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urdiyana\Desktop\2024\1. Persediaan MLS 2023\Persediaan MLS Malaysia 2023\Jadual 2023\2023\"/>
    </mc:Choice>
  </mc:AlternateContent>
  <xr:revisionPtr revIDLastSave="0" documentId="13_ncr:1_{C7B4D22D-E773-40E5-9546-37519695CB4E}" xr6:coauthVersionLast="36" xr6:coauthVersionMax="36" xr10:uidLastSave="{00000000-0000-0000-0000-000000000000}"/>
  <bookViews>
    <workbookView xWindow="10230" yWindow="-15" windowWidth="10275" windowHeight="7770" tabRatio="562" firstSheet="1" activeTab="4" xr2:uid="{00000000-000D-0000-FFFF-FFFF00000000}"/>
  </bookViews>
  <sheets>
    <sheet name="6.1" sheetId="51" r:id="rId1"/>
    <sheet name="6.2" sheetId="53" r:id="rId2"/>
    <sheet name="6.3 " sheetId="55" r:id="rId3"/>
    <sheet name="6.3  (2)" sheetId="126" r:id="rId4"/>
    <sheet name="6.4" sheetId="58" r:id="rId5"/>
    <sheet name="6.5 (3)" sheetId="59" r:id="rId6"/>
    <sheet name="6.5 (4)" sheetId="60" r:id="rId7"/>
    <sheet name="6.6 (5)" sheetId="61" r:id="rId8"/>
    <sheet name="6.6 (6)" sheetId="62" r:id="rId9"/>
    <sheet name="6.7" sheetId="63" r:id="rId10"/>
    <sheet name="6.7(n)" sheetId="1" state="hidden" r:id="rId11"/>
    <sheet name="6.8 (n)" sheetId="2" state="hidden" r:id="rId12"/>
    <sheet name="6.9 (n)" sheetId="3" state="hidden" r:id="rId13"/>
    <sheet name="6.8" sheetId="132" r:id="rId14"/>
    <sheet name="6.8 (2)" sheetId="133" r:id="rId15"/>
    <sheet name="6.9" sheetId="134" r:id="rId16"/>
    <sheet name="6.9 (2)" sheetId="135" r:id="rId17"/>
    <sheet name="6.10a" sheetId="145" r:id="rId18"/>
    <sheet name="6.10b" sheetId="146" r:id="rId19"/>
    <sheet name="6.10c" sheetId="147" r:id="rId20"/>
    <sheet name="6.10d" sheetId="148" r:id="rId21"/>
    <sheet name="6.10e" sheetId="149" r:id="rId22"/>
    <sheet name="6.10f" sheetId="150" r:id="rId23"/>
    <sheet name="6.11" sheetId="151" r:id="rId24"/>
    <sheet name="6.12" sheetId="152" r:id="rId25"/>
    <sheet name="6.13 " sheetId="92" r:id="rId26"/>
    <sheet name="6.14 " sheetId="129" r:id="rId27"/>
    <sheet name="6.15" sheetId="127" r:id="rId28"/>
    <sheet name="6.15 (2)" sheetId="128" r:id="rId29"/>
    <sheet name="6.16" sheetId="130" r:id="rId30"/>
    <sheet name="6.16 (2)" sheetId="144" r:id="rId31"/>
    <sheet name="6.17" sheetId="18" r:id="rId32"/>
    <sheet name="6.18" sheetId="64" r:id="rId33"/>
    <sheet name="6.19 " sheetId="65" r:id="rId34"/>
    <sheet name="6.20" sheetId="20" r:id="rId35"/>
    <sheet name="6.20 (samb.)" sheetId="21" r:id="rId36"/>
    <sheet name="6.21" sheetId="22" r:id="rId37"/>
    <sheet name="6.21 (2)" sheetId="99" r:id="rId38"/>
    <sheet name="6.21 (3)" sheetId="100" r:id="rId39"/>
    <sheet name="6.21 (samb.)" sheetId="23" r:id="rId40"/>
    <sheet name="6.22 (4)" sheetId="105" r:id="rId41"/>
    <sheet name="6.22 (5)" sheetId="106" r:id="rId42"/>
    <sheet name="6.22 (6)" sheetId="107" r:id="rId43"/>
    <sheet name="6.22 (samb.) " sheetId="108" r:id="rId44"/>
    <sheet name="6.23 (new)" sheetId="143" r:id="rId45"/>
    <sheet name="6.24" sheetId="26" r:id="rId46"/>
    <sheet name="6.24 (samb)" sheetId="27" r:id="rId47"/>
    <sheet name="6.25 (1)" sheetId="109" r:id="rId48"/>
    <sheet name="6.25 (samb) (2)" sheetId="110" r:id="rId49"/>
    <sheet name="6.25 (samb)2" sheetId="69" r:id="rId50"/>
    <sheet name="6.25 (samb)2 (2)" sheetId="111" r:id="rId51"/>
    <sheet name="6.26 (2)" sheetId="67" r:id="rId52"/>
    <sheet name="6.26 2 (samb)" sheetId="68" r:id="rId53"/>
    <sheet name="6.26 (samb)2 (3)" sheetId="112" r:id="rId54"/>
    <sheet name="6.27 (2)" sheetId="70" r:id="rId55"/>
    <sheet name="6.27 2 (samb) " sheetId="71" r:id="rId56"/>
    <sheet name="6.27 (samb) 2" sheetId="72" r:id="rId57"/>
    <sheet name="6.27 (samb) 3" sheetId="73" r:id="rId58"/>
    <sheet name="6.27 (samb) 4" sheetId="74" r:id="rId59"/>
    <sheet name="6.27 (samb) 5" sheetId="75" r:id="rId60"/>
    <sheet name="6.27 (samb) 6" sheetId="76" r:id="rId61"/>
    <sheet name="6.28" sheetId="77" r:id="rId62"/>
    <sheet name="6.28 (samb)" sheetId="78" r:id="rId63"/>
    <sheet name="6.28 (3)" sheetId="79" r:id="rId64"/>
    <sheet name="6.28 (4)" sheetId="80" r:id="rId65"/>
    <sheet name="6.28 (5)" sheetId="81" r:id="rId66"/>
    <sheet name="6.28 (6) " sheetId="153" r:id="rId67"/>
    <sheet name="6.28 (7)" sheetId="158" r:id="rId68"/>
    <sheet name="6.28 (8)" sheetId="159" r:id="rId69"/>
    <sheet name="6.28 (9)" sheetId="160" r:id="rId70"/>
    <sheet name="6.28 (10)" sheetId="161" r:id="rId71"/>
    <sheet name="6.28 (11)" sheetId="162" r:id="rId72"/>
    <sheet name="6.29" sheetId="82" r:id="rId73"/>
    <sheet name="6.29 (2)" sheetId="83" r:id="rId74"/>
    <sheet name="6.29 (3)" sheetId="84" r:id="rId75"/>
    <sheet name="6.29 (4)" sheetId="85" r:id="rId76"/>
    <sheet name="6.29 (5)" sheetId="86" r:id="rId77"/>
    <sheet name="6.29 (6)" sheetId="163" r:id="rId78"/>
    <sheet name="6.29 (7)" sheetId="164" r:id="rId79"/>
    <sheet name="6.29 (8)" sheetId="165" r:id="rId80"/>
    <sheet name="6.29 (9)" sheetId="166" r:id="rId81"/>
    <sheet name="6.30" sheetId="121" r:id="rId82"/>
    <sheet name="6.30 (2)" sheetId="122" r:id="rId83"/>
    <sheet name="6.30 (3)" sheetId="123" r:id="rId84"/>
    <sheet name="6.30 (4)" sheetId="167" r:id="rId85"/>
    <sheet name="6.31" sheetId="124" r:id="rId86"/>
    <sheet name="6.31 (2)" sheetId="125" r:id="rId87"/>
    <sheet name="6.31 (3)" sheetId="169" r:id="rId88"/>
    <sheet name="6.31 (4)" sheetId="170" r:id="rId89"/>
    <sheet name="6.32" sheetId="97" r:id="rId90"/>
    <sheet name="6.33" sheetId="88" r:id="rId91"/>
    <sheet name="6.34" sheetId="89" r:id="rId92"/>
    <sheet name="6.34 (2)" sheetId="90" r:id="rId93"/>
    <sheet name="6.35" sheetId="87" r:id="rId94"/>
    <sheet name="6.35 (2)" sheetId="171" r:id="rId95"/>
    <sheet name="6.36" sheetId="113" r:id="rId96"/>
    <sheet name="6.36 (2)" sheetId="114" r:id="rId97"/>
    <sheet name="6.37" sheetId="115" r:id="rId98"/>
    <sheet name="6.37 (2)" sheetId="116" r:id="rId99"/>
    <sheet name="6.37 (3)" sheetId="117" r:id="rId100"/>
    <sheet name="6.37 (4)" sheetId="119" r:id="rId101"/>
    <sheet name="6.37 (5)" sheetId="172" r:id="rId102"/>
    <sheet name="6.37 (6)" sheetId="173" r:id="rId103"/>
    <sheet name="6.37 (7)" sheetId="174" r:id="rId104"/>
    <sheet name="6.37 (8)" sheetId="175" r:id="rId105"/>
    <sheet name="6.38" sheetId="95" r:id="rId106"/>
    <sheet name="6.39" sheetId="96" r:id="rId107"/>
    <sheet name="6.40" sheetId="19" r:id="rId108"/>
  </sheets>
  <externalReferences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</externalReferences>
  <definedNames>
    <definedName name="__123Graph_A" localSheetId="0" hidden="1">'[1]4.9'!#REF!</definedName>
    <definedName name="__123Graph_A" localSheetId="17">#REF!</definedName>
    <definedName name="__123Graph_A" localSheetId="18">#REF!</definedName>
    <definedName name="__123Graph_A" localSheetId="19">#REF!</definedName>
    <definedName name="__123Graph_A" localSheetId="20">#REF!</definedName>
    <definedName name="__123Graph_A" localSheetId="21">#REF!</definedName>
    <definedName name="__123Graph_A" localSheetId="22">#REF!</definedName>
    <definedName name="__123Graph_A" localSheetId="23">'6.11'!#REF!</definedName>
    <definedName name="__123Graph_A" localSheetId="24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2" hidden="1">#REF!</definedName>
    <definedName name="__123Graph_A" localSheetId="33" hidden="1">#REF!</definedName>
    <definedName name="__123Graph_A" localSheetId="1" hidden="1">'[1]4.9'!#REF!</definedName>
    <definedName name="__123Graph_A" localSheetId="34" hidden="1">'[1]4.9'!#REF!</definedName>
    <definedName name="__123Graph_A" localSheetId="35" hidden="1">'[1]4.9'!#REF!</definedName>
    <definedName name="__123Graph_A" localSheetId="36" hidden="1">'[1]4.9'!#REF!</definedName>
    <definedName name="__123Graph_A" localSheetId="37" hidden="1">'[1]4.9'!#REF!</definedName>
    <definedName name="__123Graph_A" localSheetId="38" hidden="1">'[1]4.9'!#REF!</definedName>
    <definedName name="__123Graph_A" localSheetId="39" hidden="1">'[1]4.9'!#REF!</definedName>
    <definedName name="__123Graph_A" localSheetId="40" hidden="1">'[1]4.9'!#REF!</definedName>
    <definedName name="__123Graph_A" localSheetId="41" hidden="1">'[1]4.9'!#REF!</definedName>
    <definedName name="__123Graph_A" localSheetId="42" hidden="1">'[1]4.9'!#REF!</definedName>
    <definedName name="__123Graph_A" localSheetId="43" hidden="1">'[1]4.9'!#REF!</definedName>
    <definedName name="__123Graph_A" localSheetId="44" hidden="1">#REF!</definedName>
    <definedName name="__123Graph_A" localSheetId="47" hidden="1">#REF!</definedName>
    <definedName name="__123Graph_A" localSheetId="48" hidden="1">#REF!</definedName>
    <definedName name="__123Graph_A" localSheetId="50" hidden="1">#REF!</definedName>
    <definedName name="__123Graph_A" localSheetId="53" hidden="1">#REF!</definedName>
    <definedName name="__123Graph_A" localSheetId="59" hidden="1">'[2]4.9'!#REF!</definedName>
    <definedName name="__123Graph_A" localSheetId="60" hidden="1">'[2]4.9'!#REF!</definedName>
    <definedName name="__123Graph_A" localSheetId="61" hidden="1">#REF!</definedName>
    <definedName name="__123Graph_A" localSheetId="70" hidden="1">#REF!</definedName>
    <definedName name="__123Graph_A" localSheetId="71" hidden="1">#REF!</definedName>
    <definedName name="__123Graph_A" localSheetId="63" hidden="1">#REF!</definedName>
    <definedName name="__123Graph_A" localSheetId="65" hidden="1">#REF!</definedName>
    <definedName name="__123Graph_A" localSheetId="66" hidden="1">#REF!</definedName>
    <definedName name="__123Graph_A" localSheetId="67" hidden="1">#REF!</definedName>
    <definedName name="__123Graph_A" localSheetId="68" hidden="1">#REF!</definedName>
    <definedName name="__123Graph_A" localSheetId="69" hidden="1">#REF!</definedName>
    <definedName name="__123Graph_A" localSheetId="72" hidden="1">#REF!</definedName>
    <definedName name="__123Graph_A" localSheetId="74" hidden="1">#REF!</definedName>
    <definedName name="__123Graph_A" localSheetId="76" hidden="1">#REF!</definedName>
    <definedName name="__123Graph_A" localSheetId="77" hidden="1">#REF!</definedName>
    <definedName name="__123Graph_A" localSheetId="78" hidden="1">#REF!</definedName>
    <definedName name="__123Graph_A" localSheetId="79" hidden="1">#REF!</definedName>
    <definedName name="__123Graph_A" localSheetId="80" hidden="1">#REF!</definedName>
    <definedName name="__123Graph_A" localSheetId="2" hidden="1">'[1]4.9'!#REF!</definedName>
    <definedName name="__123Graph_A" localSheetId="3" hidden="1">'[1]4.9'!#REF!</definedName>
    <definedName name="__123Graph_A" localSheetId="82" hidden="1">#REF!</definedName>
    <definedName name="__123Graph_A" localSheetId="83" hidden="1">#REF!</definedName>
    <definedName name="__123Graph_A" localSheetId="85" hidden="1">#REF!</definedName>
    <definedName name="__123Graph_A" localSheetId="86" hidden="1">#REF!</definedName>
    <definedName name="__123Graph_A" localSheetId="87" hidden="1">#REF!</definedName>
    <definedName name="__123Graph_A" localSheetId="88" hidden="1">#REF!</definedName>
    <definedName name="__123Graph_A" localSheetId="89" hidden="1">'[3]4.9'!#REF!</definedName>
    <definedName name="__123Graph_A" localSheetId="91" hidden="1">'[1]4.9'!#REF!</definedName>
    <definedName name="__123Graph_A" localSheetId="92" hidden="1">'[1]4.9'!#REF!</definedName>
    <definedName name="__123Graph_A" localSheetId="93" hidden="1">#REF!</definedName>
    <definedName name="__123Graph_A" localSheetId="94" hidden="1">#REF!</definedName>
    <definedName name="__123Graph_A" localSheetId="95" hidden="1">'[1]4.9'!#REF!</definedName>
    <definedName name="__123Graph_A" localSheetId="96" hidden="1">'[1]4.9'!#REF!</definedName>
    <definedName name="__123Graph_A" localSheetId="97" hidden="1">#REF!</definedName>
    <definedName name="__123Graph_A" localSheetId="99" hidden="1">#REF!</definedName>
    <definedName name="__123Graph_A" localSheetId="100" hidden="1">#REF!</definedName>
    <definedName name="__123Graph_A" localSheetId="101" hidden="1">#REF!</definedName>
    <definedName name="__123Graph_A" localSheetId="102" hidden="1">#REF!</definedName>
    <definedName name="__123Graph_A" localSheetId="103" hidden="1">#REF!</definedName>
    <definedName name="__123Graph_A" localSheetId="104" hidden="1">#REF!</definedName>
    <definedName name="__123Graph_A" localSheetId="105" hidden="1">'[4]4.9'!#REF!</definedName>
    <definedName name="__123Graph_A" localSheetId="106" hidden="1">'[4]4.9'!#REF!</definedName>
    <definedName name="__123Graph_A" localSheetId="4" hidden="1">'[1]4.9'!#REF!</definedName>
    <definedName name="__123Graph_A" localSheetId="107" hidden="1">#REF!</definedName>
    <definedName name="__123Graph_A" localSheetId="5" hidden="1">'[1]4.9'!#REF!</definedName>
    <definedName name="__123Graph_A" localSheetId="6" hidden="1">'[1]4.9'!#REF!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localSheetId="10" hidden="1">'6.7(n)'!#REF!</definedName>
    <definedName name="__123Graph_A" localSheetId="13" hidden="1">'6.8'!#REF!</definedName>
    <definedName name="__123Graph_A" localSheetId="14" hidden="1">'6.8 (2)'!#REF!</definedName>
    <definedName name="__123Graph_A" localSheetId="11" hidden="1">'6.8 (n)'!#REF!</definedName>
    <definedName name="__123Graph_A" localSheetId="15" hidden="1">'6.9'!#REF!</definedName>
    <definedName name="__123Graph_A" localSheetId="16" hidden="1">'6.9 (2)'!#REF!</definedName>
    <definedName name="__123Graph_A" hidden="1">#REF!</definedName>
    <definedName name="__123Graph_A_4" localSheetId="0">#REF!</definedName>
    <definedName name="__123Graph_A_4" localSheetId="24">#REF!</definedName>
    <definedName name="__123Graph_A_4" localSheetId="26">#REF!</definedName>
    <definedName name="__123Graph_A_4" localSheetId="29">#REF!</definedName>
    <definedName name="__123Graph_A_4" localSheetId="30">#REF!</definedName>
    <definedName name="__123Graph_A_4" localSheetId="32">#REF!</definedName>
    <definedName name="__123Graph_A_4" localSheetId="33">#REF!</definedName>
    <definedName name="__123Graph_A_4" localSheetId="1">#REF!</definedName>
    <definedName name="__123Graph_A_4" localSheetId="34">#REF!</definedName>
    <definedName name="__123Graph_A_4" localSheetId="35">#REF!</definedName>
    <definedName name="__123Graph_A_4" localSheetId="36">#REF!</definedName>
    <definedName name="__123Graph_A_4" localSheetId="37">#REF!</definedName>
    <definedName name="__123Graph_A_4" localSheetId="38">#REF!</definedName>
    <definedName name="__123Graph_A_4" localSheetId="39">#REF!</definedName>
    <definedName name="__123Graph_A_4" localSheetId="40">#REF!</definedName>
    <definedName name="__123Graph_A_4" localSheetId="41">#REF!</definedName>
    <definedName name="__123Graph_A_4" localSheetId="42">#REF!</definedName>
    <definedName name="__123Graph_A_4" localSheetId="43">#REF!</definedName>
    <definedName name="__123Graph_A_4" localSheetId="47">#REF!</definedName>
    <definedName name="__123Graph_A_4" localSheetId="48">#REF!</definedName>
    <definedName name="__123Graph_A_4" localSheetId="50">#REF!</definedName>
    <definedName name="__123Graph_A_4" localSheetId="53">#REF!</definedName>
    <definedName name="__123Graph_A_4" localSheetId="59">#REF!</definedName>
    <definedName name="__123Graph_A_4" localSheetId="60">#REF!</definedName>
    <definedName name="__123Graph_A_4" localSheetId="70">#REF!</definedName>
    <definedName name="__123Graph_A_4" localSheetId="71">#REF!</definedName>
    <definedName name="__123Graph_A_4" localSheetId="67">#REF!</definedName>
    <definedName name="__123Graph_A_4" localSheetId="68">#REF!</definedName>
    <definedName name="__123Graph_A_4" localSheetId="69">#REF!</definedName>
    <definedName name="__123Graph_A_4" localSheetId="78">#REF!</definedName>
    <definedName name="__123Graph_A_4" localSheetId="79">#REF!</definedName>
    <definedName name="__123Graph_A_4" localSheetId="80">#REF!</definedName>
    <definedName name="__123Graph_A_4" localSheetId="2">#REF!</definedName>
    <definedName name="__123Graph_A_4" localSheetId="3">#REF!</definedName>
    <definedName name="__123Graph_A_4" localSheetId="89">#REF!</definedName>
    <definedName name="__123Graph_A_4" localSheetId="91">#REF!</definedName>
    <definedName name="__123Graph_A_4" localSheetId="92">#REF!</definedName>
    <definedName name="__123Graph_A_4" localSheetId="94">#REF!</definedName>
    <definedName name="__123Graph_A_4" localSheetId="95">#REF!</definedName>
    <definedName name="__123Graph_A_4" localSheetId="96">#REF!</definedName>
    <definedName name="__123Graph_A_4" localSheetId="102">#REF!</definedName>
    <definedName name="__123Graph_A_4" localSheetId="103">#REF!</definedName>
    <definedName name="__123Graph_A_4" localSheetId="104">#REF!</definedName>
    <definedName name="__123Graph_A_4" localSheetId="105">#REF!</definedName>
    <definedName name="__123Graph_A_4" localSheetId="106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>#REF!</definedName>
    <definedName name="__123Graph_B" localSheetId="24">#REF!</definedName>
    <definedName name="__123Graph_B" localSheetId="26" hidden="1">#REF!</definedName>
    <definedName name="__123Graph_B" localSheetId="29" hidden="1">#REF!</definedName>
    <definedName name="__123Graph_B" localSheetId="30" hidden="1">#REF!</definedName>
    <definedName name="__123Graph_B" localSheetId="32" hidden="1">#REF!</definedName>
    <definedName name="__123Graph_B" localSheetId="33" hidden="1">#REF!</definedName>
    <definedName name="__123Graph_B" localSheetId="37" hidden="1">#REF!</definedName>
    <definedName name="__123Graph_B" localSheetId="38" hidden="1">#REF!</definedName>
    <definedName name="__123Graph_B" localSheetId="41" hidden="1">#REF!</definedName>
    <definedName name="__123Graph_B" localSheetId="42" hidden="1">#REF!</definedName>
    <definedName name="__123Graph_B" localSheetId="47" hidden="1">#REF!</definedName>
    <definedName name="__123Graph_B" localSheetId="48" hidden="1">#REF!</definedName>
    <definedName name="__123Graph_B" localSheetId="50" hidden="1">#REF!</definedName>
    <definedName name="__123Graph_B" localSheetId="53" hidden="1">#REF!</definedName>
    <definedName name="__123Graph_B" localSheetId="70" hidden="1">#REF!</definedName>
    <definedName name="__123Graph_B" localSheetId="71" hidden="1">#REF!</definedName>
    <definedName name="__123Graph_B" localSheetId="67" hidden="1">#REF!</definedName>
    <definedName name="__123Graph_B" localSheetId="68" hidden="1">#REF!</definedName>
    <definedName name="__123Graph_B" localSheetId="69" hidden="1">#REF!</definedName>
    <definedName name="__123Graph_B" localSheetId="78" hidden="1">#REF!</definedName>
    <definedName name="__123Graph_B" localSheetId="79" hidden="1">#REF!</definedName>
    <definedName name="__123Graph_B" localSheetId="80" hidden="1">#REF!</definedName>
    <definedName name="__123Graph_B" localSheetId="3" hidden="1">#REF!</definedName>
    <definedName name="__123Graph_B" localSheetId="89" hidden="1">#REF!</definedName>
    <definedName name="__123Graph_B" localSheetId="91" hidden="1">#REF!</definedName>
    <definedName name="__123Graph_B" localSheetId="92" hidden="1">#REF!</definedName>
    <definedName name="__123Graph_B" localSheetId="94" hidden="1">#REF!</definedName>
    <definedName name="__123Graph_B" localSheetId="95" hidden="1">#REF!</definedName>
    <definedName name="__123Graph_B" localSheetId="96" hidden="1">#REF!</definedName>
    <definedName name="__123Graph_B" localSheetId="102" hidden="1">#REF!</definedName>
    <definedName name="__123Graph_B" localSheetId="103" hidden="1">#REF!</definedName>
    <definedName name="__123Graph_B" localSheetId="104" hidden="1">#REF!</definedName>
    <definedName name="__123Graph_B" localSheetId="105" hidden="1">#REF!</definedName>
    <definedName name="__123Graph_B" localSheetId="106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hidden="1">#REF!</definedName>
    <definedName name="__123Graph_C" localSheetId="0" hidden="1">#REF!</definedName>
    <definedName name="__123Graph_C" localSheetId="24">#REF!</definedName>
    <definedName name="__123Graph_C" localSheetId="26" hidden="1">#REF!</definedName>
    <definedName name="__123Graph_C" localSheetId="29" hidden="1">#REF!</definedName>
    <definedName name="__123Graph_C" localSheetId="30" hidden="1">#REF!</definedName>
    <definedName name="__123Graph_C" localSheetId="32" hidden="1">#REF!</definedName>
    <definedName name="__123Graph_C" localSheetId="33" hidden="1">#REF!</definedName>
    <definedName name="__123Graph_C" localSheetId="1" hidden="1">#REF!</definedName>
    <definedName name="__123Graph_C" localSheetId="34" hidden="1">#REF!</definedName>
    <definedName name="__123Graph_C" localSheetId="35" hidden="1">#REF!</definedName>
    <definedName name="__123Graph_C" localSheetId="36" hidden="1">#REF!</definedName>
    <definedName name="__123Graph_C" localSheetId="37" hidden="1">#REF!</definedName>
    <definedName name="__123Graph_C" localSheetId="38" hidden="1">#REF!</definedName>
    <definedName name="__123Graph_C" localSheetId="39" hidden="1">#REF!</definedName>
    <definedName name="__123Graph_C" localSheetId="40" hidden="1">#REF!</definedName>
    <definedName name="__123Graph_C" localSheetId="41" hidden="1">#REF!</definedName>
    <definedName name="__123Graph_C" localSheetId="42" hidden="1">#REF!</definedName>
    <definedName name="__123Graph_C" localSheetId="43" hidden="1">#REF!</definedName>
    <definedName name="__123Graph_C" localSheetId="47" hidden="1">#REF!</definedName>
    <definedName name="__123Graph_C" localSheetId="48" hidden="1">#REF!</definedName>
    <definedName name="__123Graph_C" localSheetId="50" hidden="1">#REF!</definedName>
    <definedName name="__123Graph_C" localSheetId="53" hidden="1">#REF!</definedName>
    <definedName name="__123Graph_C" localSheetId="59" hidden="1">#REF!</definedName>
    <definedName name="__123Graph_C" localSheetId="60" hidden="1">#REF!</definedName>
    <definedName name="__123Graph_C" localSheetId="70" hidden="1">#REF!</definedName>
    <definedName name="__123Graph_C" localSheetId="71" hidden="1">#REF!</definedName>
    <definedName name="__123Graph_C" localSheetId="67" hidden="1">#REF!</definedName>
    <definedName name="__123Graph_C" localSheetId="68" hidden="1">#REF!</definedName>
    <definedName name="__123Graph_C" localSheetId="69" hidden="1">#REF!</definedName>
    <definedName name="__123Graph_C" localSheetId="78" hidden="1">#REF!</definedName>
    <definedName name="__123Graph_C" localSheetId="79" hidden="1">#REF!</definedName>
    <definedName name="__123Graph_C" localSheetId="80" hidden="1">#REF!</definedName>
    <definedName name="__123Graph_C" localSheetId="2" hidden="1">#REF!</definedName>
    <definedName name="__123Graph_C" localSheetId="3" hidden="1">#REF!</definedName>
    <definedName name="__123Graph_C" localSheetId="89" hidden="1">#REF!</definedName>
    <definedName name="__123Graph_C" localSheetId="91" hidden="1">#REF!</definedName>
    <definedName name="__123Graph_C" localSheetId="92" hidden="1">#REF!</definedName>
    <definedName name="__123Graph_C" localSheetId="94" hidden="1">#REF!</definedName>
    <definedName name="__123Graph_C" localSheetId="95" hidden="1">#REF!</definedName>
    <definedName name="__123Graph_C" localSheetId="96" hidden="1">#REF!</definedName>
    <definedName name="__123Graph_C" localSheetId="102" hidden="1">#REF!</definedName>
    <definedName name="__123Graph_C" localSheetId="103" hidden="1">#REF!</definedName>
    <definedName name="__123Graph_C" localSheetId="104" hidden="1">#REF!</definedName>
    <definedName name="__123Graph_C" localSheetId="105" hidden="1">#REF!</definedName>
    <definedName name="__123Graph_C" localSheetId="106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hidden="1">#REF!</definedName>
    <definedName name="__123Graph_D" localSheetId="0" hidden="1">'[1]4.3'!#REF!</definedName>
    <definedName name="__123Graph_D" localSheetId="17">#REF!</definedName>
    <definedName name="__123Graph_D" localSheetId="18">#REF!</definedName>
    <definedName name="__123Graph_D" localSheetId="19">#REF!</definedName>
    <definedName name="__123Graph_D" localSheetId="20">#REF!</definedName>
    <definedName name="__123Graph_D" localSheetId="21">#REF!</definedName>
    <definedName name="__123Graph_D" localSheetId="22">#REF!</definedName>
    <definedName name="__123Graph_D" localSheetId="23">#REF!</definedName>
    <definedName name="__123Graph_D" localSheetId="24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2" hidden="1">#REF!</definedName>
    <definedName name="__123Graph_D" localSheetId="33" hidden="1">#REF!</definedName>
    <definedName name="__123Graph_D" localSheetId="1" hidden="1">'[1]4.3'!#REF!</definedName>
    <definedName name="__123Graph_D" localSheetId="34" hidden="1">'[1]4.3'!#REF!</definedName>
    <definedName name="__123Graph_D" localSheetId="35" hidden="1">'[1]4.3'!#REF!</definedName>
    <definedName name="__123Graph_D" localSheetId="36" hidden="1">'[1]4.3'!#REF!</definedName>
    <definedName name="__123Graph_D" localSheetId="37" hidden="1">'[1]4.3'!#REF!</definedName>
    <definedName name="__123Graph_D" localSheetId="38" hidden="1">'[1]4.3'!#REF!</definedName>
    <definedName name="__123Graph_D" localSheetId="39" hidden="1">'[1]4.3'!#REF!</definedName>
    <definedName name="__123Graph_D" localSheetId="40" hidden="1">'[1]4.3'!#REF!</definedName>
    <definedName name="__123Graph_D" localSheetId="41" hidden="1">'[1]4.3'!#REF!</definedName>
    <definedName name="__123Graph_D" localSheetId="42" hidden="1">'[1]4.3'!#REF!</definedName>
    <definedName name="__123Graph_D" localSheetId="43" hidden="1">'[1]4.3'!#REF!</definedName>
    <definedName name="__123Graph_D" localSheetId="44" hidden="1">#REF!</definedName>
    <definedName name="__123Graph_D" localSheetId="47" hidden="1">#REF!</definedName>
    <definedName name="__123Graph_D" localSheetId="48" hidden="1">#REF!</definedName>
    <definedName name="__123Graph_D" localSheetId="50" hidden="1">#REF!</definedName>
    <definedName name="__123Graph_D" localSheetId="53" hidden="1">#REF!</definedName>
    <definedName name="__123Graph_D" localSheetId="59" hidden="1">'[2]4.3'!#REF!</definedName>
    <definedName name="__123Graph_D" localSheetId="60" hidden="1">'[2]4.3'!#REF!</definedName>
    <definedName name="__123Graph_D" localSheetId="70" hidden="1">#REF!</definedName>
    <definedName name="__123Graph_D" localSheetId="71" hidden="1">#REF!</definedName>
    <definedName name="__123Graph_D" localSheetId="63" hidden="1">#REF!</definedName>
    <definedName name="__123Graph_D" localSheetId="65" hidden="1">#REF!</definedName>
    <definedName name="__123Graph_D" localSheetId="67" hidden="1">#REF!</definedName>
    <definedName name="__123Graph_D" localSheetId="68" hidden="1">#REF!</definedName>
    <definedName name="__123Graph_D" localSheetId="69" hidden="1">#REF!</definedName>
    <definedName name="__123Graph_D" localSheetId="72" hidden="1">#REF!</definedName>
    <definedName name="__123Graph_D" localSheetId="76" hidden="1">#REF!</definedName>
    <definedName name="__123Graph_D" localSheetId="78" hidden="1">#REF!</definedName>
    <definedName name="__123Graph_D" localSheetId="79" hidden="1">#REF!</definedName>
    <definedName name="__123Graph_D" localSheetId="80" hidden="1">#REF!</definedName>
    <definedName name="__123Graph_D" localSheetId="2" hidden="1">'[1]4.3'!#REF!</definedName>
    <definedName name="__123Graph_D" localSheetId="3" hidden="1">'[1]4.3'!#REF!</definedName>
    <definedName name="__123Graph_D" localSheetId="83" hidden="1">#REF!</definedName>
    <definedName name="__123Graph_D" localSheetId="86" hidden="1">#REF!</definedName>
    <definedName name="__123Graph_D" localSheetId="88" hidden="1">#REF!</definedName>
    <definedName name="__123Graph_D" localSheetId="89" hidden="1">'[3]4.3'!#REF!</definedName>
    <definedName name="__123Graph_D" localSheetId="91" hidden="1">'[1]4.3'!#REF!</definedName>
    <definedName name="__123Graph_D" localSheetId="92" hidden="1">'[1]4.3'!#REF!</definedName>
    <definedName name="__123Graph_D" localSheetId="94" hidden="1">#REF!</definedName>
    <definedName name="__123Graph_D" localSheetId="95" hidden="1">'[1]4.3'!#REF!</definedName>
    <definedName name="__123Graph_D" localSheetId="96" hidden="1">'[1]4.3'!#REF!</definedName>
    <definedName name="__123Graph_D" localSheetId="97" hidden="1">#REF!</definedName>
    <definedName name="__123Graph_D" localSheetId="100" hidden="1">#REF!</definedName>
    <definedName name="__123Graph_D" localSheetId="102" hidden="1">#REF!</definedName>
    <definedName name="__123Graph_D" localSheetId="103" hidden="1">#REF!</definedName>
    <definedName name="__123Graph_D" localSheetId="104" hidden="1">#REF!</definedName>
    <definedName name="__123Graph_D" localSheetId="105" hidden="1">'[4]4.3'!#REF!</definedName>
    <definedName name="__123Graph_D" localSheetId="106" hidden="1">'[4]4.3'!#REF!</definedName>
    <definedName name="__123Graph_D" localSheetId="4" hidden="1">'[1]4.3'!#REF!</definedName>
    <definedName name="__123Graph_D" localSheetId="107" hidden="1">#REF!</definedName>
    <definedName name="__123Graph_D" localSheetId="5" hidden="1">'[1]4.3'!#REF!</definedName>
    <definedName name="__123Graph_D" localSheetId="6" hidden="1">'[1]4.3'!#REF!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hidden="1">#REF!</definedName>
    <definedName name="__123Graph_E" localSheetId="0" hidden="1">#REF!</definedName>
    <definedName name="__123Graph_E" localSheetId="24">#REF!</definedName>
    <definedName name="__123Graph_E" localSheetId="26" hidden="1">#REF!</definedName>
    <definedName name="__123Graph_E" localSheetId="29" hidden="1">#REF!</definedName>
    <definedName name="__123Graph_E" localSheetId="30" hidden="1">#REF!</definedName>
    <definedName name="__123Graph_E" localSheetId="32" hidden="1">#REF!</definedName>
    <definedName name="__123Graph_E" localSheetId="33" hidden="1">#REF!</definedName>
    <definedName name="__123Graph_E" localSheetId="1" hidden="1">#REF!</definedName>
    <definedName name="__123Graph_E" localSheetId="34" hidden="1">#REF!</definedName>
    <definedName name="__123Graph_E" localSheetId="35" hidden="1">#REF!</definedName>
    <definedName name="__123Graph_E" localSheetId="36" hidden="1">#REF!</definedName>
    <definedName name="__123Graph_E" localSheetId="37" hidden="1">#REF!</definedName>
    <definedName name="__123Graph_E" localSheetId="38" hidden="1">#REF!</definedName>
    <definedName name="__123Graph_E" localSheetId="39" hidden="1">#REF!</definedName>
    <definedName name="__123Graph_E" localSheetId="40" hidden="1">#REF!</definedName>
    <definedName name="__123Graph_E" localSheetId="41" hidden="1">#REF!</definedName>
    <definedName name="__123Graph_E" localSheetId="42" hidden="1">#REF!</definedName>
    <definedName name="__123Graph_E" localSheetId="43" hidden="1">#REF!</definedName>
    <definedName name="__123Graph_E" localSheetId="47" hidden="1">#REF!</definedName>
    <definedName name="__123Graph_E" localSheetId="48" hidden="1">#REF!</definedName>
    <definedName name="__123Graph_E" localSheetId="50" hidden="1">#REF!</definedName>
    <definedName name="__123Graph_E" localSheetId="53" hidden="1">#REF!</definedName>
    <definedName name="__123Graph_E" localSheetId="59" hidden="1">#REF!</definedName>
    <definedName name="__123Graph_E" localSheetId="60" hidden="1">#REF!</definedName>
    <definedName name="__123Graph_E" localSheetId="70" hidden="1">#REF!</definedName>
    <definedName name="__123Graph_E" localSheetId="71" hidden="1">#REF!</definedName>
    <definedName name="__123Graph_E" localSheetId="67" hidden="1">#REF!</definedName>
    <definedName name="__123Graph_E" localSheetId="68" hidden="1">#REF!</definedName>
    <definedName name="__123Graph_E" localSheetId="69" hidden="1">#REF!</definedName>
    <definedName name="__123Graph_E" localSheetId="78" hidden="1">#REF!</definedName>
    <definedName name="__123Graph_E" localSheetId="79" hidden="1">#REF!</definedName>
    <definedName name="__123Graph_E" localSheetId="80" hidden="1">#REF!</definedName>
    <definedName name="__123Graph_E" localSheetId="2" hidden="1">#REF!</definedName>
    <definedName name="__123Graph_E" localSheetId="3" hidden="1">#REF!</definedName>
    <definedName name="__123Graph_E" localSheetId="89" hidden="1">#REF!</definedName>
    <definedName name="__123Graph_E" localSheetId="91" hidden="1">#REF!</definedName>
    <definedName name="__123Graph_E" localSheetId="92" hidden="1">#REF!</definedName>
    <definedName name="__123Graph_E" localSheetId="94" hidden="1">#REF!</definedName>
    <definedName name="__123Graph_E" localSheetId="95" hidden="1">#REF!</definedName>
    <definedName name="__123Graph_E" localSheetId="96" hidden="1">#REF!</definedName>
    <definedName name="__123Graph_E" localSheetId="102" hidden="1">#REF!</definedName>
    <definedName name="__123Graph_E" localSheetId="103" hidden="1">#REF!</definedName>
    <definedName name="__123Graph_E" localSheetId="104" hidden="1">#REF!</definedName>
    <definedName name="__123Graph_E" localSheetId="105" hidden="1">#REF!</definedName>
    <definedName name="__123Graph_E" localSheetId="106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hidden="1">#REF!</definedName>
    <definedName name="__123Graph_F" localSheetId="0" hidden="1">#REF!</definedName>
    <definedName name="__123Graph_F" localSheetId="17">#REF!</definedName>
    <definedName name="__123Graph_F" localSheetId="18">#REF!</definedName>
    <definedName name="__123Graph_F" localSheetId="19">#REF!</definedName>
    <definedName name="__123Graph_F" localSheetId="20">#REF!</definedName>
    <definedName name="__123Graph_F" localSheetId="21">#REF!</definedName>
    <definedName name="__123Graph_F" localSheetId="22">#REF!</definedName>
    <definedName name="__123Graph_F" localSheetId="23">#REF!</definedName>
    <definedName name="__123Graph_F" localSheetId="24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2" hidden="1">#REF!</definedName>
    <definedName name="__123Graph_F" localSheetId="33" hidden="1">#REF!</definedName>
    <definedName name="__123Graph_F" localSheetId="1" hidden="1">#REF!</definedName>
    <definedName name="__123Graph_F" localSheetId="34" hidden="1">#REF!</definedName>
    <definedName name="__123Graph_F" localSheetId="35" hidden="1">#REF!</definedName>
    <definedName name="__123Graph_F" localSheetId="36" hidden="1">#REF!</definedName>
    <definedName name="__123Graph_F" localSheetId="37" hidden="1">#REF!</definedName>
    <definedName name="__123Graph_F" localSheetId="38" hidden="1">#REF!</definedName>
    <definedName name="__123Graph_F" localSheetId="39" hidden="1">#REF!</definedName>
    <definedName name="__123Graph_F" localSheetId="40" hidden="1">#REF!</definedName>
    <definedName name="__123Graph_F" localSheetId="41" hidden="1">#REF!</definedName>
    <definedName name="__123Graph_F" localSheetId="42" hidden="1">#REF!</definedName>
    <definedName name="__123Graph_F" localSheetId="43" hidden="1">#REF!</definedName>
    <definedName name="__123Graph_F" localSheetId="44" hidden="1">#REF!</definedName>
    <definedName name="__123Graph_F" localSheetId="47" hidden="1">#REF!</definedName>
    <definedName name="__123Graph_F" localSheetId="48" hidden="1">#REF!</definedName>
    <definedName name="__123Graph_F" localSheetId="50" hidden="1">#REF!</definedName>
    <definedName name="__123Graph_F" localSheetId="53" hidden="1">#REF!</definedName>
    <definedName name="__123Graph_F" localSheetId="59" hidden="1">#REF!</definedName>
    <definedName name="__123Graph_F" localSheetId="60" hidden="1">#REF!</definedName>
    <definedName name="__123Graph_F" localSheetId="70" hidden="1">#REF!</definedName>
    <definedName name="__123Graph_F" localSheetId="71" hidden="1">#REF!</definedName>
    <definedName name="__123Graph_F" localSheetId="63" hidden="1">#REF!</definedName>
    <definedName name="__123Graph_F" localSheetId="65" hidden="1">#REF!</definedName>
    <definedName name="__123Graph_F" localSheetId="67" hidden="1">#REF!</definedName>
    <definedName name="__123Graph_F" localSheetId="68" hidden="1">#REF!</definedName>
    <definedName name="__123Graph_F" localSheetId="69" hidden="1">#REF!</definedName>
    <definedName name="__123Graph_F" localSheetId="72" hidden="1">#REF!</definedName>
    <definedName name="__123Graph_F" localSheetId="76" hidden="1">#REF!</definedName>
    <definedName name="__123Graph_F" localSheetId="78" hidden="1">#REF!</definedName>
    <definedName name="__123Graph_F" localSheetId="79" hidden="1">#REF!</definedName>
    <definedName name="__123Graph_F" localSheetId="80" hidden="1">#REF!</definedName>
    <definedName name="__123Graph_F" localSheetId="2" hidden="1">#REF!</definedName>
    <definedName name="__123Graph_F" localSheetId="3" hidden="1">#REF!</definedName>
    <definedName name="__123Graph_F" localSheetId="83" hidden="1">#REF!</definedName>
    <definedName name="__123Graph_F" localSheetId="86" hidden="1">#REF!</definedName>
    <definedName name="__123Graph_F" localSheetId="88" hidden="1">#REF!</definedName>
    <definedName name="__123Graph_F" localSheetId="89" hidden="1">#REF!</definedName>
    <definedName name="__123Graph_F" localSheetId="91" hidden="1">#REF!</definedName>
    <definedName name="__123Graph_F" localSheetId="92" hidden="1">#REF!</definedName>
    <definedName name="__123Graph_F" localSheetId="94" hidden="1">#REF!</definedName>
    <definedName name="__123Graph_F" localSheetId="95" hidden="1">#REF!</definedName>
    <definedName name="__123Graph_F" localSheetId="96" hidden="1">#REF!</definedName>
    <definedName name="__123Graph_F" localSheetId="97" hidden="1">#REF!</definedName>
    <definedName name="__123Graph_F" localSheetId="100" hidden="1">#REF!</definedName>
    <definedName name="__123Graph_F" localSheetId="102" hidden="1">#REF!</definedName>
    <definedName name="__123Graph_F" localSheetId="103" hidden="1">#REF!</definedName>
    <definedName name="__123Graph_F" localSheetId="104" hidden="1">#REF!</definedName>
    <definedName name="__123Graph_F" localSheetId="105" hidden="1">#REF!</definedName>
    <definedName name="__123Graph_F" localSheetId="106" hidden="1">#REF!</definedName>
    <definedName name="__123Graph_F" localSheetId="4" hidden="1">#REF!</definedName>
    <definedName name="__123Graph_F" localSheetId="107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hidden="1">#REF!</definedName>
    <definedName name="__123Graph_X" localSheetId="0" hidden="1">'[1]4.9'!#REF!</definedName>
    <definedName name="__123Graph_X" localSheetId="24">#REF!</definedName>
    <definedName name="__123Graph_X" localSheetId="26" hidden="1">'[1]4.9'!#REF!</definedName>
    <definedName name="__123Graph_X" localSheetId="29" hidden="1">'[1]4.9'!#REF!</definedName>
    <definedName name="__123Graph_X" localSheetId="30" hidden="1">'[1]4.9'!#REF!</definedName>
    <definedName name="__123Graph_X" localSheetId="32" hidden="1">'[1]4.9'!#REF!</definedName>
    <definedName name="__123Graph_X" localSheetId="33" hidden="1">'[1]4.9'!#REF!</definedName>
    <definedName name="__123Graph_X" localSheetId="1" hidden="1">'[1]4.9'!#REF!</definedName>
    <definedName name="__123Graph_X" localSheetId="34" hidden="1">'[1]4.9'!#REF!</definedName>
    <definedName name="__123Graph_X" localSheetId="35" hidden="1">'[1]4.9'!#REF!</definedName>
    <definedName name="__123Graph_X" localSheetId="36" hidden="1">'[1]4.9'!#REF!</definedName>
    <definedName name="__123Graph_X" localSheetId="37" hidden="1">'[1]4.9'!#REF!</definedName>
    <definedName name="__123Graph_X" localSheetId="38" hidden="1">'[1]4.9'!#REF!</definedName>
    <definedName name="__123Graph_X" localSheetId="39" hidden="1">'[1]4.9'!#REF!</definedName>
    <definedName name="__123Graph_X" localSheetId="40" hidden="1">'[1]4.9'!#REF!</definedName>
    <definedName name="__123Graph_X" localSheetId="41" hidden="1">'[1]4.9'!#REF!</definedName>
    <definedName name="__123Graph_X" localSheetId="42" hidden="1">'[1]4.9'!#REF!</definedName>
    <definedName name="__123Graph_X" localSheetId="43" hidden="1">'[1]4.9'!#REF!</definedName>
    <definedName name="__123Graph_X" localSheetId="47" hidden="1">'[1]4.9'!#REF!</definedName>
    <definedName name="__123Graph_X" localSheetId="48" hidden="1">'[1]4.9'!#REF!</definedName>
    <definedName name="__123Graph_X" localSheetId="50" hidden="1">'[1]4.9'!#REF!</definedName>
    <definedName name="__123Graph_X" localSheetId="53" hidden="1">'[1]4.9'!#REF!</definedName>
    <definedName name="__123Graph_X" localSheetId="59" hidden="1">'[2]4.9'!#REF!</definedName>
    <definedName name="__123Graph_X" localSheetId="60" hidden="1">'[2]4.9'!#REF!</definedName>
    <definedName name="__123Graph_X" localSheetId="70" hidden="1">'[1]4.9'!#REF!</definedName>
    <definedName name="__123Graph_X" localSheetId="71" hidden="1">'[1]4.9'!#REF!</definedName>
    <definedName name="__123Graph_X" localSheetId="67" hidden="1">'[1]4.9'!#REF!</definedName>
    <definedName name="__123Graph_X" localSheetId="68" hidden="1">'[1]4.9'!#REF!</definedName>
    <definedName name="__123Graph_X" localSheetId="69" hidden="1">'[1]4.9'!#REF!</definedName>
    <definedName name="__123Graph_X" localSheetId="78" hidden="1">'[1]4.9'!#REF!</definedName>
    <definedName name="__123Graph_X" localSheetId="79" hidden="1">'[1]4.9'!#REF!</definedName>
    <definedName name="__123Graph_X" localSheetId="80" hidden="1">'[1]4.9'!#REF!</definedName>
    <definedName name="__123Graph_X" localSheetId="2" hidden="1">'[1]4.9'!#REF!</definedName>
    <definedName name="__123Graph_X" localSheetId="3" hidden="1">'[1]4.9'!#REF!</definedName>
    <definedName name="__123Graph_X" localSheetId="89" hidden="1">'[3]4.9'!#REF!</definedName>
    <definedName name="__123Graph_X" localSheetId="91" hidden="1">'[1]4.9'!#REF!</definedName>
    <definedName name="__123Graph_X" localSheetId="92" hidden="1">'[1]4.9'!#REF!</definedName>
    <definedName name="__123Graph_X" localSheetId="94" hidden="1">'[1]4.9'!#REF!</definedName>
    <definedName name="__123Graph_X" localSheetId="95" hidden="1">'[1]4.9'!#REF!</definedName>
    <definedName name="__123Graph_X" localSheetId="96" hidden="1">'[1]4.9'!#REF!</definedName>
    <definedName name="__123Graph_X" localSheetId="102" hidden="1">'[1]4.9'!#REF!</definedName>
    <definedName name="__123Graph_X" localSheetId="103" hidden="1">'[1]4.9'!#REF!</definedName>
    <definedName name="__123Graph_X" localSheetId="104" hidden="1">'[1]4.9'!#REF!</definedName>
    <definedName name="__123Graph_X" localSheetId="105" hidden="1">'[4]4.9'!#REF!</definedName>
    <definedName name="__123Graph_X" localSheetId="106" hidden="1">'[4]4.9'!#REF!</definedName>
    <definedName name="__123Graph_X" localSheetId="4" hidden="1">'[1]4.9'!#REF!</definedName>
    <definedName name="__123Graph_X" localSheetId="5" hidden="1">'[1]4.9'!#REF!</definedName>
    <definedName name="__123Graph_X" localSheetId="6" hidden="1">'[1]4.9'!#REF!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hidden="1">'[1]4.9'!#REF!</definedName>
    <definedName name="__123Graph_X_1" localSheetId="0">#REF!</definedName>
    <definedName name="__123Graph_X_1" localSheetId="24">#REF!</definedName>
    <definedName name="__123Graph_X_1" localSheetId="26">#REF!</definedName>
    <definedName name="__123Graph_X_1" localSheetId="29">#REF!</definedName>
    <definedName name="__123Graph_X_1" localSheetId="30">#REF!</definedName>
    <definedName name="__123Graph_X_1" localSheetId="32">#REF!</definedName>
    <definedName name="__123Graph_X_1" localSheetId="33">#REF!</definedName>
    <definedName name="__123Graph_X_1" localSheetId="1">#REF!</definedName>
    <definedName name="__123Graph_X_1" localSheetId="34">#REF!</definedName>
    <definedName name="__123Graph_X_1" localSheetId="35">#REF!</definedName>
    <definedName name="__123Graph_X_1" localSheetId="36">#REF!</definedName>
    <definedName name="__123Graph_X_1" localSheetId="37">#REF!</definedName>
    <definedName name="__123Graph_X_1" localSheetId="38">#REF!</definedName>
    <definedName name="__123Graph_X_1" localSheetId="39">#REF!</definedName>
    <definedName name="__123Graph_X_1" localSheetId="40">#REF!</definedName>
    <definedName name="__123Graph_X_1" localSheetId="41">#REF!</definedName>
    <definedName name="__123Graph_X_1" localSheetId="42">#REF!</definedName>
    <definedName name="__123Graph_X_1" localSheetId="43">#REF!</definedName>
    <definedName name="__123Graph_X_1" localSheetId="47">#REF!</definedName>
    <definedName name="__123Graph_X_1" localSheetId="48">#REF!</definedName>
    <definedName name="__123Graph_X_1" localSheetId="50">#REF!</definedName>
    <definedName name="__123Graph_X_1" localSheetId="53">#REF!</definedName>
    <definedName name="__123Graph_X_1" localSheetId="59">#REF!</definedName>
    <definedName name="__123Graph_X_1" localSheetId="60">#REF!</definedName>
    <definedName name="__123Graph_X_1" localSheetId="70">#REF!</definedName>
    <definedName name="__123Graph_X_1" localSheetId="71">#REF!</definedName>
    <definedName name="__123Graph_X_1" localSheetId="67">#REF!</definedName>
    <definedName name="__123Graph_X_1" localSheetId="68">#REF!</definedName>
    <definedName name="__123Graph_X_1" localSheetId="69">#REF!</definedName>
    <definedName name="__123Graph_X_1" localSheetId="78">#REF!</definedName>
    <definedName name="__123Graph_X_1" localSheetId="79">#REF!</definedName>
    <definedName name="__123Graph_X_1" localSheetId="80">#REF!</definedName>
    <definedName name="__123Graph_X_1" localSheetId="2">#REF!</definedName>
    <definedName name="__123Graph_X_1" localSheetId="3">#REF!</definedName>
    <definedName name="__123Graph_X_1" localSheetId="89">#REF!</definedName>
    <definedName name="__123Graph_X_1" localSheetId="91">#REF!</definedName>
    <definedName name="__123Graph_X_1" localSheetId="92">#REF!</definedName>
    <definedName name="__123Graph_X_1" localSheetId="94">#REF!</definedName>
    <definedName name="__123Graph_X_1" localSheetId="95">#REF!</definedName>
    <definedName name="__123Graph_X_1" localSheetId="96">#REF!</definedName>
    <definedName name="__123Graph_X_1" localSheetId="102">#REF!</definedName>
    <definedName name="__123Graph_X_1" localSheetId="103">#REF!</definedName>
    <definedName name="__123Graph_X_1" localSheetId="104">#REF!</definedName>
    <definedName name="__123Graph_X_1" localSheetId="105">#REF!</definedName>
    <definedName name="__123Graph_X_1" localSheetId="106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>#REF!</definedName>
    <definedName name="_7.4a" localSheetId="26" hidden="1">'[4]4.9'!#REF!</definedName>
    <definedName name="_7.4a" localSheetId="29" hidden="1">'[4]4.9'!#REF!</definedName>
    <definedName name="_7.4a" localSheetId="30" hidden="1">'[4]4.9'!#REF!</definedName>
    <definedName name="_7.4a" localSheetId="37" hidden="1">'[4]4.9'!#REF!</definedName>
    <definedName name="_7.4a" localSheetId="38" hidden="1">'[4]4.9'!#REF!</definedName>
    <definedName name="_7.4a" localSheetId="41" hidden="1">'[4]4.9'!#REF!</definedName>
    <definedName name="_7.4a" localSheetId="42" hidden="1">'[4]4.9'!#REF!</definedName>
    <definedName name="_7.4a" localSheetId="47" hidden="1">'[4]4.9'!#REF!</definedName>
    <definedName name="_7.4a" localSheetId="48" hidden="1">'[4]4.9'!#REF!</definedName>
    <definedName name="_7.4a" localSheetId="50" hidden="1">'[4]4.9'!#REF!</definedName>
    <definedName name="_7.4a" localSheetId="53" hidden="1">'[4]4.9'!#REF!</definedName>
    <definedName name="_7.4a" localSheetId="70" hidden="1">'[4]4.9'!#REF!</definedName>
    <definedName name="_7.4a" localSheetId="71" hidden="1">'[4]4.9'!#REF!</definedName>
    <definedName name="_7.4a" localSheetId="67" hidden="1">'[4]4.9'!#REF!</definedName>
    <definedName name="_7.4a" localSheetId="68" hidden="1">'[4]4.9'!#REF!</definedName>
    <definedName name="_7.4a" localSheetId="69" hidden="1">'[4]4.9'!#REF!</definedName>
    <definedName name="_7.4a" localSheetId="78" hidden="1">'[4]4.9'!#REF!</definedName>
    <definedName name="_7.4a" localSheetId="79" hidden="1">'[4]4.9'!#REF!</definedName>
    <definedName name="_7.4a" localSheetId="80" hidden="1">'[4]4.9'!#REF!</definedName>
    <definedName name="_7.4a" localSheetId="3" hidden="1">'[4]4.9'!#REF!</definedName>
    <definedName name="_7.4a" localSheetId="89" hidden="1">'[2]4.9'!#REF!</definedName>
    <definedName name="_7.4a" localSheetId="94" hidden="1">'[4]4.9'!#REF!</definedName>
    <definedName name="_7.4a" localSheetId="102" hidden="1">'[4]4.9'!#REF!</definedName>
    <definedName name="_7.4a" localSheetId="103" hidden="1">'[4]4.9'!#REF!</definedName>
    <definedName name="_7.4a" localSheetId="104" hidden="1">'[4]4.9'!#REF!</definedName>
    <definedName name="_7.4a" localSheetId="105" hidden="1">'[4]4.9'!#REF!</definedName>
    <definedName name="_7.4a" localSheetId="106" hidden="1">'[4]4.9'!#REF!</definedName>
    <definedName name="_7.4a" hidden="1">'[4]4.9'!#REF!</definedName>
    <definedName name="_xlnm._FilterDatabase" localSheetId="15" hidden="1">'6.9'!$B$8:$I$58</definedName>
    <definedName name="_xlnm._FilterDatabase" localSheetId="16" hidden="1">'6.9 (2)'!$B$8:$H$53</definedName>
    <definedName name="_Parse_Out" localSheetId="0" hidden="1">#REF!</definedName>
    <definedName name="_Parse_Out" localSheetId="24">#REF!</definedName>
    <definedName name="_Parse_Out" localSheetId="26" hidden="1">#REF!</definedName>
    <definedName name="_Parse_Out" localSheetId="29" hidden="1">#REF!</definedName>
    <definedName name="_Parse_Out" localSheetId="30" hidden="1">#REF!</definedName>
    <definedName name="_Parse_Out" localSheetId="32" hidden="1">#REF!</definedName>
    <definedName name="_Parse_Out" localSheetId="33" hidden="1">#REF!</definedName>
    <definedName name="_Parse_Out" localSheetId="1" hidden="1">#REF!</definedName>
    <definedName name="_Parse_Out" localSheetId="34" hidden="1">#REF!</definedName>
    <definedName name="_Parse_Out" localSheetId="35" hidden="1">#REF!</definedName>
    <definedName name="_Parse_Out" localSheetId="36" hidden="1">#REF!</definedName>
    <definedName name="_Parse_Out" localSheetId="37" hidden="1">#REF!</definedName>
    <definedName name="_Parse_Out" localSheetId="38" hidden="1">#REF!</definedName>
    <definedName name="_Parse_Out" localSheetId="39" hidden="1">#REF!</definedName>
    <definedName name="_Parse_Out" localSheetId="40" hidden="1">#REF!</definedName>
    <definedName name="_Parse_Out" localSheetId="41" hidden="1">#REF!</definedName>
    <definedName name="_Parse_Out" localSheetId="42" hidden="1">#REF!</definedName>
    <definedName name="_Parse_Out" localSheetId="43" hidden="1">#REF!</definedName>
    <definedName name="_Parse_Out" localSheetId="47" hidden="1">#REF!</definedName>
    <definedName name="_Parse_Out" localSheetId="48" hidden="1">#REF!</definedName>
    <definedName name="_Parse_Out" localSheetId="50" hidden="1">#REF!</definedName>
    <definedName name="_Parse_Out" localSheetId="53" hidden="1">#REF!</definedName>
    <definedName name="_Parse_Out" localSheetId="59" hidden="1">#REF!</definedName>
    <definedName name="_Parse_Out" localSheetId="60" hidden="1">#REF!</definedName>
    <definedName name="_Parse_Out" localSheetId="70" hidden="1">#REF!</definedName>
    <definedName name="_Parse_Out" localSheetId="71" hidden="1">#REF!</definedName>
    <definedName name="_Parse_Out" localSheetId="67" hidden="1">#REF!</definedName>
    <definedName name="_Parse_Out" localSheetId="68" hidden="1">#REF!</definedName>
    <definedName name="_Parse_Out" localSheetId="69" hidden="1">#REF!</definedName>
    <definedName name="_Parse_Out" localSheetId="78" hidden="1">#REF!</definedName>
    <definedName name="_Parse_Out" localSheetId="79" hidden="1">#REF!</definedName>
    <definedName name="_Parse_Out" localSheetId="80" hidden="1">#REF!</definedName>
    <definedName name="_Parse_Out" localSheetId="2" hidden="1">#REF!</definedName>
    <definedName name="_Parse_Out" localSheetId="3" hidden="1">#REF!</definedName>
    <definedName name="_Parse_Out" localSheetId="89" hidden="1">#REF!</definedName>
    <definedName name="_Parse_Out" localSheetId="91" hidden="1">#REF!</definedName>
    <definedName name="_Parse_Out" localSheetId="92" hidden="1">#REF!</definedName>
    <definedName name="_Parse_Out" localSheetId="94" hidden="1">#REF!</definedName>
    <definedName name="_Parse_Out" localSheetId="95" hidden="1">#REF!</definedName>
    <definedName name="_Parse_Out" localSheetId="96" hidden="1">#REF!</definedName>
    <definedName name="_Parse_Out" localSheetId="102" hidden="1">#REF!</definedName>
    <definedName name="_Parse_Out" localSheetId="103" hidden="1">#REF!</definedName>
    <definedName name="_Parse_Out" localSheetId="104" hidden="1">#REF!</definedName>
    <definedName name="_Parse_Out" localSheetId="105" hidden="1">#REF!</definedName>
    <definedName name="_Parse_Out" localSheetId="106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hidden="1">#REF!</definedName>
    <definedName name="a" localSheetId="0" hidden="1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2" hidden="1">#REF!</definedName>
    <definedName name="a" localSheetId="33" hidden="1">#REF!</definedName>
    <definedName name="a" localSheetId="1" hidden="1">#REF!</definedName>
    <definedName name="a" localSheetId="34" hidden="1">#REF!</definedName>
    <definedName name="a" localSheetId="35" hidden="1">#REF!</definedName>
    <definedName name="a" localSheetId="36" hidden="1">#REF!</definedName>
    <definedName name="a" localSheetId="37" hidden="1">#REF!</definedName>
    <definedName name="a" localSheetId="38" hidden="1">#REF!</definedName>
    <definedName name="a" localSheetId="39" hidden="1">#REF!</definedName>
    <definedName name="a" localSheetId="40" hidden="1">#REF!</definedName>
    <definedName name="a" localSheetId="41" hidden="1">#REF!</definedName>
    <definedName name="a" localSheetId="42" hidden="1">#REF!</definedName>
    <definedName name="a" localSheetId="43" hidden="1">#REF!</definedName>
    <definedName name="a" localSheetId="44" hidden="1">#REF!</definedName>
    <definedName name="a" localSheetId="47" hidden="1">#REF!</definedName>
    <definedName name="a" localSheetId="48" hidden="1">#REF!</definedName>
    <definedName name="a" localSheetId="50" hidden="1">#REF!</definedName>
    <definedName name="a" localSheetId="53" hidden="1">#REF!</definedName>
    <definedName name="a" localSheetId="59" hidden="1">#REF!</definedName>
    <definedName name="a" localSheetId="60" hidden="1">#REF!</definedName>
    <definedName name="a" localSheetId="70" hidden="1">#REF!</definedName>
    <definedName name="a" localSheetId="71" hidden="1">#REF!</definedName>
    <definedName name="a" localSheetId="63" hidden="1">#REF!</definedName>
    <definedName name="a" localSheetId="65" hidden="1">#REF!</definedName>
    <definedName name="a" localSheetId="67" hidden="1">#REF!</definedName>
    <definedName name="a" localSheetId="68" hidden="1">#REF!</definedName>
    <definedName name="a" localSheetId="69" hidden="1">#REF!</definedName>
    <definedName name="a" localSheetId="76" hidden="1">#REF!</definedName>
    <definedName name="a" localSheetId="78" hidden="1">#REF!</definedName>
    <definedName name="a" localSheetId="79" hidden="1">#REF!</definedName>
    <definedName name="a" localSheetId="80" hidden="1">#REF!</definedName>
    <definedName name="a" localSheetId="2" hidden="1">#REF!</definedName>
    <definedName name="a" localSheetId="3" hidden="1">#REF!</definedName>
    <definedName name="a" localSheetId="83" hidden="1">#REF!</definedName>
    <definedName name="a" localSheetId="86" hidden="1">#REF!</definedName>
    <definedName name="a" localSheetId="88" hidden="1">#REF!</definedName>
    <definedName name="a" localSheetId="89" hidden="1">#REF!</definedName>
    <definedName name="a" localSheetId="91" hidden="1">#REF!</definedName>
    <definedName name="a" localSheetId="92" hidden="1">#REF!</definedName>
    <definedName name="a" localSheetId="94" hidden="1">#REF!</definedName>
    <definedName name="a" localSheetId="95" hidden="1">#REF!</definedName>
    <definedName name="a" localSheetId="96" hidden="1">#REF!</definedName>
    <definedName name="a" localSheetId="100" hidden="1">#REF!</definedName>
    <definedName name="a" localSheetId="102" hidden="1">#REF!</definedName>
    <definedName name="a" localSheetId="103" hidden="1">#REF!</definedName>
    <definedName name="a" localSheetId="104" hidden="1">#REF!</definedName>
    <definedName name="a" localSheetId="105" hidden="1">#REF!</definedName>
    <definedName name="a" localSheetId="106" hidden="1">#REF!</definedName>
    <definedName name="a" localSheetId="4" hidden="1">#REF!</definedName>
    <definedName name="a" localSheetId="107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3" hidden="1">#REF!</definedName>
    <definedName name="a" localSheetId="14" hidden="1">#REF!</definedName>
    <definedName name="a" localSheetId="16" hidden="1">#REF!</definedName>
    <definedName name="a" hidden="1">#REF!</definedName>
    <definedName name="aa" localSheetId="24">#REF!</definedName>
    <definedName name="aa" localSheetId="26" hidden="1">#REF!</definedName>
    <definedName name="aa" localSheetId="29" hidden="1">#REF!</definedName>
    <definedName name="aa" localSheetId="30" hidden="1">#REF!</definedName>
    <definedName name="aa" localSheetId="32" hidden="1">#REF!</definedName>
    <definedName name="aa" localSheetId="33" hidden="1">#REF!</definedName>
    <definedName name="aa" localSheetId="37" hidden="1">#REF!</definedName>
    <definedName name="aa" localSheetId="38" hidden="1">#REF!</definedName>
    <definedName name="aa" localSheetId="41" hidden="1">#REF!</definedName>
    <definedName name="aa" localSheetId="42" hidden="1">#REF!</definedName>
    <definedName name="aa" localSheetId="47" hidden="1">#REF!</definedName>
    <definedName name="aa" localSheetId="48" hidden="1">#REF!</definedName>
    <definedName name="aa" localSheetId="50" hidden="1">#REF!</definedName>
    <definedName name="aa" localSheetId="53" hidden="1">#REF!</definedName>
    <definedName name="aa" localSheetId="70" hidden="1">#REF!</definedName>
    <definedName name="aa" localSheetId="71" hidden="1">#REF!</definedName>
    <definedName name="aa" localSheetId="67" hidden="1">#REF!</definedName>
    <definedName name="aa" localSheetId="68" hidden="1">#REF!</definedName>
    <definedName name="aa" localSheetId="69" hidden="1">#REF!</definedName>
    <definedName name="aa" localSheetId="78" hidden="1">#REF!</definedName>
    <definedName name="aa" localSheetId="79" hidden="1">#REF!</definedName>
    <definedName name="aa" localSheetId="80" hidden="1">#REF!</definedName>
    <definedName name="aa" localSheetId="3" hidden="1">#REF!</definedName>
    <definedName name="aa" localSheetId="89" hidden="1">#REF!</definedName>
    <definedName name="aa" localSheetId="91" hidden="1">#REF!</definedName>
    <definedName name="aa" localSheetId="92" hidden="1">#REF!</definedName>
    <definedName name="aa" localSheetId="94" hidden="1">#REF!</definedName>
    <definedName name="aa" localSheetId="95" hidden="1">#REF!</definedName>
    <definedName name="aa" localSheetId="96" hidden="1">#REF!</definedName>
    <definedName name="aa" localSheetId="102" hidden="1">#REF!</definedName>
    <definedName name="aa" localSheetId="103" hidden="1">#REF!</definedName>
    <definedName name="aa" localSheetId="104" hidden="1">#REF!</definedName>
    <definedName name="aa" localSheetId="105" hidden="1">#REF!</definedName>
    <definedName name="aa" localSheetId="106" hidden="1">#REF!</definedName>
    <definedName name="aa" localSheetId="4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hidden="1">#REF!</definedName>
    <definedName name="aaa" localSheetId="0">#REF!</definedName>
    <definedName name="aaa" localSheetId="24">#REF!</definedName>
    <definedName name="aaa" localSheetId="26">#REF!</definedName>
    <definedName name="aaa" localSheetId="29">#REF!</definedName>
    <definedName name="aaa" localSheetId="30">#REF!</definedName>
    <definedName name="aaa" localSheetId="32">#REF!</definedName>
    <definedName name="aaa" localSheetId="33">#REF!</definedName>
    <definedName name="aaa" localSheetId="1">#REF!</definedName>
    <definedName name="aaa" localSheetId="34">#REF!</definedName>
    <definedName name="aaa" localSheetId="35">#REF!</definedName>
    <definedName name="aaa" localSheetId="36">#REF!</definedName>
    <definedName name="aaa" localSheetId="37">#REF!</definedName>
    <definedName name="aaa" localSheetId="38">#REF!</definedName>
    <definedName name="aaa" localSheetId="39">#REF!</definedName>
    <definedName name="aaa" localSheetId="40">#REF!</definedName>
    <definedName name="aaa" localSheetId="41">#REF!</definedName>
    <definedName name="aaa" localSheetId="42">#REF!</definedName>
    <definedName name="aaa" localSheetId="43">#REF!</definedName>
    <definedName name="aaa" localSheetId="47">#REF!</definedName>
    <definedName name="aaa" localSheetId="48">#REF!</definedName>
    <definedName name="aaa" localSheetId="50">#REF!</definedName>
    <definedName name="aaa" localSheetId="53">#REF!</definedName>
    <definedName name="aaa" localSheetId="59">#REF!</definedName>
    <definedName name="aaa" localSheetId="60">#REF!</definedName>
    <definedName name="aaa" localSheetId="70">#REF!</definedName>
    <definedName name="aaa" localSheetId="71">#REF!</definedName>
    <definedName name="aaa" localSheetId="67">#REF!</definedName>
    <definedName name="aaa" localSheetId="68">#REF!</definedName>
    <definedName name="aaa" localSheetId="69">#REF!</definedName>
    <definedName name="aaa" localSheetId="78">#REF!</definedName>
    <definedName name="aaa" localSheetId="79">#REF!</definedName>
    <definedName name="aaa" localSheetId="80">#REF!</definedName>
    <definedName name="aaa" localSheetId="2">#REF!</definedName>
    <definedName name="aaa" localSheetId="3">#REF!</definedName>
    <definedName name="aaa" localSheetId="89">#REF!</definedName>
    <definedName name="aaa" localSheetId="91">#REF!</definedName>
    <definedName name="aaa" localSheetId="92">#REF!</definedName>
    <definedName name="aaa" localSheetId="94">#REF!</definedName>
    <definedName name="aaa" localSheetId="95">#REF!</definedName>
    <definedName name="aaa" localSheetId="96">#REF!</definedName>
    <definedName name="aaa" localSheetId="102">#REF!</definedName>
    <definedName name="aaa" localSheetId="103">#REF!</definedName>
    <definedName name="aaa" localSheetId="104">#REF!</definedName>
    <definedName name="aaa" localSheetId="105">#REF!</definedName>
    <definedName name="aaa" localSheetId="106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>#REF!</definedName>
    <definedName name="aaab" localSheetId="0">#REF!</definedName>
    <definedName name="aaab" localSheetId="24">#REF!</definedName>
    <definedName name="aaab" localSheetId="26">#REF!</definedName>
    <definedName name="aaab" localSheetId="29">#REF!</definedName>
    <definedName name="aaab" localSheetId="30">#REF!</definedName>
    <definedName name="aaab" localSheetId="32">#REF!</definedName>
    <definedName name="aaab" localSheetId="33">#REF!</definedName>
    <definedName name="aaab" localSheetId="1">#REF!</definedName>
    <definedName name="aaab" localSheetId="34">#REF!</definedName>
    <definedName name="aaab" localSheetId="35">#REF!</definedName>
    <definedName name="aaab" localSheetId="36">#REF!</definedName>
    <definedName name="aaab" localSheetId="37">#REF!</definedName>
    <definedName name="aaab" localSheetId="38">#REF!</definedName>
    <definedName name="aaab" localSheetId="39">#REF!</definedName>
    <definedName name="aaab" localSheetId="40">#REF!</definedName>
    <definedName name="aaab" localSheetId="41">#REF!</definedName>
    <definedName name="aaab" localSheetId="42">#REF!</definedName>
    <definedName name="aaab" localSheetId="43">#REF!</definedName>
    <definedName name="aaab" localSheetId="47">#REF!</definedName>
    <definedName name="aaab" localSheetId="48">#REF!</definedName>
    <definedName name="aaab" localSheetId="50">#REF!</definedName>
    <definedName name="aaab" localSheetId="53">#REF!</definedName>
    <definedName name="aaab" localSheetId="59">#REF!</definedName>
    <definedName name="aaab" localSheetId="60">#REF!</definedName>
    <definedName name="aaab" localSheetId="70">#REF!</definedName>
    <definedName name="aaab" localSheetId="71">#REF!</definedName>
    <definedName name="aaab" localSheetId="67">#REF!</definedName>
    <definedName name="aaab" localSheetId="68">#REF!</definedName>
    <definedName name="aaab" localSheetId="69">#REF!</definedName>
    <definedName name="aaab" localSheetId="78">#REF!</definedName>
    <definedName name="aaab" localSheetId="79">#REF!</definedName>
    <definedName name="aaab" localSheetId="80">#REF!</definedName>
    <definedName name="aaab" localSheetId="2">#REF!</definedName>
    <definedName name="aaab" localSheetId="3">#REF!</definedName>
    <definedName name="aaab" localSheetId="89">#REF!</definedName>
    <definedName name="aaab" localSheetId="91">#REF!</definedName>
    <definedName name="aaab" localSheetId="92">#REF!</definedName>
    <definedName name="aaab" localSheetId="94">#REF!</definedName>
    <definedName name="aaab" localSheetId="95">#REF!</definedName>
    <definedName name="aaab" localSheetId="96">#REF!</definedName>
    <definedName name="aaab" localSheetId="102">#REF!</definedName>
    <definedName name="aaab" localSheetId="103">#REF!</definedName>
    <definedName name="aaab" localSheetId="104">#REF!</definedName>
    <definedName name="aaab" localSheetId="105">#REF!</definedName>
    <definedName name="aaab" localSheetId="106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>#REF!</definedName>
    <definedName name="aaad" localSheetId="24">#REF!</definedName>
    <definedName name="aaad" localSheetId="26">#REF!</definedName>
    <definedName name="aaad" localSheetId="29">#REF!</definedName>
    <definedName name="aaad" localSheetId="30">#REF!</definedName>
    <definedName name="aaad" localSheetId="32">#REF!</definedName>
    <definedName name="aaad" localSheetId="33">#REF!</definedName>
    <definedName name="aaad" localSheetId="37">#REF!</definedName>
    <definedName name="aaad" localSheetId="38">#REF!</definedName>
    <definedName name="aaad" localSheetId="41">#REF!</definedName>
    <definedName name="aaad" localSheetId="42">#REF!</definedName>
    <definedName name="aaad" localSheetId="47">#REF!</definedName>
    <definedName name="aaad" localSheetId="48">#REF!</definedName>
    <definedName name="aaad" localSheetId="50">#REF!</definedName>
    <definedName name="aaad" localSheetId="53">#REF!</definedName>
    <definedName name="aaad" localSheetId="70">#REF!</definedName>
    <definedName name="aaad" localSheetId="71">#REF!</definedName>
    <definedName name="aaad" localSheetId="67">#REF!</definedName>
    <definedName name="aaad" localSheetId="68">#REF!</definedName>
    <definedName name="aaad" localSheetId="69">#REF!</definedName>
    <definedName name="aaad" localSheetId="78">#REF!</definedName>
    <definedName name="aaad" localSheetId="79">#REF!</definedName>
    <definedName name="aaad" localSheetId="80">#REF!</definedName>
    <definedName name="aaad" localSheetId="3">#REF!</definedName>
    <definedName name="aaad" localSheetId="89">#REF!</definedName>
    <definedName name="aaad" localSheetId="91">#REF!</definedName>
    <definedName name="aaad" localSheetId="92">#REF!</definedName>
    <definedName name="aaad" localSheetId="94">#REF!</definedName>
    <definedName name="aaad" localSheetId="95">#REF!</definedName>
    <definedName name="aaad" localSheetId="96">#REF!</definedName>
    <definedName name="aaad" localSheetId="102">#REF!</definedName>
    <definedName name="aaad" localSheetId="103">#REF!</definedName>
    <definedName name="aaad" localSheetId="104">#REF!</definedName>
    <definedName name="aaad" localSheetId="105">#REF!</definedName>
    <definedName name="aaad" localSheetId="106">#REF!</definedName>
    <definedName name="aaad" localSheetId="4">#REF!</definedName>
    <definedName name="aaad" localSheetId="5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>#REF!</definedName>
    <definedName name="aaart" localSheetId="24">#REF!</definedName>
    <definedName name="aaart" localSheetId="26">#REF!</definedName>
    <definedName name="aaart" localSheetId="29">#REF!</definedName>
    <definedName name="aaart" localSheetId="30">#REF!</definedName>
    <definedName name="aaart" localSheetId="32">#REF!</definedName>
    <definedName name="aaart" localSheetId="33">#REF!</definedName>
    <definedName name="aaart" localSheetId="37">#REF!</definedName>
    <definedName name="aaart" localSheetId="38">#REF!</definedName>
    <definedName name="aaart" localSheetId="41">#REF!</definedName>
    <definedName name="aaart" localSheetId="42">#REF!</definedName>
    <definedName name="aaart" localSheetId="47">#REF!</definedName>
    <definedName name="aaart" localSheetId="48">#REF!</definedName>
    <definedName name="aaart" localSheetId="50">#REF!</definedName>
    <definedName name="aaart" localSheetId="53">#REF!</definedName>
    <definedName name="aaart" localSheetId="70">#REF!</definedName>
    <definedName name="aaart" localSheetId="71">#REF!</definedName>
    <definedName name="aaart" localSheetId="67">#REF!</definedName>
    <definedName name="aaart" localSheetId="68">#REF!</definedName>
    <definedName name="aaart" localSheetId="69">#REF!</definedName>
    <definedName name="aaart" localSheetId="78">#REF!</definedName>
    <definedName name="aaart" localSheetId="79">#REF!</definedName>
    <definedName name="aaart" localSheetId="80">#REF!</definedName>
    <definedName name="aaart" localSheetId="3">#REF!</definedName>
    <definedName name="aaart" localSheetId="89">#REF!</definedName>
    <definedName name="aaart" localSheetId="91">#REF!</definedName>
    <definedName name="aaart" localSheetId="92">#REF!</definedName>
    <definedName name="aaart" localSheetId="94">#REF!</definedName>
    <definedName name="aaart" localSheetId="95">#REF!</definedName>
    <definedName name="aaart" localSheetId="96">#REF!</definedName>
    <definedName name="aaart" localSheetId="102">#REF!</definedName>
    <definedName name="aaart" localSheetId="103">#REF!</definedName>
    <definedName name="aaart" localSheetId="104">#REF!</definedName>
    <definedName name="aaart" localSheetId="105">#REF!</definedName>
    <definedName name="aaart" localSheetId="106">#REF!</definedName>
    <definedName name="aaart" localSheetId="4">#REF!</definedName>
    <definedName name="aaart" localSheetId="5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>#REF!</definedName>
    <definedName name="aaatr" localSheetId="24">#REF!</definedName>
    <definedName name="aaatr" localSheetId="26">#REF!</definedName>
    <definedName name="aaatr" localSheetId="29">#REF!</definedName>
    <definedName name="aaatr" localSheetId="30">#REF!</definedName>
    <definedName name="aaatr" localSheetId="32">#REF!</definedName>
    <definedName name="aaatr" localSheetId="33">#REF!</definedName>
    <definedName name="aaatr" localSheetId="37">#REF!</definedName>
    <definedName name="aaatr" localSheetId="38">#REF!</definedName>
    <definedName name="aaatr" localSheetId="41">#REF!</definedName>
    <definedName name="aaatr" localSheetId="42">#REF!</definedName>
    <definedName name="aaatr" localSheetId="47">#REF!</definedName>
    <definedName name="aaatr" localSheetId="48">#REF!</definedName>
    <definedName name="aaatr" localSheetId="50">#REF!</definedName>
    <definedName name="aaatr" localSheetId="53">#REF!</definedName>
    <definedName name="aaatr" localSheetId="70">#REF!</definedName>
    <definedName name="aaatr" localSheetId="71">#REF!</definedName>
    <definedName name="aaatr" localSheetId="67">#REF!</definedName>
    <definedName name="aaatr" localSheetId="68">#REF!</definedName>
    <definedName name="aaatr" localSheetId="69">#REF!</definedName>
    <definedName name="aaatr" localSheetId="78">#REF!</definedName>
    <definedName name="aaatr" localSheetId="79">#REF!</definedName>
    <definedName name="aaatr" localSheetId="80">#REF!</definedName>
    <definedName name="aaatr" localSheetId="3">#REF!</definedName>
    <definedName name="aaatr" localSheetId="89">#REF!</definedName>
    <definedName name="aaatr" localSheetId="91">#REF!</definedName>
    <definedName name="aaatr" localSheetId="92">#REF!</definedName>
    <definedName name="aaatr" localSheetId="94">#REF!</definedName>
    <definedName name="aaatr" localSheetId="95">#REF!</definedName>
    <definedName name="aaatr" localSheetId="96">#REF!</definedName>
    <definedName name="aaatr" localSheetId="102">#REF!</definedName>
    <definedName name="aaatr" localSheetId="103">#REF!</definedName>
    <definedName name="aaatr" localSheetId="104">#REF!</definedName>
    <definedName name="aaatr" localSheetId="105">#REF!</definedName>
    <definedName name="aaatr" localSheetId="106">#REF!</definedName>
    <definedName name="aaatr" localSheetId="4">#REF!</definedName>
    <definedName name="aaatr" localSheetId="5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>#REF!</definedName>
    <definedName name="abggg" localSheetId="0" hidden="1">'[1]4.9'!#REF!</definedName>
    <definedName name="abggg" localSheetId="24">#REF!</definedName>
    <definedName name="abggg" localSheetId="26" hidden="1">'[1]4.9'!#REF!</definedName>
    <definedName name="abggg" localSheetId="29" hidden="1">'[1]4.9'!#REF!</definedName>
    <definedName name="abggg" localSheetId="30" hidden="1">'[1]4.9'!#REF!</definedName>
    <definedName name="abggg" localSheetId="32" hidden="1">'[1]4.9'!#REF!</definedName>
    <definedName name="abggg" localSheetId="33" hidden="1">'[1]4.9'!#REF!</definedName>
    <definedName name="abggg" localSheetId="1" hidden="1">'[1]4.9'!#REF!</definedName>
    <definedName name="abggg" localSheetId="34" hidden="1">'[1]4.9'!#REF!</definedName>
    <definedName name="abggg" localSheetId="35" hidden="1">'[1]4.9'!#REF!</definedName>
    <definedName name="abggg" localSheetId="36" hidden="1">'[1]4.9'!#REF!</definedName>
    <definedName name="abggg" localSheetId="37" hidden="1">'[1]4.9'!#REF!</definedName>
    <definedName name="abggg" localSheetId="38" hidden="1">'[1]4.9'!#REF!</definedName>
    <definedName name="abggg" localSheetId="39" hidden="1">'[1]4.9'!#REF!</definedName>
    <definedName name="abggg" localSheetId="40" hidden="1">'[1]4.9'!#REF!</definedName>
    <definedName name="abggg" localSheetId="41" hidden="1">'[1]4.9'!#REF!</definedName>
    <definedName name="abggg" localSheetId="42" hidden="1">'[1]4.9'!#REF!</definedName>
    <definedName name="abggg" localSheetId="43" hidden="1">'[1]4.9'!#REF!</definedName>
    <definedName name="abggg" localSheetId="47" hidden="1">'[1]4.9'!#REF!</definedName>
    <definedName name="abggg" localSheetId="48" hidden="1">'[1]4.9'!#REF!</definedName>
    <definedName name="abggg" localSheetId="50" hidden="1">'[1]4.9'!#REF!</definedName>
    <definedName name="abggg" localSheetId="53" hidden="1">'[1]4.9'!#REF!</definedName>
    <definedName name="abggg" localSheetId="59" hidden="1">'[2]4.9'!#REF!</definedName>
    <definedName name="abggg" localSheetId="60" hidden="1">'[2]4.9'!#REF!</definedName>
    <definedName name="abggg" localSheetId="70" hidden="1">'[1]4.9'!#REF!</definedName>
    <definedName name="abggg" localSheetId="71" hidden="1">'[1]4.9'!#REF!</definedName>
    <definedName name="abggg" localSheetId="67" hidden="1">'[1]4.9'!#REF!</definedName>
    <definedName name="abggg" localSheetId="68" hidden="1">'[1]4.9'!#REF!</definedName>
    <definedName name="abggg" localSheetId="69" hidden="1">'[1]4.9'!#REF!</definedName>
    <definedName name="abggg" localSheetId="78" hidden="1">'[1]4.9'!#REF!</definedName>
    <definedName name="abggg" localSheetId="79" hidden="1">'[1]4.9'!#REF!</definedName>
    <definedName name="abggg" localSheetId="80" hidden="1">'[1]4.9'!#REF!</definedName>
    <definedName name="abggg" localSheetId="2" hidden="1">'[1]4.9'!#REF!</definedName>
    <definedName name="abggg" localSheetId="3" hidden="1">'[1]4.9'!#REF!</definedName>
    <definedName name="abggg" localSheetId="89" hidden="1">'[3]4.9'!#REF!</definedName>
    <definedName name="abggg" localSheetId="91" hidden="1">'[1]4.9'!#REF!</definedName>
    <definedName name="abggg" localSheetId="92" hidden="1">'[1]4.9'!#REF!</definedName>
    <definedName name="abggg" localSheetId="94" hidden="1">'[1]4.9'!#REF!</definedName>
    <definedName name="abggg" localSheetId="95" hidden="1">'[1]4.9'!#REF!</definedName>
    <definedName name="abggg" localSheetId="96" hidden="1">'[1]4.9'!#REF!</definedName>
    <definedName name="abggg" localSheetId="102" hidden="1">'[1]4.9'!#REF!</definedName>
    <definedName name="abggg" localSheetId="103" hidden="1">'[1]4.9'!#REF!</definedName>
    <definedName name="abggg" localSheetId="104" hidden="1">'[1]4.9'!#REF!</definedName>
    <definedName name="abggg" localSheetId="105" hidden="1">'[4]4.9'!#REF!</definedName>
    <definedName name="abggg" localSheetId="106" hidden="1">'[4]4.9'!#REF!</definedName>
    <definedName name="abggg" localSheetId="4" hidden="1">'[1]4.9'!#REF!</definedName>
    <definedName name="abggg" localSheetId="5" hidden="1">'[1]4.9'!#REF!</definedName>
    <definedName name="abggg" localSheetId="6" hidden="1">'[1]4.9'!#REF!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hidden="1">'[1]4.9'!#REF!</definedName>
    <definedName name="afaf" localSheetId="26" hidden="1">'[4]4.9'!#REF!</definedName>
    <definedName name="afaf" localSheetId="29" hidden="1">'[4]4.9'!#REF!</definedName>
    <definedName name="afaf" localSheetId="30" hidden="1">'[4]4.9'!#REF!</definedName>
    <definedName name="afaf" localSheetId="37" hidden="1">'[4]4.9'!#REF!</definedName>
    <definedName name="afaf" localSheetId="38" hidden="1">'[4]4.9'!#REF!</definedName>
    <definedName name="afaf" localSheetId="41" hidden="1">'[4]4.9'!#REF!</definedName>
    <definedName name="afaf" localSheetId="42" hidden="1">'[4]4.9'!#REF!</definedName>
    <definedName name="afaf" localSheetId="47" hidden="1">'[4]4.9'!#REF!</definedName>
    <definedName name="afaf" localSheetId="48" hidden="1">'[4]4.9'!#REF!</definedName>
    <definedName name="afaf" localSheetId="50" hidden="1">'[4]4.9'!#REF!</definedName>
    <definedName name="afaf" localSheetId="53" hidden="1">'[4]4.9'!#REF!</definedName>
    <definedName name="afaf" localSheetId="70" hidden="1">'[4]4.9'!#REF!</definedName>
    <definedName name="afaf" localSheetId="71" hidden="1">'[4]4.9'!#REF!</definedName>
    <definedName name="afaf" localSheetId="67" hidden="1">'[4]4.9'!#REF!</definedName>
    <definedName name="afaf" localSheetId="68" hidden="1">'[4]4.9'!#REF!</definedName>
    <definedName name="afaf" localSheetId="69" hidden="1">'[4]4.9'!#REF!</definedName>
    <definedName name="afaf" localSheetId="78" hidden="1">'[4]4.9'!#REF!</definedName>
    <definedName name="afaf" localSheetId="79" hidden="1">'[4]4.9'!#REF!</definedName>
    <definedName name="afaf" localSheetId="80" hidden="1">'[4]4.9'!#REF!</definedName>
    <definedName name="afaf" localSheetId="3" hidden="1">'[4]4.9'!#REF!</definedName>
    <definedName name="afaf" localSheetId="89" hidden="1">'[2]4.9'!#REF!</definedName>
    <definedName name="afaf" localSheetId="94" hidden="1">'[4]4.9'!#REF!</definedName>
    <definedName name="afaf" localSheetId="102" hidden="1">'[4]4.9'!#REF!</definedName>
    <definedName name="afaf" localSheetId="103" hidden="1">'[4]4.9'!#REF!</definedName>
    <definedName name="afaf" localSheetId="104" hidden="1">'[4]4.9'!#REF!</definedName>
    <definedName name="afaf" localSheetId="105" hidden="1">'[4]4.9'!#REF!</definedName>
    <definedName name="afaf" localSheetId="106" hidden="1">'[4]4.9'!#REF!</definedName>
    <definedName name="afaf" hidden="1">'[4]4.9'!#REF!</definedName>
    <definedName name="as" localSheetId="0" hidden="1">#REF!</definedName>
    <definedName name="as" localSheetId="24">#REF!</definedName>
    <definedName name="as" localSheetId="26" hidden="1">#REF!</definedName>
    <definedName name="as" localSheetId="29" hidden="1">#REF!</definedName>
    <definedName name="as" localSheetId="30" hidden="1">#REF!</definedName>
    <definedName name="as" localSheetId="32" hidden="1">#REF!</definedName>
    <definedName name="as" localSheetId="33" hidden="1">#REF!</definedName>
    <definedName name="as" localSheetId="1" hidden="1">#REF!</definedName>
    <definedName name="as" localSheetId="34" hidden="1">#REF!</definedName>
    <definedName name="as" localSheetId="35" hidden="1">#REF!</definedName>
    <definedName name="as" localSheetId="36" hidden="1">#REF!</definedName>
    <definedName name="as" localSheetId="37" hidden="1">#REF!</definedName>
    <definedName name="as" localSheetId="38" hidden="1">#REF!</definedName>
    <definedName name="as" localSheetId="39" hidden="1">#REF!</definedName>
    <definedName name="as" localSheetId="40" hidden="1">#REF!</definedName>
    <definedName name="as" localSheetId="41" hidden="1">#REF!</definedName>
    <definedName name="as" localSheetId="42" hidden="1">#REF!</definedName>
    <definedName name="as" localSheetId="43" hidden="1">#REF!</definedName>
    <definedName name="as" localSheetId="47" hidden="1">#REF!</definedName>
    <definedName name="as" localSheetId="48" hidden="1">#REF!</definedName>
    <definedName name="as" localSheetId="50" hidden="1">#REF!</definedName>
    <definedName name="as" localSheetId="53" hidden="1">#REF!</definedName>
    <definedName name="as" localSheetId="59" hidden="1">#REF!</definedName>
    <definedName name="as" localSheetId="60" hidden="1">#REF!</definedName>
    <definedName name="as" localSheetId="70" hidden="1">#REF!</definedName>
    <definedName name="as" localSheetId="71" hidden="1">#REF!</definedName>
    <definedName name="as" localSheetId="67" hidden="1">#REF!</definedName>
    <definedName name="as" localSheetId="68" hidden="1">#REF!</definedName>
    <definedName name="as" localSheetId="69" hidden="1">#REF!</definedName>
    <definedName name="as" localSheetId="78" hidden="1">#REF!</definedName>
    <definedName name="as" localSheetId="79" hidden="1">#REF!</definedName>
    <definedName name="as" localSheetId="80" hidden="1">#REF!</definedName>
    <definedName name="as" localSheetId="2" hidden="1">#REF!</definedName>
    <definedName name="as" localSheetId="3" hidden="1">#REF!</definedName>
    <definedName name="as" localSheetId="89" hidden="1">#REF!</definedName>
    <definedName name="as" localSheetId="91" hidden="1">#REF!</definedName>
    <definedName name="as" localSheetId="92" hidden="1">#REF!</definedName>
    <definedName name="as" localSheetId="94" hidden="1">#REF!</definedName>
    <definedName name="as" localSheetId="95" hidden="1">#REF!</definedName>
    <definedName name="as" localSheetId="96" hidden="1">#REF!</definedName>
    <definedName name="as" localSheetId="102" hidden="1">#REF!</definedName>
    <definedName name="as" localSheetId="103" hidden="1">#REF!</definedName>
    <definedName name="as" localSheetId="104" hidden="1">#REF!</definedName>
    <definedName name="as" localSheetId="105" hidden="1">#REF!</definedName>
    <definedName name="as" localSheetId="106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hidden="1">#REF!</definedName>
    <definedName name="ass" localSheetId="0" hidden="1">'[5]4.8'!#REF!</definedName>
    <definedName name="ass" localSheetId="24">'[6]4.8'!#REF!</definedName>
    <definedName name="ass" localSheetId="26" hidden="1">'[5]4.8'!#REF!</definedName>
    <definedName name="ass" localSheetId="29" hidden="1">'[5]4.8'!#REF!</definedName>
    <definedName name="ass" localSheetId="30" hidden="1">'[5]4.8'!#REF!</definedName>
    <definedName name="ass" localSheetId="32" hidden="1">'[5]4.8'!#REF!</definedName>
    <definedName name="ass" localSheetId="33" hidden="1">'[5]4.8'!#REF!</definedName>
    <definedName name="ass" localSheetId="1" hidden="1">'[5]4.8'!#REF!</definedName>
    <definedName name="ass" localSheetId="34" hidden="1">'[5]4.8'!#REF!</definedName>
    <definedName name="ass" localSheetId="35" hidden="1">'[5]4.8'!#REF!</definedName>
    <definedName name="ass" localSheetId="36" hidden="1">'[5]4.8'!#REF!</definedName>
    <definedName name="ass" localSheetId="37" hidden="1">'[5]4.8'!#REF!</definedName>
    <definedName name="ass" localSheetId="38" hidden="1">'[5]4.8'!#REF!</definedName>
    <definedName name="ass" localSheetId="39" hidden="1">'[5]4.8'!#REF!</definedName>
    <definedName name="ass" localSheetId="40" hidden="1">'[5]4.8'!#REF!</definedName>
    <definedName name="ass" localSheetId="41" hidden="1">'[5]4.8'!#REF!</definedName>
    <definedName name="ass" localSheetId="42" hidden="1">'[5]4.8'!#REF!</definedName>
    <definedName name="ass" localSheetId="43" hidden="1">'[5]4.8'!#REF!</definedName>
    <definedName name="ass" localSheetId="47" hidden="1">'[5]4.8'!#REF!</definedName>
    <definedName name="ass" localSheetId="48" hidden="1">'[5]4.8'!#REF!</definedName>
    <definedName name="ass" localSheetId="50" hidden="1">'[5]4.8'!#REF!</definedName>
    <definedName name="ass" localSheetId="53" hidden="1">'[5]4.8'!#REF!</definedName>
    <definedName name="ass" localSheetId="59" hidden="1">'[7]4.8'!#REF!</definedName>
    <definedName name="ass" localSheetId="60" hidden="1">'[7]4.8'!#REF!</definedName>
    <definedName name="ass" localSheetId="70" hidden="1">'[5]4.8'!#REF!</definedName>
    <definedName name="ass" localSheetId="71" hidden="1">'[5]4.8'!#REF!</definedName>
    <definedName name="ass" localSheetId="67" hidden="1">'[5]4.8'!#REF!</definedName>
    <definedName name="ass" localSheetId="68" hidden="1">'[5]4.8'!#REF!</definedName>
    <definedName name="ass" localSheetId="69" hidden="1">'[5]4.8'!#REF!</definedName>
    <definedName name="ass" localSheetId="78" hidden="1">'[5]4.8'!#REF!</definedName>
    <definedName name="ass" localSheetId="79" hidden="1">'[5]4.8'!#REF!</definedName>
    <definedName name="ass" localSheetId="80" hidden="1">'[5]4.8'!#REF!</definedName>
    <definedName name="ass" localSheetId="2" hidden="1">'[5]4.8'!#REF!</definedName>
    <definedName name="ass" localSheetId="3" hidden="1">'[5]4.8'!#REF!</definedName>
    <definedName name="ass" localSheetId="89" hidden="1">'[8]4.8'!#REF!</definedName>
    <definedName name="ass" localSheetId="91" hidden="1">'[5]4.8'!#REF!</definedName>
    <definedName name="ass" localSheetId="92" hidden="1">'[5]4.8'!#REF!</definedName>
    <definedName name="ass" localSheetId="94" hidden="1">'[5]4.8'!#REF!</definedName>
    <definedName name="ass" localSheetId="95" hidden="1">'[5]4.8'!#REF!</definedName>
    <definedName name="ass" localSheetId="96" hidden="1">'[5]4.8'!#REF!</definedName>
    <definedName name="ass" localSheetId="102" hidden="1">'[5]4.8'!#REF!</definedName>
    <definedName name="ass" localSheetId="103" hidden="1">'[5]4.8'!#REF!</definedName>
    <definedName name="ass" localSheetId="104" hidden="1">'[5]4.8'!#REF!</definedName>
    <definedName name="ass" localSheetId="105" hidden="1">'[7]4.8'!#REF!</definedName>
    <definedName name="ass" localSheetId="106" hidden="1">'[7]4.8'!#REF!</definedName>
    <definedName name="ass" localSheetId="4" hidden="1">'[5]4.8'!#REF!</definedName>
    <definedName name="ass" localSheetId="5" hidden="1">'[5]4.8'!#REF!</definedName>
    <definedName name="ass" localSheetId="6" hidden="1">'[5]4.8'!#REF!</definedName>
    <definedName name="ass" localSheetId="7" hidden="1">'[5]4.8'!#REF!</definedName>
    <definedName name="ass" localSheetId="8" hidden="1">'[5]4.8'!#REF!</definedName>
    <definedName name="ass" localSheetId="9" hidden="1">'[5]4.8'!#REF!</definedName>
    <definedName name="ass" hidden="1">'[5]4.8'!#REF!</definedName>
    <definedName name="Asset91" localSheetId="0">#REF!</definedName>
    <definedName name="Asset91" localSheetId="24">#REF!</definedName>
    <definedName name="Asset91" localSheetId="26">#REF!</definedName>
    <definedName name="Asset91" localSheetId="29">#REF!</definedName>
    <definedName name="Asset91" localSheetId="30">#REF!</definedName>
    <definedName name="Asset91" localSheetId="32">#REF!</definedName>
    <definedName name="Asset91" localSheetId="33">#REF!</definedName>
    <definedName name="Asset91" localSheetId="1">#REF!</definedName>
    <definedName name="Asset91" localSheetId="34">#REF!</definedName>
    <definedName name="Asset91" localSheetId="35">#REF!</definedName>
    <definedName name="Asset91" localSheetId="36">#REF!</definedName>
    <definedName name="Asset91" localSheetId="37">#REF!</definedName>
    <definedName name="Asset91" localSheetId="38">#REF!</definedName>
    <definedName name="Asset91" localSheetId="39">#REF!</definedName>
    <definedName name="Asset91" localSheetId="40">#REF!</definedName>
    <definedName name="Asset91" localSheetId="41">#REF!</definedName>
    <definedName name="Asset91" localSheetId="42">#REF!</definedName>
    <definedName name="Asset91" localSheetId="43">#REF!</definedName>
    <definedName name="Asset91" localSheetId="47">#REF!</definedName>
    <definedName name="Asset91" localSheetId="48">#REF!</definedName>
    <definedName name="Asset91" localSheetId="50">#REF!</definedName>
    <definedName name="Asset91" localSheetId="53">#REF!</definedName>
    <definedName name="Asset91" localSheetId="59">#REF!</definedName>
    <definedName name="Asset91" localSheetId="60">#REF!</definedName>
    <definedName name="Asset91" localSheetId="70">#REF!</definedName>
    <definedName name="Asset91" localSheetId="71">#REF!</definedName>
    <definedName name="Asset91" localSheetId="67">#REF!</definedName>
    <definedName name="Asset91" localSheetId="68">#REF!</definedName>
    <definedName name="Asset91" localSheetId="69">#REF!</definedName>
    <definedName name="Asset91" localSheetId="78">#REF!</definedName>
    <definedName name="Asset91" localSheetId="79">#REF!</definedName>
    <definedName name="Asset91" localSheetId="80">#REF!</definedName>
    <definedName name="Asset91" localSheetId="2">#REF!</definedName>
    <definedName name="Asset91" localSheetId="3">#REF!</definedName>
    <definedName name="Asset91" localSheetId="89">#REF!</definedName>
    <definedName name="Asset91" localSheetId="91">#REF!</definedName>
    <definedName name="Asset91" localSheetId="92">#REF!</definedName>
    <definedName name="Asset91" localSheetId="94">#REF!</definedName>
    <definedName name="Asset91" localSheetId="95">#REF!</definedName>
    <definedName name="Asset91" localSheetId="96">#REF!</definedName>
    <definedName name="Asset91" localSheetId="102">#REF!</definedName>
    <definedName name="Asset91" localSheetId="103">#REF!</definedName>
    <definedName name="Asset91" localSheetId="104">#REF!</definedName>
    <definedName name="Asset91" localSheetId="105">#REF!</definedName>
    <definedName name="Asset91" localSheetId="106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>#REF!</definedName>
    <definedName name="Asset92" localSheetId="0">#REF!</definedName>
    <definedName name="Asset92" localSheetId="24">#REF!</definedName>
    <definedName name="Asset92" localSheetId="26">#REF!</definedName>
    <definedName name="Asset92" localSheetId="29">#REF!</definedName>
    <definedName name="Asset92" localSheetId="30">#REF!</definedName>
    <definedName name="Asset92" localSheetId="32">#REF!</definedName>
    <definedName name="Asset92" localSheetId="33">#REF!</definedName>
    <definedName name="Asset92" localSheetId="1">#REF!</definedName>
    <definedName name="Asset92" localSheetId="34">#REF!</definedName>
    <definedName name="Asset92" localSheetId="35">#REF!</definedName>
    <definedName name="Asset92" localSheetId="36">#REF!</definedName>
    <definedName name="Asset92" localSheetId="37">#REF!</definedName>
    <definedName name="Asset92" localSheetId="38">#REF!</definedName>
    <definedName name="Asset92" localSheetId="39">#REF!</definedName>
    <definedName name="Asset92" localSheetId="40">#REF!</definedName>
    <definedName name="Asset92" localSheetId="41">#REF!</definedName>
    <definedName name="Asset92" localSheetId="42">#REF!</definedName>
    <definedName name="Asset92" localSheetId="43">#REF!</definedName>
    <definedName name="Asset92" localSheetId="47">#REF!</definedName>
    <definedName name="Asset92" localSheetId="48">#REF!</definedName>
    <definedName name="Asset92" localSheetId="50">#REF!</definedName>
    <definedName name="Asset92" localSheetId="53">#REF!</definedName>
    <definedName name="Asset92" localSheetId="59">#REF!</definedName>
    <definedName name="Asset92" localSheetId="60">#REF!</definedName>
    <definedName name="Asset92" localSheetId="70">#REF!</definedName>
    <definedName name="Asset92" localSheetId="71">#REF!</definedName>
    <definedName name="Asset92" localSheetId="67">#REF!</definedName>
    <definedName name="Asset92" localSheetId="68">#REF!</definedName>
    <definedName name="Asset92" localSheetId="69">#REF!</definedName>
    <definedName name="Asset92" localSheetId="78">#REF!</definedName>
    <definedName name="Asset92" localSheetId="79">#REF!</definedName>
    <definedName name="Asset92" localSheetId="80">#REF!</definedName>
    <definedName name="Asset92" localSheetId="2">#REF!</definedName>
    <definedName name="Asset92" localSheetId="3">#REF!</definedName>
    <definedName name="Asset92" localSheetId="89">#REF!</definedName>
    <definedName name="Asset92" localSheetId="91">#REF!</definedName>
    <definedName name="Asset92" localSheetId="92">#REF!</definedName>
    <definedName name="Asset92" localSheetId="94">#REF!</definedName>
    <definedName name="Asset92" localSheetId="95">#REF!</definedName>
    <definedName name="Asset92" localSheetId="96">#REF!</definedName>
    <definedName name="Asset92" localSheetId="102">#REF!</definedName>
    <definedName name="Asset92" localSheetId="103">#REF!</definedName>
    <definedName name="Asset92" localSheetId="104">#REF!</definedName>
    <definedName name="Asset92" localSheetId="105">#REF!</definedName>
    <definedName name="Asset92" localSheetId="106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>#REF!</definedName>
    <definedName name="ax" localSheetId="24">#REF!</definedName>
    <definedName name="ax" localSheetId="26">#REF!</definedName>
    <definedName name="ax" localSheetId="29">#REF!</definedName>
    <definedName name="ax" localSheetId="30">#REF!</definedName>
    <definedName name="ax" localSheetId="32">#REF!</definedName>
    <definedName name="ax" localSheetId="33">#REF!</definedName>
    <definedName name="ax" localSheetId="37">#REF!</definedName>
    <definedName name="ax" localSheetId="38">#REF!</definedName>
    <definedName name="ax" localSheetId="41">#REF!</definedName>
    <definedName name="ax" localSheetId="42">#REF!</definedName>
    <definedName name="ax" localSheetId="47">#REF!</definedName>
    <definedName name="ax" localSheetId="48">#REF!</definedName>
    <definedName name="ax" localSheetId="50">#REF!</definedName>
    <definedName name="ax" localSheetId="53">#REF!</definedName>
    <definedName name="ax" localSheetId="70">#REF!</definedName>
    <definedName name="ax" localSheetId="71">#REF!</definedName>
    <definedName name="ax" localSheetId="67">#REF!</definedName>
    <definedName name="ax" localSheetId="68">#REF!</definedName>
    <definedName name="ax" localSheetId="69">#REF!</definedName>
    <definedName name="ax" localSheetId="78">#REF!</definedName>
    <definedName name="ax" localSheetId="79">#REF!</definedName>
    <definedName name="ax" localSheetId="80">#REF!</definedName>
    <definedName name="ax" localSheetId="3">#REF!</definedName>
    <definedName name="ax" localSheetId="89">#REF!</definedName>
    <definedName name="ax" localSheetId="91">#REF!</definedName>
    <definedName name="ax" localSheetId="92">#REF!</definedName>
    <definedName name="ax" localSheetId="94">#REF!</definedName>
    <definedName name="ax" localSheetId="95">#REF!</definedName>
    <definedName name="ax" localSheetId="96">#REF!</definedName>
    <definedName name="ax" localSheetId="102">#REF!</definedName>
    <definedName name="ax" localSheetId="103">#REF!</definedName>
    <definedName name="ax" localSheetId="104">#REF!</definedName>
    <definedName name="ax" localSheetId="105">#REF!</definedName>
    <definedName name="ax" localSheetId="106">#REF!</definedName>
    <definedName name="ax" localSheetId="4">#REF!</definedName>
    <definedName name="ax" localSheetId="5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>#REF!</definedName>
    <definedName name="b" localSheetId="0" hidden="1">#REF!</definedName>
    <definedName name="b" localSheetId="17">#REF!</definedName>
    <definedName name="b" localSheetId="18">#REF!</definedName>
    <definedName name="b" localSheetId="19">#REF!</definedName>
    <definedName name="b" localSheetId="20">#REF!</definedName>
    <definedName name="b" localSheetId="21">#REF!</definedName>
    <definedName name="b" localSheetId="22">#REF!</definedName>
    <definedName name="b" localSheetId="23">#REF!</definedName>
    <definedName name="b" localSheetId="24">#REF!</definedName>
    <definedName name="b" localSheetId="25" hidden="1">#REF!</definedName>
    <definedName name="b" localSheetId="26" hidden="1">#REF!</definedName>
    <definedName name="b" localSheetId="27" hidden="1">#REF!</definedName>
    <definedName name="b" localSheetId="28" hidden="1">#REF!</definedName>
    <definedName name="b" localSheetId="29" hidden="1">#REF!</definedName>
    <definedName name="b" localSheetId="30" hidden="1">#REF!</definedName>
    <definedName name="b" localSheetId="32" hidden="1">#REF!</definedName>
    <definedName name="b" localSheetId="33" hidden="1">#REF!</definedName>
    <definedName name="b" localSheetId="1" hidden="1">#REF!</definedName>
    <definedName name="b" localSheetId="37" hidden="1">#REF!</definedName>
    <definedName name="b" localSheetId="38" hidden="1">#REF!</definedName>
    <definedName name="b" localSheetId="41" hidden="1">#REF!</definedName>
    <definedName name="b" localSheetId="42" hidden="1">#REF!</definedName>
    <definedName name="b" localSheetId="44" hidden="1">#REF!</definedName>
    <definedName name="b" localSheetId="47" hidden="1">#REF!</definedName>
    <definedName name="b" localSheetId="48" hidden="1">#REF!</definedName>
    <definedName name="b" localSheetId="50" hidden="1">#REF!</definedName>
    <definedName name="b" localSheetId="53" hidden="1">#REF!</definedName>
    <definedName name="b" localSheetId="59" hidden="1">#REF!</definedName>
    <definedName name="b" localSheetId="60" hidden="1">#REF!</definedName>
    <definedName name="b" localSheetId="70" hidden="1">#REF!</definedName>
    <definedName name="b" localSheetId="71" hidden="1">#REF!</definedName>
    <definedName name="b" localSheetId="63" hidden="1">#REF!</definedName>
    <definedName name="b" localSheetId="65" hidden="1">#REF!</definedName>
    <definedName name="b" localSheetId="67" hidden="1">#REF!</definedName>
    <definedName name="b" localSheetId="68" hidden="1">#REF!</definedName>
    <definedName name="b" localSheetId="69" hidden="1">#REF!</definedName>
    <definedName name="b" localSheetId="78" hidden="1">#REF!</definedName>
    <definedName name="b" localSheetId="79" hidden="1">#REF!</definedName>
    <definedName name="b" localSheetId="80" hidden="1">#REF!</definedName>
    <definedName name="b" localSheetId="3" hidden="1">#REF!</definedName>
    <definedName name="b" localSheetId="89" hidden="1">#REF!</definedName>
    <definedName name="b" localSheetId="91" hidden="1">#REF!</definedName>
    <definedName name="b" localSheetId="92" hidden="1">#REF!</definedName>
    <definedName name="b" localSheetId="94" hidden="1">#REF!</definedName>
    <definedName name="b" localSheetId="95" hidden="1">#REF!</definedName>
    <definedName name="b" localSheetId="96" hidden="1">#REF!</definedName>
    <definedName name="b" localSheetId="102" hidden="1">#REF!</definedName>
    <definedName name="b" localSheetId="103" hidden="1">#REF!</definedName>
    <definedName name="b" localSheetId="104" hidden="1">#REF!</definedName>
    <definedName name="b" localSheetId="105" hidden="1">#REF!</definedName>
    <definedName name="b" localSheetId="106" hidden="1">#REF!</definedName>
    <definedName name="b" localSheetId="4" hidden="1">#REF!</definedName>
    <definedName name="b" localSheetId="107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3" hidden="1">#REF!</definedName>
    <definedName name="b" localSheetId="14" hidden="1">#REF!</definedName>
    <definedName name="b" localSheetId="16" hidden="1">#REF!</definedName>
    <definedName name="b" hidden="1">#REF!</definedName>
    <definedName name="bbbg" localSheetId="24">#REF!</definedName>
    <definedName name="bbbg" localSheetId="26">#REF!</definedName>
    <definedName name="bbbg" localSheetId="29">#REF!</definedName>
    <definedName name="bbbg" localSheetId="30">#REF!</definedName>
    <definedName name="bbbg" localSheetId="32">#REF!</definedName>
    <definedName name="bbbg" localSheetId="33">#REF!</definedName>
    <definedName name="bbbg" localSheetId="37">#REF!</definedName>
    <definedName name="bbbg" localSheetId="38">#REF!</definedName>
    <definedName name="bbbg" localSheetId="41">#REF!</definedName>
    <definedName name="bbbg" localSheetId="42">#REF!</definedName>
    <definedName name="bbbg" localSheetId="47">#REF!</definedName>
    <definedName name="bbbg" localSheetId="48">#REF!</definedName>
    <definedName name="bbbg" localSheetId="50">#REF!</definedName>
    <definedName name="bbbg" localSheetId="53">#REF!</definedName>
    <definedName name="bbbg" localSheetId="70">#REF!</definedName>
    <definedName name="bbbg" localSheetId="71">#REF!</definedName>
    <definedName name="bbbg" localSheetId="67">#REF!</definedName>
    <definedName name="bbbg" localSheetId="68">#REF!</definedName>
    <definedName name="bbbg" localSheetId="69">#REF!</definedName>
    <definedName name="bbbg" localSheetId="78">#REF!</definedName>
    <definedName name="bbbg" localSheetId="79">#REF!</definedName>
    <definedName name="bbbg" localSheetId="80">#REF!</definedName>
    <definedName name="bbbg" localSheetId="3">#REF!</definedName>
    <definedName name="bbbg" localSheetId="89">#REF!</definedName>
    <definedName name="bbbg" localSheetId="91">#REF!</definedName>
    <definedName name="bbbg" localSheetId="92">#REF!</definedName>
    <definedName name="bbbg" localSheetId="94">#REF!</definedName>
    <definedName name="bbbg" localSheetId="95">#REF!</definedName>
    <definedName name="bbbg" localSheetId="96">#REF!</definedName>
    <definedName name="bbbg" localSheetId="102">#REF!</definedName>
    <definedName name="bbbg" localSheetId="103">#REF!</definedName>
    <definedName name="bbbg" localSheetId="104">#REF!</definedName>
    <definedName name="bbbg" localSheetId="105">#REF!</definedName>
    <definedName name="bbbg" localSheetId="106">#REF!</definedName>
    <definedName name="bbbg" localSheetId="4">#REF!</definedName>
    <definedName name="bbbg" localSheetId="5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>#REF!</definedName>
    <definedName name="bbbgt" localSheetId="24">#REF!</definedName>
    <definedName name="bbbgt" localSheetId="26">#REF!</definedName>
    <definedName name="bbbgt" localSheetId="29">#REF!</definedName>
    <definedName name="bbbgt" localSheetId="30">#REF!</definedName>
    <definedName name="bbbgt" localSheetId="32">#REF!</definedName>
    <definedName name="bbbgt" localSheetId="33">#REF!</definedName>
    <definedName name="bbbgt" localSheetId="37">#REF!</definedName>
    <definedName name="bbbgt" localSheetId="38">#REF!</definedName>
    <definedName name="bbbgt" localSheetId="41">#REF!</definedName>
    <definedName name="bbbgt" localSheetId="42">#REF!</definedName>
    <definedName name="bbbgt" localSheetId="47">#REF!</definedName>
    <definedName name="bbbgt" localSheetId="48">#REF!</definedName>
    <definedName name="bbbgt" localSheetId="50">#REF!</definedName>
    <definedName name="bbbgt" localSheetId="53">#REF!</definedName>
    <definedName name="bbbgt" localSheetId="70">#REF!</definedName>
    <definedName name="bbbgt" localSheetId="71">#REF!</definedName>
    <definedName name="bbbgt" localSheetId="67">#REF!</definedName>
    <definedName name="bbbgt" localSheetId="68">#REF!</definedName>
    <definedName name="bbbgt" localSheetId="69">#REF!</definedName>
    <definedName name="bbbgt" localSheetId="78">#REF!</definedName>
    <definedName name="bbbgt" localSheetId="79">#REF!</definedName>
    <definedName name="bbbgt" localSheetId="80">#REF!</definedName>
    <definedName name="bbbgt" localSheetId="3">#REF!</definedName>
    <definedName name="bbbgt" localSheetId="89">#REF!</definedName>
    <definedName name="bbbgt" localSheetId="91">#REF!</definedName>
    <definedName name="bbbgt" localSheetId="92">#REF!</definedName>
    <definedName name="bbbgt" localSheetId="94">#REF!</definedName>
    <definedName name="bbbgt" localSheetId="95">#REF!</definedName>
    <definedName name="bbbgt" localSheetId="96">#REF!</definedName>
    <definedName name="bbbgt" localSheetId="102">#REF!</definedName>
    <definedName name="bbbgt" localSheetId="103">#REF!</definedName>
    <definedName name="bbbgt" localSheetId="104">#REF!</definedName>
    <definedName name="bbbgt" localSheetId="105">#REF!</definedName>
    <definedName name="bbbgt" localSheetId="106">#REF!</definedName>
    <definedName name="bbbgt" localSheetId="4">#REF!</definedName>
    <definedName name="bbbgt" localSheetId="5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>#REF!</definedName>
    <definedName name="bbbh" localSheetId="24">#REF!</definedName>
    <definedName name="bbbh" localSheetId="26">#REF!</definedName>
    <definedName name="bbbh" localSheetId="29">#REF!</definedName>
    <definedName name="bbbh" localSheetId="30">#REF!</definedName>
    <definedName name="bbbh" localSheetId="32">#REF!</definedName>
    <definedName name="bbbh" localSheetId="33">#REF!</definedName>
    <definedName name="bbbh" localSheetId="37">#REF!</definedName>
    <definedName name="bbbh" localSheetId="38">#REF!</definedName>
    <definedName name="bbbh" localSheetId="41">#REF!</definedName>
    <definedName name="bbbh" localSheetId="42">#REF!</definedName>
    <definedName name="bbbh" localSheetId="47">#REF!</definedName>
    <definedName name="bbbh" localSheetId="48">#REF!</definedName>
    <definedName name="bbbh" localSheetId="50">#REF!</definedName>
    <definedName name="bbbh" localSheetId="53">#REF!</definedName>
    <definedName name="bbbh" localSheetId="70">#REF!</definedName>
    <definedName name="bbbh" localSheetId="71">#REF!</definedName>
    <definedName name="bbbh" localSheetId="67">#REF!</definedName>
    <definedName name="bbbh" localSheetId="68">#REF!</definedName>
    <definedName name="bbbh" localSheetId="69">#REF!</definedName>
    <definedName name="bbbh" localSheetId="78">#REF!</definedName>
    <definedName name="bbbh" localSheetId="79">#REF!</definedName>
    <definedName name="bbbh" localSheetId="80">#REF!</definedName>
    <definedName name="bbbh" localSheetId="3">#REF!</definedName>
    <definedName name="bbbh" localSheetId="89">#REF!</definedName>
    <definedName name="bbbh" localSheetId="91">#REF!</definedName>
    <definedName name="bbbh" localSheetId="92">#REF!</definedName>
    <definedName name="bbbh" localSheetId="94">#REF!</definedName>
    <definedName name="bbbh" localSheetId="95">#REF!</definedName>
    <definedName name="bbbh" localSheetId="96">#REF!</definedName>
    <definedName name="bbbh" localSheetId="102">#REF!</definedName>
    <definedName name="bbbh" localSheetId="103">#REF!</definedName>
    <definedName name="bbbh" localSheetId="104">#REF!</definedName>
    <definedName name="bbbh" localSheetId="105">#REF!</definedName>
    <definedName name="bbbh" localSheetId="106">#REF!</definedName>
    <definedName name="bbbh" localSheetId="4">#REF!</definedName>
    <definedName name="bbbh" localSheetId="5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>#REF!</definedName>
    <definedName name="bcvb" localSheetId="24">#REF!</definedName>
    <definedName name="bcvb" localSheetId="26">#REF!</definedName>
    <definedName name="bcvb" localSheetId="29">#REF!</definedName>
    <definedName name="bcvb" localSheetId="30">#REF!</definedName>
    <definedName name="bcvb" localSheetId="32">#REF!</definedName>
    <definedName name="bcvb" localSheetId="33">#REF!</definedName>
    <definedName name="bcvb" localSheetId="37">#REF!</definedName>
    <definedName name="bcvb" localSheetId="38">#REF!</definedName>
    <definedName name="bcvb" localSheetId="41">#REF!</definedName>
    <definedName name="bcvb" localSheetId="42">#REF!</definedName>
    <definedName name="bcvb" localSheetId="47">#REF!</definedName>
    <definedName name="bcvb" localSheetId="48">#REF!</definedName>
    <definedName name="bcvb" localSheetId="50">#REF!</definedName>
    <definedName name="bcvb" localSheetId="53">#REF!</definedName>
    <definedName name="bcvb" localSheetId="70">#REF!</definedName>
    <definedName name="bcvb" localSheetId="71">#REF!</definedName>
    <definedName name="bcvb" localSheetId="67">#REF!</definedName>
    <definedName name="bcvb" localSheetId="68">#REF!</definedName>
    <definedName name="bcvb" localSheetId="69">#REF!</definedName>
    <definedName name="bcvb" localSheetId="78">#REF!</definedName>
    <definedName name="bcvb" localSheetId="79">#REF!</definedName>
    <definedName name="bcvb" localSheetId="80">#REF!</definedName>
    <definedName name="bcvb" localSheetId="3">#REF!</definedName>
    <definedName name="bcvb" localSheetId="89">#REF!</definedName>
    <definedName name="bcvb" localSheetId="91">#REF!</definedName>
    <definedName name="bcvb" localSheetId="92">#REF!</definedName>
    <definedName name="bcvb" localSheetId="94">#REF!</definedName>
    <definedName name="bcvb" localSheetId="95">#REF!</definedName>
    <definedName name="bcvb" localSheetId="96">#REF!</definedName>
    <definedName name="bcvb" localSheetId="102">#REF!</definedName>
    <definedName name="bcvb" localSheetId="103">#REF!</definedName>
    <definedName name="bcvb" localSheetId="104">#REF!</definedName>
    <definedName name="bcvb" localSheetId="105">#REF!</definedName>
    <definedName name="bcvb" localSheetId="106">#REF!</definedName>
    <definedName name="bcvb" localSheetId="4">#REF!</definedName>
    <definedName name="bcvb" localSheetId="5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>#REF!</definedName>
    <definedName name="bf" localSheetId="26" hidden="1">'[9]7.6'!#REF!</definedName>
    <definedName name="bf" localSheetId="29" hidden="1">'[9]7.6'!#REF!</definedName>
    <definedName name="bf" localSheetId="30" hidden="1">'[9]7.6'!#REF!</definedName>
    <definedName name="bf" localSheetId="37" hidden="1">'[9]7.6'!#REF!</definedName>
    <definedName name="bf" localSheetId="38" hidden="1">'[9]7.6'!#REF!</definedName>
    <definedName name="bf" localSheetId="41" hidden="1">'[9]7.6'!#REF!</definedName>
    <definedName name="bf" localSheetId="42" hidden="1">'[9]7.6'!#REF!</definedName>
    <definedName name="bf" localSheetId="47" hidden="1">'[9]7.6'!#REF!</definedName>
    <definedName name="bf" localSheetId="48" hidden="1">'[9]7.6'!#REF!</definedName>
    <definedName name="bf" localSheetId="50" hidden="1">'[9]7.6'!#REF!</definedName>
    <definedName name="bf" localSheetId="53" hidden="1">'[9]7.6'!#REF!</definedName>
    <definedName name="bf" localSheetId="70" hidden="1">'[9]7.6'!#REF!</definedName>
    <definedName name="bf" localSheetId="71" hidden="1">'[9]7.6'!#REF!</definedName>
    <definedName name="bf" localSheetId="67" hidden="1">'[9]7.6'!#REF!</definedName>
    <definedName name="bf" localSheetId="68" hidden="1">'[9]7.6'!#REF!</definedName>
    <definedName name="bf" localSheetId="69" hidden="1">'[9]7.6'!#REF!</definedName>
    <definedName name="bf" localSheetId="78" hidden="1">'[9]7.6'!#REF!</definedName>
    <definedName name="bf" localSheetId="79" hidden="1">'[9]7.6'!#REF!</definedName>
    <definedName name="bf" localSheetId="80" hidden="1">'[9]7.6'!#REF!</definedName>
    <definedName name="bf" localSheetId="3" hidden="1">'[9]7.6'!#REF!</definedName>
    <definedName name="bf" localSheetId="89" hidden="1">'[9]7.6'!#REF!</definedName>
    <definedName name="bf" localSheetId="94" hidden="1">'[9]7.6'!#REF!</definedName>
    <definedName name="bf" localSheetId="102" hidden="1">'[9]7.6'!#REF!</definedName>
    <definedName name="bf" localSheetId="103" hidden="1">'[9]7.6'!#REF!</definedName>
    <definedName name="bf" localSheetId="104" hidden="1">'[9]7.6'!#REF!</definedName>
    <definedName name="bf" localSheetId="105" hidden="1">'[9]7.6'!#REF!</definedName>
    <definedName name="bf" localSheetId="106" hidden="1">'[9]7.6'!#REF!</definedName>
    <definedName name="bf" hidden="1">'[9]7.6'!#REF!</definedName>
    <definedName name="BH" localSheetId="24">#REF!</definedName>
    <definedName name="BH" localSheetId="26">#REF!</definedName>
    <definedName name="BH" localSheetId="29">#REF!</definedName>
    <definedName name="BH" localSheetId="30">#REF!</definedName>
    <definedName name="BH" localSheetId="32">#REF!</definedName>
    <definedName name="BH" localSheetId="33">#REF!</definedName>
    <definedName name="BH" localSheetId="37">#REF!</definedName>
    <definedName name="BH" localSheetId="38">#REF!</definedName>
    <definedName name="BH" localSheetId="41">#REF!</definedName>
    <definedName name="BH" localSheetId="42">#REF!</definedName>
    <definedName name="BH" localSheetId="47">#REF!</definedName>
    <definedName name="BH" localSheetId="48">#REF!</definedName>
    <definedName name="BH" localSheetId="50">#REF!</definedName>
    <definedName name="BH" localSheetId="53">#REF!</definedName>
    <definedName name="BH" localSheetId="70">#REF!</definedName>
    <definedName name="BH" localSheetId="71">#REF!</definedName>
    <definedName name="BH" localSheetId="67">#REF!</definedName>
    <definedName name="BH" localSheetId="68">#REF!</definedName>
    <definedName name="BH" localSheetId="69">#REF!</definedName>
    <definedName name="BH" localSheetId="78">#REF!</definedName>
    <definedName name="BH" localSheetId="79">#REF!</definedName>
    <definedName name="BH" localSheetId="80">#REF!</definedName>
    <definedName name="BH" localSheetId="3">#REF!</definedName>
    <definedName name="BH" localSheetId="89">#REF!</definedName>
    <definedName name="BH" localSheetId="91">#REF!</definedName>
    <definedName name="BH" localSheetId="92">#REF!</definedName>
    <definedName name="BH" localSheetId="94">#REF!</definedName>
    <definedName name="BH" localSheetId="95">#REF!</definedName>
    <definedName name="BH" localSheetId="96">#REF!</definedName>
    <definedName name="BH" localSheetId="102">#REF!</definedName>
    <definedName name="BH" localSheetId="103">#REF!</definedName>
    <definedName name="BH" localSheetId="104">#REF!</definedName>
    <definedName name="BH" localSheetId="105">#REF!</definedName>
    <definedName name="BH" localSheetId="106">#REF!</definedName>
    <definedName name="BH" localSheetId="4">#REF!</definedName>
    <definedName name="BH" localSheetId="5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>#REF!</definedName>
    <definedName name="bnb" localSheetId="26" hidden="1">'[9]7.6'!#REF!</definedName>
    <definedName name="bnb" localSheetId="29" hidden="1">'[9]7.6'!#REF!</definedName>
    <definedName name="bnb" localSheetId="30" hidden="1">'[9]7.6'!#REF!</definedName>
    <definedName name="bnb" localSheetId="37" hidden="1">'[9]7.6'!#REF!</definedName>
    <definedName name="bnb" localSheetId="38" hidden="1">'[9]7.6'!#REF!</definedName>
    <definedName name="bnb" localSheetId="41" hidden="1">'[9]7.6'!#REF!</definedName>
    <definedName name="bnb" localSheetId="42" hidden="1">'[9]7.6'!#REF!</definedName>
    <definedName name="bnb" localSheetId="47" hidden="1">'[9]7.6'!#REF!</definedName>
    <definedName name="bnb" localSheetId="48" hidden="1">'[9]7.6'!#REF!</definedName>
    <definedName name="bnb" localSheetId="50" hidden="1">'[9]7.6'!#REF!</definedName>
    <definedName name="bnb" localSheetId="53" hidden="1">'[9]7.6'!#REF!</definedName>
    <definedName name="bnb" localSheetId="70" hidden="1">'[9]7.6'!#REF!</definedName>
    <definedName name="bnb" localSheetId="71" hidden="1">'[9]7.6'!#REF!</definedName>
    <definedName name="bnb" localSheetId="67" hidden="1">'[9]7.6'!#REF!</definedName>
    <definedName name="bnb" localSheetId="68" hidden="1">'[9]7.6'!#REF!</definedName>
    <definedName name="bnb" localSheetId="69" hidden="1">'[9]7.6'!#REF!</definedName>
    <definedName name="bnb" localSheetId="78" hidden="1">'[9]7.6'!#REF!</definedName>
    <definedName name="bnb" localSheetId="79" hidden="1">'[9]7.6'!#REF!</definedName>
    <definedName name="bnb" localSheetId="80" hidden="1">'[9]7.6'!#REF!</definedName>
    <definedName name="bnb" localSheetId="3" hidden="1">'[9]7.6'!#REF!</definedName>
    <definedName name="bnb" localSheetId="89" hidden="1">'[9]7.6'!#REF!</definedName>
    <definedName name="bnb" localSheetId="94" hidden="1">'[9]7.6'!#REF!</definedName>
    <definedName name="bnb" localSheetId="102" hidden="1">'[9]7.6'!#REF!</definedName>
    <definedName name="bnb" localSheetId="103" hidden="1">'[9]7.6'!#REF!</definedName>
    <definedName name="bnb" localSheetId="104" hidden="1">'[9]7.6'!#REF!</definedName>
    <definedName name="bnb" localSheetId="105" hidden="1">'[9]7.6'!#REF!</definedName>
    <definedName name="bnb" localSheetId="106" hidden="1">'[9]7.6'!#REF!</definedName>
    <definedName name="bnb" hidden="1">'[9]7.6'!#REF!</definedName>
    <definedName name="bv" localSheetId="24">#REF!</definedName>
    <definedName name="bv" localSheetId="26">#REF!</definedName>
    <definedName name="bv" localSheetId="29">#REF!</definedName>
    <definedName name="bv" localSheetId="30">#REF!</definedName>
    <definedName name="bv" localSheetId="32">#REF!</definedName>
    <definedName name="bv" localSheetId="33">#REF!</definedName>
    <definedName name="bv" localSheetId="37">#REF!</definedName>
    <definedName name="bv" localSheetId="38">#REF!</definedName>
    <definedName name="bv" localSheetId="41">#REF!</definedName>
    <definedName name="bv" localSheetId="42">#REF!</definedName>
    <definedName name="bv" localSheetId="47">#REF!</definedName>
    <definedName name="bv" localSheetId="48">#REF!</definedName>
    <definedName name="bv" localSheetId="50">#REF!</definedName>
    <definedName name="bv" localSheetId="53">#REF!</definedName>
    <definedName name="bv" localSheetId="70">#REF!</definedName>
    <definedName name="bv" localSheetId="71">#REF!</definedName>
    <definedName name="bv" localSheetId="67">#REF!</definedName>
    <definedName name="bv" localSheetId="68">#REF!</definedName>
    <definedName name="bv" localSheetId="69">#REF!</definedName>
    <definedName name="bv" localSheetId="78">#REF!</definedName>
    <definedName name="bv" localSheetId="79">#REF!</definedName>
    <definedName name="bv" localSheetId="80">#REF!</definedName>
    <definedName name="bv" localSheetId="3">#REF!</definedName>
    <definedName name="bv" localSheetId="89">#REF!</definedName>
    <definedName name="bv" localSheetId="91">#REF!</definedName>
    <definedName name="bv" localSheetId="92">#REF!</definedName>
    <definedName name="bv" localSheetId="94">#REF!</definedName>
    <definedName name="bv" localSheetId="95">#REF!</definedName>
    <definedName name="bv" localSheetId="96">#REF!</definedName>
    <definedName name="bv" localSheetId="102">#REF!</definedName>
    <definedName name="bv" localSheetId="103">#REF!</definedName>
    <definedName name="bv" localSheetId="104">#REF!</definedName>
    <definedName name="bv" localSheetId="105">#REF!</definedName>
    <definedName name="bv" localSheetId="106">#REF!</definedName>
    <definedName name="bv" localSheetId="4">#REF!</definedName>
    <definedName name="bv" localSheetId="5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>#REF!</definedName>
    <definedName name="cc" localSheetId="0">#REF!</definedName>
    <definedName name="cc" localSheetId="24">#REF!</definedName>
    <definedName name="cc" localSheetId="26">#REF!</definedName>
    <definedName name="cc" localSheetId="29">#REF!</definedName>
    <definedName name="cc" localSheetId="30">#REF!</definedName>
    <definedName name="cc" localSheetId="32">#REF!</definedName>
    <definedName name="cc" localSheetId="33">#REF!</definedName>
    <definedName name="cc" localSheetId="1">#REF!</definedName>
    <definedName name="cc" localSheetId="34">#REF!</definedName>
    <definedName name="cc" localSheetId="35">#REF!</definedName>
    <definedName name="cc" localSheetId="36">#REF!</definedName>
    <definedName name="cc" localSheetId="37">#REF!</definedName>
    <definedName name="cc" localSheetId="38">#REF!</definedName>
    <definedName name="cc" localSheetId="39">#REF!</definedName>
    <definedName name="cc" localSheetId="40">#REF!</definedName>
    <definedName name="cc" localSheetId="41">#REF!</definedName>
    <definedName name="cc" localSheetId="42">#REF!</definedName>
    <definedName name="cc" localSheetId="43">#REF!</definedName>
    <definedName name="cc" localSheetId="47">#REF!</definedName>
    <definedName name="cc" localSheetId="48">#REF!</definedName>
    <definedName name="cc" localSheetId="50">#REF!</definedName>
    <definedName name="cc" localSheetId="53">#REF!</definedName>
    <definedName name="cc" localSheetId="59">#REF!</definedName>
    <definedName name="cc" localSheetId="60">#REF!</definedName>
    <definedName name="cc" localSheetId="70">#REF!</definedName>
    <definedName name="cc" localSheetId="71">#REF!</definedName>
    <definedName name="cc" localSheetId="67">#REF!</definedName>
    <definedName name="cc" localSheetId="68">#REF!</definedName>
    <definedName name="cc" localSheetId="69">#REF!</definedName>
    <definedName name="cc" localSheetId="78">#REF!</definedName>
    <definedName name="cc" localSheetId="79">#REF!</definedName>
    <definedName name="cc" localSheetId="80">#REF!</definedName>
    <definedName name="cc" localSheetId="2">#REF!</definedName>
    <definedName name="cc" localSheetId="3">#REF!</definedName>
    <definedName name="cc" localSheetId="89">#REF!</definedName>
    <definedName name="cc" localSheetId="91">#REF!</definedName>
    <definedName name="cc" localSheetId="92">#REF!</definedName>
    <definedName name="cc" localSheetId="94">#REF!</definedName>
    <definedName name="cc" localSheetId="95">#REF!</definedName>
    <definedName name="cc" localSheetId="96">#REF!</definedName>
    <definedName name="cc" localSheetId="102">#REF!</definedName>
    <definedName name="cc" localSheetId="103">#REF!</definedName>
    <definedName name="cc" localSheetId="104">#REF!</definedName>
    <definedName name="cc" localSheetId="105">#REF!</definedName>
    <definedName name="cc" localSheetId="106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>#REF!</definedName>
    <definedName name="con_05" localSheetId="0">#REF!</definedName>
    <definedName name="con_05" localSheetId="24">#REF!</definedName>
    <definedName name="con_05" localSheetId="26">#REF!</definedName>
    <definedName name="con_05" localSheetId="29">#REF!</definedName>
    <definedName name="con_05" localSheetId="30">#REF!</definedName>
    <definedName name="con_05" localSheetId="32">#REF!</definedName>
    <definedName name="con_05" localSheetId="33">#REF!</definedName>
    <definedName name="con_05" localSheetId="1">#REF!</definedName>
    <definedName name="con_05" localSheetId="34">#REF!</definedName>
    <definedName name="con_05" localSheetId="35">#REF!</definedName>
    <definedName name="con_05" localSheetId="36">#REF!</definedName>
    <definedName name="con_05" localSheetId="37">#REF!</definedName>
    <definedName name="con_05" localSheetId="38">#REF!</definedName>
    <definedName name="con_05" localSheetId="39">#REF!</definedName>
    <definedName name="con_05" localSheetId="40">#REF!</definedName>
    <definedName name="con_05" localSheetId="41">#REF!</definedName>
    <definedName name="con_05" localSheetId="42">#REF!</definedName>
    <definedName name="con_05" localSheetId="43">#REF!</definedName>
    <definedName name="con_05" localSheetId="47">#REF!</definedName>
    <definedName name="con_05" localSheetId="48">#REF!</definedName>
    <definedName name="con_05" localSheetId="50">#REF!</definedName>
    <definedName name="con_05" localSheetId="53">#REF!</definedName>
    <definedName name="con_05" localSheetId="59">#REF!</definedName>
    <definedName name="con_05" localSheetId="60">#REF!</definedName>
    <definedName name="con_05" localSheetId="70">#REF!</definedName>
    <definedName name="con_05" localSheetId="71">#REF!</definedName>
    <definedName name="con_05" localSheetId="67">#REF!</definedName>
    <definedName name="con_05" localSheetId="68">#REF!</definedName>
    <definedName name="con_05" localSheetId="69">#REF!</definedName>
    <definedName name="con_05" localSheetId="78">#REF!</definedName>
    <definedName name="con_05" localSheetId="79">#REF!</definedName>
    <definedName name="con_05" localSheetId="80">#REF!</definedName>
    <definedName name="con_05" localSheetId="2">#REF!</definedName>
    <definedName name="con_05" localSheetId="3">#REF!</definedName>
    <definedName name="con_05" localSheetId="89">#REF!</definedName>
    <definedName name="con_05" localSheetId="91">#REF!</definedName>
    <definedName name="con_05" localSheetId="92">#REF!</definedName>
    <definedName name="con_05" localSheetId="94">#REF!</definedName>
    <definedName name="con_05" localSheetId="95">#REF!</definedName>
    <definedName name="con_05" localSheetId="96">#REF!</definedName>
    <definedName name="con_05" localSheetId="102">#REF!</definedName>
    <definedName name="con_05" localSheetId="103">#REF!</definedName>
    <definedName name="con_05" localSheetId="104">#REF!</definedName>
    <definedName name="con_05" localSheetId="105">#REF!</definedName>
    <definedName name="con_05" localSheetId="106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>#REF!</definedName>
    <definedName name="con_06" localSheetId="0">#REF!</definedName>
    <definedName name="con_06" localSheetId="24">#REF!</definedName>
    <definedName name="con_06" localSheetId="26">#REF!</definedName>
    <definedName name="con_06" localSheetId="29">#REF!</definedName>
    <definedName name="con_06" localSheetId="30">#REF!</definedName>
    <definedName name="con_06" localSheetId="32">#REF!</definedName>
    <definedName name="con_06" localSheetId="33">#REF!</definedName>
    <definedName name="con_06" localSheetId="1">#REF!</definedName>
    <definedName name="con_06" localSheetId="34">#REF!</definedName>
    <definedName name="con_06" localSheetId="35">#REF!</definedName>
    <definedName name="con_06" localSheetId="36">#REF!</definedName>
    <definedName name="con_06" localSheetId="37">#REF!</definedName>
    <definedName name="con_06" localSheetId="38">#REF!</definedName>
    <definedName name="con_06" localSheetId="39">#REF!</definedName>
    <definedName name="con_06" localSheetId="40">#REF!</definedName>
    <definedName name="con_06" localSheetId="41">#REF!</definedName>
    <definedName name="con_06" localSheetId="42">#REF!</definedName>
    <definedName name="con_06" localSheetId="43">#REF!</definedName>
    <definedName name="con_06" localSheetId="47">#REF!</definedName>
    <definedName name="con_06" localSheetId="48">#REF!</definedName>
    <definedName name="con_06" localSheetId="50">#REF!</definedName>
    <definedName name="con_06" localSheetId="53">#REF!</definedName>
    <definedName name="con_06" localSheetId="59">#REF!</definedName>
    <definedName name="con_06" localSheetId="60">#REF!</definedName>
    <definedName name="con_06" localSheetId="70">#REF!</definedName>
    <definedName name="con_06" localSheetId="71">#REF!</definedName>
    <definedName name="con_06" localSheetId="67">#REF!</definedName>
    <definedName name="con_06" localSheetId="68">#REF!</definedName>
    <definedName name="con_06" localSheetId="69">#REF!</definedName>
    <definedName name="con_06" localSheetId="78">#REF!</definedName>
    <definedName name="con_06" localSheetId="79">#REF!</definedName>
    <definedName name="con_06" localSheetId="80">#REF!</definedName>
    <definedName name="con_06" localSheetId="2">#REF!</definedName>
    <definedName name="con_06" localSheetId="3">#REF!</definedName>
    <definedName name="con_06" localSheetId="89">#REF!</definedName>
    <definedName name="con_06" localSheetId="91">#REF!</definedName>
    <definedName name="con_06" localSheetId="92">#REF!</definedName>
    <definedName name="con_06" localSheetId="94">#REF!</definedName>
    <definedName name="con_06" localSheetId="95">#REF!</definedName>
    <definedName name="con_06" localSheetId="96">#REF!</definedName>
    <definedName name="con_06" localSheetId="102">#REF!</definedName>
    <definedName name="con_06" localSheetId="103">#REF!</definedName>
    <definedName name="con_06" localSheetId="104">#REF!</definedName>
    <definedName name="con_06" localSheetId="105">#REF!</definedName>
    <definedName name="con_06" localSheetId="106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>#REF!</definedName>
    <definedName name="con_07" localSheetId="0">#REF!</definedName>
    <definedName name="con_07" localSheetId="24">#REF!</definedName>
    <definedName name="con_07" localSheetId="26">#REF!</definedName>
    <definedName name="con_07" localSheetId="29">#REF!</definedName>
    <definedName name="con_07" localSheetId="30">#REF!</definedName>
    <definedName name="con_07" localSheetId="32">#REF!</definedName>
    <definedName name="con_07" localSheetId="33">#REF!</definedName>
    <definedName name="con_07" localSheetId="1">#REF!</definedName>
    <definedName name="con_07" localSheetId="34">#REF!</definedName>
    <definedName name="con_07" localSheetId="35">#REF!</definedName>
    <definedName name="con_07" localSheetId="36">#REF!</definedName>
    <definedName name="con_07" localSheetId="37">#REF!</definedName>
    <definedName name="con_07" localSheetId="38">#REF!</definedName>
    <definedName name="con_07" localSheetId="39">#REF!</definedName>
    <definedName name="con_07" localSheetId="40">#REF!</definedName>
    <definedName name="con_07" localSheetId="41">#REF!</definedName>
    <definedName name="con_07" localSheetId="42">#REF!</definedName>
    <definedName name="con_07" localSheetId="43">#REF!</definedName>
    <definedName name="con_07" localSheetId="47">#REF!</definedName>
    <definedName name="con_07" localSheetId="48">#REF!</definedName>
    <definedName name="con_07" localSheetId="50">#REF!</definedName>
    <definedName name="con_07" localSheetId="53">#REF!</definedName>
    <definedName name="con_07" localSheetId="59">#REF!</definedName>
    <definedName name="con_07" localSheetId="60">#REF!</definedName>
    <definedName name="con_07" localSheetId="70">#REF!</definedName>
    <definedName name="con_07" localSheetId="71">#REF!</definedName>
    <definedName name="con_07" localSheetId="67">#REF!</definedName>
    <definedName name="con_07" localSheetId="68">#REF!</definedName>
    <definedName name="con_07" localSheetId="69">#REF!</definedName>
    <definedName name="con_07" localSheetId="78">#REF!</definedName>
    <definedName name="con_07" localSheetId="79">#REF!</definedName>
    <definedName name="con_07" localSheetId="80">#REF!</definedName>
    <definedName name="con_07" localSheetId="2">#REF!</definedName>
    <definedName name="con_07" localSheetId="3">#REF!</definedName>
    <definedName name="con_07" localSheetId="89">#REF!</definedName>
    <definedName name="con_07" localSheetId="91">#REF!</definedName>
    <definedName name="con_07" localSheetId="92">#REF!</definedName>
    <definedName name="con_07" localSheetId="94">#REF!</definedName>
    <definedName name="con_07" localSheetId="95">#REF!</definedName>
    <definedName name="con_07" localSheetId="96">#REF!</definedName>
    <definedName name="con_07" localSheetId="102">#REF!</definedName>
    <definedName name="con_07" localSheetId="103">#REF!</definedName>
    <definedName name="con_07" localSheetId="104">#REF!</definedName>
    <definedName name="con_07" localSheetId="105">#REF!</definedName>
    <definedName name="con_07" localSheetId="106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>#REF!</definedName>
    <definedName name="con_08" localSheetId="0">#REF!</definedName>
    <definedName name="con_08" localSheetId="24">#REF!</definedName>
    <definedName name="con_08" localSheetId="26">#REF!</definedName>
    <definedName name="con_08" localSheetId="29">#REF!</definedName>
    <definedName name="con_08" localSheetId="30">#REF!</definedName>
    <definedName name="con_08" localSheetId="32">#REF!</definedName>
    <definedName name="con_08" localSheetId="33">#REF!</definedName>
    <definedName name="con_08" localSheetId="1">#REF!</definedName>
    <definedName name="con_08" localSheetId="34">#REF!</definedName>
    <definedName name="con_08" localSheetId="35">#REF!</definedName>
    <definedName name="con_08" localSheetId="36">#REF!</definedName>
    <definedName name="con_08" localSheetId="37">#REF!</definedName>
    <definedName name="con_08" localSheetId="38">#REF!</definedName>
    <definedName name="con_08" localSheetId="39">#REF!</definedName>
    <definedName name="con_08" localSheetId="40">#REF!</definedName>
    <definedName name="con_08" localSheetId="41">#REF!</definedName>
    <definedName name="con_08" localSheetId="42">#REF!</definedName>
    <definedName name="con_08" localSheetId="43">#REF!</definedName>
    <definedName name="con_08" localSheetId="47">#REF!</definedName>
    <definedName name="con_08" localSheetId="48">#REF!</definedName>
    <definedName name="con_08" localSheetId="50">#REF!</definedName>
    <definedName name="con_08" localSheetId="53">#REF!</definedName>
    <definedName name="con_08" localSheetId="59">#REF!</definedName>
    <definedName name="con_08" localSheetId="60">#REF!</definedName>
    <definedName name="con_08" localSheetId="70">#REF!</definedName>
    <definedName name="con_08" localSheetId="71">#REF!</definedName>
    <definedName name="con_08" localSheetId="67">#REF!</definedName>
    <definedName name="con_08" localSheetId="68">#REF!</definedName>
    <definedName name="con_08" localSheetId="69">#REF!</definedName>
    <definedName name="con_08" localSheetId="78">#REF!</definedName>
    <definedName name="con_08" localSheetId="79">#REF!</definedName>
    <definedName name="con_08" localSheetId="80">#REF!</definedName>
    <definedName name="con_08" localSheetId="2">#REF!</definedName>
    <definedName name="con_08" localSheetId="3">#REF!</definedName>
    <definedName name="con_08" localSheetId="89">#REF!</definedName>
    <definedName name="con_08" localSheetId="91">#REF!</definedName>
    <definedName name="con_08" localSheetId="92">#REF!</definedName>
    <definedName name="con_08" localSheetId="94">#REF!</definedName>
    <definedName name="con_08" localSheetId="95">#REF!</definedName>
    <definedName name="con_08" localSheetId="96">#REF!</definedName>
    <definedName name="con_08" localSheetId="102">#REF!</definedName>
    <definedName name="con_08" localSheetId="103">#REF!</definedName>
    <definedName name="con_08" localSheetId="104">#REF!</definedName>
    <definedName name="con_08" localSheetId="105">#REF!</definedName>
    <definedName name="con_08" localSheetId="106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>#REF!</definedName>
    <definedName name="con_09" localSheetId="0">#REF!</definedName>
    <definedName name="con_09" localSheetId="24">#REF!</definedName>
    <definedName name="con_09" localSheetId="26">#REF!</definedName>
    <definedName name="con_09" localSheetId="29">#REF!</definedName>
    <definedName name="con_09" localSheetId="30">#REF!</definedName>
    <definedName name="con_09" localSheetId="32">#REF!</definedName>
    <definedName name="con_09" localSheetId="33">#REF!</definedName>
    <definedName name="con_09" localSheetId="1">#REF!</definedName>
    <definedName name="con_09" localSheetId="34">#REF!</definedName>
    <definedName name="con_09" localSheetId="35">#REF!</definedName>
    <definedName name="con_09" localSheetId="36">#REF!</definedName>
    <definedName name="con_09" localSheetId="37">#REF!</definedName>
    <definedName name="con_09" localSheetId="38">#REF!</definedName>
    <definedName name="con_09" localSheetId="39">#REF!</definedName>
    <definedName name="con_09" localSheetId="40">#REF!</definedName>
    <definedName name="con_09" localSheetId="41">#REF!</definedName>
    <definedName name="con_09" localSheetId="42">#REF!</definedName>
    <definedName name="con_09" localSheetId="43">#REF!</definedName>
    <definedName name="con_09" localSheetId="47">#REF!</definedName>
    <definedName name="con_09" localSheetId="48">#REF!</definedName>
    <definedName name="con_09" localSheetId="50">#REF!</definedName>
    <definedName name="con_09" localSheetId="53">#REF!</definedName>
    <definedName name="con_09" localSheetId="59">#REF!</definedName>
    <definedName name="con_09" localSheetId="60">#REF!</definedName>
    <definedName name="con_09" localSheetId="70">#REF!</definedName>
    <definedName name="con_09" localSheetId="71">#REF!</definedName>
    <definedName name="con_09" localSheetId="67">#REF!</definedName>
    <definedName name="con_09" localSheetId="68">#REF!</definedName>
    <definedName name="con_09" localSheetId="69">#REF!</definedName>
    <definedName name="con_09" localSheetId="78">#REF!</definedName>
    <definedName name="con_09" localSheetId="79">#REF!</definedName>
    <definedName name="con_09" localSheetId="80">#REF!</definedName>
    <definedName name="con_09" localSheetId="2">#REF!</definedName>
    <definedName name="con_09" localSheetId="3">#REF!</definedName>
    <definedName name="con_09" localSheetId="89">#REF!</definedName>
    <definedName name="con_09" localSheetId="91">#REF!</definedName>
    <definedName name="con_09" localSheetId="92">#REF!</definedName>
    <definedName name="con_09" localSheetId="94">#REF!</definedName>
    <definedName name="con_09" localSheetId="95">#REF!</definedName>
    <definedName name="con_09" localSheetId="96">#REF!</definedName>
    <definedName name="con_09" localSheetId="102">#REF!</definedName>
    <definedName name="con_09" localSheetId="103">#REF!</definedName>
    <definedName name="con_09" localSheetId="104">#REF!</definedName>
    <definedName name="con_09" localSheetId="105">#REF!</definedName>
    <definedName name="con_09" localSheetId="106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>#REF!</definedName>
    <definedName name="con_10" localSheetId="0">#REF!</definedName>
    <definedName name="con_10" localSheetId="24">#REF!</definedName>
    <definedName name="con_10" localSheetId="26">#REF!</definedName>
    <definedName name="con_10" localSheetId="29">#REF!</definedName>
    <definedName name="con_10" localSheetId="30">#REF!</definedName>
    <definedName name="con_10" localSheetId="32">#REF!</definedName>
    <definedName name="con_10" localSheetId="33">#REF!</definedName>
    <definedName name="con_10" localSheetId="1">#REF!</definedName>
    <definedName name="con_10" localSheetId="34">#REF!</definedName>
    <definedName name="con_10" localSheetId="35">#REF!</definedName>
    <definedName name="con_10" localSheetId="36">#REF!</definedName>
    <definedName name="con_10" localSheetId="37">#REF!</definedName>
    <definedName name="con_10" localSheetId="38">#REF!</definedName>
    <definedName name="con_10" localSheetId="39">#REF!</definedName>
    <definedName name="con_10" localSheetId="40">#REF!</definedName>
    <definedName name="con_10" localSheetId="41">#REF!</definedName>
    <definedName name="con_10" localSheetId="42">#REF!</definedName>
    <definedName name="con_10" localSheetId="43">#REF!</definedName>
    <definedName name="con_10" localSheetId="47">#REF!</definedName>
    <definedName name="con_10" localSheetId="48">#REF!</definedName>
    <definedName name="con_10" localSheetId="50">#REF!</definedName>
    <definedName name="con_10" localSheetId="53">#REF!</definedName>
    <definedName name="con_10" localSheetId="59">#REF!</definedName>
    <definedName name="con_10" localSheetId="60">#REF!</definedName>
    <definedName name="con_10" localSheetId="70">#REF!</definedName>
    <definedName name="con_10" localSheetId="71">#REF!</definedName>
    <definedName name="con_10" localSheetId="67">#REF!</definedName>
    <definedName name="con_10" localSheetId="68">#REF!</definedName>
    <definedName name="con_10" localSheetId="69">#REF!</definedName>
    <definedName name="con_10" localSheetId="78">#REF!</definedName>
    <definedName name="con_10" localSheetId="79">#REF!</definedName>
    <definedName name="con_10" localSheetId="80">#REF!</definedName>
    <definedName name="con_10" localSheetId="2">#REF!</definedName>
    <definedName name="con_10" localSheetId="3">#REF!</definedName>
    <definedName name="con_10" localSheetId="89">#REF!</definedName>
    <definedName name="con_10" localSheetId="91">#REF!</definedName>
    <definedName name="con_10" localSheetId="92">#REF!</definedName>
    <definedName name="con_10" localSheetId="94">#REF!</definedName>
    <definedName name="con_10" localSheetId="95">#REF!</definedName>
    <definedName name="con_10" localSheetId="96">#REF!</definedName>
    <definedName name="con_10" localSheetId="102">#REF!</definedName>
    <definedName name="con_10" localSheetId="103">#REF!</definedName>
    <definedName name="con_10" localSheetId="104">#REF!</definedName>
    <definedName name="con_10" localSheetId="105">#REF!</definedName>
    <definedName name="con_10" localSheetId="106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>#REF!</definedName>
    <definedName name="con_11" localSheetId="0">#REF!</definedName>
    <definedName name="con_11" localSheetId="24">#REF!</definedName>
    <definedName name="con_11" localSheetId="26">#REF!</definedName>
    <definedName name="con_11" localSheetId="29">#REF!</definedName>
    <definedName name="con_11" localSheetId="30">#REF!</definedName>
    <definedName name="con_11" localSheetId="32">#REF!</definedName>
    <definedName name="con_11" localSheetId="33">#REF!</definedName>
    <definedName name="con_11" localSheetId="1">#REF!</definedName>
    <definedName name="con_11" localSheetId="34">#REF!</definedName>
    <definedName name="con_11" localSheetId="35">#REF!</definedName>
    <definedName name="con_11" localSheetId="36">#REF!</definedName>
    <definedName name="con_11" localSheetId="37">#REF!</definedName>
    <definedName name="con_11" localSheetId="38">#REF!</definedName>
    <definedName name="con_11" localSheetId="39">#REF!</definedName>
    <definedName name="con_11" localSheetId="40">#REF!</definedName>
    <definedName name="con_11" localSheetId="41">#REF!</definedName>
    <definedName name="con_11" localSheetId="42">#REF!</definedName>
    <definedName name="con_11" localSheetId="43">#REF!</definedName>
    <definedName name="con_11" localSheetId="47">#REF!</definedName>
    <definedName name="con_11" localSheetId="48">#REF!</definedName>
    <definedName name="con_11" localSheetId="50">#REF!</definedName>
    <definedName name="con_11" localSheetId="53">#REF!</definedName>
    <definedName name="con_11" localSheetId="59">#REF!</definedName>
    <definedName name="con_11" localSheetId="60">#REF!</definedName>
    <definedName name="con_11" localSheetId="70">#REF!</definedName>
    <definedName name="con_11" localSheetId="71">#REF!</definedName>
    <definedName name="con_11" localSheetId="67">#REF!</definedName>
    <definedName name="con_11" localSheetId="68">#REF!</definedName>
    <definedName name="con_11" localSheetId="69">#REF!</definedName>
    <definedName name="con_11" localSheetId="78">#REF!</definedName>
    <definedName name="con_11" localSheetId="79">#REF!</definedName>
    <definedName name="con_11" localSheetId="80">#REF!</definedName>
    <definedName name="con_11" localSheetId="2">#REF!</definedName>
    <definedName name="con_11" localSheetId="3">#REF!</definedName>
    <definedName name="con_11" localSheetId="89">#REF!</definedName>
    <definedName name="con_11" localSheetId="91">#REF!</definedName>
    <definedName name="con_11" localSheetId="92">#REF!</definedName>
    <definedName name="con_11" localSheetId="94">#REF!</definedName>
    <definedName name="con_11" localSheetId="95">#REF!</definedName>
    <definedName name="con_11" localSheetId="96">#REF!</definedName>
    <definedName name="con_11" localSheetId="102">#REF!</definedName>
    <definedName name="con_11" localSheetId="103">#REF!</definedName>
    <definedName name="con_11" localSheetId="104">#REF!</definedName>
    <definedName name="con_11" localSheetId="105">#REF!</definedName>
    <definedName name="con_11" localSheetId="106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>#REF!</definedName>
    <definedName name="cons_12p" localSheetId="0">#REF!</definedName>
    <definedName name="cons_12p" localSheetId="24">#REF!</definedName>
    <definedName name="cons_12p" localSheetId="26">#REF!</definedName>
    <definedName name="cons_12p" localSheetId="29">#REF!</definedName>
    <definedName name="cons_12p" localSheetId="30">#REF!</definedName>
    <definedName name="cons_12p" localSheetId="32">#REF!</definedName>
    <definedName name="cons_12p" localSheetId="33">#REF!</definedName>
    <definedName name="cons_12p" localSheetId="1">#REF!</definedName>
    <definedName name="cons_12p" localSheetId="34">#REF!</definedName>
    <definedName name="cons_12p" localSheetId="35">#REF!</definedName>
    <definedName name="cons_12p" localSheetId="36">#REF!</definedName>
    <definedName name="cons_12p" localSheetId="37">#REF!</definedName>
    <definedName name="cons_12p" localSheetId="38">#REF!</definedName>
    <definedName name="cons_12p" localSheetId="39">#REF!</definedName>
    <definedName name="cons_12p" localSheetId="40">#REF!</definedName>
    <definedName name="cons_12p" localSheetId="41">#REF!</definedName>
    <definedName name="cons_12p" localSheetId="42">#REF!</definedName>
    <definedName name="cons_12p" localSheetId="43">#REF!</definedName>
    <definedName name="cons_12p" localSheetId="47">#REF!</definedName>
    <definedName name="cons_12p" localSheetId="48">#REF!</definedName>
    <definedName name="cons_12p" localSheetId="50">#REF!</definedName>
    <definedName name="cons_12p" localSheetId="53">#REF!</definedName>
    <definedName name="cons_12p" localSheetId="59">#REF!</definedName>
    <definedName name="cons_12p" localSheetId="60">#REF!</definedName>
    <definedName name="cons_12p" localSheetId="70">#REF!</definedName>
    <definedName name="cons_12p" localSheetId="71">#REF!</definedName>
    <definedName name="cons_12p" localSheetId="67">#REF!</definedName>
    <definedName name="cons_12p" localSheetId="68">#REF!</definedName>
    <definedName name="cons_12p" localSheetId="69">#REF!</definedName>
    <definedName name="cons_12p" localSheetId="78">#REF!</definedName>
    <definedName name="cons_12p" localSheetId="79">#REF!</definedName>
    <definedName name="cons_12p" localSheetId="80">#REF!</definedName>
    <definedName name="cons_12p" localSheetId="2">#REF!</definedName>
    <definedName name="cons_12p" localSheetId="3">#REF!</definedName>
    <definedName name="cons_12p" localSheetId="89">#REF!</definedName>
    <definedName name="cons_12p" localSheetId="91">#REF!</definedName>
    <definedName name="cons_12p" localSheetId="92">#REF!</definedName>
    <definedName name="cons_12p" localSheetId="94">#REF!</definedName>
    <definedName name="cons_12p" localSheetId="95">#REF!</definedName>
    <definedName name="cons_12p" localSheetId="96">#REF!</definedName>
    <definedName name="cons_12p" localSheetId="102">#REF!</definedName>
    <definedName name="cons_12p" localSheetId="103">#REF!</definedName>
    <definedName name="cons_12p" localSheetId="104">#REF!</definedName>
    <definedName name="cons_12p" localSheetId="105">#REF!</definedName>
    <definedName name="cons_12p" localSheetId="106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>#REF!</definedName>
    <definedName name="cons_2005" localSheetId="0">[10]VA_CONSTANT!$A$3:$Z$21</definedName>
    <definedName name="cons_2005" localSheetId="24">[11]VA_CONSTANT!$A$3:$Z$21</definedName>
    <definedName name="cons_2005" localSheetId="1">[10]VA_CONSTANT!$A$3:$Z$21</definedName>
    <definedName name="cons_2005" localSheetId="34">[10]VA_CONSTANT!$A$3:$Z$21</definedName>
    <definedName name="cons_2005" localSheetId="35">[10]VA_CONSTANT!$A$3:$Z$21</definedName>
    <definedName name="cons_2005" localSheetId="36">[10]VA_CONSTANT!$A$3:$Z$21</definedName>
    <definedName name="cons_2005" localSheetId="37">[10]VA_CONSTANT!$A$3:$Z$21</definedName>
    <definedName name="cons_2005" localSheetId="38">[10]VA_CONSTANT!$A$3:$Z$21</definedName>
    <definedName name="cons_2005" localSheetId="39">[10]VA_CONSTANT!$A$3:$Z$21</definedName>
    <definedName name="cons_2005" localSheetId="40">[10]VA_CONSTANT!$A$3:$Z$21</definedName>
    <definedName name="cons_2005" localSheetId="41">[10]VA_CONSTANT!$A$3:$Z$21</definedName>
    <definedName name="cons_2005" localSheetId="42">[10]VA_CONSTANT!$A$3:$Z$21</definedName>
    <definedName name="cons_2005" localSheetId="43">[10]VA_CONSTANT!$A$3:$Z$21</definedName>
    <definedName name="cons_2005" localSheetId="2">[10]VA_CONSTANT!$A$3:$Z$21</definedName>
    <definedName name="cons_2005" localSheetId="3">[10]VA_CONSTANT!$A$3:$Z$21</definedName>
    <definedName name="cons_2005" localSheetId="89">[12]VA_CONSTANT!$A$3:$Z$21</definedName>
    <definedName name="cons_2005" localSheetId="91">[10]VA_CONSTANT!$A$3:$Z$21</definedName>
    <definedName name="cons_2005" localSheetId="92">[10]VA_CONSTANT!$A$3:$Z$21</definedName>
    <definedName name="cons_2005" localSheetId="95">[10]VA_CONSTANT!$A$3:$Z$21</definedName>
    <definedName name="cons_2005" localSheetId="96">[10]VA_CONSTANT!$A$3:$Z$21</definedName>
    <definedName name="cons_2005" localSheetId="105">[13]VA_CONSTANT!$A$3:$Z$21</definedName>
    <definedName name="cons_2005" localSheetId="106">[13]VA_CONSTANT!$A$3:$Z$21</definedName>
    <definedName name="cons_2005" localSheetId="4">[10]VA_CONSTANT!$A$3:$Z$21</definedName>
    <definedName name="cons_2005" localSheetId="5">[10]VA_CONSTANT!$A$3:$Z$21</definedName>
    <definedName name="cons_2005" localSheetId="6">[10]VA_CONSTANT!$A$3:$Z$21</definedName>
    <definedName name="cons_2005" localSheetId="7">[10]VA_CONSTANT!$A$3:$Z$21</definedName>
    <definedName name="cons_2005" localSheetId="8">[10]VA_CONSTANT!$A$3:$Z$21</definedName>
    <definedName name="cons_2005" localSheetId="9">[10]VA_CONSTANT!$A$3:$Z$21</definedName>
    <definedName name="cons_2005">[10]VA_CONSTANT!$A$3:$Z$21</definedName>
    <definedName name="cons_2006" localSheetId="0">[10]VA_CONSTANT!$A$25:$Z$43</definedName>
    <definedName name="cons_2006" localSheetId="24">[11]VA_CONSTANT!$A$25:$Z$43</definedName>
    <definedName name="cons_2006" localSheetId="1">[10]VA_CONSTANT!$A$25:$Z$43</definedName>
    <definedName name="cons_2006" localSheetId="34">[10]VA_CONSTANT!$A$25:$Z$43</definedName>
    <definedName name="cons_2006" localSheetId="35">[10]VA_CONSTANT!$A$25:$Z$43</definedName>
    <definedName name="cons_2006" localSheetId="36">[10]VA_CONSTANT!$A$25:$Z$43</definedName>
    <definedName name="cons_2006" localSheetId="37">[10]VA_CONSTANT!$A$25:$Z$43</definedName>
    <definedName name="cons_2006" localSheetId="38">[10]VA_CONSTANT!$A$25:$Z$43</definedName>
    <definedName name="cons_2006" localSheetId="39">[10]VA_CONSTANT!$A$25:$Z$43</definedName>
    <definedName name="cons_2006" localSheetId="40">[10]VA_CONSTANT!$A$25:$Z$43</definedName>
    <definedName name="cons_2006" localSheetId="41">[10]VA_CONSTANT!$A$25:$Z$43</definedName>
    <definedName name="cons_2006" localSheetId="42">[10]VA_CONSTANT!$A$25:$Z$43</definedName>
    <definedName name="cons_2006" localSheetId="43">[10]VA_CONSTANT!$A$25:$Z$43</definedName>
    <definedName name="cons_2006" localSheetId="2">[10]VA_CONSTANT!$A$25:$Z$43</definedName>
    <definedName name="cons_2006" localSheetId="3">[10]VA_CONSTANT!$A$25:$Z$43</definedName>
    <definedName name="cons_2006" localSheetId="89">[12]VA_CONSTANT!$A$25:$Z$43</definedName>
    <definedName name="cons_2006" localSheetId="91">[10]VA_CONSTANT!$A$25:$Z$43</definedName>
    <definedName name="cons_2006" localSheetId="92">[10]VA_CONSTANT!$A$25:$Z$43</definedName>
    <definedName name="cons_2006" localSheetId="95">[10]VA_CONSTANT!$A$25:$Z$43</definedName>
    <definedName name="cons_2006" localSheetId="96">[10]VA_CONSTANT!$A$25:$Z$43</definedName>
    <definedName name="cons_2006" localSheetId="105">[13]VA_CONSTANT!$A$25:$Z$43</definedName>
    <definedName name="cons_2006" localSheetId="106">[13]VA_CONSTANT!$A$25:$Z$43</definedName>
    <definedName name="cons_2006" localSheetId="4">[10]VA_CONSTANT!$A$25:$Z$43</definedName>
    <definedName name="cons_2006" localSheetId="5">[10]VA_CONSTANT!$A$25:$Z$43</definedName>
    <definedName name="cons_2006" localSheetId="6">[10]VA_CONSTANT!$A$25:$Z$43</definedName>
    <definedName name="cons_2006" localSheetId="7">[10]VA_CONSTANT!$A$25:$Z$43</definedName>
    <definedName name="cons_2006" localSheetId="8">[10]VA_CONSTANT!$A$25:$Z$43</definedName>
    <definedName name="cons_2006" localSheetId="9">[10]VA_CONSTANT!$A$25:$Z$43</definedName>
    <definedName name="cons_2006">[10]VA_CONSTANT!$A$25:$Z$43</definedName>
    <definedName name="cons_2007" localSheetId="0">[10]VA_CONSTANT!$A$47:$Z$65</definedName>
    <definedName name="cons_2007" localSheetId="24">[11]VA_CONSTANT!$A$47:$Z$65</definedName>
    <definedName name="cons_2007" localSheetId="1">[10]VA_CONSTANT!$A$47:$Z$65</definedName>
    <definedName name="cons_2007" localSheetId="34">[10]VA_CONSTANT!$A$47:$Z$65</definedName>
    <definedName name="cons_2007" localSheetId="35">[10]VA_CONSTANT!$A$47:$Z$65</definedName>
    <definedName name="cons_2007" localSheetId="36">[10]VA_CONSTANT!$A$47:$Z$65</definedName>
    <definedName name="cons_2007" localSheetId="37">[10]VA_CONSTANT!$A$47:$Z$65</definedName>
    <definedName name="cons_2007" localSheetId="38">[10]VA_CONSTANT!$A$47:$Z$65</definedName>
    <definedName name="cons_2007" localSheetId="39">[10]VA_CONSTANT!$A$47:$Z$65</definedName>
    <definedName name="cons_2007" localSheetId="40">[10]VA_CONSTANT!$A$47:$Z$65</definedName>
    <definedName name="cons_2007" localSheetId="41">[10]VA_CONSTANT!$A$47:$Z$65</definedName>
    <definedName name="cons_2007" localSheetId="42">[10]VA_CONSTANT!$A$47:$Z$65</definedName>
    <definedName name="cons_2007" localSheetId="43">[10]VA_CONSTANT!$A$47:$Z$65</definedName>
    <definedName name="cons_2007" localSheetId="2">[10]VA_CONSTANT!$A$47:$Z$65</definedName>
    <definedName name="cons_2007" localSheetId="3">[10]VA_CONSTANT!$A$47:$Z$65</definedName>
    <definedName name="cons_2007" localSheetId="89">[12]VA_CONSTANT!$A$47:$Z$65</definedName>
    <definedName name="cons_2007" localSheetId="91">[10]VA_CONSTANT!$A$47:$Z$65</definedName>
    <definedName name="cons_2007" localSheetId="92">[10]VA_CONSTANT!$A$47:$Z$65</definedName>
    <definedName name="cons_2007" localSheetId="95">[10]VA_CONSTANT!$A$47:$Z$65</definedName>
    <definedName name="cons_2007" localSheetId="96">[10]VA_CONSTANT!$A$47:$Z$65</definedName>
    <definedName name="cons_2007" localSheetId="105">[13]VA_CONSTANT!$A$47:$Z$65</definedName>
    <definedName name="cons_2007" localSheetId="106">[13]VA_CONSTANT!$A$47:$Z$65</definedName>
    <definedName name="cons_2007" localSheetId="4">[10]VA_CONSTANT!$A$47:$Z$65</definedName>
    <definedName name="cons_2007" localSheetId="5">[10]VA_CONSTANT!$A$47:$Z$65</definedName>
    <definedName name="cons_2007" localSheetId="6">[10]VA_CONSTANT!$A$47:$Z$65</definedName>
    <definedName name="cons_2007" localSheetId="7">[10]VA_CONSTANT!$A$47:$Z$65</definedName>
    <definedName name="cons_2007" localSheetId="8">[10]VA_CONSTANT!$A$47:$Z$65</definedName>
    <definedName name="cons_2007" localSheetId="9">[10]VA_CONSTANT!$A$47:$Z$65</definedName>
    <definedName name="cons_2007">[10]VA_CONSTANT!$A$47:$Z$65</definedName>
    <definedName name="cons_2008" localSheetId="0">[10]VA_CONSTANT!$A$69:$Z$87</definedName>
    <definedName name="cons_2008" localSheetId="24">[11]VA_CONSTANT!$A$69:$Z$87</definedName>
    <definedName name="cons_2008" localSheetId="1">[10]VA_CONSTANT!$A$69:$Z$87</definedName>
    <definedName name="cons_2008" localSheetId="34">[10]VA_CONSTANT!$A$69:$Z$87</definedName>
    <definedName name="cons_2008" localSheetId="35">[10]VA_CONSTANT!$A$69:$Z$87</definedName>
    <definedName name="cons_2008" localSheetId="36">[10]VA_CONSTANT!$A$69:$Z$87</definedName>
    <definedName name="cons_2008" localSheetId="37">[10]VA_CONSTANT!$A$69:$Z$87</definedName>
    <definedName name="cons_2008" localSheetId="38">[10]VA_CONSTANT!$A$69:$Z$87</definedName>
    <definedName name="cons_2008" localSheetId="39">[10]VA_CONSTANT!$A$69:$Z$87</definedName>
    <definedName name="cons_2008" localSheetId="40">[10]VA_CONSTANT!$A$69:$Z$87</definedName>
    <definedName name="cons_2008" localSheetId="41">[10]VA_CONSTANT!$A$69:$Z$87</definedName>
    <definedName name="cons_2008" localSheetId="42">[10]VA_CONSTANT!$A$69:$Z$87</definedName>
    <definedName name="cons_2008" localSheetId="43">[10]VA_CONSTANT!$A$69:$Z$87</definedName>
    <definedName name="cons_2008" localSheetId="2">[10]VA_CONSTANT!$A$69:$Z$87</definedName>
    <definedName name="cons_2008" localSheetId="3">[10]VA_CONSTANT!$A$69:$Z$87</definedName>
    <definedName name="cons_2008" localSheetId="89">[12]VA_CONSTANT!$A$69:$Z$87</definedName>
    <definedName name="cons_2008" localSheetId="91">[10]VA_CONSTANT!$A$69:$Z$87</definedName>
    <definedName name="cons_2008" localSheetId="92">[10]VA_CONSTANT!$A$69:$Z$87</definedName>
    <definedName name="cons_2008" localSheetId="95">[10]VA_CONSTANT!$A$69:$Z$87</definedName>
    <definedName name="cons_2008" localSheetId="96">[10]VA_CONSTANT!$A$69:$Z$87</definedName>
    <definedName name="cons_2008" localSheetId="105">[13]VA_CONSTANT!$A$69:$Z$87</definedName>
    <definedName name="cons_2008" localSheetId="106">[13]VA_CONSTANT!$A$69:$Z$87</definedName>
    <definedName name="cons_2008" localSheetId="4">[10]VA_CONSTANT!$A$69:$Z$87</definedName>
    <definedName name="cons_2008" localSheetId="5">[10]VA_CONSTANT!$A$69:$Z$87</definedName>
    <definedName name="cons_2008" localSheetId="6">[10]VA_CONSTANT!$A$69:$Z$87</definedName>
    <definedName name="cons_2008" localSheetId="7">[10]VA_CONSTANT!$A$69:$Z$87</definedName>
    <definedName name="cons_2008" localSheetId="8">[10]VA_CONSTANT!$A$69:$Z$87</definedName>
    <definedName name="cons_2008" localSheetId="9">[10]VA_CONSTANT!$A$69:$Z$87</definedName>
    <definedName name="cons_2008">[10]VA_CONSTANT!$A$69:$Z$87</definedName>
    <definedName name="cons_2009" localSheetId="0">[10]VA_CONSTANT!$A$91:$Z$109</definedName>
    <definedName name="cons_2009" localSheetId="24">[11]VA_CONSTANT!$A$91:$Z$109</definedName>
    <definedName name="cons_2009" localSheetId="1">[10]VA_CONSTANT!$A$91:$Z$109</definedName>
    <definedName name="cons_2009" localSheetId="34">[10]VA_CONSTANT!$A$91:$Z$109</definedName>
    <definedName name="cons_2009" localSheetId="35">[10]VA_CONSTANT!$A$91:$Z$109</definedName>
    <definedName name="cons_2009" localSheetId="36">[10]VA_CONSTANT!$A$91:$Z$109</definedName>
    <definedName name="cons_2009" localSheetId="37">[10]VA_CONSTANT!$A$91:$Z$109</definedName>
    <definedName name="cons_2009" localSheetId="38">[10]VA_CONSTANT!$A$91:$Z$109</definedName>
    <definedName name="cons_2009" localSheetId="39">[10]VA_CONSTANT!$A$91:$Z$109</definedName>
    <definedName name="cons_2009" localSheetId="40">[10]VA_CONSTANT!$A$91:$Z$109</definedName>
    <definedName name="cons_2009" localSheetId="41">[10]VA_CONSTANT!$A$91:$Z$109</definedName>
    <definedName name="cons_2009" localSheetId="42">[10]VA_CONSTANT!$A$91:$Z$109</definedName>
    <definedName name="cons_2009" localSheetId="43">[10]VA_CONSTANT!$A$91:$Z$109</definedName>
    <definedName name="cons_2009" localSheetId="2">[10]VA_CONSTANT!$A$91:$Z$109</definedName>
    <definedName name="cons_2009" localSheetId="3">[10]VA_CONSTANT!$A$91:$Z$109</definedName>
    <definedName name="cons_2009" localSheetId="89">[12]VA_CONSTANT!$A$91:$Z$109</definedName>
    <definedName name="cons_2009" localSheetId="91">[10]VA_CONSTANT!$A$91:$Z$109</definedName>
    <definedName name="cons_2009" localSheetId="92">[10]VA_CONSTANT!$A$91:$Z$109</definedName>
    <definedName name="cons_2009" localSheetId="95">[10]VA_CONSTANT!$A$91:$Z$109</definedName>
    <definedName name="cons_2009" localSheetId="96">[10]VA_CONSTANT!$A$91:$Z$109</definedName>
    <definedName name="cons_2009" localSheetId="105">[13]VA_CONSTANT!$A$91:$Z$109</definedName>
    <definedName name="cons_2009" localSheetId="106">[13]VA_CONSTANT!$A$91:$Z$109</definedName>
    <definedName name="cons_2009" localSheetId="4">[10]VA_CONSTANT!$A$91:$Z$109</definedName>
    <definedName name="cons_2009" localSheetId="5">[10]VA_CONSTANT!$A$91:$Z$109</definedName>
    <definedName name="cons_2009" localSheetId="6">[10]VA_CONSTANT!$A$91:$Z$109</definedName>
    <definedName name="cons_2009" localSheetId="7">[10]VA_CONSTANT!$A$91:$Z$109</definedName>
    <definedName name="cons_2009" localSheetId="8">[10]VA_CONSTANT!$A$91:$Z$109</definedName>
    <definedName name="cons_2009" localSheetId="9">[10]VA_CONSTANT!$A$91:$Z$109</definedName>
    <definedName name="cons_2009">[10]VA_CONSTANT!$A$91:$Z$109</definedName>
    <definedName name="cons_2010" localSheetId="0">[10]VA_CONSTANT!$A$113:$Z$131</definedName>
    <definedName name="cons_2010" localSheetId="24">[11]VA_CONSTANT!$A$113:$Z$131</definedName>
    <definedName name="cons_2010" localSheetId="1">[10]VA_CONSTANT!$A$113:$Z$131</definedName>
    <definedName name="cons_2010" localSheetId="34">[10]VA_CONSTANT!$A$113:$Z$131</definedName>
    <definedName name="cons_2010" localSheetId="35">[10]VA_CONSTANT!$A$113:$Z$131</definedName>
    <definedName name="cons_2010" localSheetId="36">[10]VA_CONSTANT!$A$113:$Z$131</definedName>
    <definedName name="cons_2010" localSheetId="37">[10]VA_CONSTANT!$A$113:$Z$131</definedName>
    <definedName name="cons_2010" localSheetId="38">[10]VA_CONSTANT!$A$113:$Z$131</definedName>
    <definedName name="cons_2010" localSheetId="39">[10]VA_CONSTANT!$A$113:$Z$131</definedName>
    <definedName name="cons_2010" localSheetId="40">[10]VA_CONSTANT!$A$113:$Z$131</definedName>
    <definedName name="cons_2010" localSheetId="41">[10]VA_CONSTANT!$A$113:$Z$131</definedName>
    <definedName name="cons_2010" localSheetId="42">[10]VA_CONSTANT!$A$113:$Z$131</definedName>
    <definedName name="cons_2010" localSheetId="43">[10]VA_CONSTANT!$A$113:$Z$131</definedName>
    <definedName name="cons_2010" localSheetId="2">[10]VA_CONSTANT!$A$113:$Z$131</definedName>
    <definedName name="cons_2010" localSheetId="3">[10]VA_CONSTANT!$A$113:$Z$131</definedName>
    <definedName name="cons_2010" localSheetId="89">[12]VA_CONSTANT!$A$113:$Z$131</definedName>
    <definedName name="cons_2010" localSheetId="91">[10]VA_CONSTANT!$A$113:$Z$131</definedName>
    <definedName name="cons_2010" localSheetId="92">[10]VA_CONSTANT!$A$113:$Z$131</definedName>
    <definedName name="cons_2010" localSheetId="95">[10]VA_CONSTANT!$A$113:$Z$131</definedName>
    <definedName name="cons_2010" localSheetId="96">[10]VA_CONSTANT!$A$113:$Z$131</definedName>
    <definedName name="cons_2010" localSheetId="105">[13]VA_CONSTANT!$A$113:$Z$131</definedName>
    <definedName name="cons_2010" localSheetId="106">[13]VA_CONSTANT!$A$113:$Z$131</definedName>
    <definedName name="cons_2010" localSheetId="4">[10]VA_CONSTANT!$A$113:$Z$131</definedName>
    <definedName name="cons_2010" localSheetId="5">[10]VA_CONSTANT!$A$113:$Z$131</definedName>
    <definedName name="cons_2010" localSheetId="6">[10]VA_CONSTANT!$A$113:$Z$131</definedName>
    <definedName name="cons_2010" localSheetId="7">[10]VA_CONSTANT!$A$113:$Z$131</definedName>
    <definedName name="cons_2010" localSheetId="8">[10]VA_CONSTANT!$A$113:$Z$131</definedName>
    <definedName name="cons_2010" localSheetId="9">[10]VA_CONSTANT!$A$113:$Z$131</definedName>
    <definedName name="cons_2010">[10]VA_CONSTANT!$A$113:$Z$131</definedName>
    <definedName name="cons_2011" localSheetId="0">[10]VA_CONSTANT!$A$135:$Z$153</definedName>
    <definedName name="cons_2011" localSheetId="24">[11]VA_CONSTANT!$A$135:$Z$153</definedName>
    <definedName name="cons_2011" localSheetId="1">[10]VA_CONSTANT!$A$135:$Z$153</definedName>
    <definedName name="cons_2011" localSheetId="34">[10]VA_CONSTANT!$A$135:$Z$153</definedName>
    <definedName name="cons_2011" localSheetId="35">[10]VA_CONSTANT!$A$135:$Z$153</definedName>
    <definedName name="cons_2011" localSheetId="36">[10]VA_CONSTANT!$A$135:$Z$153</definedName>
    <definedName name="cons_2011" localSheetId="37">[10]VA_CONSTANT!$A$135:$Z$153</definedName>
    <definedName name="cons_2011" localSheetId="38">[10]VA_CONSTANT!$A$135:$Z$153</definedName>
    <definedName name="cons_2011" localSheetId="39">[10]VA_CONSTANT!$A$135:$Z$153</definedName>
    <definedName name="cons_2011" localSheetId="40">[10]VA_CONSTANT!$A$135:$Z$153</definedName>
    <definedName name="cons_2011" localSheetId="41">[10]VA_CONSTANT!$A$135:$Z$153</definedName>
    <definedName name="cons_2011" localSheetId="42">[10]VA_CONSTANT!$A$135:$Z$153</definedName>
    <definedName name="cons_2011" localSheetId="43">[10]VA_CONSTANT!$A$135:$Z$153</definedName>
    <definedName name="cons_2011" localSheetId="2">[10]VA_CONSTANT!$A$135:$Z$153</definedName>
    <definedName name="cons_2011" localSheetId="3">[10]VA_CONSTANT!$A$135:$Z$153</definedName>
    <definedName name="cons_2011" localSheetId="89">[12]VA_CONSTANT!$A$135:$Z$153</definedName>
    <definedName name="cons_2011" localSheetId="91">[10]VA_CONSTANT!$A$135:$Z$153</definedName>
    <definedName name="cons_2011" localSheetId="92">[10]VA_CONSTANT!$A$135:$Z$153</definedName>
    <definedName name="cons_2011" localSheetId="95">[10]VA_CONSTANT!$A$135:$Z$153</definedName>
    <definedName name="cons_2011" localSheetId="96">[10]VA_CONSTANT!$A$135:$Z$153</definedName>
    <definedName name="cons_2011" localSheetId="105">[13]VA_CONSTANT!$A$135:$Z$153</definedName>
    <definedName name="cons_2011" localSheetId="106">[13]VA_CONSTANT!$A$135:$Z$153</definedName>
    <definedName name="cons_2011" localSheetId="4">[10]VA_CONSTANT!$A$135:$Z$153</definedName>
    <definedName name="cons_2011" localSheetId="5">[10]VA_CONSTANT!$A$135:$Z$153</definedName>
    <definedName name="cons_2011" localSheetId="6">[10]VA_CONSTANT!$A$135:$Z$153</definedName>
    <definedName name="cons_2011" localSheetId="7">[10]VA_CONSTANT!$A$135:$Z$153</definedName>
    <definedName name="cons_2011" localSheetId="8">[10]VA_CONSTANT!$A$135:$Z$153</definedName>
    <definedName name="cons_2011" localSheetId="9">[10]VA_CONSTANT!$A$135:$Z$153</definedName>
    <definedName name="cons_2011">[10]VA_CONSTANT!$A$135:$Z$153</definedName>
    <definedName name="cons_2012" localSheetId="0">[10]VA_CONSTANT!$A$157:$Z$175</definedName>
    <definedName name="cons_2012" localSheetId="24">[11]VA_CONSTANT!$A$157:$Z$175</definedName>
    <definedName name="cons_2012" localSheetId="1">[10]VA_CONSTANT!$A$157:$Z$175</definedName>
    <definedName name="cons_2012" localSheetId="34">[10]VA_CONSTANT!$A$157:$Z$175</definedName>
    <definedName name="cons_2012" localSheetId="35">[10]VA_CONSTANT!$A$157:$Z$175</definedName>
    <definedName name="cons_2012" localSheetId="36">[10]VA_CONSTANT!$A$157:$Z$175</definedName>
    <definedName name="cons_2012" localSheetId="37">[10]VA_CONSTANT!$A$157:$Z$175</definedName>
    <definedName name="cons_2012" localSheetId="38">[10]VA_CONSTANT!$A$157:$Z$175</definedName>
    <definedName name="cons_2012" localSheetId="39">[10]VA_CONSTANT!$A$157:$Z$175</definedName>
    <definedName name="cons_2012" localSheetId="40">[10]VA_CONSTANT!$A$157:$Z$175</definedName>
    <definedName name="cons_2012" localSheetId="41">[10]VA_CONSTANT!$A$157:$Z$175</definedName>
    <definedName name="cons_2012" localSheetId="42">[10]VA_CONSTANT!$A$157:$Z$175</definedName>
    <definedName name="cons_2012" localSheetId="43">[10]VA_CONSTANT!$A$157:$Z$175</definedName>
    <definedName name="cons_2012" localSheetId="2">[10]VA_CONSTANT!$A$157:$Z$175</definedName>
    <definedName name="cons_2012" localSheetId="3">[10]VA_CONSTANT!$A$157:$Z$175</definedName>
    <definedName name="cons_2012" localSheetId="89">[12]VA_CONSTANT!$A$157:$Z$175</definedName>
    <definedName name="cons_2012" localSheetId="91">[10]VA_CONSTANT!$A$157:$Z$175</definedName>
    <definedName name="cons_2012" localSheetId="92">[10]VA_CONSTANT!$A$157:$Z$175</definedName>
    <definedName name="cons_2012" localSheetId="95">[10]VA_CONSTANT!$A$157:$Z$175</definedName>
    <definedName name="cons_2012" localSheetId="96">[10]VA_CONSTANT!$A$157:$Z$175</definedName>
    <definedName name="cons_2012" localSheetId="105">[13]VA_CONSTANT!$A$157:$Z$175</definedName>
    <definedName name="cons_2012" localSheetId="106">[13]VA_CONSTANT!$A$157:$Z$175</definedName>
    <definedName name="cons_2012" localSheetId="4">[10]VA_CONSTANT!$A$157:$Z$175</definedName>
    <definedName name="cons_2012" localSheetId="5">[10]VA_CONSTANT!$A$157:$Z$175</definedName>
    <definedName name="cons_2012" localSheetId="6">[10]VA_CONSTANT!$A$157:$Z$175</definedName>
    <definedName name="cons_2012" localSheetId="7">[10]VA_CONSTANT!$A$157:$Z$175</definedName>
    <definedName name="cons_2012" localSheetId="8">[10]VA_CONSTANT!$A$157:$Z$175</definedName>
    <definedName name="cons_2012" localSheetId="9">[10]VA_CONSTANT!$A$157:$Z$175</definedName>
    <definedName name="cons_2012">[10]VA_CONSTANT!$A$157:$Z$175</definedName>
    <definedName name="cons_2013" localSheetId="0">[10]VA_CONSTANT!$A$179:$Z$197</definedName>
    <definedName name="cons_2013" localSheetId="24">[11]VA_CONSTANT!$A$179:$Z$197</definedName>
    <definedName name="cons_2013" localSheetId="1">[10]VA_CONSTANT!$A$179:$Z$197</definedName>
    <definedName name="cons_2013" localSheetId="34">[10]VA_CONSTANT!$A$179:$Z$197</definedName>
    <definedName name="cons_2013" localSheetId="35">[10]VA_CONSTANT!$A$179:$Z$197</definedName>
    <definedName name="cons_2013" localSheetId="36">[10]VA_CONSTANT!$A$179:$Z$197</definedName>
    <definedName name="cons_2013" localSheetId="37">[10]VA_CONSTANT!$A$179:$Z$197</definedName>
    <definedName name="cons_2013" localSheetId="38">[10]VA_CONSTANT!$A$179:$Z$197</definedName>
    <definedName name="cons_2013" localSheetId="39">[10]VA_CONSTANT!$A$179:$Z$197</definedName>
    <definedName name="cons_2013" localSheetId="40">[10]VA_CONSTANT!$A$179:$Z$197</definedName>
    <definedName name="cons_2013" localSheetId="41">[10]VA_CONSTANT!$A$179:$Z$197</definedName>
    <definedName name="cons_2013" localSheetId="42">[10]VA_CONSTANT!$A$179:$Z$197</definedName>
    <definedName name="cons_2013" localSheetId="43">[10]VA_CONSTANT!$A$179:$Z$197</definedName>
    <definedName name="cons_2013" localSheetId="2">[10]VA_CONSTANT!$A$179:$Z$197</definedName>
    <definedName name="cons_2013" localSheetId="3">[10]VA_CONSTANT!$A$179:$Z$197</definedName>
    <definedName name="cons_2013" localSheetId="89">[12]VA_CONSTANT!$A$179:$Z$197</definedName>
    <definedName name="cons_2013" localSheetId="91">[10]VA_CONSTANT!$A$179:$Z$197</definedName>
    <definedName name="cons_2013" localSheetId="92">[10]VA_CONSTANT!$A$179:$Z$197</definedName>
    <definedName name="cons_2013" localSheetId="95">[10]VA_CONSTANT!$A$179:$Z$197</definedName>
    <definedName name="cons_2013" localSheetId="96">[10]VA_CONSTANT!$A$179:$Z$197</definedName>
    <definedName name="cons_2013" localSheetId="105">[13]VA_CONSTANT!$A$179:$Z$197</definedName>
    <definedName name="cons_2013" localSheetId="106">[13]VA_CONSTANT!$A$179:$Z$197</definedName>
    <definedName name="cons_2013" localSheetId="4">[10]VA_CONSTANT!$A$179:$Z$197</definedName>
    <definedName name="cons_2013" localSheetId="5">[10]VA_CONSTANT!$A$179:$Z$197</definedName>
    <definedName name="cons_2013" localSheetId="6">[10]VA_CONSTANT!$A$179:$Z$197</definedName>
    <definedName name="cons_2013" localSheetId="7">[10]VA_CONSTANT!$A$179:$Z$197</definedName>
    <definedName name="cons_2013" localSheetId="8">[10]VA_CONSTANT!$A$179:$Z$197</definedName>
    <definedName name="cons_2013" localSheetId="9">[10]VA_CONSTANT!$A$179:$Z$197</definedName>
    <definedName name="cons_2013">[10]VA_CONSTANT!$A$179:$Z$197</definedName>
    <definedName name="cons_2013p" localSheetId="0">#REF!</definedName>
    <definedName name="cons_2013p" localSheetId="24">#REF!</definedName>
    <definedName name="cons_2013p" localSheetId="26">#REF!</definedName>
    <definedName name="cons_2013p" localSheetId="29">#REF!</definedName>
    <definedName name="cons_2013p" localSheetId="30">#REF!</definedName>
    <definedName name="cons_2013p" localSheetId="32">#REF!</definedName>
    <definedName name="cons_2013p" localSheetId="33">#REF!</definedName>
    <definedName name="cons_2013p" localSheetId="1">#REF!</definedName>
    <definedName name="cons_2013p" localSheetId="34">#REF!</definedName>
    <definedName name="cons_2013p" localSheetId="35">#REF!</definedName>
    <definedName name="cons_2013p" localSheetId="36">#REF!</definedName>
    <definedName name="cons_2013p" localSheetId="37">#REF!</definedName>
    <definedName name="cons_2013p" localSheetId="38">#REF!</definedName>
    <definedName name="cons_2013p" localSheetId="39">#REF!</definedName>
    <definedName name="cons_2013p" localSheetId="40">#REF!</definedName>
    <definedName name="cons_2013p" localSheetId="41">#REF!</definedName>
    <definedName name="cons_2013p" localSheetId="42">#REF!</definedName>
    <definedName name="cons_2013p" localSheetId="43">#REF!</definedName>
    <definedName name="cons_2013p" localSheetId="47">#REF!</definedName>
    <definedName name="cons_2013p" localSheetId="48">#REF!</definedName>
    <definedName name="cons_2013p" localSheetId="50">#REF!</definedName>
    <definedName name="cons_2013p" localSheetId="53">#REF!</definedName>
    <definedName name="cons_2013p" localSheetId="59">#REF!</definedName>
    <definedName name="cons_2013p" localSheetId="60">#REF!</definedName>
    <definedName name="cons_2013p" localSheetId="70">#REF!</definedName>
    <definedName name="cons_2013p" localSheetId="71">#REF!</definedName>
    <definedName name="cons_2013p" localSheetId="67">#REF!</definedName>
    <definedName name="cons_2013p" localSheetId="68">#REF!</definedName>
    <definedName name="cons_2013p" localSheetId="69">#REF!</definedName>
    <definedName name="cons_2013p" localSheetId="78">#REF!</definedName>
    <definedName name="cons_2013p" localSheetId="79">#REF!</definedName>
    <definedName name="cons_2013p" localSheetId="80">#REF!</definedName>
    <definedName name="cons_2013p" localSheetId="2">#REF!</definedName>
    <definedName name="cons_2013p" localSheetId="3">#REF!</definedName>
    <definedName name="cons_2013p" localSheetId="89">#REF!</definedName>
    <definedName name="cons_2013p" localSheetId="91">#REF!</definedName>
    <definedName name="cons_2013p" localSheetId="92">#REF!</definedName>
    <definedName name="cons_2013p" localSheetId="94">#REF!</definedName>
    <definedName name="cons_2013p" localSheetId="95">#REF!</definedName>
    <definedName name="cons_2013p" localSheetId="96">#REF!</definedName>
    <definedName name="cons_2013p" localSheetId="102">#REF!</definedName>
    <definedName name="cons_2013p" localSheetId="103">#REF!</definedName>
    <definedName name="cons_2013p" localSheetId="104">#REF!</definedName>
    <definedName name="cons_2013p" localSheetId="105">#REF!</definedName>
    <definedName name="cons_2013p" localSheetId="106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>#REF!</definedName>
    <definedName name="cons_data" localSheetId="0">[10]VA_CONSTANT!$A$1:$Z$197</definedName>
    <definedName name="cons_data" localSheetId="24">[11]VA_CONSTANT!$A$1:$Z$197</definedName>
    <definedName name="cons_data" localSheetId="1">[10]VA_CONSTANT!$A$1:$Z$197</definedName>
    <definedName name="cons_data" localSheetId="34">[10]VA_CONSTANT!$A$1:$Z$197</definedName>
    <definedName name="cons_data" localSheetId="35">[10]VA_CONSTANT!$A$1:$Z$197</definedName>
    <definedName name="cons_data" localSheetId="36">[10]VA_CONSTANT!$A$1:$Z$197</definedName>
    <definedName name="cons_data" localSheetId="37">[10]VA_CONSTANT!$A$1:$Z$197</definedName>
    <definedName name="cons_data" localSheetId="38">[10]VA_CONSTANT!$A$1:$Z$197</definedName>
    <definedName name="cons_data" localSheetId="39">[10]VA_CONSTANT!$A$1:$Z$197</definedName>
    <definedName name="cons_data" localSheetId="40">[10]VA_CONSTANT!$A$1:$Z$197</definedName>
    <definedName name="cons_data" localSheetId="41">[10]VA_CONSTANT!$A$1:$Z$197</definedName>
    <definedName name="cons_data" localSheetId="42">[10]VA_CONSTANT!$A$1:$Z$197</definedName>
    <definedName name="cons_data" localSheetId="43">[10]VA_CONSTANT!$A$1:$Z$197</definedName>
    <definedName name="cons_data" localSheetId="2">[10]VA_CONSTANT!$A$1:$Z$197</definedName>
    <definedName name="cons_data" localSheetId="3">[10]VA_CONSTANT!$A$1:$Z$197</definedName>
    <definedName name="cons_data" localSheetId="89">[12]VA_CONSTANT!$A$1:$Z$197</definedName>
    <definedName name="cons_data" localSheetId="91">[10]VA_CONSTANT!$A$1:$Z$197</definedName>
    <definedName name="cons_data" localSheetId="92">[10]VA_CONSTANT!$A$1:$Z$197</definedName>
    <definedName name="cons_data" localSheetId="95">[10]VA_CONSTANT!$A$1:$Z$197</definedName>
    <definedName name="cons_data" localSheetId="96">[10]VA_CONSTANT!$A$1:$Z$197</definedName>
    <definedName name="cons_data" localSheetId="105">[13]VA_CONSTANT!$A$1:$Z$197</definedName>
    <definedName name="cons_data" localSheetId="106">[13]VA_CONSTANT!$A$1:$Z$197</definedName>
    <definedName name="cons_data" localSheetId="4">[10]VA_CONSTANT!$A$1:$Z$197</definedName>
    <definedName name="cons_data" localSheetId="5">[10]VA_CONSTANT!$A$1:$Z$197</definedName>
    <definedName name="cons_data" localSheetId="6">[10]VA_CONSTANT!$A$1:$Z$197</definedName>
    <definedName name="cons_data" localSheetId="7">[10]VA_CONSTANT!$A$1:$Z$197</definedName>
    <definedName name="cons_data" localSheetId="8">[10]VA_CONSTANT!$A$1:$Z$197</definedName>
    <definedName name="cons_data" localSheetId="9">[10]VA_CONSTANT!$A$1:$Z$197</definedName>
    <definedName name="cons_data">[10]VA_CONSTANT!$A$1:$Z$197</definedName>
    <definedName name="cur_0" localSheetId="0">#REF!</definedName>
    <definedName name="cur_0" localSheetId="24">#REF!</definedName>
    <definedName name="cur_0" localSheetId="26">#REF!</definedName>
    <definedName name="cur_0" localSheetId="29">#REF!</definedName>
    <definedName name="cur_0" localSheetId="30">#REF!</definedName>
    <definedName name="cur_0" localSheetId="32">#REF!</definedName>
    <definedName name="cur_0" localSheetId="33">#REF!</definedName>
    <definedName name="cur_0" localSheetId="1">#REF!</definedName>
    <definedName name="cur_0" localSheetId="34">#REF!</definedName>
    <definedName name="cur_0" localSheetId="35">#REF!</definedName>
    <definedName name="cur_0" localSheetId="36">#REF!</definedName>
    <definedName name="cur_0" localSheetId="37">#REF!</definedName>
    <definedName name="cur_0" localSheetId="38">#REF!</definedName>
    <definedName name="cur_0" localSheetId="39">#REF!</definedName>
    <definedName name="cur_0" localSheetId="40">#REF!</definedName>
    <definedName name="cur_0" localSheetId="41">#REF!</definedName>
    <definedName name="cur_0" localSheetId="42">#REF!</definedName>
    <definedName name="cur_0" localSheetId="43">#REF!</definedName>
    <definedName name="cur_0" localSheetId="47">#REF!</definedName>
    <definedName name="cur_0" localSheetId="48">#REF!</definedName>
    <definedName name="cur_0" localSheetId="50">#REF!</definedName>
    <definedName name="cur_0" localSheetId="53">#REF!</definedName>
    <definedName name="cur_0" localSheetId="59">#REF!</definedName>
    <definedName name="cur_0" localSheetId="60">#REF!</definedName>
    <definedName name="cur_0" localSheetId="70">#REF!</definedName>
    <definedName name="cur_0" localSheetId="71">#REF!</definedName>
    <definedName name="cur_0" localSheetId="67">#REF!</definedName>
    <definedName name="cur_0" localSheetId="68">#REF!</definedName>
    <definedName name="cur_0" localSheetId="69">#REF!</definedName>
    <definedName name="cur_0" localSheetId="78">#REF!</definedName>
    <definedName name="cur_0" localSheetId="79">#REF!</definedName>
    <definedName name="cur_0" localSheetId="80">#REF!</definedName>
    <definedName name="cur_0" localSheetId="2">#REF!</definedName>
    <definedName name="cur_0" localSheetId="3">#REF!</definedName>
    <definedName name="cur_0" localSheetId="89">#REF!</definedName>
    <definedName name="cur_0" localSheetId="91">#REF!</definedName>
    <definedName name="cur_0" localSheetId="92">#REF!</definedName>
    <definedName name="cur_0" localSheetId="94">#REF!</definedName>
    <definedName name="cur_0" localSheetId="95">#REF!</definedName>
    <definedName name="cur_0" localSheetId="96">#REF!</definedName>
    <definedName name="cur_0" localSheetId="102">#REF!</definedName>
    <definedName name="cur_0" localSheetId="103">#REF!</definedName>
    <definedName name="cur_0" localSheetId="104">#REF!</definedName>
    <definedName name="cur_0" localSheetId="105">#REF!</definedName>
    <definedName name="cur_0" localSheetId="106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>#REF!</definedName>
    <definedName name="cur_05" localSheetId="0">#REF!</definedName>
    <definedName name="cur_05" localSheetId="24">#REF!</definedName>
    <definedName name="cur_05" localSheetId="26">#REF!</definedName>
    <definedName name="cur_05" localSheetId="29">#REF!</definedName>
    <definedName name="cur_05" localSheetId="30">#REF!</definedName>
    <definedName name="cur_05" localSheetId="32">#REF!</definedName>
    <definedName name="cur_05" localSheetId="33">#REF!</definedName>
    <definedName name="cur_05" localSheetId="1">#REF!</definedName>
    <definedName name="cur_05" localSheetId="34">#REF!</definedName>
    <definedName name="cur_05" localSheetId="35">#REF!</definedName>
    <definedName name="cur_05" localSheetId="36">#REF!</definedName>
    <definedName name="cur_05" localSheetId="37">#REF!</definedName>
    <definedName name="cur_05" localSheetId="38">#REF!</definedName>
    <definedName name="cur_05" localSheetId="39">#REF!</definedName>
    <definedName name="cur_05" localSheetId="40">#REF!</definedName>
    <definedName name="cur_05" localSheetId="41">#REF!</definedName>
    <definedName name="cur_05" localSheetId="42">#REF!</definedName>
    <definedName name="cur_05" localSheetId="43">#REF!</definedName>
    <definedName name="cur_05" localSheetId="47">#REF!</definedName>
    <definedName name="cur_05" localSheetId="48">#REF!</definedName>
    <definedName name="cur_05" localSheetId="50">#REF!</definedName>
    <definedName name="cur_05" localSheetId="53">#REF!</definedName>
    <definedName name="cur_05" localSheetId="59">#REF!</definedName>
    <definedName name="cur_05" localSheetId="60">#REF!</definedName>
    <definedName name="cur_05" localSheetId="70">#REF!</definedName>
    <definedName name="cur_05" localSheetId="71">#REF!</definedName>
    <definedName name="cur_05" localSheetId="67">#REF!</definedName>
    <definedName name="cur_05" localSheetId="68">#REF!</definedName>
    <definedName name="cur_05" localSheetId="69">#REF!</definedName>
    <definedName name="cur_05" localSheetId="78">#REF!</definedName>
    <definedName name="cur_05" localSheetId="79">#REF!</definedName>
    <definedName name="cur_05" localSheetId="80">#REF!</definedName>
    <definedName name="cur_05" localSheetId="2">#REF!</definedName>
    <definedName name="cur_05" localSheetId="3">#REF!</definedName>
    <definedName name="cur_05" localSheetId="89">#REF!</definedName>
    <definedName name="cur_05" localSheetId="91">#REF!</definedName>
    <definedName name="cur_05" localSheetId="92">#REF!</definedName>
    <definedName name="cur_05" localSheetId="94">#REF!</definedName>
    <definedName name="cur_05" localSheetId="95">#REF!</definedName>
    <definedName name="cur_05" localSheetId="96">#REF!</definedName>
    <definedName name="cur_05" localSheetId="102">#REF!</definedName>
    <definedName name="cur_05" localSheetId="103">#REF!</definedName>
    <definedName name="cur_05" localSheetId="104">#REF!</definedName>
    <definedName name="cur_05" localSheetId="105">#REF!</definedName>
    <definedName name="cur_05" localSheetId="106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>#REF!</definedName>
    <definedName name="cur_06" localSheetId="0">#REF!</definedName>
    <definedName name="cur_06" localSheetId="24">#REF!</definedName>
    <definedName name="cur_06" localSheetId="26">#REF!</definedName>
    <definedName name="cur_06" localSheetId="29">#REF!</definedName>
    <definedName name="cur_06" localSheetId="30">#REF!</definedName>
    <definedName name="cur_06" localSheetId="32">#REF!</definedName>
    <definedName name="cur_06" localSheetId="33">#REF!</definedName>
    <definedName name="cur_06" localSheetId="1">#REF!</definedName>
    <definedName name="cur_06" localSheetId="34">#REF!</definedName>
    <definedName name="cur_06" localSheetId="35">#REF!</definedName>
    <definedName name="cur_06" localSheetId="36">#REF!</definedName>
    <definedName name="cur_06" localSheetId="37">#REF!</definedName>
    <definedName name="cur_06" localSheetId="38">#REF!</definedName>
    <definedName name="cur_06" localSheetId="39">#REF!</definedName>
    <definedName name="cur_06" localSheetId="40">#REF!</definedName>
    <definedName name="cur_06" localSheetId="41">#REF!</definedName>
    <definedName name="cur_06" localSheetId="42">#REF!</definedName>
    <definedName name="cur_06" localSheetId="43">#REF!</definedName>
    <definedName name="cur_06" localSheetId="47">#REF!</definedName>
    <definedName name="cur_06" localSheetId="48">#REF!</definedName>
    <definedName name="cur_06" localSheetId="50">#REF!</definedName>
    <definedName name="cur_06" localSheetId="53">#REF!</definedName>
    <definedName name="cur_06" localSheetId="59">#REF!</definedName>
    <definedName name="cur_06" localSheetId="60">#REF!</definedName>
    <definedName name="cur_06" localSheetId="70">#REF!</definedName>
    <definedName name="cur_06" localSheetId="71">#REF!</definedName>
    <definedName name="cur_06" localSheetId="67">#REF!</definedName>
    <definedName name="cur_06" localSheetId="68">#REF!</definedName>
    <definedName name="cur_06" localSheetId="69">#REF!</definedName>
    <definedName name="cur_06" localSheetId="78">#REF!</definedName>
    <definedName name="cur_06" localSheetId="79">#REF!</definedName>
    <definedName name="cur_06" localSheetId="80">#REF!</definedName>
    <definedName name="cur_06" localSheetId="2">#REF!</definedName>
    <definedName name="cur_06" localSheetId="3">#REF!</definedName>
    <definedName name="cur_06" localSheetId="89">#REF!</definedName>
    <definedName name="cur_06" localSheetId="91">#REF!</definedName>
    <definedName name="cur_06" localSheetId="92">#REF!</definedName>
    <definedName name="cur_06" localSheetId="94">#REF!</definedName>
    <definedName name="cur_06" localSheetId="95">#REF!</definedName>
    <definedName name="cur_06" localSheetId="96">#REF!</definedName>
    <definedName name="cur_06" localSheetId="102">#REF!</definedName>
    <definedName name="cur_06" localSheetId="103">#REF!</definedName>
    <definedName name="cur_06" localSheetId="104">#REF!</definedName>
    <definedName name="cur_06" localSheetId="105">#REF!</definedName>
    <definedName name="cur_06" localSheetId="106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>#REF!</definedName>
    <definedName name="cur_07" localSheetId="0">#REF!</definedName>
    <definedName name="cur_07" localSheetId="24">#REF!</definedName>
    <definedName name="cur_07" localSheetId="26">#REF!</definedName>
    <definedName name="cur_07" localSheetId="29">#REF!</definedName>
    <definedName name="cur_07" localSheetId="30">#REF!</definedName>
    <definedName name="cur_07" localSheetId="32">#REF!</definedName>
    <definedName name="cur_07" localSheetId="33">#REF!</definedName>
    <definedName name="cur_07" localSheetId="1">#REF!</definedName>
    <definedName name="cur_07" localSheetId="34">#REF!</definedName>
    <definedName name="cur_07" localSheetId="35">#REF!</definedName>
    <definedName name="cur_07" localSheetId="36">#REF!</definedName>
    <definedName name="cur_07" localSheetId="37">#REF!</definedName>
    <definedName name="cur_07" localSheetId="38">#REF!</definedName>
    <definedName name="cur_07" localSheetId="39">#REF!</definedName>
    <definedName name="cur_07" localSheetId="40">#REF!</definedName>
    <definedName name="cur_07" localSheetId="41">#REF!</definedName>
    <definedName name="cur_07" localSheetId="42">#REF!</definedName>
    <definedName name="cur_07" localSheetId="43">#REF!</definedName>
    <definedName name="cur_07" localSheetId="47">#REF!</definedName>
    <definedName name="cur_07" localSheetId="48">#REF!</definedName>
    <definedName name="cur_07" localSheetId="50">#REF!</definedName>
    <definedName name="cur_07" localSheetId="53">#REF!</definedName>
    <definedName name="cur_07" localSheetId="59">#REF!</definedName>
    <definedName name="cur_07" localSheetId="60">#REF!</definedName>
    <definedName name="cur_07" localSheetId="70">#REF!</definedName>
    <definedName name="cur_07" localSheetId="71">#REF!</definedName>
    <definedName name="cur_07" localSheetId="67">#REF!</definedName>
    <definedName name="cur_07" localSheetId="68">#REF!</definedName>
    <definedName name="cur_07" localSheetId="69">#REF!</definedName>
    <definedName name="cur_07" localSheetId="78">#REF!</definedName>
    <definedName name="cur_07" localSheetId="79">#REF!</definedName>
    <definedName name="cur_07" localSheetId="80">#REF!</definedName>
    <definedName name="cur_07" localSheetId="2">#REF!</definedName>
    <definedName name="cur_07" localSheetId="3">#REF!</definedName>
    <definedName name="cur_07" localSheetId="89">#REF!</definedName>
    <definedName name="cur_07" localSheetId="91">#REF!</definedName>
    <definedName name="cur_07" localSheetId="92">#REF!</definedName>
    <definedName name="cur_07" localSheetId="94">#REF!</definedName>
    <definedName name="cur_07" localSheetId="95">#REF!</definedName>
    <definedName name="cur_07" localSheetId="96">#REF!</definedName>
    <definedName name="cur_07" localSheetId="102">#REF!</definedName>
    <definedName name="cur_07" localSheetId="103">#REF!</definedName>
    <definedName name="cur_07" localSheetId="104">#REF!</definedName>
    <definedName name="cur_07" localSheetId="105">#REF!</definedName>
    <definedName name="cur_07" localSheetId="106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>#REF!</definedName>
    <definedName name="cur_08" localSheetId="0">#REF!</definedName>
    <definedName name="cur_08" localSheetId="24">#REF!</definedName>
    <definedName name="cur_08" localSheetId="26">#REF!</definedName>
    <definedName name="cur_08" localSheetId="29">#REF!</definedName>
    <definedName name="cur_08" localSheetId="30">#REF!</definedName>
    <definedName name="cur_08" localSheetId="32">#REF!</definedName>
    <definedName name="cur_08" localSheetId="33">#REF!</definedName>
    <definedName name="cur_08" localSheetId="1">#REF!</definedName>
    <definedName name="cur_08" localSheetId="34">#REF!</definedName>
    <definedName name="cur_08" localSheetId="35">#REF!</definedName>
    <definedName name="cur_08" localSheetId="36">#REF!</definedName>
    <definedName name="cur_08" localSheetId="37">#REF!</definedName>
    <definedName name="cur_08" localSheetId="38">#REF!</definedName>
    <definedName name="cur_08" localSheetId="39">#REF!</definedName>
    <definedName name="cur_08" localSheetId="40">#REF!</definedName>
    <definedName name="cur_08" localSheetId="41">#REF!</definedName>
    <definedName name="cur_08" localSheetId="42">#REF!</definedName>
    <definedName name="cur_08" localSheetId="43">#REF!</definedName>
    <definedName name="cur_08" localSheetId="47">#REF!</definedName>
    <definedName name="cur_08" localSheetId="48">#REF!</definedName>
    <definedName name="cur_08" localSheetId="50">#REF!</definedName>
    <definedName name="cur_08" localSheetId="53">#REF!</definedName>
    <definedName name="cur_08" localSheetId="59">#REF!</definedName>
    <definedName name="cur_08" localSheetId="60">#REF!</definedName>
    <definedName name="cur_08" localSheetId="70">#REF!</definedName>
    <definedName name="cur_08" localSheetId="71">#REF!</definedName>
    <definedName name="cur_08" localSheetId="67">#REF!</definedName>
    <definedName name="cur_08" localSheetId="68">#REF!</definedName>
    <definedName name="cur_08" localSheetId="69">#REF!</definedName>
    <definedName name="cur_08" localSheetId="78">#REF!</definedName>
    <definedName name="cur_08" localSheetId="79">#REF!</definedName>
    <definedName name="cur_08" localSheetId="80">#REF!</definedName>
    <definedName name="cur_08" localSheetId="2">#REF!</definedName>
    <definedName name="cur_08" localSheetId="3">#REF!</definedName>
    <definedName name="cur_08" localSheetId="89">#REF!</definedName>
    <definedName name="cur_08" localSheetId="91">#REF!</definedName>
    <definedName name="cur_08" localSheetId="92">#REF!</definedName>
    <definedName name="cur_08" localSheetId="94">#REF!</definedName>
    <definedName name="cur_08" localSheetId="95">#REF!</definedName>
    <definedName name="cur_08" localSheetId="96">#REF!</definedName>
    <definedName name="cur_08" localSheetId="102">#REF!</definedName>
    <definedName name="cur_08" localSheetId="103">#REF!</definedName>
    <definedName name="cur_08" localSheetId="104">#REF!</definedName>
    <definedName name="cur_08" localSheetId="105">#REF!</definedName>
    <definedName name="cur_08" localSheetId="106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>#REF!</definedName>
    <definedName name="cur_09" localSheetId="0">#REF!</definedName>
    <definedName name="cur_09" localSheetId="24">#REF!</definedName>
    <definedName name="cur_09" localSheetId="26">#REF!</definedName>
    <definedName name="cur_09" localSheetId="29">#REF!</definedName>
    <definedName name="cur_09" localSheetId="30">#REF!</definedName>
    <definedName name="cur_09" localSheetId="32">#REF!</definedName>
    <definedName name="cur_09" localSheetId="33">#REF!</definedName>
    <definedName name="cur_09" localSheetId="1">#REF!</definedName>
    <definedName name="cur_09" localSheetId="34">#REF!</definedName>
    <definedName name="cur_09" localSheetId="35">#REF!</definedName>
    <definedName name="cur_09" localSheetId="36">#REF!</definedName>
    <definedName name="cur_09" localSheetId="37">#REF!</definedName>
    <definedName name="cur_09" localSheetId="38">#REF!</definedName>
    <definedName name="cur_09" localSheetId="39">#REF!</definedName>
    <definedName name="cur_09" localSheetId="40">#REF!</definedName>
    <definedName name="cur_09" localSheetId="41">#REF!</definedName>
    <definedName name="cur_09" localSheetId="42">#REF!</definedName>
    <definedName name="cur_09" localSheetId="43">#REF!</definedName>
    <definedName name="cur_09" localSheetId="47">#REF!</definedName>
    <definedName name="cur_09" localSheetId="48">#REF!</definedName>
    <definedName name="cur_09" localSheetId="50">#REF!</definedName>
    <definedName name="cur_09" localSheetId="53">#REF!</definedName>
    <definedName name="cur_09" localSheetId="59">#REF!</definedName>
    <definedName name="cur_09" localSheetId="60">#REF!</definedName>
    <definedName name="cur_09" localSheetId="70">#REF!</definedName>
    <definedName name="cur_09" localSheetId="71">#REF!</definedName>
    <definedName name="cur_09" localSheetId="67">#REF!</definedName>
    <definedName name="cur_09" localSheetId="68">#REF!</definedName>
    <definedName name="cur_09" localSheetId="69">#REF!</definedName>
    <definedName name="cur_09" localSheetId="78">#REF!</definedName>
    <definedName name="cur_09" localSheetId="79">#REF!</definedName>
    <definedName name="cur_09" localSheetId="80">#REF!</definedName>
    <definedName name="cur_09" localSheetId="2">#REF!</definedName>
    <definedName name="cur_09" localSheetId="3">#REF!</definedName>
    <definedName name="cur_09" localSheetId="89">#REF!</definedName>
    <definedName name="cur_09" localSheetId="91">#REF!</definedName>
    <definedName name="cur_09" localSheetId="92">#REF!</definedName>
    <definedName name="cur_09" localSheetId="94">#REF!</definedName>
    <definedName name="cur_09" localSheetId="95">#REF!</definedName>
    <definedName name="cur_09" localSheetId="96">#REF!</definedName>
    <definedName name="cur_09" localSheetId="102">#REF!</definedName>
    <definedName name="cur_09" localSheetId="103">#REF!</definedName>
    <definedName name="cur_09" localSheetId="104">#REF!</definedName>
    <definedName name="cur_09" localSheetId="105">#REF!</definedName>
    <definedName name="cur_09" localSheetId="106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>#REF!</definedName>
    <definedName name="cur_10" localSheetId="0">#REF!</definedName>
    <definedName name="cur_10" localSheetId="24">#REF!</definedName>
    <definedName name="cur_10" localSheetId="26">#REF!</definedName>
    <definedName name="cur_10" localSheetId="29">#REF!</definedName>
    <definedName name="cur_10" localSheetId="30">#REF!</definedName>
    <definedName name="cur_10" localSheetId="32">#REF!</definedName>
    <definedName name="cur_10" localSheetId="33">#REF!</definedName>
    <definedName name="cur_10" localSheetId="1">#REF!</definedName>
    <definedName name="cur_10" localSheetId="34">#REF!</definedName>
    <definedName name="cur_10" localSheetId="35">#REF!</definedName>
    <definedName name="cur_10" localSheetId="36">#REF!</definedName>
    <definedName name="cur_10" localSheetId="37">#REF!</definedName>
    <definedName name="cur_10" localSheetId="38">#REF!</definedName>
    <definedName name="cur_10" localSheetId="39">#REF!</definedName>
    <definedName name="cur_10" localSheetId="40">#REF!</definedName>
    <definedName name="cur_10" localSheetId="41">#REF!</definedName>
    <definedName name="cur_10" localSheetId="42">#REF!</definedName>
    <definedName name="cur_10" localSheetId="43">#REF!</definedName>
    <definedName name="cur_10" localSheetId="47">#REF!</definedName>
    <definedName name="cur_10" localSheetId="48">#REF!</definedName>
    <definedName name="cur_10" localSheetId="50">#REF!</definedName>
    <definedName name="cur_10" localSheetId="53">#REF!</definedName>
    <definedName name="cur_10" localSheetId="59">#REF!</definedName>
    <definedName name="cur_10" localSheetId="60">#REF!</definedName>
    <definedName name="cur_10" localSheetId="70">#REF!</definedName>
    <definedName name="cur_10" localSheetId="71">#REF!</definedName>
    <definedName name="cur_10" localSheetId="67">#REF!</definedName>
    <definedName name="cur_10" localSheetId="68">#REF!</definedName>
    <definedName name="cur_10" localSheetId="69">#REF!</definedName>
    <definedName name="cur_10" localSheetId="78">#REF!</definedName>
    <definedName name="cur_10" localSheetId="79">#REF!</definedName>
    <definedName name="cur_10" localSheetId="80">#REF!</definedName>
    <definedName name="cur_10" localSheetId="2">#REF!</definedName>
    <definedName name="cur_10" localSheetId="3">#REF!</definedName>
    <definedName name="cur_10" localSheetId="89">#REF!</definedName>
    <definedName name="cur_10" localSheetId="91">#REF!</definedName>
    <definedName name="cur_10" localSheetId="92">#REF!</definedName>
    <definedName name="cur_10" localSheetId="94">#REF!</definedName>
    <definedName name="cur_10" localSheetId="95">#REF!</definedName>
    <definedName name="cur_10" localSheetId="96">#REF!</definedName>
    <definedName name="cur_10" localSheetId="102">#REF!</definedName>
    <definedName name="cur_10" localSheetId="103">#REF!</definedName>
    <definedName name="cur_10" localSheetId="104">#REF!</definedName>
    <definedName name="cur_10" localSheetId="105">#REF!</definedName>
    <definedName name="cur_10" localSheetId="106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>#REF!</definedName>
    <definedName name="cur_11" localSheetId="0">#REF!</definedName>
    <definedName name="cur_11" localSheetId="24">#REF!</definedName>
    <definedName name="cur_11" localSheetId="26">#REF!</definedName>
    <definedName name="cur_11" localSheetId="29">#REF!</definedName>
    <definedName name="cur_11" localSheetId="30">#REF!</definedName>
    <definedName name="cur_11" localSheetId="32">#REF!</definedName>
    <definedName name="cur_11" localSheetId="33">#REF!</definedName>
    <definedName name="cur_11" localSheetId="1">#REF!</definedName>
    <definedName name="cur_11" localSheetId="34">#REF!</definedName>
    <definedName name="cur_11" localSheetId="35">#REF!</definedName>
    <definedName name="cur_11" localSheetId="36">#REF!</definedName>
    <definedName name="cur_11" localSheetId="37">#REF!</definedName>
    <definedName name="cur_11" localSheetId="38">#REF!</definedName>
    <definedName name="cur_11" localSheetId="39">#REF!</definedName>
    <definedName name="cur_11" localSheetId="40">#REF!</definedName>
    <definedName name="cur_11" localSheetId="41">#REF!</definedName>
    <definedName name="cur_11" localSheetId="42">#REF!</definedName>
    <definedName name="cur_11" localSheetId="43">#REF!</definedName>
    <definedName name="cur_11" localSheetId="47">#REF!</definedName>
    <definedName name="cur_11" localSheetId="48">#REF!</definedName>
    <definedName name="cur_11" localSheetId="50">#REF!</definedName>
    <definedName name="cur_11" localSheetId="53">#REF!</definedName>
    <definedName name="cur_11" localSheetId="59">#REF!</definedName>
    <definedName name="cur_11" localSheetId="60">#REF!</definedName>
    <definedName name="cur_11" localSheetId="70">#REF!</definedName>
    <definedName name="cur_11" localSheetId="71">#REF!</definedName>
    <definedName name="cur_11" localSheetId="67">#REF!</definedName>
    <definedName name="cur_11" localSheetId="68">#REF!</definedName>
    <definedName name="cur_11" localSheetId="69">#REF!</definedName>
    <definedName name="cur_11" localSheetId="78">#REF!</definedName>
    <definedName name="cur_11" localSheetId="79">#REF!</definedName>
    <definedName name="cur_11" localSheetId="80">#REF!</definedName>
    <definedName name="cur_11" localSheetId="2">#REF!</definedName>
    <definedName name="cur_11" localSheetId="3">#REF!</definedName>
    <definedName name="cur_11" localSheetId="89">#REF!</definedName>
    <definedName name="cur_11" localSheetId="91">#REF!</definedName>
    <definedName name="cur_11" localSheetId="92">#REF!</definedName>
    <definedName name="cur_11" localSheetId="94">#REF!</definedName>
    <definedName name="cur_11" localSheetId="95">#REF!</definedName>
    <definedName name="cur_11" localSheetId="96">#REF!</definedName>
    <definedName name="cur_11" localSheetId="102">#REF!</definedName>
    <definedName name="cur_11" localSheetId="103">#REF!</definedName>
    <definedName name="cur_11" localSheetId="104">#REF!</definedName>
    <definedName name="cur_11" localSheetId="105">#REF!</definedName>
    <definedName name="cur_11" localSheetId="106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>#REF!</definedName>
    <definedName name="cur_12p" localSheetId="0">#REF!</definedName>
    <definedName name="cur_12p" localSheetId="24">#REF!</definedName>
    <definedName name="cur_12p" localSheetId="26">#REF!</definedName>
    <definedName name="cur_12p" localSheetId="29">#REF!</definedName>
    <definedName name="cur_12p" localSheetId="30">#REF!</definedName>
    <definedName name="cur_12p" localSheetId="32">#REF!</definedName>
    <definedName name="cur_12p" localSheetId="33">#REF!</definedName>
    <definedName name="cur_12p" localSheetId="1">#REF!</definedName>
    <definedName name="cur_12p" localSheetId="34">#REF!</definedName>
    <definedName name="cur_12p" localSheetId="35">#REF!</definedName>
    <definedName name="cur_12p" localSheetId="36">#REF!</definedName>
    <definedName name="cur_12p" localSheetId="37">#REF!</definedName>
    <definedName name="cur_12p" localSheetId="38">#REF!</definedName>
    <definedName name="cur_12p" localSheetId="39">#REF!</definedName>
    <definedName name="cur_12p" localSheetId="40">#REF!</definedName>
    <definedName name="cur_12p" localSheetId="41">#REF!</definedName>
    <definedName name="cur_12p" localSheetId="42">#REF!</definedName>
    <definedName name="cur_12p" localSheetId="43">#REF!</definedName>
    <definedName name="cur_12p" localSheetId="47">#REF!</definedName>
    <definedName name="cur_12p" localSheetId="48">#REF!</definedName>
    <definedName name="cur_12p" localSheetId="50">#REF!</definedName>
    <definedName name="cur_12p" localSheetId="53">#REF!</definedName>
    <definedName name="cur_12p" localSheetId="59">#REF!</definedName>
    <definedName name="cur_12p" localSheetId="60">#REF!</definedName>
    <definedName name="cur_12p" localSheetId="70">#REF!</definedName>
    <definedName name="cur_12p" localSheetId="71">#REF!</definedName>
    <definedName name="cur_12p" localSheetId="67">#REF!</definedName>
    <definedName name="cur_12p" localSheetId="68">#REF!</definedName>
    <definedName name="cur_12p" localSheetId="69">#REF!</definedName>
    <definedName name="cur_12p" localSheetId="78">#REF!</definedName>
    <definedName name="cur_12p" localSheetId="79">#REF!</definedName>
    <definedName name="cur_12p" localSheetId="80">#REF!</definedName>
    <definedName name="cur_12p" localSheetId="2">#REF!</definedName>
    <definedName name="cur_12p" localSheetId="3">#REF!</definedName>
    <definedName name="cur_12p" localSheetId="89">#REF!</definedName>
    <definedName name="cur_12p" localSheetId="91">#REF!</definedName>
    <definedName name="cur_12p" localSheetId="92">#REF!</definedName>
    <definedName name="cur_12p" localSheetId="94">#REF!</definedName>
    <definedName name="cur_12p" localSheetId="95">#REF!</definedName>
    <definedName name="cur_12p" localSheetId="96">#REF!</definedName>
    <definedName name="cur_12p" localSheetId="102">#REF!</definedName>
    <definedName name="cur_12p" localSheetId="103">#REF!</definedName>
    <definedName name="cur_12p" localSheetId="104">#REF!</definedName>
    <definedName name="cur_12p" localSheetId="105">#REF!</definedName>
    <definedName name="cur_12p" localSheetId="106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>#REF!</definedName>
    <definedName name="cur_2013p" localSheetId="0">#REF!</definedName>
    <definedName name="cur_2013p" localSheetId="24">#REF!</definedName>
    <definedName name="cur_2013p" localSheetId="26">#REF!</definedName>
    <definedName name="cur_2013p" localSheetId="29">#REF!</definedName>
    <definedName name="cur_2013p" localSheetId="30">#REF!</definedName>
    <definedName name="cur_2013p" localSheetId="32">#REF!</definedName>
    <definedName name="cur_2013p" localSheetId="33">#REF!</definedName>
    <definedName name="cur_2013p" localSheetId="1">#REF!</definedName>
    <definedName name="cur_2013p" localSheetId="34">#REF!</definedName>
    <definedName name="cur_2013p" localSheetId="35">#REF!</definedName>
    <definedName name="cur_2013p" localSheetId="36">#REF!</definedName>
    <definedName name="cur_2013p" localSheetId="37">#REF!</definedName>
    <definedName name="cur_2013p" localSheetId="38">#REF!</definedName>
    <definedName name="cur_2013p" localSheetId="39">#REF!</definedName>
    <definedName name="cur_2013p" localSheetId="40">#REF!</definedName>
    <definedName name="cur_2013p" localSheetId="41">#REF!</definedName>
    <definedName name="cur_2013p" localSheetId="42">#REF!</definedName>
    <definedName name="cur_2013p" localSheetId="43">#REF!</definedName>
    <definedName name="cur_2013p" localSheetId="47">#REF!</definedName>
    <definedName name="cur_2013p" localSheetId="48">#REF!</definedName>
    <definedName name="cur_2013p" localSheetId="50">#REF!</definedName>
    <definedName name="cur_2013p" localSheetId="53">#REF!</definedName>
    <definedName name="cur_2013p" localSheetId="59">#REF!</definedName>
    <definedName name="cur_2013p" localSheetId="60">#REF!</definedName>
    <definedName name="cur_2013p" localSheetId="70">#REF!</definedName>
    <definedName name="cur_2013p" localSheetId="71">#REF!</definedName>
    <definedName name="cur_2013p" localSheetId="67">#REF!</definedName>
    <definedName name="cur_2013p" localSheetId="68">#REF!</definedName>
    <definedName name="cur_2013p" localSheetId="69">#REF!</definedName>
    <definedName name="cur_2013p" localSheetId="78">#REF!</definedName>
    <definedName name="cur_2013p" localSheetId="79">#REF!</definedName>
    <definedName name="cur_2013p" localSheetId="80">#REF!</definedName>
    <definedName name="cur_2013p" localSheetId="2">#REF!</definedName>
    <definedName name="cur_2013p" localSheetId="3">#REF!</definedName>
    <definedName name="cur_2013p" localSheetId="89">#REF!</definedName>
    <definedName name="cur_2013p" localSheetId="91">#REF!</definedName>
    <definedName name="cur_2013p" localSheetId="92">#REF!</definedName>
    <definedName name="cur_2013p" localSheetId="94">#REF!</definedName>
    <definedName name="cur_2013p" localSheetId="95">#REF!</definedName>
    <definedName name="cur_2013p" localSheetId="96">#REF!</definedName>
    <definedName name="cur_2013p" localSheetId="102">#REF!</definedName>
    <definedName name="cur_2013p" localSheetId="103">#REF!</definedName>
    <definedName name="cur_2013p" localSheetId="104">#REF!</definedName>
    <definedName name="cur_2013p" localSheetId="105">#REF!</definedName>
    <definedName name="cur_2013p" localSheetId="106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>#REF!</definedName>
    <definedName name="cur_45" localSheetId="0">#REF!</definedName>
    <definedName name="cur_45" localSheetId="24">#REF!</definedName>
    <definedName name="cur_45" localSheetId="26">#REF!</definedName>
    <definedName name="cur_45" localSheetId="29">#REF!</definedName>
    <definedName name="cur_45" localSheetId="30">#REF!</definedName>
    <definedName name="cur_45" localSheetId="32">#REF!</definedName>
    <definedName name="cur_45" localSheetId="33">#REF!</definedName>
    <definedName name="cur_45" localSheetId="1">#REF!</definedName>
    <definedName name="cur_45" localSheetId="34">#REF!</definedName>
    <definedName name="cur_45" localSheetId="35">#REF!</definedName>
    <definedName name="cur_45" localSheetId="36">#REF!</definedName>
    <definedName name="cur_45" localSheetId="37">#REF!</definedName>
    <definedName name="cur_45" localSheetId="38">#REF!</definedName>
    <definedName name="cur_45" localSheetId="39">#REF!</definedName>
    <definedName name="cur_45" localSheetId="40">#REF!</definedName>
    <definedName name="cur_45" localSheetId="41">#REF!</definedName>
    <definedName name="cur_45" localSheetId="42">#REF!</definedName>
    <definedName name="cur_45" localSheetId="43">#REF!</definedName>
    <definedName name="cur_45" localSheetId="47">#REF!</definedName>
    <definedName name="cur_45" localSheetId="48">#REF!</definedName>
    <definedName name="cur_45" localSheetId="50">#REF!</definedName>
    <definedName name="cur_45" localSheetId="53">#REF!</definedName>
    <definedName name="cur_45" localSheetId="59">#REF!</definedName>
    <definedName name="cur_45" localSheetId="60">#REF!</definedName>
    <definedName name="cur_45" localSheetId="70">#REF!</definedName>
    <definedName name="cur_45" localSheetId="71">#REF!</definedName>
    <definedName name="cur_45" localSheetId="67">#REF!</definedName>
    <definedName name="cur_45" localSheetId="68">#REF!</definedName>
    <definedName name="cur_45" localSheetId="69">#REF!</definedName>
    <definedName name="cur_45" localSheetId="78">#REF!</definedName>
    <definedName name="cur_45" localSheetId="79">#REF!</definedName>
    <definedName name="cur_45" localSheetId="80">#REF!</definedName>
    <definedName name="cur_45" localSheetId="2">#REF!</definedName>
    <definedName name="cur_45" localSheetId="3">#REF!</definedName>
    <definedName name="cur_45" localSheetId="89">#REF!</definedName>
    <definedName name="cur_45" localSheetId="91">#REF!</definedName>
    <definedName name="cur_45" localSheetId="92">#REF!</definedName>
    <definedName name="cur_45" localSheetId="94">#REF!</definedName>
    <definedName name="cur_45" localSheetId="95">#REF!</definedName>
    <definedName name="cur_45" localSheetId="96">#REF!</definedName>
    <definedName name="cur_45" localSheetId="102">#REF!</definedName>
    <definedName name="cur_45" localSheetId="103">#REF!</definedName>
    <definedName name="cur_45" localSheetId="104">#REF!</definedName>
    <definedName name="cur_45" localSheetId="105">#REF!</definedName>
    <definedName name="cur_45" localSheetId="106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>#REF!</definedName>
    <definedName name="cur_52369" localSheetId="0">#REF!</definedName>
    <definedName name="cur_52369" localSheetId="24">#REF!</definedName>
    <definedName name="cur_52369" localSheetId="26">#REF!</definedName>
    <definedName name="cur_52369" localSheetId="29">#REF!</definedName>
    <definedName name="cur_52369" localSheetId="30">#REF!</definedName>
    <definedName name="cur_52369" localSheetId="32">#REF!</definedName>
    <definedName name="cur_52369" localSheetId="33">#REF!</definedName>
    <definedName name="cur_52369" localSheetId="1">#REF!</definedName>
    <definedName name="cur_52369" localSheetId="34">#REF!</definedName>
    <definedName name="cur_52369" localSheetId="35">#REF!</definedName>
    <definedName name="cur_52369" localSheetId="36">#REF!</definedName>
    <definedName name="cur_52369" localSheetId="37">#REF!</definedName>
    <definedName name="cur_52369" localSheetId="38">#REF!</definedName>
    <definedName name="cur_52369" localSheetId="39">#REF!</definedName>
    <definedName name="cur_52369" localSheetId="40">#REF!</definedName>
    <definedName name="cur_52369" localSheetId="41">#REF!</definedName>
    <definedName name="cur_52369" localSheetId="42">#REF!</definedName>
    <definedName name="cur_52369" localSheetId="43">#REF!</definedName>
    <definedName name="cur_52369" localSheetId="47">#REF!</definedName>
    <definedName name="cur_52369" localSheetId="48">#REF!</definedName>
    <definedName name="cur_52369" localSheetId="50">#REF!</definedName>
    <definedName name="cur_52369" localSheetId="53">#REF!</definedName>
    <definedName name="cur_52369" localSheetId="59">#REF!</definedName>
    <definedName name="cur_52369" localSheetId="60">#REF!</definedName>
    <definedName name="cur_52369" localSheetId="70">#REF!</definedName>
    <definedName name="cur_52369" localSheetId="71">#REF!</definedName>
    <definedName name="cur_52369" localSheetId="67">#REF!</definedName>
    <definedName name="cur_52369" localSheetId="68">#REF!</definedName>
    <definedName name="cur_52369" localSheetId="69">#REF!</definedName>
    <definedName name="cur_52369" localSheetId="78">#REF!</definedName>
    <definedName name="cur_52369" localSheetId="79">#REF!</definedName>
    <definedName name="cur_52369" localSheetId="80">#REF!</definedName>
    <definedName name="cur_52369" localSheetId="2">#REF!</definedName>
    <definedName name="cur_52369" localSheetId="3">#REF!</definedName>
    <definedName name="cur_52369" localSheetId="89">#REF!</definedName>
    <definedName name="cur_52369" localSheetId="91">#REF!</definedName>
    <definedName name="cur_52369" localSheetId="92">#REF!</definedName>
    <definedName name="cur_52369" localSheetId="94">#REF!</definedName>
    <definedName name="cur_52369" localSheetId="95">#REF!</definedName>
    <definedName name="cur_52369" localSheetId="96">#REF!</definedName>
    <definedName name="cur_52369" localSheetId="102">#REF!</definedName>
    <definedName name="cur_52369" localSheetId="103">#REF!</definedName>
    <definedName name="cur_52369" localSheetId="104">#REF!</definedName>
    <definedName name="cur_52369" localSheetId="105">#REF!</definedName>
    <definedName name="cur_52369" localSheetId="106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>#REF!</definedName>
    <definedName name="cvxc" localSheetId="24">#REF!</definedName>
    <definedName name="cvxc" localSheetId="26" hidden="1">#REF!</definedName>
    <definedName name="cvxc" localSheetId="29" hidden="1">#REF!</definedName>
    <definedName name="cvxc" localSheetId="30" hidden="1">#REF!</definedName>
    <definedName name="cvxc" localSheetId="32" hidden="1">#REF!</definedName>
    <definedName name="cvxc" localSheetId="33" hidden="1">#REF!</definedName>
    <definedName name="cvxc" localSheetId="37" hidden="1">#REF!</definedName>
    <definedName name="cvxc" localSheetId="38" hidden="1">#REF!</definedName>
    <definedName name="cvxc" localSheetId="41" hidden="1">#REF!</definedName>
    <definedName name="cvxc" localSheetId="42" hidden="1">#REF!</definedName>
    <definedName name="cvxc" localSheetId="47" hidden="1">#REF!</definedName>
    <definedName name="cvxc" localSheetId="48" hidden="1">#REF!</definedName>
    <definedName name="cvxc" localSheetId="50" hidden="1">#REF!</definedName>
    <definedName name="cvxc" localSheetId="53" hidden="1">#REF!</definedName>
    <definedName name="cvxc" localSheetId="70" hidden="1">#REF!</definedName>
    <definedName name="cvxc" localSheetId="71" hidden="1">#REF!</definedName>
    <definedName name="cvxc" localSheetId="67" hidden="1">#REF!</definedName>
    <definedName name="cvxc" localSheetId="68" hidden="1">#REF!</definedName>
    <definedName name="cvxc" localSheetId="69" hidden="1">#REF!</definedName>
    <definedName name="cvxc" localSheetId="78" hidden="1">#REF!</definedName>
    <definedName name="cvxc" localSheetId="79" hidden="1">#REF!</definedName>
    <definedName name="cvxc" localSheetId="80" hidden="1">#REF!</definedName>
    <definedName name="cvxc" localSheetId="3" hidden="1">#REF!</definedName>
    <definedName name="cvxc" localSheetId="89" hidden="1">#REF!</definedName>
    <definedName name="cvxc" localSheetId="91" hidden="1">#REF!</definedName>
    <definedName name="cvxc" localSheetId="92" hidden="1">#REF!</definedName>
    <definedName name="cvxc" localSheetId="94" hidden="1">#REF!</definedName>
    <definedName name="cvxc" localSheetId="95" hidden="1">#REF!</definedName>
    <definedName name="cvxc" localSheetId="96" hidden="1">#REF!</definedName>
    <definedName name="cvxc" localSheetId="102" hidden="1">#REF!</definedName>
    <definedName name="cvxc" localSheetId="103" hidden="1">#REF!</definedName>
    <definedName name="cvxc" localSheetId="104" hidden="1">#REF!</definedName>
    <definedName name="cvxc" localSheetId="105" hidden="1">#REF!</definedName>
    <definedName name="cvxc" localSheetId="106" hidden="1">#REF!</definedName>
    <definedName name="cvxc" localSheetId="4" hidden="1">#REF!</definedName>
    <definedName name="cvxc" localSheetId="5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hidden="1">#REF!</definedName>
    <definedName name="cx" localSheetId="24">#REF!</definedName>
    <definedName name="cx" localSheetId="26">#REF!</definedName>
    <definedName name="cx" localSheetId="29">#REF!</definedName>
    <definedName name="cx" localSheetId="30">#REF!</definedName>
    <definedName name="cx" localSheetId="32">#REF!</definedName>
    <definedName name="cx" localSheetId="33">#REF!</definedName>
    <definedName name="cx" localSheetId="37">#REF!</definedName>
    <definedName name="cx" localSheetId="38">#REF!</definedName>
    <definedName name="cx" localSheetId="41">#REF!</definedName>
    <definedName name="cx" localSheetId="42">#REF!</definedName>
    <definedName name="cx" localSheetId="47">#REF!</definedName>
    <definedName name="cx" localSheetId="48">#REF!</definedName>
    <definedName name="cx" localSheetId="50">#REF!</definedName>
    <definedName name="cx" localSheetId="53">#REF!</definedName>
    <definedName name="cx" localSheetId="70">#REF!</definedName>
    <definedName name="cx" localSheetId="71">#REF!</definedName>
    <definedName name="cx" localSheetId="67">#REF!</definedName>
    <definedName name="cx" localSheetId="68">#REF!</definedName>
    <definedName name="cx" localSheetId="69">#REF!</definedName>
    <definedName name="cx" localSheetId="78">#REF!</definedName>
    <definedName name="cx" localSheetId="79">#REF!</definedName>
    <definedName name="cx" localSheetId="80">#REF!</definedName>
    <definedName name="cx" localSheetId="3">#REF!</definedName>
    <definedName name="cx" localSheetId="89">#REF!</definedName>
    <definedName name="cx" localSheetId="91">#REF!</definedName>
    <definedName name="cx" localSheetId="92">#REF!</definedName>
    <definedName name="cx" localSheetId="94">#REF!</definedName>
    <definedName name="cx" localSheetId="95">#REF!</definedName>
    <definedName name="cx" localSheetId="96">#REF!</definedName>
    <definedName name="cx" localSheetId="102">#REF!</definedName>
    <definedName name="cx" localSheetId="103">#REF!</definedName>
    <definedName name="cx" localSheetId="104">#REF!</definedName>
    <definedName name="cx" localSheetId="105">#REF!</definedName>
    <definedName name="cx" localSheetId="106">#REF!</definedName>
    <definedName name="cx" localSheetId="4">#REF!</definedName>
    <definedName name="cx" localSheetId="5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>#REF!</definedName>
    <definedName name="d" localSheetId="0">#REF!</definedName>
    <definedName name="d" localSheetId="24">#REF!</definedName>
    <definedName name="d" localSheetId="26">#REF!</definedName>
    <definedName name="d" localSheetId="29">#REF!</definedName>
    <definedName name="d" localSheetId="30">#REF!</definedName>
    <definedName name="d" localSheetId="32">#REF!</definedName>
    <definedName name="d" localSheetId="33">#REF!</definedName>
    <definedName name="d" localSheetId="1">#REF!</definedName>
    <definedName name="d" localSheetId="34">#REF!</definedName>
    <definedName name="d" localSheetId="35">#REF!</definedName>
    <definedName name="d" localSheetId="36">#REF!</definedName>
    <definedName name="d" localSheetId="37">#REF!</definedName>
    <definedName name="d" localSheetId="38">#REF!</definedName>
    <definedName name="d" localSheetId="39">#REF!</definedName>
    <definedName name="d" localSheetId="40">#REF!</definedName>
    <definedName name="d" localSheetId="41">#REF!</definedName>
    <definedName name="d" localSheetId="42">#REF!</definedName>
    <definedName name="d" localSheetId="43">#REF!</definedName>
    <definedName name="d" localSheetId="47">#REF!</definedName>
    <definedName name="d" localSheetId="48">#REF!</definedName>
    <definedName name="d" localSheetId="50">#REF!</definedName>
    <definedName name="d" localSheetId="53">#REF!</definedName>
    <definedName name="d" localSheetId="59">#REF!</definedName>
    <definedName name="d" localSheetId="60">#REF!</definedName>
    <definedName name="d" localSheetId="70">#REF!</definedName>
    <definedName name="d" localSheetId="71">#REF!</definedName>
    <definedName name="d" localSheetId="67">#REF!</definedName>
    <definedName name="d" localSheetId="68">#REF!</definedName>
    <definedName name="d" localSheetId="69">#REF!</definedName>
    <definedName name="d" localSheetId="78">#REF!</definedName>
    <definedName name="d" localSheetId="79">#REF!</definedName>
    <definedName name="d" localSheetId="80">#REF!</definedName>
    <definedName name="d" localSheetId="2">#REF!</definedName>
    <definedName name="d" localSheetId="3">#REF!</definedName>
    <definedName name="d" localSheetId="89">#REF!</definedName>
    <definedName name="d" localSheetId="91">#REF!</definedName>
    <definedName name="d" localSheetId="92">#REF!</definedName>
    <definedName name="d" localSheetId="94">#REF!</definedName>
    <definedName name="d" localSheetId="95">#REF!</definedName>
    <definedName name="d" localSheetId="96">#REF!</definedName>
    <definedName name="d" localSheetId="102">#REF!</definedName>
    <definedName name="d" localSheetId="103">#REF!</definedName>
    <definedName name="d" localSheetId="104">#REF!</definedName>
    <definedName name="d" localSheetId="105">#REF!</definedName>
    <definedName name="d" localSheetId="106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>#REF!</definedName>
    <definedName name="dasdasd" localSheetId="0">#REF!</definedName>
    <definedName name="dasdasd" localSheetId="24">#REF!</definedName>
    <definedName name="dasdasd" localSheetId="26">#REF!</definedName>
    <definedName name="dasdasd" localSheetId="29">#REF!</definedName>
    <definedName name="dasdasd" localSheetId="30">#REF!</definedName>
    <definedName name="dasdasd" localSheetId="32">#REF!</definedName>
    <definedName name="dasdasd" localSheetId="33">#REF!</definedName>
    <definedName name="dasdasd" localSheetId="1">#REF!</definedName>
    <definedName name="dasdasd" localSheetId="34">#REF!</definedName>
    <definedName name="dasdasd" localSheetId="35">#REF!</definedName>
    <definedName name="dasdasd" localSheetId="36">#REF!</definedName>
    <definedName name="dasdasd" localSheetId="37">#REF!</definedName>
    <definedName name="dasdasd" localSheetId="38">#REF!</definedName>
    <definedName name="dasdasd" localSheetId="39">#REF!</definedName>
    <definedName name="dasdasd" localSheetId="40">#REF!</definedName>
    <definedName name="dasdasd" localSheetId="41">#REF!</definedName>
    <definedName name="dasdasd" localSheetId="42">#REF!</definedName>
    <definedName name="dasdasd" localSheetId="43">#REF!</definedName>
    <definedName name="dasdasd" localSheetId="47">#REF!</definedName>
    <definedName name="dasdasd" localSheetId="48">#REF!</definedName>
    <definedName name="dasdasd" localSheetId="50">#REF!</definedName>
    <definedName name="dasdasd" localSheetId="53">#REF!</definedName>
    <definedName name="dasdasd" localSheetId="59">#REF!</definedName>
    <definedName name="dasdasd" localSheetId="60">#REF!</definedName>
    <definedName name="dasdasd" localSheetId="70">#REF!</definedName>
    <definedName name="dasdasd" localSheetId="71">#REF!</definedName>
    <definedName name="dasdasd" localSheetId="67">#REF!</definedName>
    <definedName name="dasdasd" localSheetId="68">#REF!</definedName>
    <definedName name="dasdasd" localSheetId="69">#REF!</definedName>
    <definedName name="dasdasd" localSheetId="78">#REF!</definedName>
    <definedName name="dasdasd" localSheetId="79">#REF!</definedName>
    <definedName name="dasdasd" localSheetId="80">#REF!</definedName>
    <definedName name="dasdasd" localSheetId="2">#REF!</definedName>
    <definedName name="dasdasd" localSheetId="3">#REF!</definedName>
    <definedName name="dasdasd" localSheetId="89">#REF!</definedName>
    <definedName name="dasdasd" localSheetId="91">#REF!</definedName>
    <definedName name="dasdasd" localSheetId="92">#REF!</definedName>
    <definedName name="dasdasd" localSheetId="94">#REF!</definedName>
    <definedName name="dasdasd" localSheetId="95">#REF!</definedName>
    <definedName name="dasdasd" localSheetId="96">#REF!</definedName>
    <definedName name="dasdasd" localSheetId="102">#REF!</definedName>
    <definedName name="dasdasd" localSheetId="103">#REF!</definedName>
    <definedName name="dasdasd" localSheetId="104">#REF!</definedName>
    <definedName name="dasdasd" localSheetId="105">#REF!</definedName>
    <definedName name="dasdasd" localSheetId="106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>#REF!</definedName>
    <definedName name="dd" localSheetId="24">#REF!</definedName>
    <definedName name="dd" localSheetId="26" hidden="1">#REF!</definedName>
    <definedName name="dd" localSheetId="29" hidden="1">#REF!</definedName>
    <definedName name="dd" localSheetId="30" hidden="1">#REF!</definedName>
    <definedName name="dd" localSheetId="32" hidden="1">#REF!</definedName>
    <definedName name="dd" localSheetId="33" hidden="1">#REF!</definedName>
    <definedName name="dd" localSheetId="37" hidden="1">#REF!</definedName>
    <definedName name="dd" localSheetId="38" hidden="1">#REF!</definedName>
    <definedName name="dd" localSheetId="41" hidden="1">#REF!</definedName>
    <definedName name="dd" localSheetId="42" hidden="1">#REF!</definedName>
    <definedName name="dd" localSheetId="47" hidden="1">#REF!</definedName>
    <definedName name="dd" localSheetId="48" hidden="1">#REF!</definedName>
    <definedName name="dd" localSheetId="50" hidden="1">#REF!</definedName>
    <definedName name="dd" localSheetId="53" hidden="1">#REF!</definedName>
    <definedName name="dd" localSheetId="70" hidden="1">#REF!</definedName>
    <definedName name="dd" localSheetId="71" hidden="1">#REF!</definedName>
    <definedName name="dd" localSheetId="67" hidden="1">#REF!</definedName>
    <definedName name="dd" localSheetId="68" hidden="1">#REF!</definedName>
    <definedName name="dd" localSheetId="69" hidden="1">#REF!</definedName>
    <definedName name="dd" localSheetId="78" hidden="1">#REF!</definedName>
    <definedName name="dd" localSheetId="79" hidden="1">#REF!</definedName>
    <definedName name="dd" localSheetId="80" hidden="1">#REF!</definedName>
    <definedName name="dd" localSheetId="3" hidden="1">#REF!</definedName>
    <definedName name="dd" localSheetId="89" hidden="1">#REF!</definedName>
    <definedName name="dd" localSheetId="91" hidden="1">#REF!</definedName>
    <definedName name="dd" localSheetId="92" hidden="1">#REF!</definedName>
    <definedName name="dd" localSheetId="94" hidden="1">#REF!</definedName>
    <definedName name="dd" localSheetId="95" hidden="1">#REF!</definedName>
    <definedName name="dd" localSheetId="96" hidden="1">#REF!</definedName>
    <definedName name="dd" localSheetId="102" hidden="1">#REF!</definedName>
    <definedName name="dd" localSheetId="103" hidden="1">#REF!</definedName>
    <definedName name="dd" localSheetId="104" hidden="1">#REF!</definedName>
    <definedName name="dd" localSheetId="105" hidden="1">#REF!</definedName>
    <definedName name="dd" localSheetId="106" hidden="1">#REF!</definedName>
    <definedName name="dd" localSheetId="4" hidden="1">#REF!</definedName>
    <definedName name="dd" localSheetId="5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hidden="1">#REF!</definedName>
    <definedName name="ddd" localSheetId="0">#REF!</definedName>
    <definedName name="ddd" localSheetId="24">#REF!</definedName>
    <definedName name="ddd" localSheetId="26">#REF!</definedName>
    <definedName name="ddd" localSheetId="29">#REF!</definedName>
    <definedName name="ddd" localSheetId="30">#REF!</definedName>
    <definedName name="ddd" localSheetId="32">#REF!</definedName>
    <definedName name="ddd" localSheetId="33">#REF!</definedName>
    <definedName name="ddd" localSheetId="1">#REF!</definedName>
    <definedName name="ddd" localSheetId="34">#REF!</definedName>
    <definedName name="ddd" localSheetId="35">#REF!</definedName>
    <definedName name="ddd" localSheetId="36">#REF!</definedName>
    <definedName name="ddd" localSheetId="37">#REF!</definedName>
    <definedName name="ddd" localSheetId="38">#REF!</definedName>
    <definedName name="ddd" localSheetId="39">#REF!</definedName>
    <definedName name="ddd" localSheetId="40">#REF!</definedName>
    <definedName name="ddd" localSheetId="41">#REF!</definedName>
    <definedName name="ddd" localSheetId="42">#REF!</definedName>
    <definedName name="ddd" localSheetId="43">#REF!</definedName>
    <definedName name="ddd" localSheetId="47">#REF!</definedName>
    <definedName name="ddd" localSheetId="48">#REF!</definedName>
    <definedName name="ddd" localSheetId="50">#REF!</definedName>
    <definedName name="ddd" localSheetId="53">#REF!</definedName>
    <definedName name="ddd" localSheetId="59">#REF!</definedName>
    <definedName name="ddd" localSheetId="60">#REF!</definedName>
    <definedName name="ddd" localSheetId="70">#REF!</definedName>
    <definedName name="ddd" localSheetId="71">#REF!</definedName>
    <definedName name="ddd" localSheetId="67">#REF!</definedName>
    <definedName name="ddd" localSheetId="68">#REF!</definedName>
    <definedName name="ddd" localSheetId="69">#REF!</definedName>
    <definedName name="ddd" localSheetId="78">#REF!</definedName>
    <definedName name="ddd" localSheetId="79">#REF!</definedName>
    <definedName name="ddd" localSheetId="80">#REF!</definedName>
    <definedName name="ddd" localSheetId="2">#REF!</definedName>
    <definedName name="ddd" localSheetId="3">#REF!</definedName>
    <definedName name="ddd" localSheetId="89">#REF!</definedName>
    <definedName name="ddd" localSheetId="91">#REF!</definedName>
    <definedName name="ddd" localSheetId="92">#REF!</definedName>
    <definedName name="ddd" localSheetId="94">#REF!</definedName>
    <definedName name="ddd" localSheetId="95">#REF!</definedName>
    <definedName name="ddd" localSheetId="96">#REF!</definedName>
    <definedName name="ddd" localSheetId="102">#REF!</definedName>
    <definedName name="ddd" localSheetId="103">#REF!</definedName>
    <definedName name="ddd" localSheetId="104">#REF!</definedName>
    <definedName name="ddd" localSheetId="105">#REF!</definedName>
    <definedName name="ddd" localSheetId="106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>#REF!</definedName>
    <definedName name="dddfrt" localSheetId="24">#REF!</definedName>
    <definedName name="dddfrt" localSheetId="26">#REF!</definedName>
    <definedName name="dddfrt" localSheetId="29">#REF!</definedName>
    <definedName name="dddfrt" localSheetId="30">#REF!</definedName>
    <definedName name="dddfrt" localSheetId="32">#REF!</definedName>
    <definedName name="dddfrt" localSheetId="33">#REF!</definedName>
    <definedName name="dddfrt" localSheetId="37">#REF!</definedName>
    <definedName name="dddfrt" localSheetId="38">#REF!</definedName>
    <definedName name="dddfrt" localSheetId="41">#REF!</definedName>
    <definedName name="dddfrt" localSheetId="42">#REF!</definedName>
    <definedName name="dddfrt" localSheetId="47">#REF!</definedName>
    <definedName name="dddfrt" localSheetId="48">#REF!</definedName>
    <definedName name="dddfrt" localSheetId="50">#REF!</definedName>
    <definedName name="dddfrt" localSheetId="53">#REF!</definedName>
    <definedName name="dddfrt" localSheetId="70">#REF!</definedName>
    <definedName name="dddfrt" localSheetId="71">#REF!</definedName>
    <definedName name="dddfrt" localSheetId="67">#REF!</definedName>
    <definedName name="dddfrt" localSheetId="68">#REF!</definedName>
    <definedName name="dddfrt" localSheetId="69">#REF!</definedName>
    <definedName name="dddfrt" localSheetId="78">#REF!</definedName>
    <definedName name="dddfrt" localSheetId="79">#REF!</definedName>
    <definedName name="dddfrt" localSheetId="80">#REF!</definedName>
    <definedName name="dddfrt" localSheetId="3">#REF!</definedName>
    <definedName name="dddfrt" localSheetId="89">#REF!</definedName>
    <definedName name="dddfrt" localSheetId="91">#REF!</definedName>
    <definedName name="dddfrt" localSheetId="92">#REF!</definedName>
    <definedName name="dddfrt" localSheetId="94">#REF!</definedName>
    <definedName name="dddfrt" localSheetId="95">#REF!</definedName>
    <definedName name="dddfrt" localSheetId="96">#REF!</definedName>
    <definedName name="dddfrt" localSheetId="102">#REF!</definedName>
    <definedName name="dddfrt" localSheetId="103">#REF!</definedName>
    <definedName name="dddfrt" localSheetId="104">#REF!</definedName>
    <definedName name="dddfrt" localSheetId="105">#REF!</definedName>
    <definedName name="dddfrt" localSheetId="106">#REF!</definedName>
    <definedName name="dddfrt" localSheetId="4">#REF!</definedName>
    <definedName name="dddfrt" localSheetId="5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>#REF!</definedName>
    <definedName name="ddds" localSheetId="24">#REF!</definedName>
    <definedName name="ddds" localSheetId="26">#REF!</definedName>
    <definedName name="ddds" localSheetId="29">#REF!</definedName>
    <definedName name="ddds" localSheetId="30">#REF!</definedName>
    <definedName name="ddds" localSheetId="32">#REF!</definedName>
    <definedName name="ddds" localSheetId="33">#REF!</definedName>
    <definedName name="ddds" localSheetId="37">#REF!</definedName>
    <definedName name="ddds" localSheetId="38">#REF!</definedName>
    <definedName name="ddds" localSheetId="41">#REF!</definedName>
    <definedName name="ddds" localSheetId="42">#REF!</definedName>
    <definedName name="ddds" localSheetId="47">#REF!</definedName>
    <definedName name="ddds" localSheetId="48">#REF!</definedName>
    <definedName name="ddds" localSheetId="50">#REF!</definedName>
    <definedName name="ddds" localSheetId="53">#REF!</definedName>
    <definedName name="ddds" localSheetId="70">#REF!</definedName>
    <definedName name="ddds" localSheetId="71">#REF!</definedName>
    <definedName name="ddds" localSheetId="67">#REF!</definedName>
    <definedName name="ddds" localSheetId="68">#REF!</definedName>
    <definedName name="ddds" localSheetId="69">#REF!</definedName>
    <definedName name="ddds" localSheetId="78">#REF!</definedName>
    <definedName name="ddds" localSheetId="79">#REF!</definedName>
    <definedName name="ddds" localSheetId="80">#REF!</definedName>
    <definedName name="ddds" localSheetId="3">#REF!</definedName>
    <definedName name="ddds" localSheetId="89">#REF!</definedName>
    <definedName name="ddds" localSheetId="91">#REF!</definedName>
    <definedName name="ddds" localSheetId="92">#REF!</definedName>
    <definedName name="ddds" localSheetId="94">#REF!</definedName>
    <definedName name="ddds" localSheetId="95">#REF!</definedName>
    <definedName name="ddds" localSheetId="96">#REF!</definedName>
    <definedName name="ddds" localSheetId="102">#REF!</definedName>
    <definedName name="ddds" localSheetId="103">#REF!</definedName>
    <definedName name="ddds" localSheetId="104">#REF!</definedName>
    <definedName name="ddds" localSheetId="105">#REF!</definedName>
    <definedName name="ddds" localSheetId="106">#REF!</definedName>
    <definedName name="ddds" localSheetId="4">#REF!</definedName>
    <definedName name="ddds" localSheetId="5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>#REF!</definedName>
    <definedName name="dfcsz" localSheetId="26" hidden="1">'[4]4.9'!#REF!</definedName>
    <definedName name="dfcsz" localSheetId="29" hidden="1">'[4]4.9'!#REF!</definedName>
    <definedName name="dfcsz" localSheetId="30" hidden="1">'[4]4.9'!#REF!</definedName>
    <definedName name="dfcsz" localSheetId="37" hidden="1">'[4]4.9'!#REF!</definedName>
    <definedName name="dfcsz" localSheetId="38" hidden="1">'[4]4.9'!#REF!</definedName>
    <definedName name="dfcsz" localSheetId="41" hidden="1">'[4]4.9'!#REF!</definedName>
    <definedName name="dfcsz" localSheetId="42" hidden="1">'[4]4.9'!#REF!</definedName>
    <definedName name="dfcsz" localSheetId="47" hidden="1">'[4]4.9'!#REF!</definedName>
    <definedName name="dfcsz" localSheetId="48" hidden="1">'[4]4.9'!#REF!</definedName>
    <definedName name="dfcsz" localSheetId="50" hidden="1">'[4]4.9'!#REF!</definedName>
    <definedName name="dfcsz" localSheetId="53" hidden="1">'[4]4.9'!#REF!</definedName>
    <definedName name="dfcsz" localSheetId="70" hidden="1">'[4]4.9'!#REF!</definedName>
    <definedName name="dfcsz" localSheetId="71" hidden="1">'[4]4.9'!#REF!</definedName>
    <definedName name="dfcsz" localSheetId="67" hidden="1">'[4]4.9'!#REF!</definedName>
    <definedName name="dfcsz" localSheetId="68" hidden="1">'[4]4.9'!#REF!</definedName>
    <definedName name="dfcsz" localSheetId="69" hidden="1">'[4]4.9'!#REF!</definedName>
    <definedName name="dfcsz" localSheetId="78" hidden="1">'[4]4.9'!#REF!</definedName>
    <definedName name="dfcsz" localSheetId="79" hidden="1">'[4]4.9'!#REF!</definedName>
    <definedName name="dfcsz" localSheetId="80" hidden="1">'[4]4.9'!#REF!</definedName>
    <definedName name="dfcsz" localSheetId="3" hidden="1">'[4]4.9'!#REF!</definedName>
    <definedName name="dfcsz" localSheetId="89" hidden="1">'[2]4.9'!#REF!</definedName>
    <definedName name="dfcsz" localSheetId="94" hidden="1">'[4]4.9'!#REF!</definedName>
    <definedName name="dfcsz" localSheetId="102" hidden="1">'[4]4.9'!#REF!</definedName>
    <definedName name="dfcsz" localSheetId="103" hidden="1">'[4]4.9'!#REF!</definedName>
    <definedName name="dfcsz" localSheetId="104" hidden="1">'[4]4.9'!#REF!</definedName>
    <definedName name="dfcsz" localSheetId="105" hidden="1">'[4]4.9'!#REF!</definedName>
    <definedName name="dfcsz" localSheetId="106" hidden="1">'[4]4.9'!#REF!</definedName>
    <definedName name="dfcsz" hidden="1">'[4]4.9'!#REF!</definedName>
    <definedName name="dfd" localSheetId="26" hidden="1">'[4]4.9'!#REF!</definedName>
    <definedName name="dfd" localSheetId="29" hidden="1">'[4]4.9'!#REF!</definedName>
    <definedName name="dfd" localSheetId="30" hidden="1">'[4]4.9'!#REF!</definedName>
    <definedName name="dfd" localSheetId="37" hidden="1">'[4]4.9'!#REF!</definedName>
    <definedName name="dfd" localSheetId="38" hidden="1">'[4]4.9'!#REF!</definedName>
    <definedName name="dfd" localSheetId="41" hidden="1">'[4]4.9'!#REF!</definedName>
    <definedName name="dfd" localSheetId="42" hidden="1">'[4]4.9'!#REF!</definedName>
    <definedName name="dfd" localSheetId="47" hidden="1">'[4]4.9'!#REF!</definedName>
    <definedName name="dfd" localSheetId="48" hidden="1">'[4]4.9'!#REF!</definedName>
    <definedName name="dfd" localSheetId="50" hidden="1">'[4]4.9'!#REF!</definedName>
    <definedName name="dfd" localSheetId="53" hidden="1">'[4]4.9'!#REF!</definedName>
    <definedName name="dfd" localSheetId="70" hidden="1">'[4]4.9'!#REF!</definedName>
    <definedName name="dfd" localSheetId="71" hidden="1">'[4]4.9'!#REF!</definedName>
    <definedName name="dfd" localSheetId="67" hidden="1">'[4]4.9'!#REF!</definedName>
    <definedName name="dfd" localSheetId="68" hidden="1">'[4]4.9'!#REF!</definedName>
    <definedName name="dfd" localSheetId="69" hidden="1">'[4]4.9'!#REF!</definedName>
    <definedName name="dfd" localSheetId="78" hidden="1">'[4]4.9'!#REF!</definedName>
    <definedName name="dfd" localSheetId="79" hidden="1">'[4]4.9'!#REF!</definedName>
    <definedName name="dfd" localSheetId="80" hidden="1">'[4]4.9'!#REF!</definedName>
    <definedName name="dfd" localSheetId="3" hidden="1">'[4]4.9'!#REF!</definedName>
    <definedName name="dfd" localSheetId="89" hidden="1">'[2]4.9'!#REF!</definedName>
    <definedName name="dfd" localSheetId="94" hidden="1">'[4]4.9'!#REF!</definedName>
    <definedName name="dfd" localSheetId="102" hidden="1">'[4]4.9'!#REF!</definedName>
    <definedName name="dfd" localSheetId="103" hidden="1">'[4]4.9'!#REF!</definedName>
    <definedName name="dfd" localSheetId="104" hidden="1">'[4]4.9'!#REF!</definedName>
    <definedName name="dfd" localSheetId="105" hidden="1">'[4]4.9'!#REF!</definedName>
    <definedName name="dfd" localSheetId="106" hidden="1">'[4]4.9'!#REF!</definedName>
    <definedName name="dfd" hidden="1">'[4]4.9'!#REF!</definedName>
    <definedName name="dfdfvz" localSheetId="24">#REF!</definedName>
    <definedName name="dfdfvz" localSheetId="26">#REF!</definedName>
    <definedName name="dfdfvz" localSheetId="29">#REF!</definedName>
    <definedName name="dfdfvz" localSheetId="30">#REF!</definedName>
    <definedName name="dfdfvz" localSheetId="32">#REF!</definedName>
    <definedName name="dfdfvz" localSheetId="33">#REF!</definedName>
    <definedName name="dfdfvz" localSheetId="37">#REF!</definedName>
    <definedName name="dfdfvz" localSheetId="38">#REF!</definedName>
    <definedName name="dfdfvz" localSheetId="41">#REF!</definedName>
    <definedName name="dfdfvz" localSheetId="42">#REF!</definedName>
    <definedName name="dfdfvz" localSheetId="47">#REF!</definedName>
    <definedName name="dfdfvz" localSheetId="48">#REF!</definedName>
    <definedName name="dfdfvz" localSheetId="50">#REF!</definedName>
    <definedName name="dfdfvz" localSheetId="53">#REF!</definedName>
    <definedName name="dfdfvz" localSheetId="70">#REF!</definedName>
    <definedName name="dfdfvz" localSheetId="71">#REF!</definedName>
    <definedName name="dfdfvz" localSheetId="67">#REF!</definedName>
    <definedName name="dfdfvz" localSheetId="68">#REF!</definedName>
    <definedName name="dfdfvz" localSheetId="69">#REF!</definedName>
    <definedName name="dfdfvz" localSheetId="78">#REF!</definedName>
    <definedName name="dfdfvz" localSheetId="79">#REF!</definedName>
    <definedName name="dfdfvz" localSheetId="80">#REF!</definedName>
    <definedName name="dfdfvz" localSheetId="3">#REF!</definedName>
    <definedName name="dfdfvz" localSheetId="89">#REF!</definedName>
    <definedName name="dfdfvz" localSheetId="91">#REF!</definedName>
    <definedName name="dfdfvz" localSheetId="92">#REF!</definedName>
    <definedName name="dfdfvz" localSheetId="94">#REF!</definedName>
    <definedName name="dfdfvz" localSheetId="95">#REF!</definedName>
    <definedName name="dfdfvz" localSheetId="96">#REF!</definedName>
    <definedName name="dfdfvz" localSheetId="102">#REF!</definedName>
    <definedName name="dfdfvz" localSheetId="103">#REF!</definedName>
    <definedName name="dfdfvz" localSheetId="104">#REF!</definedName>
    <definedName name="dfdfvz" localSheetId="105">#REF!</definedName>
    <definedName name="dfdfvz" localSheetId="106">#REF!</definedName>
    <definedName name="dfdfvz" localSheetId="4">#REF!</definedName>
    <definedName name="dfdfvz" localSheetId="5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>#REF!</definedName>
    <definedName name="dfdxv" localSheetId="24">#REF!</definedName>
    <definedName name="dfdxv" localSheetId="26">#REF!</definedName>
    <definedName name="dfdxv" localSheetId="29">#REF!</definedName>
    <definedName name="dfdxv" localSheetId="30">#REF!</definedName>
    <definedName name="dfdxv" localSheetId="32">#REF!</definedName>
    <definedName name="dfdxv" localSheetId="33">#REF!</definedName>
    <definedName name="dfdxv" localSheetId="37">#REF!</definedName>
    <definedName name="dfdxv" localSheetId="38">#REF!</definedName>
    <definedName name="dfdxv" localSheetId="41">#REF!</definedName>
    <definedName name="dfdxv" localSheetId="42">#REF!</definedName>
    <definedName name="dfdxv" localSheetId="47">#REF!</definedName>
    <definedName name="dfdxv" localSheetId="48">#REF!</definedName>
    <definedName name="dfdxv" localSheetId="50">#REF!</definedName>
    <definedName name="dfdxv" localSheetId="53">#REF!</definedName>
    <definedName name="dfdxv" localSheetId="70">#REF!</definedName>
    <definedName name="dfdxv" localSheetId="71">#REF!</definedName>
    <definedName name="dfdxv" localSheetId="67">#REF!</definedName>
    <definedName name="dfdxv" localSheetId="68">#REF!</definedName>
    <definedName name="dfdxv" localSheetId="69">#REF!</definedName>
    <definedName name="dfdxv" localSheetId="78">#REF!</definedName>
    <definedName name="dfdxv" localSheetId="79">#REF!</definedName>
    <definedName name="dfdxv" localSheetId="80">#REF!</definedName>
    <definedName name="dfdxv" localSheetId="3">#REF!</definedName>
    <definedName name="dfdxv" localSheetId="89">#REF!</definedName>
    <definedName name="dfdxv" localSheetId="91">#REF!</definedName>
    <definedName name="dfdxv" localSheetId="92">#REF!</definedName>
    <definedName name="dfdxv" localSheetId="94">#REF!</definedName>
    <definedName name="dfdxv" localSheetId="95">#REF!</definedName>
    <definedName name="dfdxv" localSheetId="96">#REF!</definedName>
    <definedName name="dfdxv" localSheetId="102">#REF!</definedName>
    <definedName name="dfdxv" localSheetId="103">#REF!</definedName>
    <definedName name="dfdxv" localSheetId="104">#REF!</definedName>
    <definedName name="dfdxv" localSheetId="105">#REF!</definedName>
    <definedName name="dfdxv" localSheetId="106">#REF!</definedName>
    <definedName name="dfdxv" localSheetId="4">#REF!</definedName>
    <definedName name="dfdxv" localSheetId="5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>#REF!</definedName>
    <definedName name="dfg" localSheetId="24">#REF!</definedName>
    <definedName name="dfg" localSheetId="26">#REF!</definedName>
    <definedName name="dfg" localSheetId="29">#REF!</definedName>
    <definedName name="dfg" localSheetId="30">#REF!</definedName>
    <definedName name="dfg" localSheetId="32">#REF!</definedName>
    <definedName name="dfg" localSheetId="33">#REF!</definedName>
    <definedName name="dfg" localSheetId="37">#REF!</definedName>
    <definedName name="dfg" localSheetId="38">#REF!</definedName>
    <definedName name="dfg" localSheetId="41">#REF!</definedName>
    <definedName name="dfg" localSheetId="42">#REF!</definedName>
    <definedName name="dfg" localSheetId="47">#REF!</definedName>
    <definedName name="dfg" localSheetId="48">#REF!</definedName>
    <definedName name="dfg" localSheetId="50">#REF!</definedName>
    <definedName name="dfg" localSheetId="53">#REF!</definedName>
    <definedName name="dfg" localSheetId="70">#REF!</definedName>
    <definedName name="dfg" localSheetId="71">#REF!</definedName>
    <definedName name="dfg" localSheetId="67">#REF!</definedName>
    <definedName name="dfg" localSheetId="68">#REF!</definedName>
    <definedName name="dfg" localSheetId="69">#REF!</definedName>
    <definedName name="dfg" localSheetId="78">#REF!</definedName>
    <definedName name="dfg" localSheetId="79">#REF!</definedName>
    <definedName name="dfg" localSheetId="80">#REF!</definedName>
    <definedName name="dfg" localSheetId="3">#REF!</definedName>
    <definedName name="dfg" localSheetId="89">#REF!</definedName>
    <definedName name="dfg" localSheetId="91">#REF!</definedName>
    <definedName name="dfg" localSheetId="92">#REF!</definedName>
    <definedName name="dfg" localSheetId="94">#REF!</definedName>
    <definedName name="dfg" localSheetId="95">#REF!</definedName>
    <definedName name="dfg" localSheetId="96">#REF!</definedName>
    <definedName name="dfg" localSheetId="102">#REF!</definedName>
    <definedName name="dfg" localSheetId="103">#REF!</definedName>
    <definedName name="dfg" localSheetId="104">#REF!</definedName>
    <definedName name="dfg" localSheetId="105">#REF!</definedName>
    <definedName name="dfg" localSheetId="106">#REF!</definedName>
    <definedName name="dfg" localSheetId="4">#REF!</definedName>
    <definedName name="dfg" localSheetId="5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>#REF!</definedName>
    <definedName name="dfhf" localSheetId="24">#REF!</definedName>
    <definedName name="dfhf" localSheetId="26">#REF!</definedName>
    <definedName name="dfhf" localSheetId="29">#REF!</definedName>
    <definedName name="dfhf" localSheetId="30">#REF!</definedName>
    <definedName name="dfhf" localSheetId="32">#REF!</definedName>
    <definedName name="dfhf" localSheetId="33">#REF!</definedName>
    <definedName name="dfhf" localSheetId="37">#REF!</definedName>
    <definedName name="dfhf" localSheetId="38">#REF!</definedName>
    <definedName name="dfhf" localSheetId="41">#REF!</definedName>
    <definedName name="dfhf" localSheetId="42">#REF!</definedName>
    <definedName name="dfhf" localSheetId="47">#REF!</definedName>
    <definedName name="dfhf" localSheetId="48">#REF!</definedName>
    <definedName name="dfhf" localSheetId="50">#REF!</definedName>
    <definedName name="dfhf" localSheetId="53">#REF!</definedName>
    <definedName name="dfhf" localSheetId="70">#REF!</definedName>
    <definedName name="dfhf" localSheetId="71">#REF!</definedName>
    <definedName name="dfhf" localSheetId="67">#REF!</definedName>
    <definedName name="dfhf" localSheetId="68">#REF!</definedName>
    <definedName name="dfhf" localSheetId="69">#REF!</definedName>
    <definedName name="dfhf" localSheetId="78">#REF!</definedName>
    <definedName name="dfhf" localSheetId="79">#REF!</definedName>
    <definedName name="dfhf" localSheetId="80">#REF!</definedName>
    <definedName name="dfhf" localSheetId="3">#REF!</definedName>
    <definedName name="dfhf" localSheetId="89">#REF!</definedName>
    <definedName name="dfhf" localSheetId="91">#REF!</definedName>
    <definedName name="dfhf" localSheetId="92">#REF!</definedName>
    <definedName name="dfhf" localSheetId="94">#REF!</definedName>
    <definedName name="dfhf" localSheetId="95">#REF!</definedName>
    <definedName name="dfhf" localSheetId="96">#REF!</definedName>
    <definedName name="dfhf" localSheetId="102">#REF!</definedName>
    <definedName name="dfhf" localSheetId="103">#REF!</definedName>
    <definedName name="dfhf" localSheetId="104">#REF!</definedName>
    <definedName name="dfhf" localSheetId="105">#REF!</definedName>
    <definedName name="dfhf" localSheetId="106">#REF!</definedName>
    <definedName name="dfhf" localSheetId="4">#REF!</definedName>
    <definedName name="dfhf" localSheetId="5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>#REF!</definedName>
    <definedName name="dfs" localSheetId="24">#REF!</definedName>
    <definedName name="dfs" localSheetId="26">#REF!</definedName>
    <definedName name="dfs" localSheetId="29">#REF!</definedName>
    <definedName name="dfs" localSheetId="30">#REF!</definedName>
    <definedName name="dfs" localSheetId="32">#REF!</definedName>
    <definedName name="dfs" localSheetId="33">#REF!</definedName>
    <definedName name="dfs" localSheetId="37">#REF!</definedName>
    <definedName name="dfs" localSheetId="38">#REF!</definedName>
    <definedName name="dfs" localSheetId="41">#REF!</definedName>
    <definedName name="dfs" localSheetId="42">#REF!</definedName>
    <definedName name="dfs" localSheetId="47">#REF!</definedName>
    <definedName name="dfs" localSheetId="48">#REF!</definedName>
    <definedName name="dfs" localSheetId="50">#REF!</definedName>
    <definedName name="dfs" localSheetId="53">#REF!</definedName>
    <definedName name="dfs" localSheetId="70">#REF!</definedName>
    <definedName name="dfs" localSheetId="71">#REF!</definedName>
    <definedName name="dfs" localSheetId="67">#REF!</definedName>
    <definedName name="dfs" localSheetId="68">#REF!</definedName>
    <definedName name="dfs" localSheetId="69">#REF!</definedName>
    <definedName name="dfs" localSheetId="78">#REF!</definedName>
    <definedName name="dfs" localSheetId="79">#REF!</definedName>
    <definedName name="dfs" localSheetId="80">#REF!</definedName>
    <definedName name="dfs" localSheetId="3">#REF!</definedName>
    <definedName name="dfs" localSheetId="89">#REF!</definedName>
    <definedName name="dfs" localSheetId="91">#REF!</definedName>
    <definedName name="dfs" localSheetId="92">#REF!</definedName>
    <definedName name="dfs" localSheetId="94">#REF!</definedName>
    <definedName name="dfs" localSheetId="95">#REF!</definedName>
    <definedName name="dfs" localSheetId="96">#REF!</definedName>
    <definedName name="dfs" localSheetId="102">#REF!</definedName>
    <definedName name="dfs" localSheetId="103">#REF!</definedName>
    <definedName name="dfs" localSheetId="104">#REF!</definedName>
    <definedName name="dfs" localSheetId="105">#REF!</definedName>
    <definedName name="dfs" localSheetId="106">#REF!</definedName>
    <definedName name="dfs" localSheetId="4">#REF!</definedName>
    <definedName name="dfs" localSheetId="5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>#REF!</definedName>
    <definedName name="dfsd" localSheetId="24">#REF!</definedName>
    <definedName name="dfsd" localSheetId="26" hidden="1">#REF!</definedName>
    <definedName name="dfsd" localSheetId="29" hidden="1">#REF!</definedName>
    <definedName name="dfsd" localSheetId="30" hidden="1">#REF!</definedName>
    <definedName name="dfsd" localSheetId="32" hidden="1">#REF!</definedName>
    <definedName name="dfsd" localSheetId="33" hidden="1">#REF!</definedName>
    <definedName name="dfsd" localSheetId="37" hidden="1">#REF!</definedName>
    <definedName name="dfsd" localSheetId="38" hidden="1">#REF!</definedName>
    <definedName name="dfsd" localSheetId="41" hidden="1">#REF!</definedName>
    <definedName name="dfsd" localSheetId="42" hidden="1">#REF!</definedName>
    <definedName name="dfsd" localSheetId="47" hidden="1">#REF!</definedName>
    <definedName name="dfsd" localSheetId="48" hidden="1">#REF!</definedName>
    <definedName name="dfsd" localSheetId="50" hidden="1">#REF!</definedName>
    <definedName name="dfsd" localSheetId="53" hidden="1">#REF!</definedName>
    <definedName name="dfsd" localSheetId="70" hidden="1">#REF!</definedName>
    <definedName name="dfsd" localSheetId="71" hidden="1">#REF!</definedName>
    <definedName name="dfsd" localSheetId="67" hidden="1">#REF!</definedName>
    <definedName name="dfsd" localSheetId="68" hidden="1">#REF!</definedName>
    <definedName name="dfsd" localSheetId="69" hidden="1">#REF!</definedName>
    <definedName name="dfsd" localSheetId="78" hidden="1">#REF!</definedName>
    <definedName name="dfsd" localSheetId="79" hidden="1">#REF!</definedName>
    <definedName name="dfsd" localSheetId="80" hidden="1">#REF!</definedName>
    <definedName name="dfsd" localSheetId="3" hidden="1">#REF!</definedName>
    <definedName name="dfsd" localSheetId="89" hidden="1">#REF!</definedName>
    <definedName name="dfsd" localSheetId="91" hidden="1">#REF!</definedName>
    <definedName name="dfsd" localSheetId="92" hidden="1">#REF!</definedName>
    <definedName name="dfsd" localSheetId="94" hidden="1">#REF!</definedName>
    <definedName name="dfsd" localSheetId="95" hidden="1">#REF!</definedName>
    <definedName name="dfsd" localSheetId="96" hidden="1">#REF!</definedName>
    <definedName name="dfsd" localSheetId="102" hidden="1">#REF!</definedName>
    <definedName name="dfsd" localSheetId="103" hidden="1">#REF!</definedName>
    <definedName name="dfsd" localSheetId="104" hidden="1">#REF!</definedName>
    <definedName name="dfsd" localSheetId="105" hidden="1">#REF!</definedName>
    <definedName name="dfsd" localSheetId="106" hidden="1">#REF!</definedName>
    <definedName name="dfsd" localSheetId="4" hidden="1">#REF!</definedName>
    <definedName name="dfsd" localSheetId="5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hidden="1">#REF!</definedName>
    <definedName name="dfvd" localSheetId="26" hidden="1">'[4]4.9'!#REF!</definedName>
    <definedName name="dfvd" localSheetId="29" hidden="1">'[4]4.9'!#REF!</definedName>
    <definedName name="dfvd" localSheetId="30" hidden="1">'[4]4.9'!#REF!</definedName>
    <definedName name="dfvd" localSheetId="37" hidden="1">'[4]4.9'!#REF!</definedName>
    <definedName name="dfvd" localSheetId="38" hidden="1">'[4]4.9'!#REF!</definedName>
    <definedName name="dfvd" localSheetId="41" hidden="1">'[4]4.9'!#REF!</definedName>
    <definedName name="dfvd" localSheetId="42" hidden="1">'[4]4.9'!#REF!</definedName>
    <definedName name="dfvd" localSheetId="47" hidden="1">'[4]4.9'!#REF!</definedName>
    <definedName name="dfvd" localSheetId="48" hidden="1">'[4]4.9'!#REF!</definedName>
    <definedName name="dfvd" localSheetId="50" hidden="1">'[4]4.9'!#REF!</definedName>
    <definedName name="dfvd" localSheetId="53" hidden="1">'[4]4.9'!#REF!</definedName>
    <definedName name="dfvd" localSheetId="70" hidden="1">'[4]4.9'!#REF!</definedName>
    <definedName name="dfvd" localSheetId="71" hidden="1">'[4]4.9'!#REF!</definedName>
    <definedName name="dfvd" localSheetId="67" hidden="1">'[4]4.9'!#REF!</definedName>
    <definedName name="dfvd" localSheetId="68" hidden="1">'[4]4.9'!#REF!</definedName>
    <definedName name="dfvd" localSheetId="69" hidden="1">'[4]4.9'!#REF!</definedName>
    <definedName name="dfvd" localSheetId="78" hidden="1">'[4]4.9'!#REF!</definedName>
    <definedName name="dfvd" localSheetId="79" hidden="1">'[4]4.9'!#REF!</definedName>
    <definedName name="dfvd" localSheetId="80" hidden="1">'[4]4.9'!#REF!</definedName>
    <definedName name="dfvd" localSheetId="3" hidden="1">'[4]4.9'!#REF!</definedName>
    <definedName name="dfvd" localSheetId="89" hidden="1">'[2]4.9'!#REF!</definedName>
    <definedName name="dfvd" localSheetId="94" hidden="1">'[4]4.9'!#REF!</definedName>
    <definedName name="dfvd" localSheetId="102" hidden="1">'[4]4.9'!#REF!</definedName>
    <definedName name="dfvd" localSheetId="103" hidden="1">'[4]4.9'!#REF!</definedName>
    <definedName name="dfvd" localSheetId="104" hidden="1">'[4]4.9'!#REF!</definedName>
    <definedName name="dfvd" localSheetId="105" hidden="1">'[4]4.9'!#REF!</definedName>
    <definedName name="dfvd" localSheetId="106" hidden="1">'[4]4.9'!#REF!</definedName>
    <definedName name="dfvd" hidden="1">'[4]4.9'!#REF!</definedName>
    <definedName name="ds" localSheetId="0" hidden="1">'[5]4.8'!#REF!</definedName>
    <definedName name="ds" localSheetId="24">'[6]4.8'!#REF!</definedName>
    <definedName name="ds" localSheetId="26" hidden="1">'[5]4.8'!#REF!</definedName>
    <definedName name="ds" localSheetId="29" hidden="1">'[5]4.8'!#REF!</definedName>
    <definedName name="ds" localSheetId="30" hidden="1">'[5]4.8'!#REF!</definedName>
    <definedName name="ds" localSheetId="32" hidden="1">'[5]4.8'!#REF!</definedName>
    <definedName name="ds" localSheetId="33" hidden="1">'[5]4.8'!#REF!</definedName>
    <definedName name="ds" localSheetId="1" hidden="1">'[5]4.8'!#REF!</definedName>
    <definedName name="ds" localSheetId="34" hidden="1">'[5]4.8'!#REF!</definedName>
    <definedName name="ds" localSheetId="35" hidden="1">'[5]4.8'!#REF!</definedName>
    <definedName name="ds" localSheetId="36" hidden="1">'[5]4.8'!#REF!</definedName>
    <definedName name="ds" localSheetId="37" hidden="1">'[5]4.8'!#REF!</definedName>
    <definedName name="ds" localSheetId="38" hidden="1">'[5]4.8'!#REF!</definedName>
    <definedName name="ds" localSheetId="39" hidden="1">'[5]4.8'!#REF!</definedName>
    <definedName name="ds" localSheetId="40" hidden="1">'[5]4.8'!#REF!</definedName>
    <definedName name="ds" localSheetId="41" hidden="1">'[5]4.8'!#REF!</definedName>
    <definedName name="ds" localSheetId="42" hidden="1">'[5]4.8'!#REF!</definedName>
    <definedName name="ds" localSheetId="43" hidden="1">'[5]4.8'!#REF!</definedName>
    <definedName name="ds" localSheetId="47" hidden="1">'[5]4.8'!#REF!</definedName>
    <definedName name="ds" localSheetId="48" hidden="1">'[5]4.8'!#REF!</definedName>
    <definedName name="ds" localSheetId="50" hidden="1">'[5]4.8'!#REF!</definedName>
    <definedName name="ds" localSheetId="53" hidden="1">'[5]4.8'!#REF!</definedName>
    <definedName name="ds" localSheetId="59" hidden="1">'[7]4.8'!#REF!</definedName>
    <definedName name="ds" localSheetId="60" hidden="1">'[7]4.8'!#REF!</definedName>
    <definedName name="ds" localSheetId="70" hidden="1">'[5]4.8'!#REF!</definedName>
    <definedName name="ds" localSheetId="71" hidden="1">'[5]4.8'!#REF!</definedName>
    <definedName name="ds" localSheetId="67" hidden="1">'[5]4.8'!#REF!</definedName>
    <definedName name="ds" localSheetId="68" hidden="1">'[5]4.8'!#REF!</definedName>
    <definedName name="ds" localSheetId="69" hidden="1">'[5]4.8'!#REF!</definedName>
    <definedName name="ds" localSheetId="78" hidden="1">'[5]4.8'!#REF!</definedName>
    <definedName name="ds" localSheetId="79" hidden="1">'[5]4.8'!#REF!</definedName>
    <definedName name="ds" localSheetId="80" hidden="1">'[5]4.8'!#REF!</definedName>
    <definedName name="ds" localSheetId="2" hidden="1">'[5]4.8'!#REF!</definedName>
    <definedName name="ds" localSheetId="3" hidden="1">'[5]4.8'!#REF!</definedName>
    <definedName name="ds" localSheetId="89" hidden="1">'[8]4.8'!#REF!</definedName>
    <definedName name="ds" localSheetId="91" hidden="1">'[5]4.8'!#REF!</definedName>
    <definedName name="ds" localSheetId="92" hidden="1">'[5]4.8'!#REF!</definedName>
    <definedName name="ds" localSheetId="94" hidden="1">'[5]4.8'!#REF!</definedName>
    <definedName name="ds" localSheetId="95" hidden="1">'[5]4.8'!#REF!</definedName>
    <definedName name="ds" localSheetId="96" hidden="1">'[5]4.8'!#REF!</definedName>
    <definedName name="ds" localSheetId="102" hidden="1">'[5]4.8'!#REF!</definedName>
    <definedName name="ds" localSheetId="103" hidden="1">'[5]4.8'!#REF!</definedName>
    <definedName name="ds" localSheetId="104" hidden="1">'[5]4.8'!#REF!</definedName>
    <definedName name="ds" localSheetId="105" hidden="1">'[7]4.8'!#REF!</definedName>
    <definedName name="ds" localSheetId="106" hidden="1">'[7]4.8'!#REF!</definedName>
    <definedName name="ds" localSheetId="4" hidden="1">'[5]4.8'!#REF!</definedName>
    <definedName name="ds" localSheetId="5" hidden="1">'[5]4.8'!#REF!</definedName>
    <definedName name="ds" localSheetId="6" hidden="1">'[5]4.8'!#REF!</definedName>
    <definedName name="ds" localSheetId="7" hidden="1">'[5]4.8'!#REF!</definedName>
    <definedName name="ds" localSheetId="8" hidden="1">'[5]4.8'!#REF!</definedName>
    <definedName name="ds" localSheetId="9" hidden="1">'[5]4.8'!#REF!</definedName>
    <definedName name="ds" hidden="1">'[5]4.8'!#REF!</definedName>
    <definedName name="dvcx" localSheetId="24">#REF!</definedName>
    <definedName name="dvcx" localSheetId="26">#REF!</definedName>
    <definedName name="dvcx" localSheetId="29">#REF!</definedName>
    <definedName name="dvcx" localSheetId="30">#REF!</definedName>
    <definedName name="dvcx" localSheetId="32">#REF!</definedName>
    <definedName name="dvcx" localSheetId="33">#REF!</definedName>
    <definedName name="dvcx" localSheetId="37">#REF!</definedName>
    <definedName name="dvcx" localSheetId="38">#REF!</definedName>
    <definedName name="dvcx" localSheetId="41">#REF!</definedName>
    <definedName name="dvcx" localSheetId="42">#REF!</definedName>
    <definedName name="dvcx" localSheetId="47">#REF!</definedName>
    <definedName name="dvcx" localSheetId="48">#REF!</definedName>
    <definedName name="dvcx" localSheetId="50">#REF!</definedName>
    <definedName name="dvcx" localSheetId="53">#REF!</definedName>
    <definedName name="dvcx" localSheetId="70">#REF!</definedName>
    <definedName name="dvcx" localSheetId="71">#REF!</definedName>
    <definedName name="dvcx" localSheetId="67">#REF!</definedName>
    <definedName name="dvcx" localSheetId="68">#REF!</definedName>
    <definedName name="dvcx" localSheetId="69">#REF!</definedName>
    <definedName name="dvcx" localSheetId="78">#REF!</definedName>
    <definedName name="dvcx" localSheetId="79">#REF!</definedName>
    <definedName name="dvcx" localSheetId="80">#REF!</definedName>
    <definedName name="dvcx" localSheetId="3">#REF!</definedName>
    <definedName name="dvcx" localSheetId="89">#REF!</definedName>
    <definedName name="dvcx" localSheetId="91">#REF!</definedName>
    <definedName name="dvcx" localSheetId="92">#REF!</definedName>
    <definedName name="dvcx" localSheetId="94">#REF!</definedName>
    <definedName name="dvcx" localSheetId="95">#REF!</definedName>
    <definedName name="dvcx" localSheetId="96">#REF!</definedName>
    <definedName name="dvcx" localSheetId="102">#REF!</definedName>
    <definedName name="dvcx" localSheetId="103">#REF!</definedName>
    <definedName name="dvcx" localSheetId="104">#REF!</definedName>
    <definedName name="dvcx" localSheetId="105">#REF!</definedName>
    <definedName name="dvcx" localSheetId="106">#REF!</definedName>
    <definedName name="dvcx" localSheetId="4">#REF!</definedName>
    <definedName name="dvcx" localSheetId="5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>#REF!</definedName>
    <definedName name="dvvc" localSheetId="24">#REF!</definedName>
    <definedName name="dvvc" localSheetId="26">#REF!</definedName>
    <definedName name="dvvc" localSheetId="29">#REF!</definedName>
    <definedName name="dvvc" localSheetId="30">#REF!</definedName>
    <definedName name="dvvc" localSheetId="32">#REF!</definedName>
    <definedName name="dvvc" localSheetId="33">#REF!</definedName>
    <definedName name="dvvc" localSheetId="37">#REF!</definedName>
    <definedName name="dvvc" localSheetId="38">#REF!</definedName>
    <definedName name="dvvc" localSheetId="41">#REF!</definedName>
    <definedName name="dvvc" localSheetId="42">#REF!</definedName>
    <definedName name="dvvc" localSheetId="47">#REF!</definedName>
    <definedName name="dvvc" localSheetId="48">#REF!</definedName>
    <definedName name="dvvc" localSheetId="50">#REF!</definedName>
    <definedName name="dvvc" localSheetId="53">#REF!</definedName>
    <definedName name="dvvc" localSheetId="70">#REF!</definedName>
    <definedName name="dvvc" localSheetId="71">#REF!</definedName>
    <definedName name="dvvc" localSheetId="67">#REF!</definedName>
    <definedName name="dvvc" localSheetId="68">#REF!</definedName>
    <definedName name="dvvc" localSheetId="69">#REF!</definedName>
    <definedName name="dvvc" localSheetId="78">#REF!</definedName>
    <definedName name="dvvc" localSheetId="79">#REF!</definedName>
    <definedName name="dvvc" localSheetId="80">#REF!</definedName>
    <definedName name="dvvc" localSheetId="3">#REF!</definedName>
    <definedName name="dvvc" localSheetId="89">#REF!</definedName>
    <definedName name="dvvc" localSheetId="91">#REF!</definedName>
    <definedName name="dvvc" localSheetId="92">#REF!</definedName>
    <definedName name="dvvc" localSheetId="94">#REF!</definedName>
    <definedName name="dvvc" localSheetId="95">#REF!</definedName>
    <definedName name="dvvc" localSheetId="96">#REF!</definedName>
    <definedName name="dvvc" localSheetId="102">#REF!</definedName>
    <definedName name="dvvc" localSheetId="103">#REF!</definedName>
    <definedName name="dvvc" localSheetId="104">#REF!</definedName>
    <definedName name="dvvc" localSheetId="105">#REF!</definedName>
    <definedName name="dvvc" localSheetId="106">#REF!</definedName>
    <definedName name="dvvc" localSheetId="4">#REF!</definedName>
    <definedName name="dvvc" localSheetId="5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>#REF!</definedName>
    <definedName name="dxcx" localSheetId="24">#REF!</definedName>
    <definedName name="dxcx" localSheetId="26">#REF!</definedName>
    <definedName name="dxcx" localSheetId="29">#REF!</definedName>
    <definedName name="dxcx" localSheetId="30">#REF!</definedName>
    <definedName name="dxcx" localSheetId="32">#REF!</definedName>
    <definedName name="dxcx" localSheetId="33">#REF!</definedName>
    <definedName name="dxcx" localSheetId="37">#REF!</definedName>
    <definedName name="dxcx" localSheetId="38">#REF!</definedName>
    <definedName name="dxcx" localSheetId="41">#REF!</definedName>
    <definedName name="dxcx" localSheetId="42">#REF!</definedName>
    <definedName name="dxcx" localSheetId="47">#REF!</definedName>
    <definedName name="dxcx" localSheetId="48">#REF!</definedName>
    <definedName name="dxcx" localSheetId="50">#REF!</definedName>
    <definedName name="dxcx" localSheetId="53">#REF!</definedName>
    <definedName name="dxcx" localSheetId="70">#REF!</definedName>
    <definedName name="dxcx" localSheetId="71">#REF!</definedName>
    <definedName name="dxcx" localSheetId="67">#REF!</definedName>
    <definedName name="dxcx" localSheetId="68">#REF!</definedName>
    <definedName name="dxcx" localSheetId="69">#REF!</definedName>
    <definedName name="dxcx" localSheetId="78">#REF!</definedName>
    <definedName name="dxcx" localSheetId="79">#REF!</definedName>
    <definedName name="dxcx" localSheetId="80">#REF!</definedName>
    <definedName name="dxcx" localSheetId="3">#REF!</definedName>
    <definedName name="dxcx" localSheetId="89">#REF!</definedName>
    <definedName name="dxcx" localSheetId="91">#REF!</definedName>
    <definedName name="dxcx" localSheetId="92">#REF!</definedName>
    <definedName name="dxcx" localSheetId="94">#REF!</definedName>
    <definedName name="dxcx" localSheetId="95">#REF!</definedName>
    <definedName name="dxcx" localSheetId="96">#REF!</definedName>
    <definedName name="dxcx" localSheetId="102">#REF!</definedName>
    <definedName name="dxcx" localSheetId="103">#REF!</definedName>
    <definedName name="dxcx" localSheetId="104">#REF!</definedName>
    <definedName name="dxcx" localSheetId="105">#REF!</definedName>
    <definedName name="dxcx" localSheetId="106">#REF!</definedName>
    <definedName name="dxcx" localSheetId="4">#REF!</definedName>
    <definedName name="dxcx" localSheetId="5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>#REF!</definedName>
    <definedName name="e" localSheetId="0">#REF!</definedName>
    <definedName name="e" localSheetId="24">#REF!</definedName>
    <definedName name="e" localSheetId="26">#REF!</definedName>
    <definedName name="e" localSheetId="29">#REF!</definedName>
    <definedName name="e" localSheetId="30">#REF!</definedName>
    <definedName name="e" localSheetId="32">#REF!</definedName>
    <definedName name="e" localSheetId="33">#REF!</definedName>
    <definedName name="e" localSheetId="1">#REF!</definedName>
    <definedName name="e" localSheetId="34">#REF!</definedName>
    <definedName name="e" localSheetId="35">#REF!</definedName>
    <definedName name="e" localSheetId="36">#REF!</definedName>
    <definedName name="e" localSheetId="37">#REF!</definedName>
    <definedName name="e" localSheetId="38">#REF!</definedName>
    <definedName name="e" localSheetId="39">#REF!</definedName>
    <definedName name="e" localSheetId="40">#REF!</definedName>
    <definedName name="e" localSheetId="41">#REF!</definedName>
    <definedName name="e" localSheetId="42">#REF!</definedName>
    <definedName name="e" localSheetId="43">#REF!</definedName>
    <definedName name="e" localSheetId="47">#REF!</definedName>
    <definedName name="e" localSheetId="48">#REF!</definedName>
    <definedName name="e" localSheetId="50">#REF!</definedName>
    <definedName name="e" localSheetId="53">#REF!</definedName>
    <definedName name="e" localSheetId="59">#REF!</definedName>
    <definedName name="e" localSheetId="60">#REF!</definedName>
    <definedName name="e" localSheetId="70">#REF!</definedName>
    <definedName name="e" localSheetId="71">#REF!</definedName>
    <definedName name="e" localSheetId="67">#REF!</definedName>
    <definedName name="e" localSheetId="68">#REF!</definedName>
    <definedName name="e" localSheetId="69">#REF!</definedName>
    <definedName name="e" localSheetId="78">#REF!</definedName>
    <definedName name="e" localSheetId="79">#REF!</definedName>
    <definedName name="e" localSheetId="80">#REF!</definedName>
    <definedName name="e" localSheetId="2">#REF!</definedName>
    <definedName name="e" localSheetId="3">#REF!</definedName>
    <definedName name="e" localSheetId="89">#REF!</definedName>
    <definedName name="e" localSheetId="91">#REF!</definedName>
    <definedName name="e" localSheetId="92">#REF!</definedName>
    <definedName name="e" localSheetId="94">#REF!</definedName>
    <definedName name="e" localSheetId="95">#REF!</definedName>
    <definedName name="e" localSheetId="96">#REF!</definedName>
    <definedName name="e" localSheetId="102">#REF!</definedName>
    <definedName name="e" localSheetId="103">#REF!</definedName>
    <definedName name="e" localSheetId="104">#REF!</definedName>
    <definedName name="e" localSheetId="105">#REF!</definedName>
    <definedName name="e" localSheetId="106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>#REF!</definedName>
    <definedName name="EST" localSheetId="0" hidden="1">'[1]4.9'!#REF!</definedName>
    <definedName name="EST" localSheetId="24">#REF!</definedName>
    <definedName name="EST" localSheetId="26" hidden="1">'[1]4.9'!#REF!</definedName>
    <definedName name="EST" localSheetId="29" hidden="1">'[1]4.9'!#REF!</definedName>
    <definedName name="EST" localSheetId="30" hidden="1">'[1]4.9'!#REF!</definedName>
    <definedName name="EST" localSheetId="32" hidden="1">'[1]4.9'!#REF!</definedName>
    <definedName name="EST" localSheetId="33" hidden="1">'[1]4.9'!#REF!</definedName>
    <definedName name="EST" localSheetId="1" hidden="1">'[1]4.9'!#REF!</definedName>
    <definedName name="EST" localSheetId="34" hidden="1">'[1]4.9'!#REF!</definedName>
    <definedName name="EST" localSheetId="35" hidden="1">'[1]4.9'!#REF!</definedName>
    <definedName name="EST" localSheetId="36" hidden="1">'[1]4.9'!#REF!</definedName>
    <definedName name="EST" localSheetId="37" hidden="1">'[1]4.9'!#REF!</definedName>
    <definedName name="EST" localSheetId="38" hidden="1">'[1]4.9'!#REF!</definedName>
    <definedName name="EST" localSheetId="39" hidden="1">'[1]4.9'!#REF!</definedName>
    <definedName name="EST" localSheetId="40" hidden="1">'[1]4.9'!#REF!</definedName>
    <definedName name="EST" localSheetId="41" hidden="1">'[1]4.9'!#REF!</definedName>
    <definedName name="EST" localSheetId="42" hidden="1">'[1]4.9'!#REF!</definedName>
    <definedName name="EST" localSheetId="43" hidden="1">'[1]4.9'!#REF!</definedName>
    <definedName name="EST" localSheetId="47" hidden="1">'[1]4.9'!#REF!</definedName>
    <definedName name="EST" localSheetId="48" hidden="1">'[1]4.9'!#REF!</definedName>
    <definedName name="EST" localSheetId="50" hidden="1">'[1]4.9'!#REF!</definedName>
    <definedName name="EST" localSheetId="53" hidden="1">'[1]4.9'!#REF!</definedName>
    <definedName name="EST" localSheetId="59" hidden="1">'[2]4.9'!#REF!</definedName>
    <definedName name="EST" localSheetId="60" hidden="1">'[2]4.9'!#REF!</definedName>
    <definedName name="EST" localSheetId="70" hidden="1">'[1]4.9'!#REF!</definedName>
    <definedName name="EST" localSheetId="71" hidden="1">'[1]4.9'!#REF!</definedName>
    <definedName name="EST" localSheetId="67" hidden="1">'[1]4.9'!#REF!</definedName>
    <definedName name="EST" localSheetId="68" hidden="1">'[1]4.9'!#REF!</definedName>
    <definedName name="EST" localSheetId="69" hidden="1">'[1]4.9'!#REF!</definedName>
    <definedName name="EST" localSheetId="78" hidden="1">'[1]4.9'!#REF!</definedName>
    <definedName name="EST" localSheetId="79" hidden="1">'[1]4.9'!#REF!</definedName>
    <definedName name="EST" localSheetId="80" hidden="1">'[1]4.9'!#REF!</definedName>
    <definedName name="EST" localSheetId="2" hidden="1">'[1]4.9'!#REF!</definedName>
    <definedName name="EST" localSheetId="3" hidden="1">'[1]4.9'!#REF!</definedName>
    <definedName name="EST" localSheetId="89" hidden="1">'[3]4.9'!#REF!</definedName>
    <definedName name="EST" localSheetId="91" hidden="1">'[1]4.9'!#REF!</definedName>
    <definedName name="EST" localSheetId="92" hidden="1">'[1]4.9'!#REF!</definedName>
    <definedName name="EST" localSheetId="94" hidden="1">'[1]4.9'!#REF!</definedName>
    <definedName name="EST" localSheetId="95" hidden="1">'[1]4.9'!#REF!</definedName>
    <definedName name="EST" localSheetId="96" hidden="1">'[1]4.9'!#REF!</definedName>
    <definedName name="EST" localSheetId="102" hidden="1">'[1]4.9'!#REF!</definedName>
    <definedName name="EST" localSheetId="103" hidden="1">'[1]4.9'!#REF!</definedName>
    <definedName name="EST" localSheetId="104" hidden="1">'[1]4.9'!#REF!</definedName>
    <definedName name="EST" localSheetId="105" hidden="1">'[4]4.9'!#REF!</definedName>
    <definedName name="EST" localSheetId="106" hidden="1">'[4]4.9'!#REF!</definedName>
    <definedName name="EST" localSheetId="4" hidden="1">'[1]4.9'!#REF!</definedName>
    <definedName name="EST" localSheetId="5" hidden="1">'[1]4.9'!#REF!</definedName>
    <definedName name="EST" localSheetId="6" hidden="1">'[1]4.9'!#REF!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hidden="1">'[1]4.9'!#REF!</definedName>
    <definedName name="f" localSheetId="0">#REF!</definedName>
    <definedName name="f" localSheetId="24">#REF!</definedName>
    <definedName name="f" localSheetId="26">#REF!</definedName>
    <definedName name="f" localSheetId="29">#REF!</definedName>
    <definedName name="f" localSheetId="30">#REF!</definedName>
    <definedName name="f" localSheetId="32">#REF!</definedName>
    <definedName name="f" localSheetId="33">#REF!</definedName>
    <definedName name="f" localSheetId="1">#REF!</definedName>
    <definedName name="f" localSheetId="34">#REF!</definedName>
    <definedName name="f" localSheetId="35">#REF!</definedName>
    <definedName name="f" localSheetId="36">#REF!</definedName>
    <definedName name="f" localSheetId="37">#REF!</definedName>
    <definedName name="f" localSheetId="38">#REF!</definedName>
    <definedName name="f" localSheetId="39">#REF!</definedName>
    <definedName name="f" localSheetId="40">#REF!</definedName>
    <definedName name="f" localSheetId="41">#REF!</definedName>
    <definedName name="f" localSheetId="42">#REF!</definedName>
    <definedName name="f" localSheetId="43">#REF!</definedName>
    <definedName name="f" localSheetId="47">#REF!</definedName>
    <definedName name="f" localSheetId="48">#REF!</definedName>
    <definedName name="f" localSheetId="50">#REF!</definedName>
    <definedName name="f" localSheetId="53">#REF!</definedName>
    <definedName name="f" localSheetId="59">#REF!</definedName>
    <definedName name="f" localSheetId="60">#REF!</definedName>
    <definedName name="f" localSheetId="70">#REF!</definedName>
    <definedName name="f" localSheetId="71">#REF!</definedName>
    <definedName name="f" localSheetId="67">#REF!</definedName>
    <definedName name="f" localSheetId="68">#REF!</definedName>
    <definedName name="f" localSheetId="69">#REF!</definedName>
    <definedName name="f" localSheetId="78">#REF!</definedName>
    <definedName name="f" localSheetId="79">#REF!</definedName>
    <definedName name="f" localSheetId="80">#REF!</definedName>
    <definedName name="f" localSheetId="2">#REF!</definedName>
    <definedName name="f" localSheetId="3">#REF!</definedName>
    <definedName name="f" localSheetId="89">#REF!</definedName>
    <definedName name="f" localSheetId="91">#REF!</definedName>
    <definedName name="f" localSheetId="92">#REF!</definedName>
    <definedName name="f" localSheetId="94">#REF!</definedName>
    <definedName name="f" localSheetId="95">#REF!</definedName>
    <definedName name="f" localSheetId="96">#REF!</definedName>
    <definedName name="f" localSheetId="102">#REF!</definedName>
    <definedName name="f" localSheetId="103">#REF!</definedName>
    <definedName name="f" localSheetId="104">#REF!</definedName>
    <definedName name="f" localSheetId="105">#REF!</definedName>
    <definedName name="f" localSheetId="106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>#REF!</definedName>
    <definedName name="fbxd" localSheetId="24">#REF!</definedName>
    <definedName name="fbxd" localSheetId="26">#REF!</definedName>
    <definedName name="fbxd" localSheetId="29">#REF!</definedName>
    <definedName name="fbxd" localSheetId="30">#REF!</definedName>
    <definedName name="fbxd" localSheetId="32">#REF!</definedName>
    <definedName name="fbxd" localSheetId="33">#REF!</definedName>
    <definedName name="fbxd" localSheetId="37">#REF!</definedName>
    <definedName name="fbxd" localSheetId="38">#REF!</definedName>
    <definedName name="fbxd" localSheetId="41">#REF!</definedName>
    <definedName name="fbxd" localSheetId="42">#REF!</definedName>
    <definedName name="fbxd" localSheetId="47">#REF!</definedName>
    <definedName name="fbxd" localSheetId="48">#REF!</definedName>
    <definedName name="fbxd" localSheetId="50">#REF!</definedName>
    <definedName name="fbxd" localSheetId="53">#REF!</definedName>
    <definedName name="fbxd" localSheetId="70">#REF!</definedName>
    <definedName name="fbxd" localSheetId="71">#REF!</definedName>
    <definedName name="fbxd" localSheetId="67">#REF!</definedName>
    <definedName name="fbxd" localSheetId="68">#REF!</definedName>
    <definedName name="fbxd" localSheetId="69">#REF!</definedName>
    <definedName name="fbxd" localSheetId="78">#REF!</definedName>
    <definedName name="fbxd" localSheetId="79">#REF!</definedName>
    <definedName name="fbxd" localSheetId="80">#REF!</definedName>
    <definedName name="fbxd" localSheetId="3">#REF!</definedName>
    <definedName name="fbxd" localSheetId="89">#REF!</definedName>
    <definedName name="fbxd" localSheetId="91">#REF!</definedName>
    <definedName name="fbxd" localSheetId="92">#REF!</definedName>
    <definedName name="fbxd" localSheetId="94">#REF!</definedName>
    <definedName name="fbxd" localSheetId="95">#REF!</definedName>
    <definedName name="fbxd" localSheetId="96">#REF!</definedName>
    <definedName name="fbxd" localSheetId="102">#REF!</definedName>
    <definedName name="fbxd" localSheetId="103">#REF!</definedName>
    <definedName name="fbxd" localSheetId="104">#REF!</definedName>
    <definedName name="fbxd" localSheetId="105">#REF!</definedName>
    <definedName name="fbxd" localSheetId="106">#REF!</definedName>
    <definedName name="fbxd" localSheetId="4">#REF!</definedName>
    <definedName name="fbxd" localSheetId="5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>#REF!</definedName>
    <definedName name="fdf" localSheetId="24">#REF!</definedName>
    <definedName name="fdf" localSheetId="26">#REF!</definedName>
    <definedName name="fdf" localSheetId="29">#REF!</definedName>
    <definedName name="fdf" localSheetId="30">#REF!</definedName>
    <definedName name="fdf" localSheetId="32">#REF!</definedName>
    <definedName name="fdf" localSheetId="33">#REF!</definedName>
    <definedName name="fdf" localSheetId="37">#REF!</definedName>
    <definedName name="fdf" localSheetId="38">#REF!</definedName>
    <definedName name="fdf" localSheetId="41">#REF!</definedName>
    <definedName name="fdf" localSheetId="42">#REF!</definedName>
    <definedName name="fdf" localSheetId="47">#REF!</definedName>
    <definedName name="fdf" localSheetId="48">#REF!</definedName>
    <definedName name="fdf" localSheetId="50">#REF!</definedName>
    <definedName name="fdf" localSheetId="53">#REF!</definedName>
    <definedName name="fdf" localSheetId="70">#REF!</definedName>
    <definedName name="fdf" localSheetId="71">#REF!</definedName>
    <definedName name="fdf" localSheetId="67">#REF!</definedName>
    <definedName name="fdf" localSheetId="68">#REF!</definedName>
    <definedName name="fdf" localSheetId="69">#REF!</definedName>
    <definedName name="fdf" localSheetId="78">#REF!</definedName>
    <definedName name="fdf" localSheetId="79">#REF!</definedName>
    <definedName name="fdf" localSheetId="80">#REF!</definedName>
    <definedName name="fdf" localSheetId="3">#REF!</definedName>
    <definedName name="fdf" localSheetId="89">#REF!</definedName>
    <definedName name="fdf" localSheetId="91">#REF!</definedName>
    <definedName name="fdf" localSheetId="92">#REF!</definedName>
    <definedName name="fdf" localSheetId="94">#REF!</definedName>
    <definedName name="fdf" localSheetId="95">#REF!</definedName>
    <definedName name="fdf" localSheetId="96">#REF!</definedName>
    <definedName name="fdf" localSheetId="102">#REF!</definedName>
    <definedName name="fdf" localSheetId="103">#REF!</definedName>
    <definedName name="fdf" localSheetId="104">#REF!</definedName>
    <definedName name="fdf" localSheetId="105">#REF!</definedName>
    <definedName name="fdf" localSheetId="106">#REF!</definedName>
    <definedName name="fdf" localSheetId="4">#REF!</definedName>
    <definedName name="fdf" localSheetId="5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>#REF!</definedName>
    <definedName name="fdfa" localSheetId="24">#REF!</definedName>
    <definedName name="fdfa" localSheetId="26">#REF!</definedName>
    <definedName name="fdfa" localSheetId="29">#REF!</definedName>
    <definedName name="fdfa" localSheetId="30">#REF!</definedName>
    <definedName name="fdfa" localSheetId="32">#REF!</definedName>
    <definedName name="fdfa" localSheetId="33">#REF!</definedName>
    <definedName name="fdfa" localSheetId="37">#REF!</definedName>
    <definedName name="fdfa" localSheetId="38">#REF!</definedName>
    <definedName name="fdfa" localSheetId="41">#REF!</definedName>
    <definedName name="fdfa" localSheetId="42">#REF!</definedName>
    <definedName name="fdfa" localSheetId="47">#REF!</definedName>
    <definedName name="fdfa" localSheetId="48">#REF!</definedName>
    <definedName name="fdfa" localSheetId="50">#REF!</definedName>
    <definedName name="fdfa" localSheetId="53">#REF!</definedName>
    <definedName name="fdfa" localSheetId="70">#REF!</definedName>
    <definedName name="fdfa" localSheetId="71">#REF!</definedName>
    <definedName name="fdfa" localSheetId="67">#REF!</definedName>
    <definedName name="fdfa" localSheetId="68">#REF!</definedName>
    <definedName name="fdfa" localSheetId="69">#REF!</definedName>
    <definedName name="fdfa" localSheetId="78">#REF!</definedName>
    <definedName name="fdfa" localSheetId="79">#REF!</definedName>
    <definedName name="fdfa" localSheetId="80">#REF!</definedName>
    <definedName name="fdfa" localSheetId="3">#REF!</definedName>
    <definedName name="fdfa" localSheetId="89">#REF!</definedName>
    <definedName name="fdfa" localSheetId="91">#REF!</definedName>
    <definedName name="fdfa" localSheetId="92">#REF!</definedName>
    <definedName name="fdfa" localSheetId="94">#REF!</definedName>
    <definedName name="fdfa" localSheetId="95">#REF!</definedName>
    <definedName name="fdfa" localSheetId="96">#REF!</definedName>
    <definedName name="fdfa" localSheetId="102">#REF!</definedName>
    <definedName name="fdfa" localSheetId="103">#REF!</definedName>
    <definedName name="fdfa" localSheetId="104">#REF!</definedName>
    <definedName name="fdfa" localSheetId="105">#REF!</definedName>
    <definedName name="fdfa" localSheetId="106">#REF!</definedName>
    <definedName name="fdfa" localSheetId="4">#REF!</definedName>
    <definedName name="fdfa" localSheetId="5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>#REF!</definedName>
    <definedName name="fdgdf" localSheetId="24">#REF!</definedName>
    <definedName name="fdgdf" localSheetId="26">#REF!</definedName>
    <definedName name="fdgdf" localSheetId="29">#REF!</definedName>
    <definedName name="fdgdf" localSheetId="30">#REF!</definedName>
    <definedName name="fdgdf" localSheetId="32">#REF!</definedName>
    <definedName name="fdgdf" localSheetId="33">#REF!</definedName>
    <definedName name="fdgdf" localSheetId="37">#REF!</definedName>
    <definedName name="fdgdf" localSheetId="38">#REF!</definedName>
    <definedName name="fdgdf" localSheetId="41">#REF!</definedName>
    <definedName name="fdgdf" localSheetId="42">#REF!</definedName>
    <definedName name="fdgdf" localSheetId="47">#REF!</definedName>
    <definedName name="fdgdf" localSheetId="48">#REF!</definedName>
    <definedName name="fdgdf" localSheetId="50">#REF!</definedName>
    <definedName name="fdgdf" localSheetId="53">#REF!</definedName>
    <definedName name="fdgdf" localSheetId="70">#REF!</definedName>
    <definedName name="fdgdf" localSheetId="71">#REF!</definedName>
    <definedName name="fdgdf" localSheetId="67">#REF!</definedName>
    <definedName name="fdgdf" localSheetId="68">#REF!</definedName>
    <definedName name="fdgdf" localSheetId="69">#REF!</definedName>
    <definedName name="fdgdf" localSheetId="78">#REF!</definedName>
    <definedName name="fdgdf" localSheetId="79">#REF!</definedName>
    <definedName name="fdgdf" localSheetId="80">#REF!</definedName>
    <definedName name="fdgdf" localSheetId="3">#REF!</definedName>
    <definedName name="fdgdf" localSheetId="89">#REF!</definedName>
    <definedName name="fdgdf" localSheetId="91">#REF!</definedName>
    <definedName name="fdgdf" localSheetId="92">#REF!</definedName>
    <definedName name="fdgdf" localSheetId="94">#REF!</definedName>
    <definedName name="fdgdf" localSheetId="95">#REF!</definedName>
    <definedName name="fdgdf" localSheetId="96">#REF!</definedName>
    <definedName name="fdgdf" localSheetId="102">#REF!</definedName>
    <definedName name="fdgdf" localSheetId="103">#REF!</definedName>
    <definedName name="fdgdf" localSheetId="104">#REF!</definedName>
    <definedName name="fdgdf" localSheetId="105">#REF!</definedName>
    <definedName name="fdgdf" localSheetId="106">#REF!</definedName>
    <definedName name="fdgdf" localSheetId="4">#REF!</definedName>
    <definedName name="fdgdf" localSheetId="5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>#REF!</definedName>
    <definedName name="fdgf" localSheetId="24">#REF!</definedName>
    <definedName name="fdgf" localSheetId="26">#REF!</definedName>
    <definedName name="fdgf" localSheetId="29">#REF!</definedName>
    <definedName name="fdgf" localSheetId="30">#REF!</definedName>
    <definedName name="fdgf" localSheetId="32">#REF!</definedName>
    <definedName name="fdgf" localSheetId="33">#REF!</definedName>
    <definedName name="fdgf" localSheetId="37">#REF!</definedName>
    <definedName name="fdgf" localSheetId="38">#REF!</definedName>
    <definedName name="fdgf" localSheetId="41">#REF!</definedName>
    <definedName name="fdgf" localSheetId="42">#REF!</definedName>
    <definedName name="fdgf" localSheetId="47">#REF!</definedName>
    <definedName name="fdgf" localSheetId="48">#REF!</definedName>
    <definedName name="fdgf" localSheetId="50">#REF!</definedName>
    <definedName name="fdgf" localSheetId="53">#REF!</definedName>
    <definedName name="fdgf" localSheetId="70">#REF!</definedName>
    <definedName name="fdgf" localSheetId="71">#REF!</definedName>
    <definedName name="fdgf" localSheetId="67">#REF!</definedName>
    <definedName name="fdgf" localSheetId="68">#REF!</definedName>
    <definedName name="fdgf" localSheetId="69">#REF!</definedName>
    <definedName name="fdgf" localSheetId="78">#REF!</definedName>
    <definedName name="fdgf" localSheetId="79">#REF!</definedName>
    <definedName name="fdgf" localSheetId="80">#REF!</definedName>
    <definedName name="fdgf" localSheetId="3">#REF!</definedName>
    <definedName name="fdgf" localSheetId="89">#REF!</definedName>
    <definedName name="fdgf" localSheetId="91">#REF!</definedName>
    <definedName name="fdgf" localSheetId="92">#REF!</definedName>
    <definedName name="fdgf" localSheetId="94">#REF!</definedName>
    <definedName name="fdgf" localSheetId="95">#REF!</definedName>
    <definedName name="fdgf" localSheetId="96">#REF!</definedName>
    <definedName name="fdgf" localSheetId="102">#REF!</definedName>
    <definedName name="fdgf" localSheetId="103">#REF!</definedName>
    <definedName name="fdgf" localSheetId="104">#REF!</definedName>
    <definedName name="fdgf" localSheetId="105">#REF!</definedName>
    <definedName name="fdgf" localSheetId="106">#REF!</definedName>
    <definedName name="fdgf" localSheetId="4">#REF!</definedName>
    <definedName name="fdgf" localSheetId="5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>#REF!</definedName>
    <definedName name="ff" localSheetId="0">#REF!</definedName>
    <definedName name="ff" localSheetId="24">#REF!</definedName>
    <definedName name="ff" localSheetId="26">#REF!</definedName>
    <definedName name="ff" localSheetId="29">#REF!</definedName>
    <definedName name="ff" localSheetId="30">#REF!</definedName>
    <definedName name="ff" localSheetId="32">#REF!</definedName>
    <definedName name="ff" localSheetId="33">#REF!</definedName>
    <definedName name="ff" localSheetId="1">#REF!</definedName>
    <definedName name="ff" localSheetId="34">#REF!</definedName>
    <definedName name="ff" localSheetId="35">#REF!</definedName>
    <definedName name="ff" localSheetId="36">#REF!</definedName>
    <definedName name="ff" localSheetId="37">#REF!</definedName>
    <definedName name="ff" localSheetId="38">#REF!</definedName>
    <definedName name="ff" localSheetId="39">#REF!</definedName>
    <definedName name="ff" localSheetId="40">#REF!</definedName>
    <definedName name="ff" localSheetId="41">#REF!</definedName>
    <definedName name="ff" localSheetId="42">#REF!</definedName>
    <definedName name="ff" localSheetId="43">#REF!</definedName>
    <definedName name="ff" localSheetId="47">#REF!</definedName>
    <definedName name="ff" localSheetId="48">#REF!</definedName>
    <definedName name="ff" localSheetId="50">#REF!</definedName>
    <definedName name="ff" localSheetId="53">#REF!</definedName>
    <definedName name="ff" localSheetId="59">#REF!</definedName>
    <definedName name="ff" localSheetId="60">#REF!</definedName>
    <definedName name="ff" localSheetId="70">#REF!</definedName>
    <definedName name="ff" localSheetId="71">#REF!</definedName>
    <definedName name="ff" localSheetId="67">#REF!</definedName>
    <definedName name="ff" localSheetId="68">#REF!</definedName>
    <definedName name="ff" localSheetId="69">#REF!</definedName>
    <definedName name="ff" localSheetId="78">#REF!</definedName>
    <definedName name="ff" localSheetId="79">#REF!</definedName>
    <definedName name="ff" localSheetId="80">#REF!</definedName>
    <definedName name="ff" localSheetId="2">#REF!</definedName>
    <definedName name="ff" localSheetId="3">#REF!</definedName>
    <definedName name="ff" localSheetId="89">#REF!</definedName>
    <definedName name="ff" localSheetId="91">#REF!</definedName>
    <definedName name="ff" localSheetId="92">#REF!</definedName>
    <definedName name="ff" localSheetId="94">#REF!</definedName>
    <definedName name="ff" localSheetId="95">#REF!</definedName>
    <definedName name="ff" localSheetId="96">#REF!</definedName>
    <definedName name="ff" localSheetId="102">#REF!</definedName>
    <definedName name="ff" localSheetId="103">#REF!</definedName>
    <definedName name="ff" localSheetId="104">#REF!</definedName>
    <definedName name="ff" localSheetId="105">#REF!</definedName>
    <definedName name="ff" localSheetId="106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>#REF!</definedName>
    <definedName name="fffh" localSheetId="24">#REF!</definedName>
    <definedName name="fffh" localSheetId="26">#REF!</definedName>
    <definedName name="fffh" localSheetId="29">#REF!</definedName>
    <definedName name="fffh" localSheetId="30">#REF!</definedName>
    <definedName name="fffh" localSheetId="32">#REF!</definedName>
    <definedName name="fffh" localSheetId="33">#REF!</definedName>
    <definedName name="fffh" localSheetId="37">#REF!</definedName>
    <definedName name="fffh" localSheetId="38">#REF!</definedName>
    <definedName name="fffh" localSheetId="41">#REF!</definedName>
    <definedName name="fffh" localSheetId="42">#REF!</definedName>
    <definedName name="fffh" localSheetId="47">#REF!</definedName>
    <definedName name="fffh" localSheetId="48">#REF!</definedName>
    <definedName name="fffh" localSheetId="50">#REF!</definedName>
    <definedName name="fffh" localSheetId="53">#REF!</definedName>
    <definedName name="fffh" localSheetId="70">#REF!</definedName>
    <definedName name="fffh" localSheetId="71">#REF!</definedName>
    <definedName name="fffh" localSheetId="67">#REF!</definedName>
    <definedName name="fffh" localSheetId="68">#REF!</definedName>
    <definedName name="fffh" localSheetId="69">#REF!</definedName>
    <definedName name="fffh" localSheetId="78">#REF!</definedName>
    <definedName name="fffh" localSheetId="79">#REF!</definedName>
    <definedName name="fffh" localSheetId="80">#REF!</definedName>
    <definedName name="fffh" localSheetId="3">#REF!</definedName>
    <definedName name="fffh" localSheetId="89">#REF!</definedName>
    <definedName name="fffh" localSheetId="91">#REF!</definedName>
    <definedName name="fffh" localSheetId="92">#REF!</definedName>
    <definedName name="fffh" localSheetId="94">#REF!</definedName>
    <definedName name="fffh" localSheetId="95">#REF!</definedName>
    <definedName name="fffh" localSheetId="96">#REF!</definedName>
    <definedName name="fffh" localSheetId="102">#REF!</definedName>
    <definedName name="fffh" localSheetId="103">#REF!</definedName>
    <definedName name="fffh" localSheetId="104">#REF!</definedName>
    <definedName name="fffh" localSheetId="105">#REF!</definedName>
    <definedName name="fffh" localSheetId="106">#REF!</definedName>
    <definedName name="fffh" localSheetId="4">#REF!</definedName>
    <definedName name="fffh" localSheetId="5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>#REF!</definedName>
    <definedName name="fffrt" localSheetId="24">#REF!</definedName>
    <definedName name="fffrt" localSheetId="26">#REF!</definedName>
    <definedName name="fffrt" localSheetId="29">#REF!</definedName>
    <definedName name="fffrt" localSheetId="30">#REF!</definedName>
    <definedName name="fffrt" localSheetId="32">#REF!</definedName>
    <definedName name="fffrt" localSheetId="33">#REF!</definedName>
    <definedName name="fffrt" localSheetId="37">#REF!</definedName>
    <definedName name="fffrt" localSheetId="38">#REF!</definedName>
    <definedName name="fffrt" localSheetId="41">#REF!</definedName>
    <definedName name="fffrt" localSheetId="42">#REF!</definedName>
    <definedName name="fffrt" localSheetId="47">#REF!</definedName>
    <definedName name="fffrt" localSheetId="48">#REF!</definedName>
    <definedName name="fffrt" localSheetId="50">#REF!</definedName>
    <definedName name="fffrt" localSheetId="53">#REF!</definedName>
    <definedName name="fffrt" localSheetId="70">#REF!</definedName>
    <definedName name="fffrt" localSheetId="71">#REF!</definedName>
    <definedName name="fffrt" localSheetId="67">#REF!</definedName>
    <definedName name="fffrt" localSheetId="68">#REF!</definedName>
    <definedName name="fffrt" localSheetId="69">#REF!</definedName>
    <definedName name="fffrt" localSheetId="78">#REF!</definedName>
    <definedName name="fffrt" localSheetId="79">#REF!</definedName>
    <definedName name="fffrt" localSheetId="80">#REF!</definedName>
    <definedName name="fffrt" localSheetId="3">#REF!</definedName>
    <definedName name="fffrt" localSheetId="89">#REF!</definedName>
    <definedName name="fffrt" localSheetId="91">#REF!</definedName>
    <definedName name="fffrt" localSheetId="92">#REF!</definedName>
    <definedName name="fffrt" localSheetId="94">#REF!</definedName>
    <definedName name="fffrt" localSheetId="95">#REF!</definedName>
    <definedName name="fffrt" localSheetId="96">#REF!</definedName>
    <definedName name="fffrt" localSheetId="102">#REF!</definedName>
    <definedName name="fffrt" localSheetId="103">#REF!</definedName>
    <definedName name="fffrt" localSheetId="104">#REF!</definedName>
    <definedName name="fffrt" localSheetId="105">#REF!</definedName>
    <definedName name="fffrt" localSheetId="106">#REF!</definedName>
    <definedName name="fffrt" localSheetId="4">#REF!</definedName>
    <definedName name="fffrt" localSheetId="5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>#REF!</definedName>
    <definedName name="ffft" localSheetId="24">#REF!</definedName>
    <definedName name="ffft" localSheetId="26">#REF!</definedName>
    <definedName name="ffft" localSheetId="29">#REF!</definedName>
    <definedName name="ffft" localSheetId="30">#REF!</definedName>
    <definedName name="ffft" localSheetId="32">#REF!</definedName>
    <definedName name="ffft" localSheetId="33">#REF!</definedName>
    <definedName name="ffft" localSheetId="37">#REF!</definedName>
    <definedName name="ffft" localSheetId="38">#REF!</definedName>
    <definedName name="ffft" localSheetId="41">#REF!</definedName>
    <definedName name="ffft" localSheetId="42">#REF!</definedName>
    <definedName name="ffft" localSheetId="47">#REF!</definedName>
    <definedName name="ffft" localSheetId="48">#REF!</definedName>
    <definedName name="ffft" localSheetId="50">#REF!</definedName>
    <definedName name="ffft" localSheetId="53">#REF!</definedName>
    <definedName name="ffft" localSheetId="70">#REF!</definedName>
    <definedName name="ffft" localSheetId="71">#REF!</definedName>
    <definedName name="ffft" localSheetId="67">#REF!</definedName>
    <definedName name="ffft" localSheetId="68">#REF!</definedName>
    <definedName name="ffft" localSheetId="69">#REF!</definedName>
    <definedName name="ffft" localSheetId="78">#REF!</definedName>
    <definedName name="ffft" localSheetId="79">#REF!</definedName>
    <definedName name="ffft" localSheetId="80">#REF!</definedName>
    <definedName name="ffft" localSheetId="3">#REF!</definedName>
    <definedName name="ffft" localSheetId="89">#REF!</definedName>
    <definedName name="ffft" localSheetId="91">#REF!</definedName>
    <definedName name="ffft" localSheetId="92">#REF!</definedName>
    <definedName name="ffft" localSheetId="94">#REF!</definedName>
    <definedName name="ffft" localSheetId="95">#REF!</definedName>
    <definedName name="ffft" localSheetId="96">#REF!</definedName>
    <definedName name="ffft" localSheetId="102">#REF!</definedName>
    <definedName name="ffft" localSheetId="103">#REF!</definedName>
    <definedName name="ffft" localSheetId="104">#REF!</definedName>
    <definedName name="ffft" localSheetId="105">#REF!</definedName>
    <definedName name="ffft" localSheetId="106">#REF!</definedName>
    <definedName name="ffft" localSheetId="4">#REF!</definedName>
    <definedName name="ffft" localSheetId="5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>#REF!</definedName>
    <definedName name="fgd" localSheetId="24">#REF!</definedName>
    <definedName name="fgd" localSheetId="26">#REF!</definedName>
    <definedName name="fgd" localSheetId="29">#REF!</definedName>
    <definedName name="fgd" localSheetId="30">#REF!</definedName>
    <definedName name="fgd" localSheetId="32">#REF!</definedName>
    <definedName name="fgd" localSheetId="33">#REF!</definedName>
    <definedName name="fgd" localSheetId="37">#REF!</definedName>
    <definedName name="fgd" localSheetId="38">#REF!</definedName>
    <definedName name="fgd" localSheetId="41">#REF!</definedName>
    <definedName name="fgd" localSheetId="42">#REF!</definedName>
    <definedName name="fgd" localSheetId="47">#REF!</definedName>
    <definedName name="fgd" localSheetId="48">#REF!</definedName>
    <definedName name="fgd" localSheetId="50">#REF!</definedName>
    <definedName name="fgd" localSheetId="53">#REF!</definedName>
    <definedName name="fgd" localSheetId="70">#REF!</definedName>
    <definedName name="fgd" localSheetId="71">#REF!</definedName>
    <definedName name="fgd" localSheetId="67">#REF!</definedName>
    <definedName name="fgd" localSheetId="68">#REF!</definedName>
    <definedName name="fgd" localSheetId="69">#REF!</definedName>
    <definedName name="fgd" localSheetId="78">#REF!</definedName>
    <definedName name="fgd" localSheetId="79">#REF!</definedName>
    <definedName name="fgd" localSheetId="80">#REF!</definedName>
    <definedName name="fgd" localSheetId="3">#REF!</definedName>
    <definedName name="fgd" localSheetId="89">#REF!</definedName>
    <definedName name="fgd" localSheetId="91">#REF!</definedName>
    <definedName name="fgd" localSheetId="92">#REF!</definedName>
    <definedName name="fgd" localSheetId="94">#REF!</definedName>
    <definedName name="fgd" localSheetId="95">#REF!</definedName>
    <definedName name="fgd" localSheetId="96">#REF!</definedName>
    <definedName name="fgd" localSheetId="102">#REF!</definedName>
    <definedName name="fgd" localSheetId="103">#REF!</definedName>
    <definedName name="fgd" localSheetId="104">#REF!</definedName>
    <definedName name="fgd" localSheetId="105">#REF!</definedName>
    <definedName name="fgd" localSheetId="106">#REF!</definedName>
    <definedName name="fgd" localSheetId="4">#REF!</definedName>
    <definedName name="fgd" localSheetId="5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>#REF!</definedName>
    <definedName name="fgdf" localSheetId="24">#REF!</definedName>
    <definedName name="fgdf" localSheetId="26">#REF!</definedName>
    <definedName name="fgdf" localSheetId="29">#REF!</definedName>
    <definedName name="fgdf" localSheetId="30">#REF!</definedName>
    <definedName name="fgdf" localSheetId="32">#REF!</definedName>
    <definedName name="fgdf" localSheetId="33">#REF!</definedName>
    <definedName name="fgdf" localSheetId="37">#REF!</definedName>
    <definedName name="fgdf" localSheetId="38">#REF!</definedName>
    <definedName name="fgdf" localSheetId="41">#REF!</definedName>
    <definedName name="fgdf" localSheetId="42">#REF!</definedName>
    <definedName name="fgdf" localSheetId="47">#REF!</definedName>
    <definedName name="fgdf" localSheetId="48">#REF!</definedName>
    <definedName name="fgdf" localSheetId="50">#REF!</definedName>
    <definedName name="fgdf" localSheetId="53">#REF!</definedName>
    <definedName name="fgdf" localSheetId="70">#REF!</definedName>
    <definedName name="fgdf" localSheetId="71">#REF!</definedName>
    <definedName name="fgdf" localSheetId="67">#REF!</definedName>
    <definedName name="fgdf" localSheetId="68">#REF!</definedName>
    <definedName name="fgdf" localSheetId="69">#REF!</definedName>
    <definedName name="fgdf" localSheetId="78">#REF!</definedName>
    <definedName name="fgdf" localSheetId="79">#REF!</definedName>
    <definedName name="fgdf" localSheetId="80">#REF!</definedName>
    <definedName name="fgdf" localSheetId="3">#REF!</definedName>
    <definedName name="fgdf" localSheetId="89">#REF!</definedName>
    <definedName name="fgdf" localSheetId="91">#REF!</definedName>
    <definedName name="fgdf" localSheetId="92">#REF!</definedName>
    <definedName name="fgdf" localSheetId="94">#REF!</definedName>
    <definedName name="fgdf" localSheetId="95">#REF!</definedName>
    <definedName name="fgdf" localSheetId="96">#REF!</definedName>
    <definedName name="fgdf" localSheetId="102">#REF!</definedName>
    <definedName name="fgdf" localSheetId="103">#REF!</definedName>
    <definedName name="fgdf" localSheetId="104">#REF!</definedName>
    <definedName name="fgdf" localSheetId="105">#REF!</definedName>
    <definedName name="fgdf" localSheetId="106">#REF!</definedName>
    <definedName name="fgdf" localSheetId="4">#REF!</definedName>
    <definedName name="fgdf" localSheetId="5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>#REF!</definedName>
    <definedName name="fgfg" localSheetId="24">#REF!</definedName>
    <definedName name="fgfg" localSheetId="26">#REF!</definedName>
    <definedName name="fgfg" localSheetId="29">#REF!</definedName>
    <definedName name="fgfg" localSheetId="30">#REF!</definedName>
    <definedName name="fgfg" localSheetId="32">#REF!</definedName>
    <definedName name="fgfg" localSheetId="33">#REF!</definedName>
    <definedName name="fgfg" localSheetId="37">#REF!</definedName>
    <definedName name="fgfg" localSheetId="38">#REF!</definedName>
    <definedName name="fgfg" localSheetId="41">#REF!</definedName>
    <definedName name="fgfg" localSheetId="42">#REF!</definedName>
    <definedName name="fgfg" localSheetId="47">#REF!</definedName>
    <definedName name="fgfg" localSheetId="48">#REF!</definedName>
    <definedName name="fgfg" localSheetId="50">#REF!</definedName>
    <definedName name="fgfg" localSheetId="53">#REF!</definedName>
    <definedName name="fgfg" localSheetId="70">#REF!</definedName>
    <definedName name="fgfg" localSheetId="71">#REF!</definedName>
    <definedName name="fgfg" localSheetId="67">#REF!</definedName>
    <definedName name="fgfg" localSheetId="68">#REF!</definedName>
    <definedName name="fgfg" localSheetId="69">#REF!</definedName>
    <definedName name="fgfg" localSheetId="78">#REF!</definedName>
    <definedName name="fgfg" localSheetId="79">#REF!</definedName>
    <definedName name="fgfg" localSheetId="80">#REF!</definedName>
    <definedName name="fgfg" localSheetId="3">#REF!</definedName>
    <definedName name="fgfg" localSheetId="89">#REF!</definedName>
    <definedName name="fgfg" localSheetId="91">#REF!</definedName>
    <definedName name="fgfg" localSheetId="92">#REF!</definedName>
    <definedName name="fgfg" localSheetId="94">#REF!</definedName>
    <definedName name="fgfg" localSheetId="95">#REF!</definedName>
    <definedName name="fgfg" localSheetId="96">#REF!</definedName>
    <definedName name="fgfg" localSheetId="102">#REF!</definedName>
    <definedName name="fgfg" localSheetId="103">#REF!</definedName>
    <definedName name="fgfg" localSheetId="104">#REF!</definedName>
    <definedName name="fgfg" localSheetId="105">#REF!</definedName>
    <definedName name="fgfg" localSheetId="106">#REF!</definedName>
    <definedName name="fgfg" localSheetId="4">#REF!</definedName>
    <definedName name="fgfg" localSheetId="5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>#REF!</definedName>
    <definedName name="fghf" localSheetId="24">#REF!</definedName>
    <definedName name="fghf" localSheetId="26">#REF!</definedName>
    <definedName name="fghf" localSheetId="29">#REF!</definedName>
    <definedName name="fghf" localSheetId="30">#REF!</definedName>
    <definedName name="fghf" localSheetId="32">#REF!</definedName>
    <definedName name="fghf" localSheetId="33">#REF!</definedName>
    <definedName name="fghf" localSheetId="37">#REF!</definedName>
    <definedName name="fghf" localSheetId="38">#REF!</definedName>
    <definedName name="fghf" localSheetId="41">#REF!</definedName>
    <definedName name="fghf" localSheetId="42">#REF!</definedName>
    <definedName name="fghf" localSheetId="47">#REF!</definedName>
    <definedName name="fghf" localSheetId="48">#REF!</definedName>
    <definedName name="fghf" localSheetId="50">#REF!</definedName>
    <definedName name="fghf" localSheetId="53">#REF!</definedName>
    <definedName name="fghf" localSheetId="70">#REF!</definedName>
    <definedName name="fghf" localSheetId="71">#REF!</definedName>
    <definedName name="fghf" localSheetId="67">#REF!</definedName>
    <definedName name="fghf" localSheetId="68">#REF!</definedName>
    <definedName name="fghf" localSheetId="69">#REF!</definedName>
    <definedName name="fghf" localSheetId="78">#REF!</definedName>
    <definedName name="fghf" localSheetId="79">#REF!</definedName>
    <definedName name="fghf" localSheetId="80">#REF!</definedName>
    <definedName name="fghf" localSheetId="3">#REF!</definedName>
    <definedName name="fghf" localSheetId="89">#REF!</definedName>
    <definedName name="fghf" localSheetId="91">#REF!</definedName>
    <definedName name="fghf" localSheetId="92">#REF!</definedName>
    <definedName name="fghf" localSheetId="94">#REF!</definedName>
    <definedName name="fghf" localSheetId="95">#REF!</definedName>
    <definedName name="fghf" localSheetId="96">#REF!</definedName>
    <definedName name="fghf" localSheetId="102">#REF!</definedName>
    <definedName name="fghf" localSheetId="103">#REF!</definedName>
    <definedName name="fghf" localSheetId="104">#REF!</definedName>
    <definedName name="fghf" localSheetId="105">#REF!</definedName>
    <definedName name="fghf" localSheetId="106">#REF!</definedName>
    <definedName name="fghf" localSheetId="4">#REF!</definedName>
    <definedName name="fghf" localSheetId="5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>#REF!</definedName>
    <definedName name="fghfg" localSheetId="24">#REF!</definedName>
    <definedName name="fghfg" localSheetId="26">#REF!</definedName>
    <definedName name="fghfg" localSheetId="29">#REF!</definedName>
    <definedName name="fghfg" localSheetId="30">#REF!</definedName>
    <definedName name="fghfg" localSheetId="32">#REF!</definedName>
    <definedName name="fghfg" localSheetId="33">#REF!</definedName>
    <definedName name="fghfg" localSheetId="37">#REF!</definedName>
    <definedName name="fghfg" localSheetId="38">#REF!</definedName>
    <definedName name="fghfg" localSheetId="41">#REF!</definedName>
    <definedName name="fghfg" localSheetId="42">#REF!</definedName>
    <definedName name="fghfg" localSheetId="47">#REF!</definedName>
    <definedName name="fghfg" localSheetId="48">#REF!</definedName>
    <definedName name="fghfg" localSheetId="50">#REF!</definedName>
    <definedName name="fghfg" localSheetId="53">#REF!</definedName>
    <definedName name="fghfg" localSheetId="70">#REF!</definedName>
    <definedName name="fghfg" localSheetId="71">#REF!</definedName>
    <definedName name="fghfg" localSheetId="67">#REF!</definedName>
    <definedName name="fghfg" localSheetId="68">#REF!</definedName>
    <definedName name="fghfg" localSheetId="69">#REF!</definedName>
    <definedName name="fghfg" localSheetId="78">#REF!</definedName>
    <definedName name="fghfg" localSheetId="79">#REF!</definedName>
    <definedName name="fghfg" localSheetId="80">#REF!</definedName>
    <definedName name="fghfg" localSheetId="3">#REF!</definedName>
    <definedName name="fghfg" localSheetId="89">#REF!</definedName>
    <definedName name="fghfg" localSheetId="91">#REF!</definedName>
    <definedName name="fghfg" localSheetId="92">#REF!</definedName>
    <definedName name="fghfg" localSheetId="94">#REF!</definedName>
    <definedName name="fghfg" localSheetId="95">#REF!</definedName>
    <definedName name="fghfg" localSheetId="96">#REF!</definedName>
    <definedName name="fghfg" localSheetId="102">#REF!</definedName>
    <definedName name="fghfg" localSheetId="103">#REF!</definedName>
    <definedName name="fghfg" localSheetId="104">#REF!</definedName>
    <definedName name="fghfg" localSheetId="105">#REF!</definedName>
    <definedName name="fghfg" localSheetId="106">#REF!</definedName>
    <definedName name="fghfg" localSheetId="4">#REF!</definedName>
    <definedName name="fghfg" localSheetId="5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>#REF!</definedName>
    <definedName name="fret" localSheetId="24">#REF!</definedName>
    <definedName name="fret" localSheetId="26">#REF!</definedName>
    <definedName name="fret" localSheetId="29">#REF!</definedName>
    <definedName name="fret" localSheetId="30">#REF!</definedName>
    <definedName name="fret" localSheetId="32">#REF!</definedName>
    <definedName name="fret" localSheetId="33">#REF!</definedName>
    <definedName name="fret" localSheetId="37">#REF!</definedName>
    <definedName name="fret" localSheetId="38">#REF!</definedName>
    <definedName name="fret" localSheetId="41">#REF!</definedName>
    <definedName name="fret" localSheetId="42">#REF!</definedName>
    <definedName name="fret" localSheetId="47">#REF!</definedName>
    <definedName name="fret" localSheetId="48">#REF!</definedName>
    <definedName name="fret" localSheetId="50">#REF!</definedName>
    <definedName name="fret" localSheetId="53">#REF!</definedName>
    <definedName name="fret" localSheetId="70">#REF!</definedName>
    <definedName name="fret" localSheetId="71">#REF!</definedName>
    <definedName name="fret" localSheetId="67">#REF!</definedName>
    <definedName name="fret" localSheetId="68">#REF!</definedName>
    <definedName name="fret" localSheetId="69">#REF!</definedName>
    <definedName name="fret" localSheetId="78">#REF!</definedName>
    <definedName name="fret" localSheetId="79">#REF!</definedName>
    <definedName name="fret" localSheetId="80">#REF!</definedName>
    <definedName name="fret" localSheetId="3">#REF!</definedName>
    <definedName name="fret" localSheetId="89">#REF!</definedName>
    <definedName name="fret" localSheetId="91">#REF!</definedName>
    <definedName name="fret" localSheetId="92">#REF!</definedName>
    <definedName name="fret" localSheetId="94">#REF!</definedName>
    <definedName name="fret" localSheetId="95">#REF!</definedName>
    <definedName name="fret" localSheetId="96">#REF!</definedName>
    <definedName name="fret" localSheetId="102">#REF!</definedName>
    <definedName name="fret" localSheetId="103">#REF!</definedName>
    <definedName name="fret" localSheetId="104">#REF!</definedName>
    <definedName name="fret" localSheetId="105">#REF!</definedName>
    <definedName name="fret" localSheetId="106">#REF!</definedName>
    <definedName name="fret" localSheetId="4">#REF!</definedName>
    <definedName name="fret" localSheetId="5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>#REF!</definedName>
    <definedName name="fsd" localSheetId="24">#REF!</definedName>
    <definedName name="fsd" localSheetId="26">#REF!</definedName>
    <definedName name="fsd" localSheetId="29">#REF!</definedName>
    <definedName name="fsd" localSheetId="30">#REF!</definedName>
    <definedName name="fsd" localSheetId="32">#REF!</definedName>
    <definedName name="fsd" localSheetId="33">#REF!</definedName>
    <definedName name="fsd" localSheetId="37">#REF!</definedName>
    <definedName name="fsd" localSheetId="38">#REF!</definedName>
    <definedName name="fsd" localSheetId="41">#REF!</definedName>
    <definedName name="fsd" localSheetId="42">#REF!</definedName>
    <definedName name="fsd" localSheetId="47">#REF!</definedName>
    <definedName name="fsd" localSheetId="48">#REF!</definedName>
    <definedName name="fsd" localSheetId="50">#REF!</definedName>
    <definedName name="fsd" localSheetId="53">#REF!</definedName>
    <definedName name="fsd" localSheetId="70">#REF!</definedName>
    <definedName name="fsd" localSheetId="71">#REF!</definedName>
    <definedName name="fsd" localSheetId="67">#REF!</definedName>
    <definedName name="fsd" localSheetId="68">#REF!</definedName>
    <definedName name="fsd" localSheetId="69">#REF!</definedName>
    <definedName name="fsd" localSheetId="78">#REF!</definedName>
    <definedName name="fsd" localSheetId="79">#REF!</definedName>
    <definedName name="fsd" localSheetId="80">#REF!</definedName>
    <definedName name="fsd" localSheetId="3">#REF!</definedName>
    <definedName name="fsd" localSheetId="89">#REF!</definedName>
    <definedName name="fsd" localSheetId="91">#REF!</definedName>
    <definedName name="fsd" localSheetId="92">#REF!</definedName>
    <definedName name="fsd" localSheetId="94">#REF!</definedName>
    <definedName name="fsd" localSheetId="95">#REF!</definedName>
    <definedName name="fsd" localSheetId="96">#REF!</definedName>
    <definedName name="fsd" localSheetId="102">#REF!</definedName>
    <definedName name="fsd" localSheetId="103">#REF!</definedName>
    <definedName name="fsd" localSheetId="104">#REF!</definedName>
    <definedName name="fsd" localSheetId="105">#REF!</definedName>
    <definedName name="fsd" localSheetId="106">#REF!</definedName>
    <definedName name="fsd" localSheetId="4">#REF!</definedName>
    <definedName name="fsd" localSheetId="5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>#REF!</definedName>
    <definedName name="g" localSheetId="0">#REF!</definedName>
    <definedName name="g" localSheetId="24">#REF!</definedName>
    <definedName name="g" localSheetId="26">#REF!</definedName>
    <definedName name="g" localSheetId="29">#REF!</definedName>
    <definedName name="g" localSheetId="30">#REF!</definedName>
    <definedName name="g" localSheetId="32">#REF!</definedName>
    <definedName name="g" localSheetId="33">#REF!</definedName>
    <definedName name="g" localSheetId="1">#REF!</definedName>
    <definedName name="g" localSheetId="34">#REF!</definedName>
    <definedName name="g" localSheetId="35">#REF!</definedName>
    <definedName name="g" localSheetId="36">#REF!</definedName>
    <definedName name="g" localSheetId="37">#REF!</definedName>
    <definedName name="g" localSheetId="38">#REF!</definedName>
    <definedName name="g" localSheetId="39">#REF!</definedName>
    <definedName name="g" localSheetId="40">#REF!</definedName>
    <definedName name="g" localSheetId="41">#REF!</definedName>
    <definedName name="g" localSheetId="42">#REF!</definedName>
    <definedName name="g" localSheetId="43">#REF!</definedName>
    <definedName name="g" localSheetId="47">#REF!</definedName>
    <definedName name="g" localSheetId="48">#REF!</definedName>
    <definedName name="g" localSheetId="50">#REF!</definedName>
    <definedName name="g" localSheetId="53">#REF!</definedName>
    <definedName name="g" localSheetId="59">#REF!</definedName>
    <definedName name="g" localSheetId="60">#REF!</definedName>
    <definedName name="g" localSheetId="70">#REF!</definedName>
    <definedName name="g" localSheetId="71">#REF!</definedName>
    <definedName name="g" localSheetId="67">#REF!</definedName>
    <definedName name="g" localSheetId="68">#REF!</definedName>
    <definedName name="g" localSheetId="69">#REF!</definedName>
    <definedName name="g" localSheetId="78">#REF!</definedName>
    <definedName name="g" localSheetId="79">#REF!</definedName>
    <definedName name="g" localSheetId="80">#REF!</definedName>
    <definedName name="g" localSheetId="2">#REF!</definedName>
    <definedName name="g" localSheetId="3">#REF!</definedName>
    <definedName name="g" localSheetId="89">#REF!</definedName>
    <definedName name="g" localSheetId="91">#REF!</definedName>
    <definedName name="g" localSheetId="92">#REF!</definedName>
    <definedName name="g" localSheetId="94">#REF!</definedName>
    <definedName name="g" localSheetId="95">#REF!</definedName>
    <definedName name="g" localSheetId="96">#REF!</definedName>
    <definedName name="g" localSheetId="102">#REF!</definedName>
    <definedName name="g" localSheetId="103">#REF!</definedName>
    <definedName name="g" localSheetId="104">#REF!</definedName>
    <definedName name="g" localSheetId="105">#REF!</definedName>
    <definedName name="g" localSheetId="106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>#REF!</definedName>
    <definedName name="gdfg" localSheetId="24">#REF!</definedName>
    <definedName name="gdfg" localSheetId="26">#REF!</definedName>
    <definedName name="gdfg" localSheetId="29">#REF!</definedName>
    <definedName name="gdfg" localSheetId="30">#REF!</definedName>
    <definedName name="gdfg" localSheetId="32">#REF!</definedName>
    <definedName name="gdfg" localSheetId="33">#REF!</definedName>
    <definedName name="gdfg" localSheetId="37">#REF!</definedName>
    <definedName name="gdfg" localSheetId="38">#REF!</definedName>
    <definedName name="gdfg" localSheetId="41">#REF!</definedName>
    <definedName name="gdfg" localSheetId="42">#REF!</definedName>
    <definedName name="gdfg" localSheetId="47">#REF!</definedName>
    <definedName name="gdfg" localSheetId="48">#REF!</definedName>
    <definedName name="gdfg" localSheetId="50">#REF!</definedName>
    <definedName name="gdfg" localSheetId="53">#REF!</definedName>
    <definedName name="gdfg" localSheetId="70">#REF!</definedName>
    <definedName name="gdfg" localSheetId="71">#REF!</definedName>
    <definedName name="gdfg" localSheetId="67">#REF!</definedName>
    <definedName name="gdfg" localSheetId="68">#REF!</definedName>
    <definedName name="gdfg" localSheetId="69">#REF!</definedName>
    <definedName name="gdfg" localSheetId="78">#REF!</definedName>
    <definedName name="gdfg" localSheetId="79">#REF!</definedName>
    <definedName name="gdfg" localSheetId="80">#REF!</definedName>
    <definedName name="gdfg" localSheetId="3">#REF!</definedName>
    <definedName name="gdfg" localSheetId="89">#REF!</definedName>
    <definedName name="gdfg" localSheetId="91">#REF!</definedName>
    <definedName name="gdfg" localSheetId="92">#REF!</definedName>
    <definedName name="gdfg" localSheetId="94">#REF!</definedName>
    <definedName name="gdfg" localSheetId="95">#REF!</definedName>
    <definedName name="gdfg" localSheetId="96">#REF!</definedName>
    <definedName name="gdfg" localSheetId="102">#REF!</definedName>
    <definedName name="gdfg" localSheetId="103">#REF!</definedName>
    <definedName name="gdfg" localSheetId="104">#REF!</definedName>
    <definedName name="gdfg" localSheetId="105">#REF!</definedName>
    <definedName name="gdfg" localSheetId="106">#REF!</definedName>
    <definedName name="gdfg" localSheetId="4">#REF!</definedName>
    <definedName name="gdfg" localSheetId="5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>#REF!</definedName>
    <definedName name="gdgdh" localSheetId="24">#REF!</definedName>
    <definedName name="gdgdh" localSheetId="26">#REF!</definedName>
    <definedName name="gdgdh" localSheetId="29">#REF!</definedName>
    <definedName name="gdgdh" localSheetId="30">#REF!</definedName>
    <definedName name="gdgdh" localSheetId="32">#REF!</definedName>
    <definedName name="gdgdh" localSheetId="33">#REF!</definedName>
    <definedName name="gdgdh" localSheetId="37">#REF!</definedName>
    <definedName name="gdgdh" localSheetId="38">#REF!</definedName>
    <definedName name="gdgdh" localSheetId="41">#REF!</definedName>
    <definedName name="gdgdh" localSheetId="42">#REF!</definedName>
    <definedName name="gdgdh" localSheetId="47">#REF!</definedName>
    <definedName name="gdgdh" localSheetId="48">#REF!</definedName>
    <definedName name="gdgdh" localSheetId="50">#REF!</definedName>
    <definedName name="gdgdh" localSheetId="53">#REF!</definedName>
    <definedName name="gdgdh" localSheetId="70">#REF!</definedName>
    <definedName name="gdgdh" localSheetId="71">#REF!</definedName>
    <definedName name="gdgdh" localSheetId="67">#REF!</definedName>
    <definedName name="gdgdh" localSheetId="68">#REF!</definedName>
    <definedName name="gdgdh" localSheetId="69">#REF!</definedName>
    <definedName name="gdgdh" localSheetId="78">#REF!</definedName>
    <definedName name="gdgdh" localSheetId="79">#REF!</definedName>
    <definedName name="gdgdh" localSheetId="80">#REF!</definedName>
    <definedName name="gdgdh" localSheetId="3">#REF!</definedName>
    <definedName name="gdgdh" localSheetId="89">#REF!</definedName>
    <definedName name="gdgdh" localSheetId="91">#REF!</definedName>
    <definedName name="gdgdh" localSheetId="92">#REF!</definedName>
    <definedName name="gdgdh" localSheetId="94">#REF!</definedName>
    <definedName name="gdgdh" localSheetId="95">#REF!</definedName>
    <definedName name="gdgdh" localSheetId="96">#REF!</definedName>
    <definedName name="gdgdh" localSheetId="102">#REF!</definedName>
    <definedName name="gdgdh" localSheetId="103">#REF!</definedName>
    <definedName name="gdgdh" localSheetId="104">#REF!</definedName>
    <definedName name="gdgdh" localSheetId="105">#REF!</definedName>
    <definedName name="gdgdh" localSheetId="106">#REF!</definedName>
    <definedName name="gdgdh" localSheetId="4">#REF!</definedName>
    <definedName name="gdgdh" localSheetId="5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>#REF!</definedName>
    <definedName name="gfdgf" localSheetId="24">#REF!</definedName>
    <definedName name="gfdgf" localSheetId="26">#REF!</definedName>
    <definedName name="gfdgf" localSheetId="29">#REF!</definedName>
    <definedName name="gfdgf" localSheetId="30">#REF!</definedName>
    <definedName name="gfdgf" localSheetId="32">#REF!</definedName>
    <definedName name="gfdgf" localSheetId="33">#REF!</definedName>
    <definedName name="gfdgf" localSheetId="37">#REF!</definedName>
    <definedName name="gfdgf" localSheetId="38">#REF!</definedName>
    <definedName name="gfdgf" localSheetId="41">#REF!</definedName>
    <definedName name="gfdgf" localSheetId="42">#REF!</definedName>
    <definedName name="gfdgf" localSheetId="47">#REF!</definedName>
    <definedName name="gfdgf" localSheetId="48">#REF!</definedName>
    <definedName name="gfdgf" localSheetId="50">#REF!</definedName>
    <definedName name="gfdgf" localSheetId="53">#REF!</definedName>
    <definedName name="gfdgf" localSheetId="70">#REF!</definedName>
    <definedName name="gfdgf" localSheetId="71">#REF!</definedName>
    <definedName name="gfdgf" localSheetId="67">#REF!</definedName>
    <definedName name="gfdgf" localSheetId="68">#REF!</definedName>
    <definedName name="gfdgf" localSheetId="69">#REF!</definedName>
    <definedName name="gfdgf" localSheetId="78">#REF!</definedName>
    <definedName name="gfdgf" localSheetId="79">#REF!</definedName>
    <definedName name="gfdgf" localSheetId="80">#REF!</definedName>
    <definedName name="gfdgf" localSheetId="3">#REF!</definedName>
    <definedName name="gfdgf" localSheetId="89">#REF!</definedName>
    <definedName name="gfdgf" localSheetId="91">#REF!</definedName>
    <definedName name="gfdgf" localSheetId="92">#REF!</definedName>
    <definedName name="gfdgf" localSheetId="94">#REF!</definedName>
    <definedName name="gfdgf" localSheetId="95">#REF!</definedName>
    <definedName name="gfdgf" localSheetId="96">#REF!</definedName>
    <definedName name="gfdgf" localSheetId="102">#REF!</definedName>
    <definedName name="gfdgf" localSheetId="103">#REF!</definedName>
    <definedName name="gfdgf" localSheetId="104">#REF!</definedName>
    <definedName name="gfdgf" localSheetId="105">#REF!</definedName>
    <definedName name="gfdgf" localSheetId="106">#REF!</definedName>
    <definedName name="gfdgf" localSheetId="4">#REF!</definedName>
    <definedName name="gfdgf" localSheetId="5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>#REF!</definedName>
    <definedName name="gfgdt" localSheetId="24">#REF!</definedName>
    <definedName name="gfgdt" localSheetId="26">#REF!</definedName>
    <definedName name="gfgdt" localSheetId="29">#REF!</definedName>
    <definedName name="gfgdt" localSheetId="30">#REF!</definedName>
    <definedName name="gfgdt" localSheetId="32">#REF!</definedName>
    <definedName name="gfgdt" localSheetId="33">#REF!</definedName>
    <definedName name="gfgdt" localSheetId="37">#REF!</definedName>
    <definedName name="gfgdt" localSheetId="38">#REF!</definedName>
    <definedName name="gfgdt" localSheetId="41">#REF!</definedName>
    <definedName name="gfgdt" localSheetId="42">#REF!</definedName>
    <definedName name="gfgdt" localSheetId="47">#REF!</definedName>
    <definedName name="gfgdt" localSheetId="48">#REF!</definedName>
    <definedName name="gfgdt" localSheetId="50">#REF!</definedName>
    <definedName name="gfgdt" localSheetId="53">#REF!</definedName>
    <definedName name="gfgdt" localSheetId="70">#REF!</definedName>
    <definedName name="gfgdt" localSheetId="71">#REF!</definedName>
    <definedName name="gfgdt" localSheetId="67">#REF!</definedName>
    <definedName name="gfgdt" localSheetId="68">#REF!</definedName>
    <definedName name="gfgdt" localSheetId="69">#REF!</definedName>
    <definedName name="gfgdt" localSheetId="78">#REF!</definedName>
    <definedName name="gfgdt" localSheetId="79">#REF!</definedName>
    <definedName name="gfgdt" localSheetId="80">#REF!</definedName>
    <definedName name="gfgdt" localSheetId="3">#REF!</definedName>
    <definedName name="gfgdt" localSheetId="89">#REF!</definedName>
    <definedName name="gfgdt" localSheetId="91">#REF!</definedName>
    <definedName name="gfgdt" localSheetId="92">#REF!</definedName>
    <definedName name="gfgdt" localSheetId="94">#REF!</definedName>
    <definedName name="gfgdt" localSheetId="95">#REF!</definedName>
    <definedName name="gfgdt" localSheetId="96">#REF!</definedName>
    <definedName name="gfgdt" localSheetId="102">#REF!</definedName>
    <definedName name="gfgdt" localSheetId="103">#REF!</definedName>
    <definedName name="gfgdt" localSheetId="104">#REF!</definedName>
    <definedName name="gfgdt" localSheetId="105">#REF!</definedName>
    <definedName name="gfgdt" localSheetId="106">#REF!</definedName>
    <definedName name="gfgdt" localSheetId="4">#REF!</definedName>
    <definedName name="gfgdt" localSheetId="5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>#REF!</definedName>
    <definedName name="gfhf" localSheetId="24">#REF!</definedName>
    <definedName name="gfhf" localSheetId="26">#REF!</definedName>
    <definedName name="gfhf" localSheetId="29">#REF!</definedName>
    <definedName name="gfhf" localSheetId="30">#REF!</definedName>
    <definedName name="gfhf" localSheetId="32">#REF!</definedName>
    <definedName name="gfhf" localSheetId="33">#REF!</definedName>
    <definedName name="gfhf" localSheetId="37">#REF!</definedName>
    <definedName name="gfhf" localSheetId="38">#REF!</definedName>
    <definedName name="gfhf" localSheetId="41">#REF!</definedName>
    <definedName name="gfhf" localSheetId="42">#REF!</definedName>
    <definedName name="gfhf" localSheetId="47">#REF!</definedName>
    <definedName name="gfhf" localSheetId="48">#REF!</definedName>
    <definedName name="gfhf" localSheetId="50">#REF!</definedName>
    <definedName name="gfhf" localSheetId="53">#REF!</definedName>
    <definedName name="gfhf" localSheetId="70">#REF!</definedName>
    <definedName name="gfhf" localSheetId="71">#REF!</definedName>
    <definedName name="gfhf" localSheetId="67">#REF!</definedName>
    <definedName name="gfhf" localSheetId="68">#REF!</definedName>
    <definedName name="gfhf" localSheetId="69">#REF!</definedName>
    <definedName name="gfhf" localSheetId="78">#REF!</definedName>
    <definedName name="gfhf" localSheetId="79">#REF!</definedName>
    <definedName name="gfhf" localSheetId="80">#REF!</definedName>
    <definedName name="gfhf" localSheetId="3">#REF!</definedName>
    <definedName name="gfhf" localSheetId="89">#REF!</definedName>
    <definedName name="gfhf" localSheetId="91">#REF!</definedName>
    <definedName name="gfhf" localSheetId="92">#REF!</definedName>
    <definedName name="gfhf" localSheetId="94">#REF!</definedName>
    <definedName name="gfhf" localSheetId="95">#REF!</definedName>
    <definedName name="gfhf" localSheetId="96">#REF!</definedName>
    <definedName name="gfhf" localSheetId="102">#REF!</definedName>
    <definedName name="gfhf" localSheetId="103">#REF!</definedName>
    <definedName name="gfhf" localSheetId="104">#REF!</definedName>
    <definedName name="gfhf" localSheetId="105">#REF!</definedName>
    <definedName name="gfhf" localSheetId="106">#REF!</definedName>
    <definedName name="gfhf" localSheetId="4">#REF!</definedName>
    <definedName name="gfhf" localSheetId="5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>#REF!</definedName>
    <definedName name="gfhfg" localSheetId="24">#REF!</definedName>
    <definedName name="gfhfg" localSheetId="26">#REF!</definedName>
    <definedName name="gfhfg" localSheetId="29">#REF!</definedName>
    <definedName name="gfhfg" localSheetId="30">#REF!</definedName>
    <definedName name="gfhfg" localSheetId="32">#REF!</definedName>
    <definedName name="gfhfg" localSheetId="33">#REF!</definedName>
    <definedName name="gfhfg" localSheetId="37">#REF!</definedName>
    <definedName name="gfhfg" localSheetId="38">#REF!</definedName>
    <definedName name="gfhfg" localSheetId="41">#REF!</definedName>
    <definedName name="gfhfg" localSheetId="42">#REF!</definedName>
    <definedName name="gfhfg" localSheetId="47">#REF!</definedName>
    <definedName name="gfhfg" localSheetId="48">#REF!</definedName>
    <definedName name="gfhfg" localSheetId="50">#REF!</definedName>
    <definedName name="gfhfg" localSheetId="53">#REF!</definedName>
    <definedName name="gfhfg" localSheetId="70">#REF!</definedName>
    <definedName name="gfhfg" localSheetId="71">#REF!</definedName>
    <definedName name="gfhfg" localSheetId="67">#REF!</definedName>
    <definedName name="gfhfg" localSheetId="68">#REF!</definedName>
    <definedName name="gfhfg" localSheetId="69">#REF!</definedName>
    <definedName name="gfhfg" localSheetId="78">#REF!</definedName>
    <definedName name="gfhfg" localSheetId="79">#REF!</definedName>
    <definedName name="gfhfg" localSheetId="80">#REF!</definedName>
    <definedName name="gfhfg" localSheetId="3">#REF!</definedName>
    <definedName name="gfhfg" localSheetId="89">#REF!</definedName>
    <definedName name="gfhfg" localSheetId="91">#REF!</definedName>
    <definedName name="gfhfg" localSheetId="92">#REF!</definedName>
    <definedName name="gfhfg" localSheetId="94">#REF!</definedName>
    <definedName name="gfhfg" localSheetId="95">#REF!</definedName>
    <definedName name="gfhfg" localSheetId="96">#REF!</definedName>
    <definedName name="gfhfg" localSheetId="102">#REF!</definedName>
    <definedName name="gfhfg" localSheetId="103">#REF!</definedName>
    <definedName name="gfhfg" localSheetId="104">#REF!</definedName>
    <definedName name="gfhfg" localSheetId="105">#REF!</definedName>
    <definedName name="gfhfg" localSheetId="106">#REF!</definedName>
    <definedName name="gfhfg" localSheetId="4">#REF!</definedName>
    <definedName name="gfhfg" localSheetId="5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>#REF!</definedName>
    <definedName name="ggdf" localSheetId="26" hidden="1">'[7]4.8'!#REF!</definedName>
    <definedName name="ggdf" localSheetId="29" hidden="1">'[7]4.8'!#REF!</definedName>
    <definedName name="ggdf" localSheetId="30" hidden="1">'[7]4.8'!#REF!</definedName>
    <definedName name="ggdf" localSheetId="37" hidden="1">'[7]4.8'!#REF!</definedName>
    <definedName name="ggdf" localSheetId="38" hidden="1">'[7]4.8'!#REF!</definedName>
    <definedName name="ggdf" localSheetId="41" hidden="1">'[7]4.8'!#REF!</definedName>
    <definedName name="ggdf" localSheetId="42" hidden="1">'[7]4.8'!#REF!</definedName>
    <definedName name="ggdf" localSheetId="47" hidden="1">'[7]4.8'!#REF!</definedName>
    <definedName name="ggdf" localSheetId="48" hidden="1">'[7]4.8'!#REF!</definedName>
    <definedName name="ggdf" localSheetId="50" hidden="1">'[7]4.8'!#REF!</definedName>
    <definedName name="ggdf" localSheetId="53" hidden="1">'[7]4.8'!#REF!</definedName>
    <definedName name="ggdf" localSheetId="70" hidden="1">'[7]4.8'!#REF!</definedName>
    <definedName name="ggdf" localSheetId="71" hidden="1">'[7]4.8'!#REF!</definedName>
    <definedName name="ggdf" localSheetId="67" hidden="1">'[7]4.8'!#REF!</definedName>
    <definedName name="ggdf" localSheetId="68" hidden="1">'[7]4.8'!#REF!</definedName>
    <definedName name="ggdf" localSheetId="69" hidden="1">'[7]4.8'!#REF!</definedName>
    <definedName name="ggdf" localSheetId="78" hidden="1">'[7]4.8'!#REF!</definedName>
    <definedName name="ggdf" localSheetId="79" hidden="1">'[7]4.8'!#REF!</definedName>
    <definedName name="ggdf" localSheetId="80" hidden="1">'[7]4.8'!#REF!</definedName>
    <definedName name="ggdf" localSheetId="3" hidden="1">'[7]4.8'!#REF!</definedName>
    <definedName name="ggdf" localSheetId="89" hidden="1">'[7]4.8'!#REF!</definedName>
    <definedName name="ggdf" localSheetId="94" hidden="1">'[7]4.8'!#REF!</definedName>
    <definedName name="ggdf" localSheetId="102" hidden="1">'[7]4.8'!#REF!</definedName>
    <definedName name="ggdf" localSheetId="103" hidden="1">'[7]4.8'!#REF!</definedName>
    <definedName name="ggdf" localSheetId="104" hidden="1">'[7]4.8'!#REF!</definedName>
    <definedName name="ggdf" localSheetId="105" hidden="1">'[7]4.8'!#REF!</definedName>
    <definedName name="ggdf" localSheetId="106" hidden="1">'[7]4.8'!#REF!</definedName>
    <definedName name="ggdf" hidden="1">'[7]4.8'!#REF!</definedName>
    <definedName name="gggdt" localSheetId="24">#REF!</definedName>
    <definedName name="gggdt" localSheetId="26">#REF!</definedName>
    <definedName name="gggdt" localSheetId="29">#REF!</definedName>
    <definedName name="gggdt" localSheetId="30">#REF!</definedName>
    <definedName name="gggdt" localSheetId="32">#REF!</definedName>
    <definedName name="gggdt" localSheetId="33">#REF!</definedName>
    <definedName name="gggdt" localSheetId="37">#REF!</definedName>
    <definedName name="gggdt" localSheetId="38">#REF!</definedName>
    <definedName name="gggdt" localSheetId="41">#REF!</definedName>
    <definedName name="gggdt" localSheetId="42">#REF!</definedName>
    <definedName name="gggdt" localSheetId="47">#REF!</definedName>
    <definedName name="gggdt" localSheetId="48">#REF!</definedName>
    <definedName name="gggdt" localSheetId="50">#REF!</definedName>
    <definedName name="gggdt" localSheetId="53">#REF!</definedName>
    <definedName name="gggdt" localSheetId="70">#REF!</definedName>
    <definedName name="gggdt" localSheetId="71">#REF!</definedName>
    <definedName name="gggdt" localSheetId="67">#REF!</definedName>
    <definedName name="gggdt" localSheetId="68">#REF!</definedName>
    <definedName name="gggdt" localSheetId="69">#REF!</definedName>
    <definedName name="gggdt" localSheetId="78">#REF!</definedName>
    <definedName name="gggdt" localSheetId="79">#REF!</definedName>
    <definedName name="gggdt" localSheetId="80">#REF!</definedName>
    <definedName name="gggdt" localSheetId="3">#REF!</definedName>
    <definedName name="gggdt" localSheetId="89">#REF!</definedName>
    <definedName name="gggdt" localSheetId="91">#REF!</definedName>
    <definedName name="gggdt" localSheetId="92">#REF!</definedName>
    <definedName name="gggdt" localSheetId="94">#REF!</definedName>
    <definedName name="gggdt" localSheetId="95">#REF!</definedName>
    <definedName name="gggdt" localSheetId="96">#REF!</definedName>
    <definedName name="gggdt" localSheetId="102">#REF!</definedName>
    <definedName name="gggdt" localSheetId="103">#REF!</definedName>
    <definedName name="gggdt" localSheetId="104">#REF!</definedName>
    <definedName name="gggdt" localSheetId="105">#REF!</definedName>
    <definedName name="gggdt" localSheetId="106">#REF!</definedName>
    <definedName name="gggdt" localSheetId="4">#REF!</definedName>
    <definedName name="gggdt" localSheetId="5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>#REF!</definedName>
    <definedName name="gggghn" localSheetId="24">#REF!</definedName>
    <definedName name="gggghn" localSheetId="26">#REF!</definedName>
    <definedName name="gggghn" localSheetId="29">#REF!</definedName>
    <definedName name="gggghn" localSheetId="30">#REF!</definedName>
    <definedName name="gggghn" localSheetId="32">#REF!</definedName>
    <definedName name="gggghn" localSheetId="33">#REF!</definedName>
    <definedName name="gggghn" localSheetId="37">#REF!</definedName>
    <definedName name="gggghn" localSheetId="38">#REF!</definedName>
    <definedName name="gggghn" localSheetId="41">#REF!</definedName>
    <definedName name="gggghn" localSheetId="42">#REF!</definedName>
    <definedName name="gggghn" localSheetId="47">#REF!</definedName>
    <definedName name="gggghn" localSheetId="48">#REF!</definedName>
    <definedName name="gggghn" localSheetId="50">#REF!</definedName>
    <definedName name="gggghn" localSheetId="53">#REF!</definedName>
    <definedName name="gggghn" localSheetId="70">#REF!</definedName>
    <definedName name="gggghn" localSheetId="71">#REF!</definedName>
    <definedName name="gggghn" localSheetId="67">#REF!</definedName>
    <definedName name="gggghn" localSheetId="68">#REF!</definedName>
    <definedName name="gggghn" localSheetId="69">#REF!</definedName>
    <definedName name="gggghn" localSheetId="78">#REF!</definedName>
    <definedName name="gggghn" localSheetId="79">#REF!</definedName>
    <definedName name="gggghn" localSheetId="80">#REF!</definedName>
    <definedName name="gggghn" localSheetId="3">#REF!</definedName>
    <definedName name="gggghn" localSheetId="89">#REF!</definedName>
    <definedName name="gggghn" localSheetId="91">#REF!</definedName>
    <definedName name="gggghn" localSheetId="92">#REF!</definedName>
    <definedName name="gggghn" localSheetId="94">#REF!</definedName>
    <definedName name="gggghn" localSheetId="95">#REF!</definedName>
    <definedName name="gggghn" localSheetId="96">#REF!</definedName>
    <definedName name="gggghn" localSheetId="102">#REF!</definedName>
    <definedName name="gggghn" localSheetId="103">#REF!</definedName>
    <definedName name="gggghn" localSheetId="104">#REF!</definedName>
    <definedName name="gggghn" localSheetId="105">#REF!</definedName>
    <definedName name="gggghn" localSheetId="106">#REF!</definedName>
    <definedName name="gggghn" localSheetId="4">#REF!</definedName>
    <definedName name="gggghn" localSheetId="5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>#REF!</definedName>
    <definedName name="ggggt" localSheetId="24">#REF!</definedName>
    <definedName name="ggggt" localSheetId="26">#REF!</definedName>
    <definedName name="ggggt" localSheetId="29">#REF!</definedName>
    <definedName name="ggggt" localSheetId="30">#REF!</definedName>
    <definedName name="ggggt" localSheetId="32">#REF!</definedName>
    <definedName name="ggggt" localSheetId="33">#REF!</definedName>
    <definedName name="ggggt" localSheetId="37">#REF!</definedName>
    <definedName name="ggggt" localSheetId="38">#REF!</definedName>
    <definedName name="ggggt" localSheetId="41">#REF!</definedName>
    <definedName name="ggggt" localSheetId="42">#REF!</definedName>
    <definedName name="ggggt" localSheetId="47">#REF!</definedName>
    <definedName name="ggggt" localSheetId="48">#REF!</definedName>
    <definedName name="ggggt" localSheetId="50">#REF!</definedName>
    <definedName name="ggggt" localSheetId="53">#REF!</definedName>
    <definedName name="ggggt" localSheetId="70">#REF!</definedName>
    <definedName name="ggggt" localSheetId="71">#REF!</definedName>
    <definedName name="ggggt" localSheetId="67">#REF!</definedName>
    <definedName name="ggggt" localSheetId="68">#REF!</definedName>
    <definedName name="ggggt" localSheetId="69">#REF!</definedName>
    <definedName name="ggggt" localSheetId="78">#REF!</definedName>
    <definedName name="ggggt" localSheetId="79">#REF!</definedName>
    <definedName name="ggggt" localSheetId="80">#REF!</definedName>
    <definedName name="ggggt" localSheetId="3">#REF!</definedName>
    <definedName name="ggggt" localSheetId="89">#REF!</definedName>
    <definedName name="ggggt" localSheetId="91">#REF!</definedName>
    <definedName name="ggggt" localSheetId="92">#REF!</definedName>
    <definedName name="ggggt" localSheetId="94">#REF!</definedName>
    <definedName name="ggggt" localSheetId="95">#REF!</definedName>
    <definedName name="ggggt" localSheetId="96">#REF!</definedName>
    <definedName name="ggggt" localSheetId="102">#REF!</definedName>
    <definedName name="ggggt" localSheetId="103">#REF!</definedName>
    <definedName name="ggggt" localSheetId="104">#REF!</definedName>
    <definedName name="ggggt" localSheetId="105">#REF!</definedName>
    <definedName name="ggggt" localSheetId="106">#REF!</definedName>
    <definedName name="ggggt" localSheetId="4">#REF!</definedName>
    <definedName name="ggggt" localSheetId="5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>#REF!</definedName>
    <definedName name="gggt" localSheetId="24">#REF!</definedName>
    <definedName name="gggt" localSheetId="26">#REF!</definedName>
    <definedName name="gggt" localSheetId="29">#REF!</definedName>
    <definedName name="gggt" localSheetId="30">#REF!</definedName>
    <definedName name="gggt" localSheetId="32">#REF!</definedName>
    <definedName name="gggt" localSheetId="33">#REF!</definedName>
    <definedName name="gggt" localSheetId="37">#REF!</definedName>
    <definedName name="gggt" localSheetId="38">#REF!</definedName>
    <definedName name="gggt" localSheetId="41">#REF!</definedName>
    <definedName name="gggt" localSheetId="42">#REF!</definedName>
    <definedName name="gggt" localSheetId="47">#REF!</definedName>
    <definedName name="gggt" localSheetId="48">#REF!</definedName>
    <definedName name="gggt" localSheetId="50">#REF!</definedName>
    <definedName name="gggt" localSheetId="53">#REF!</definedName>
    <definedName name="gggt" localSheetId="70">#REF!</definedName>
    <definedName name="gggt" localSheetId="71">#REF!</definedName>
    <definedName name="gggt" localSheetId="67">#REF!</definedName>
    <definedName name="gggt" localSheetId="68">#REF!</definedName>
    <definedName name="gggt" localSheetId="69">#REF!</definedName>
    <definedName name="gggt" localSheetId="78">#REF!</definedName>
    <definedName name="gggt" localSheetId="79">#REF!</definedName>
    <definedName name="gggt" localSheetId="80">#REF!</definedName>
    <definedName name="gggt" localSheetId="3">#REF!</definedName>
    <definedName name="gggt" localSheetId="89">#REF!</definedName>
    <definedName name="gggt" localSheetId="91">#REF!</definedName>
    <definedName name="gggt" localSheetId="92">#REF!</definedName>
    <definedName name="gggt" localSheetId="94">#REF!</definedName>
    <definedName name="gggt" localSheetId="95">#REF!</definedName>
    <definedName name="gggt" localSheetId="96">#REF!</definedName>
    <definedName name="gggt" localSheetId="102">#REF!</definedName>
    <definedName name="gggt" localSheetId="103">#REF!</definedName>
    <definedName name="gggt" localSheetId="104">#REF!</definedName>
    <definedName name="gggt" localSheetId="105">#REF!</definedName>
    <definedName name="gggt" localSheetId="106">#REF!</definedName>
    <definedName name="gggt" localSheetId="4">#REF!</definedName>
    <definedName name="gggt" localSheetId="5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>#REF!</definedName>
    <definedName name="ghfjk" localSheetId="0">#REF!</definedName>
    <definedName name="ghfjk" localSheetId="24">#REF!</definedName>
    <definedName name="ghfjk" localSheetId="26">#REF!</definedName>
    <definedName name="ghfjk" localSheetId="29">#REF!</definedName>
    <definedName name="ghfjk" localSheetId="30">#REF!</definedName>
    <definedName name="ghfjk" localSheetId="32">#REF!</definedName>
    <definedName name="ghfjk" localSheetId="33">#REF!</definedName>
    <definedName name="ghfjk" localSheetId="1">#REF!</definedName>
    <definedName name="ghfjk" localSheetId="34">#REF!</definedName>
    <definedName name="ghfjk" localSheetId="35">#REF!</definedName>
    <definedName name="ghfjk" localSheetId="36">#REF!</definedName>
    <definedName name="ghfjk" localSheetId="37">#REF!</definedName>
    <definedName name="ghfjk" localSheetId="38">#REF!</definedName>
    <definedName name="ghfjk" localSheetId="39">#REF!</definedName>
    <definedName name="ghfjk" localSheetId="40">#REF!</definedName>
    <definedName name="ghfjk" localSheetId="41">#REF!</definedName>
    <definedName name="ghfjk" localSheetId="42">#REF!</definedName>
    <definedName name="ghfjk" localSheetId="43">#REF!</definedName>
    <definedName name="ghfjk" localSheetId="47">#REF!</definedName>
    <definedName name="ghfjk" localSheetId="48">#REF!</definedName>
    <definedName name="ghfjk" localSheetId="50">#REF!</definedName>
    <definedName name="ghfjk" localSheetId="53">#REF!</definedName>
    <definedName name="ghfjk" localSheetId="59">#REF!</definedName>
    <definedName name="ghfjk" localSheetId="60">#REF!</definedName>
    <definedName name="ghfjk" localSheetId="70">#REF!</definedName>
    <definedName name="ghfjk" localSheetId="71">#REF!</definedName>
    <definedName name="ghfjk" localSheetId="67">#REF!</definedName>
    <definedName name="ghfjk" localSheetId="68">#REF!</definedName>
    <definedName name="ghfjk" localSheetId="69">#REF!</definedName>
    <definedName name="ghfjk" localSheetId="78">#REF!</definedName>
    <definedName name="ghfjk" localSheetId="79">#REF!</definedName>
    <definedName name="ghfjk" localSheetId="80">#REF!</definedName>
    <definedName name="ghfjk" localSheetId="2">#REF!</definedName>
    <definedName name="ghfjk" localSheetId="3">#REF!</definedName>
    <definedName name="ghfjk" localSheetId="89">#REF!</definedName>
    <definedName name="ghfjk" localSheetId="91">#REF!</definedName>
    <definedName name="ghfjk" localSheetId="92">#REF!</definedName>
    <definedName name="ghfjk" localSheetId="94">#REF!</definedName>
    <definedName name="ghfjk" localSheetId="95">#REF!</definedName>
    <definedName name="ghfjk" localSheetId="96">#REF!</definedName>
    <definedName name="ghfjk" localSheetId="102">#REF!</definedName>
    <definedName name="ghfjk" localSheetId="103">#REF!</definedName>
    <definedName name="ghfjk" localSheetId="104">#REF!</definedName>
    <definedName name="ghfjk" localSheetId="105">#REF!</definedName>
    <definedName name="ghfjk" localSheetId="106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>#REF!</definedName>
    <definedName name="gyht" localSheetId="24">#REF!</definedName>
    <definedName name="gyht" localSheetId="26">#REF!</definedName>
    <definedName name="gyht" localSheetId="29">#REF!</definedName>
    <definedName name="gyht" localSheetId="30">#REF!</definedName>
    <definedName name="gyht" localSheetId="32">#REF!</definedName>
    <definedName name="gyht" localSheetId="33">#REF!</definedName>
    <definedName name="gyht" localSheetId="37">#REF!</definedName>
    <definedName name="gyht" localSheetId="38">#REF!</definedName>
    <definedName name="gyht" localSheetId="41">#REF!</definedName>
    <definedName name="gyht" localSheetId="42">#REF!</definedName>
    <definedName name="gyht" localSheetId="47">#REF!</definedName>
    <definedName name="gyht" localSheetId="48">#REF!</definedName>
    <definedName name="gyht" localSheetId="50">#REF!</definedName>
    <definedName name="gyht" localSheetId="53">#REF!</definedName>
    <definedName name="gyht" localSheetId="70">#REF!</definedName>
    <definedName name="gyht" localSheetId="71">#REF!</definedName>
    <definedName name="gyht" localSheetId="67">#REF!</definedName>
    <definedName name="gyht" localSheetId="68">#REF!</definedName>
    <definedName name="gyht" localSheetId="69">#REF!</definedName>
    <definedName name="gyht" localSheetId="78">#REF!</definedName>
    <definedName name="gyht" localSheetId="79">#REF!</definedName>
    <definedName name="gyht" localSheetId="80">#REF!</definedName>
    <definedName name="gyht" localSheetId="3">#REF!</definedName>
    <definedName name="gyht" localSheetId="89">#REF!</definedName>
    <definedName name="gyht" localSheetId="91">#REF!</definedName>
    <definedName name="gyht" localSheetId="92">#REF!</definedName>
    <definedName name="gyht" localSheetId="94">#REF!</definedName>
    <definedName name="gyht" localSheetId="95">#REF!</definedName>
    <definedName name="gyht" localSheetId="96">#REF!</definedName>
    <definedName name="gyht" localSheetId="102">#REF!</definedName>
    <definedName name="gyht" localSheetId="103">#REF!</definedName>
    <definedName name="gyht" localSheetId="104">#REF!</definedName>
    <definedName name="gyht" localSheetId="105">#REF!</definedName>
    <definedName name="gyht" localSheetId="106">#REF!</definedName>
    <definedName name="gyht" localSheetId="4">#REF!</definedName>
    <definedName name="gyht" localSheetId="5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>#REF!</definedName>
    <definedName name="h" localSheetId="0">#REF!</definedName>
    <definedName name="h" localSheetId="24">#REF!</definedName>
    <definedName name="h" localSheetId="26">#REF!</definedName>
    <definedName name="h" localSheetId="29">#REF!</definedName>
    <definedName name="h" localSheetId="30">#REF!</definedName>
    <definedName name="h" localSheetId="32">#REF!</definedName>
    <definedName name="h" localSheetId="33">#REF!</definedName>
    <definedName name="h" localSheetId="1">#REF!</definedName>
    <definedName name="h" localSheetId="34">#REF!</definedName>
    <definedName name="h" localSheetId="35">#REF!</definedName>
    <definedName name="h" localSheetId="36">#REF!</definedName>
    <definedName name="h" localSheetId="37">#REF!</definedName>
    <definedName name="h" localSheetId="38">#REF!</definedName>
    <definedName name="h" localSheetId="39">#REF!</definedName>
    <definedName name="h" localSheetId="40">#REF!</definedName>
    <definedName name="h" localSheetId="41">#REF!</definedName>
    <definedName name="h" localSheetId="42">#REF!</definedName>
    <definedName name="h" localSheetId="43">#REF!</definedName>
    <definedName name="h" localSheetId="47">#REF!</definedName>
    <definedName name="h" localSheetId="48">#REF!</definedName>
    <definedName name="h" localSheetId="50">#REF!</definedName>
    <definedName name="h" localSheetId="53">#REF!</definedName>
    <definedName name="h" localSheetId="59">#REF!</definedName>
    <definedName name="h" localSheetId="60">#REF!</definedName>
    <definedName name="h" localSheetId="70">#REF!</definedName>
    <definedName name="h" localSheetId="71">#REF!</definedName>
    <definedName name="h" localSheetId="67">#REF!</definedName>
    <definedName name="h" localSheetId="68">#REF!</definedName>
    <definedName name="h" localSheetId="69">#REF!</definedName>
    <definedName name="h" localSheetId="78">#REF!</definedName>
    <definedName name="h" localSheetId="79">#REF!</definedName>
    <definedName name="h" localSheetId="80">#REF!</definedName>
    <definedName name="h" localSheetId="2">#REF!</definedName>
    <definedName name="h" localSheetId="3">#REF!</definedName>
    <definedName name="h" localSheetId="89">#REF!</definedName>
    <definedName name="h" localSheetId="91">#REF!</definedName>
    <definedName name="h" localSheetId="92">#REF!</definedName>
    <definedName name="h" localSheetId="94">#REF!</definedName>
    <definedName name="h" localSheetId="95">#REF!</definedName>
    <definedName name="h" localSheetId="96">#REF!</definedName>
    <definedName name="h" localSheetId="102">#REF!</definedName>
    <definedName name="h" localSheetId="103">#REF!</definedName>
    <definedName name="h" localSheetId="104">#REF!</definedName>
    <definedName name="h" localSheetId="105">#REF!</definedName>
    <definedName name="h" localSheetId="106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>#REF!</definedName>
    <definedName name="head" localSheetId="0">#REF!</definedName>
    <definedName name="head" localSheetId="24">#REF!</definedName>
    <definedName name="head" localSheetId="26">#REF!</definedName>
    <definedName name="head" localSheetId="29">#REF!</definedName>
    <definedName name="head" localSheetId="30">#REF!</definedName>
    <definedName name="head" localSheetId="32">#REF!</definedName>
    <definedName name="head" localSheetId="33">#REF!</definedName>
    <definedName name="head" localSheetId="1">#REF!</definedName>
    <definedName name="head" localSheetId="34">#REF!</definedName>
    <definedName name="head" localSheetId="35">#REF!</definedName>
    <definedName name="head" localSheetId="36">#REF!</definedName>
    <definedName name="head" localSheetId="37">#REF!</definedName>
    <definedName name="head" localSheetId="38">#REF!</definedName>
    <definedName name="head" localSheetId="39">#REF!</definedName>
    <definedName name="head" localSheetId="40">#REF!</definedName>
    <definedName name="head" localSheetId="41">#REF!</definedName>
    <definedName name="head" localSheetId="42">#REF!</definedName>
    <definedName name="head" localSheetId="43">#REF!</definedName>
    <definedName name="head" localSheetId="47">#REF!</definedName>
    <definedName name="head" localSheetId="48">#REF!</definedName>
    <definedName name="head" localSheetId="50">#REF!</definedName>
    <definedName name="head" localSheetId="53">#REF!</definedName>
    <definedName name="head" localSheetId="59">#REF!</definedName>
    <definedName name="head" localSheetId="60">#REF!</definedName>
    <definedName name="head" localSheetId="70">#REF!</definedName>
    <definedName name="head" localSheetId="71">#REF!</definedName>
    <definedName name="head" localSheetId="67">#REF!</definedName>
    <definedName name="head" localSheetId="68">#REF!</definedName>
    <definedName name="head" localSheetId="69">#REF!</definedName>
    <definedName name="head" localSheetId="78">#REF!</definedName>
    <definedName name="head" localSheetId="79">#REF!</definedName>
    <definedName name="head" localSheetId="80">#REF!</definedName>
    <definedName name="head" localSheetId="2">#REF!</definedName>
    <definedName name="head" localSheetId="3">#REF!</definedName>
    <definedName name="head" localSheetId="89">#REF!</definedName>
    <definedName name="head" localSheetId="91">#REF!</definedName>
    <definedName name="head" localSheetId="92">#REF!</definedName>
    <definedName name="head" localSheetId="94">#REF!</definedName>
    <definedName name="head" localSheetId="95">#REF!</definedName>
    <definedName name="head" localSheetId="96">#REF!</definedName>
    <definedName name="head" localSheetId="102">#REF!</definedName>
    <definedName name="head" localSheetId="103">#REF!</definedName>
    <definedName name="head" localSheetId="104">#REF!</definedName>
    <definedName name="head" localSheetId="105">#REF!</definedName>
    <definedName name="head" localSheetId="106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>#REF!</definedName>
    <definedName name="hft" localSheetId="24">#REF!</definedName>
    <definedName name="hft" localSheetId="26">#REF!</definedName>
    <definedName name="hft" localSheetId="29">#REF!</definedName>
    <definedName name="hft" localSheetId="30">#REF!</definedName>
    <definedName name="hft" localSheetId="32">#REF!</definedName>
    <definedName name="hft" localSheetId="33">#REF!</definedName>
    <definedName name="hft" localSheetId="37">#REF!</definedName>
    <definedName name="hft" localSheetId="38">#REF!</definedName>
    <definedName name="hft" localSheetId="41">#REF!</definedName>
    <definedName name="hft" localSheetId="42">#REF!</definedName>
    <definedName name="hft" localSheetId="47">#REF!</definedName>
    <definedName name="hft" localSheetId="48">#REF!</definedName>
    <definedName name="hft" localSheetId="50">#REF!</definedName>
    <definedName name="hft" localSheetId="53">#REF!</definedName>
    <definedName name="hft" localSheetId="70">#REF!</definedName>
    <definedName name="hft" localSheetId="71">#REF!</definedName>
    <definedName name="hft" localSheetId="67">#REF!</definedName>
    <definedName name="hft" localSheetId="68">#REF!</definedName>
    <definedName name="hft" localSheetId="69">#REF!</definedName>
    <definedName name="hft" localSheetId="78">#REF!</definedName>
    <definedName name="hft" localSheetId="79">#REF!</definedName>
    <definedName name="hft" localSheetId="80">#REF!</definedName>
    <definedName name="hft" localSheetId="3">#REF!</definedName>
    <definedName name="hft" localSheetId="89">#REF!</definedName>
    <definedName name="hft" localSheetId="91">#REF!</definedName>
    <definedName name="hft" localSheetId="92">#REF!</definedName>
    <definedName name="hft" localSheetId="94">#REF!</definedName>
    <definedName name="hft" localSheetId="95">#REF!</definedName>
    <definedName name="hft" localSheetId="96">#REF!</definedName>
    <definedName name="hft" localSheetId="102">#REF!</definedName>
    <definedName name="hft" localSheetId="103">#REF!</definedName>
    <definedName name="hft" localSheetId="104">#REF!</definedName>
    <definedName name="hft" localSheetId="105">#REF!</definedName>
    <definedName name="hft" localSheetId="106">#REF!</definedName>
    <definedName name="hft" localSheetId="4">#REF!</definedName>
    <definedName name="hft" localSheetId="5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>#REF!</definedName>
    <definedName name="hgt" localSheetId="26" hidden="1">'[4]4.9'!#REF!</definedName>
    <definedName name="hgt" localSheetId="29" hidden="1">'[4]4.9'!#REF!</definedName>
    <definedName name="hgt" localSheetId="30" hidden="1">'[4]4.9'!#REF!</definedName>
    <definedName name="hgt" localSheetId="37" hidden="1">'[4]4.9'!#REF!</definedName>
    <definedName name="hgt" localSheetId="38" hidden="1">'[4]4.9'!#REF!</definedName>
    <definedName name="hgt" localSheetId="41" hidden="1">'[4]4.9'!#REF!</definedName>
    <definedName name="hgt" localSheetId="42" hidden="1">'[4]4.9'!#REF!</definedName>
    <definedName name="hgt" localSheetId="47" hidden="1">'[4]4.9'!#REF!</definedName>
    <definedName name="hgt" localSheetId="48" hidden="1">'[4]4.9'!#REF!</definedName>
    <definedName name="hgt" localSheetId="50" hidden="1">'[4]4.9'!#REF!</definedName>
    <definedName name="hgt" localSheetId="53" hidden="1">'[4]4.9'!#REF!</definedName>
    <definedName name="hgt" localSheetId="70" hidden="1">'[4]4.9'!#REF!</definedName>
    <definedName name="hgt" localSheetId="71" hidden="1">'[4]4.9'!#REF!</definedName>
    <definedName name="hgt" localSheetId="67" hidden="1">'[4]4.9'!#REF!</definedName>
    <definedName name="hgt" localSheetId="68" hidden="1">'[4]4.9'!#REF!</definedName>
    <definedName name="hgt" localSheetId="69" hidden="1">'[4]4.9'!#REF!</definedName>
    <definedName name="hgt" localSheetId="78" hidden="1">'[4]4.9'!#REF!</definedName>
    <definedName name="hgt" localSheetId="79" hidden="1">'[4]4.9'!#REF!</definedName>
    <definedName name="hgt" localSheetId="80" hidden="1">'[4]4.9'!#REF!</definedName>
    <definedName name="hgt" localSheetId="3" hidden="1">'[4]4.9'!#REF!</definedName>
    <definedName name="hgt" localSheetId="89" hidden="1">'[2]4.9'!#REF!</definedName>
    <definedName name="hgt" localSheetId="94" hidden="1">'[4]4.9'!#REF!</definedName>
    <definedName name="hgt" localSheetId="102" hidden="1">'[4]4.9'!#REF!</definedName>
    <definedName name="hgt" localSheetId="103" hidden="1">'[4]4.9'!#REF!</definedName>
    <definedName name="hgt" localSheetId="104" hidden="1">'[4]4.9'!#REF!</definedName>
    <definedName name="hgt" localSheetId="105" hidden="1">'[4]4.9'!#REF!</definedName>
    <definedName name="hgt" localSheetId="106" hidden="1">'[4]4.9'!#REF!</definedName>
    <definedName name="hgt" hidden="1">'[4]4.9'!#REF!</definedName>
    <definedName name="hh" localSheetId="24">#REF!</definedName>
    <definedName name="hh" localSheetId="26">#REF!</definedName>
    <definedName name="hh" localSheetId="29">#REF!</definedName>
    <definedName name="hh" localSheetId="30">#REF!</definedName>
    <definedName name="hh" localSheetId="32">#REF!</definedName>
    <definedName name="hh" localSheetId="33">#REF!</definedName>
    <definedName name="hh" localSheetId="37">#REF!</definedName>
    <definedName name="hh" localSheetId="38">#REF!</definedName>
    <definedName name="hh" localSheetId="41">#REF!</definedName>
    <definedName name="hh" localSheetId="42">#REF!</definedName>
    <definedName name="hh" localSheetId="47">#REF!</definedName>
    <definedName name="hh" localSheetId="48">#REF!</definedName>
    <definedName name="hh" localSheetId="50">#REF!</definedName>
    <definedName name="hh" localSheetId="53">#REF!</definedName>
    <definedName name="hh" localSheetId="70">#REF!</definedName>
    <definedName name="hh" localSheetId="71">#REF!</definedName>
    <definedName name="hh" localSheetId="67">#REF!</definedName>
    <definedName name="hh" localSheetId="68">#REF!</definedName>
    <definedName name="hh" localSheetId="69">#REF!</definedName>
    <definedName name="hh" localSheetId="78">#REF!</definedName>
    <definedName name="hh" localSheetId="79">#REF!</definedName>
    <definedName name="hh" localSheetId="80">#REF!</definedName>
    <definedName name="hh" localSheetId="3">#REF!</definedName>
    <definedName name="hh" localSheetId="89">#REF!</definedName>
    <definedName name="hh" localSheetId="91">#REF!</definedName>
    <definedName name="hh" localSheetId="92">#REF!</definedName>
    <definedName name="hh" localSheetId="94">#REF!</definedName>
    <definedName name="hh" localSheetId="95">#REF!</definedName>
    <definedName name="hh" localSheetId="96">#REF!</definedName>
    <definedName name="hh" localSheetId="102">#REF!</definedName>
    <definedName name="hh" localSheetId="103">#REF!</definedName>
    <definedName name="hh" localSheetId="104">#REF!</definedName>
    <definedName name="hh" localSheetId="105">#REF!</definedName>
    <definedName name="hh" localSheetId="106">#REF!</definedName>
    <definedName name="hh" localSheetId="4">#REF!</definedName>
    <definedName name="hh" localSheetId="5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>#REF!</definedName>
    <definedName name="hhft" localSheetId="24">#REF!</definedName>
    <definedName name="hhft" localSheetId="26">#REF!</definedName>
    <definedName name="hhft" localSheetId="29">#REF!</definedName>
    <definedName name="hhft" localSheetId="30">#REF!</definedName>
    <definedName name="hhft" localSheetId="32">#REF!</definedName>
    <definedName name="hhft" localSheetId="33">#REF!</definedName>
    <definedName name="hhft" localSheetId="37">#REF!</definedName>
    <definedName name="hhft" localSheetId="38">#REF!</definedName>
    <definedName name="hhft" localSheetId="41">#REF!</definedName>
    <definedName name="hhft" localSheetId="42">#REF!</definedName>
    <definedName name="hhft" localSheetId="47">#REF!</definedName>
    <definedName name="hhft" localSheetId="48">#REF!</definedName>
    <definedName name="hhft" localSheetId="50">#REF!</definedName>
    <definedName name="hhft" localSheetId="53">#REF!</definedName>
    <definedName name="hhft" localSheetId="70">#REF!</definedName>
    <definedName name="hhft" localSheetId="71">#REF!</definedName>
    <definedName name="hhft" localSheetId="67">#REF!</definedName>
    <definedName name="hhft" localSheetId="68">#REF!</definedName>
    <definedName name="hhft" localSheetId="69">#REF!</definedName>
    <definedName name="hhft" localSheetId="78">#REF!</definedName>
    <definedName name="hhft" localSheetId="79">#REF!</definedName>
    <definedName name="hhft" localSheetId="80">#REF!</definedName>
    <definedName name="hhft" localSheetId="3">#REF!</definedName>
    <definedName name="hhft" localSheetId="89">#REF!</definedName>
    <definedName name="hhft" localSheetId="91">#REF!</definedName>
    <definedName name="hhft" localSheetId="92">#REF!</definedName>
    <definedName name="hhft" localSheetId="94">#REF!</definedName>
    <definedName name="hhft" localSheetId="95">#REF!</definedName>
    <definedName name="hhft" localSheetId="96">#REF!</definedName>
    <definedName name="hhft" localSheetId="102">#REF!</definedName>
    <definedName name="hhft" localSheetId="103">#REF!</definedName>
    <definedName name="hhft" localSheetId="104">#REF!</definedName>
    <definedName name="hhft" localSheetId="105">#REF!</definedName>
    <definedName name="hhft" localSheetId="106">#REF!</definedName>
    <definedName name="hhft" localSheetId="4">#REF!</definedName>
    <definedName name="hhft" localSheetId="5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>#REF!</definedName>
    <definedName name="hhhgt" localSheetId="24">#REF!</definedName>
    <definedName name="hhhgt" localSheetId="26">#REF!</definedName>
    <definedName name="hhhgt" localSheetId="29">#REF!</definedName>
    <definedName name="hhhgt" localSheetId="30">#REF!</definedName>
    <definedName name="hhhgt" localSheetId="32">#REF!</definedName>
    <definedName name="hhhgt" localSheetId="33">#REF!</definedName>
    <definedName name="hhhgt" localSheetId="37">#REF!</definedName>
    <definedName name="hhhgt" localSheetId="38">#REF!</definedName>
    <definedName name="hhhgt" localSheetId="41">#REF!</definedName>
    <definedName name="hhhgt" localSheetId="42">#REF!</definedName>
    <definedName name="hhhgt" localSheetId="47">#REF!</definedName>
    <definedName name="hhhgt" localSheetId="48">#REF!</definedName>
    <definedName name="hhhgt" localSheetId="50">#REF!</definedName>
    <definedName name="hhhgt" localSheetId="53">#REF!</definedName>
    <definedName name="hhhgt" localSheetId="70">#REF!</definedName>
    <definedName name="hhhgt" localSheetId="71">#REF!</definedName>
    <definedName name="hhhgt" localSheetId="67">#REF!</definedName>
    <definedName name="hhhgt" localSheetId="68">#REF!</definedName>
    <definedName name="hhhgt" localSheetId="69">#REF!</definedName>
    <definedName name="hhhgt" localSheetId="78">#REF!</definedName>
    <definedName name="hhhgt" localSheetId="79">#REF!</definedName>
    <definedName name="hhhgt" localSheetId="80">#REF!</definedName>
    <definedName name="hhhgt" localSheetId="3">#REF!</definedName>
    <definedName name="hhhgt" localSheetId="89">#REF!</definedName>
    <definedName name="hhhgt" localSheetId="91">#REF!</definedName>
    <definedName name="hhhgt" localSheetId="92">#REF!</definedName>
    <definedName name="hhhgt" localSheetId="94">#REF!</definedName>
    <definedName name="hhhgt" localSheetId="95">#REF!</definedName>
    <definedName name="hhhgt" localSheetId="96">#REF!</definedName>
    <definedName name="hhhgt" localSheetId="102">#REF!</definedName>
    <definedName name="hhhgt" localSheetId="103">#REF!</definedName>
    <definedName name="hhhgt" localSheetId="104">#REF!</definedName>
    <definedName name="hhhgt" localSheetId="105">#REF!</definedName>
    <definedName name="hhhgt" localSheetId="106">#REF!</definedName>
    <definedName name="hhhgt" localSheetId="4">#REF!</definedName>
    <definedName name="hhhgt" localSheetId="5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>#REF!</definedName>
    <definedName name="hhhhjy" localSheetId="24">#REF!</definedName>
    <definedName name="hhhhjy" localSheetId="26">#REF!</definedName>
    <definedName name="hhhhjy" localSheetId="29">#REF!</definedName>
    <definedName name="hhhhjy" localSheetId="30">#REF!</definedName>
    <definedName name="hhhhjy" localSheetId="32">#REF!</definedName>
    <definedName name="hhhhjy" localSheetId="33">#REF!</definedName>
    <definedName name="hhhhjy" localSheetId="37">#REF!</definedName>
    <definedName name="hhhhjy" localSheetId="38">#REF!</definedName>
    <definedName name="hhhhjy" localSheetId="41">#REF!</definedName>
    <definedName name="hhhhjy" localSheetId="42">#REF!</definedName>
    <definedName name="hhhhjy" localSheetId="47">#REF!</definedName>
    <definedName name="hhhhjy" localSheetId="48">#REF!</definedName>
    <definedName name="hhhhjy" localSheetId="50">#REF!</definedName>
    <definedName name="hhhhjy" localSheetId="53">#REF!</definedName>
    <definedName name="hhhhjy" localSheetId="70">#REF!</definedName>
    <definedName name="hhhhjy" localSheetId="71">#REF!</definedName>
    <definedName name="hhhhjy" localSheetId="67">#REF!</definedName>
    <definedName name="hhhhjy" localSheetId="68">#REF!</definedName>
    <definedName name="hhhhjy" localSheetId="69">#REF!</definedName>
    <definedName name="hhhhjy" localSheetId="78">#REF!</definedName>
    <definedName name="hhhhjy" localSheetId="79">#REF!</definedName>
    <definedName name="hhhhjy" localSheetId="80">#REF!</definedName>
    <definedName name="hhhhjy" localSheetId="3">#REF!</definedName>
    <definedName name="hhhhjy" localSheetId="89">#REF!</definedName>
    <definedName name="hhhhjy" localSheetId="91">#REF!</definedName>
    <definedName name="hhhhjy" localSheetId="92">#REF!</definedName>
    <definedName name="hhhhjy" localSheetId="94">#REF!</definedName>
    <definedName name="hhhhjy" localSheetId="95">#REF!</definedName>
    <definedName name="hhhhjy" localSheetId="96">#REF!</definedName>
    <definedName name="hhhhjy" localSheetId="102">#REF!</definedName>
    <definedName name="hhhhjy" localSheetId="103">#REF!</definedName>
    <definedName name="hhhhjy" localSheetId="104">#REF!</definedName>
    <definedName name="hhhhjy" localSheetId="105">#REF!</definedName>
    <definedName name="hhhhjy" localSheetId="106">#REF!</definedName>
    <definedName name="hhhhjy" localSheetId="4">#REF!</definedName>
    <definedName name="hhhhjy" localSheetId="5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>#REF!</definedName>
    <definedName name="hhhht" localSheetId="24">#REF!</definedName>
    <definedName name="hhhht" localSheetId="26">#REF!</definedName>
    <definedName name="hhhht" localSheetId="29">#REF!</definedName>
    <definedName name="hhhht" localSheetId="30">#REF!</definedName>
    <definedName name="hhhht" localSheetId="32">#REF!</definedName>
    <definedName name="hhhht" localSheetId="33">#REF!</definedName>
    <definedName name="hhhht" localSheetId="37">#REF!</definedName>
    <definedName name="hhhht" localSheetId="38">#REF!</definedName>
    <definedName name="hhhht" localSheetId="41">#REF!</definedName>
    <definedName name="hhhht" localSheetId="42">#REF!</definedName>
    <definedName name="hhhht" localSheetId="47">#REF!</definedName>
    <definedName name="hhhht" localSheetId="48">#REF!</definedName>
    <definedName name="hhhht" localSheetId="50">#REF!</definedName>
    <definedName name="hhhht" localSheetId="53">#REF!</definedName>
    <definedName name="hhhht" localSheetId="70">#REF!</definedName>
    <definedName name="hhhht" localSheetId="71">#REF!</definedName>
    <definedName name="hhhht" localSheetId="67">#REF!</definedName>
    <definedName name="hhhht" localSheetId="68">#REF!</definedName>
    <definedName name="hhhht" localSheetId="69">#REF!</definedName>
    <definedName name="hhhht" localSheetId="78">#REF!</definedName>
    <definedName name="hhhht" localSheetId="79">#REF!</definedName>
    <definedName name="hhhht" localSheetId="80">#REF!</definedName>
    <definedName name="hhhht" localSheetId="3">#REF!</definedName>
    <definedName name="hhhht" localSheetId="89">#REF!</definedName>
    <definedName name="hhhht" localSheetId="91">#REF!</definedName>
    <definedName name="hhhht" localSheetId="92">#REF!</definedName>
    <definedName name="hhhht" localSheetId="94">#REF!</definedName>
    <definedName name="hhhht" localSheetId="95">#REF!</definedName>
    <definedName name="hhhht" localSheetId="96">#REF!</definedName>
    <definedName name="hhhht" localSheetId="102">#REF!</definedName>
    <definedName name="hhhht" localSheetId="103">#REF!</definedName>
    <definedName name="hhhht" localSheetId="104">#REF!</definedName>
    <definedName name="hhhht" localSheetId="105">#REF!</definedName>
    <definedName name="hhhht" localSheetId="106">#REF!</definedName>
    <definedName name="hhhht" localSheetId="4">#REF!</definedName>
    <definedName name="hhhht" localSheetId="5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>#REF!</definedName>
    <definedName name="hhjy" localSheetId="24">#REF!</definedName>
    <definedName name="hhjy" localSheetId="26">#REF!</definedName>
    <definedName name="hhjy" localSheetId="29">#REF!</definedName>
    <definedName name="hhjy" localSheetId="30">#REF!</definedName>
    <definedName name="hhjy" localSheetId="32">#REF!</definedName>
    <definedName name="hhjy" localSheetId="33">#REF!</definedName>
    <definedName name="hhjy" localSheetId="37">#REF!</definedName>
    <definedName name="hhjy" localSheetId="38">#REF!</definedName>
    <definedName name="hhjy" localSheetId="41">#REF!</definedName>
    <definedName name="hhjy" localSheetId="42">#REF!</definedName>
    <definedName name="hhjy" localSheetId="47">#REF!</definedName>
    <definedName name="hhjy" localSheetId="48">#REF!</definedName>
    <definedName name="hhjy" localSheetId="50">#REF!</definedName>
    <definedName name="hhjy" localSheetId="53">#REF!</definedName>
    <definedName name="hhjy" localSheetId="70">#REF!</definedName>
    <definedName name="hhjy" localSheetId="71">#REF!</definedName>
    <definedName name="hhjy" localSheetId="67">#REF!</definedName>
    <definedName name="hhjy" localSheetId="68">#REF!</definedName>
    <definedName name="hhjy" localSheetId="69">#REF!</definedName>
    <definedName name="hhjy" localSheetId="78">#REF!</definedName>
    <definedName name="hhjy" localSheetId="79">#REF!</definedName>
    <definedName name="hhjy" localSheetId="80">#REF!</definedName>
    <definedName name="hhjy" localSheetId="3">#REF!</definedName>
    <definedName name="hhjy" localSheetId="89">#REF!</definedName>
    <definedName name="hhjy" localSheetId="91">#REF!</definedName>
    <definedName name="hhjy" localSheetId="92">#REF!</definedName>
    <definedName name="hhjy" localSheetId="94">#REF!</definedName>
    <definedName name="hhjy" localSheetId="95">#REF!</definedName>
    <definedName name="hhjy" localSheetId="96">#REF!</definedName>
    <definedName name="hhjy" localSheetId="102">#REF!</definedName>
    <definedName name="hhjy" localSheetId="103">#REF!</definedName>
    <definedName name="hhjy" localSheetId="104">#REF!</definedName>
    <definedName name="hhjy" localSheetId="105">#REF!</definedName>
    <definedName name="hhjy" localSheetId="106">#REF!</definedName>
    <definedName name="hhjy" localSheetId="4">#REF!</definedName>
    <definedName name="hhjy" localSheetId="5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>#REF!</definedName>
    <definedName name="hjg" localSheetId="24">#REF!</definedName>
    <definedName name="hjg" localSheetId="26">#REF!</definedName>
    <definedName name="hjg" localSheetId="29">#REF!</definedName>
    <definedName name="hjg" localSheetId="30">#REF!</definedName>
    <definedName name="hjg" localSheetId="32">#REF!</definedName>
    <definedName name="hjg" localSheetId="33">#REF!</definedName>
    <definedName name="hjg" localSheetId="37">#REF!</definedName>
    <definedName name="hjg" localSheetId="38">#REF!</definedName>
    <definedName name="hjg" localSheetId="41">#REF!</definedName>
    <definedName name="hjg" localSheetId="42">#REF!</definedName>
    <definedName name="hjg" localSheetId="47">#REF!</definedName>
    <definedName name="hjg" localSheetId="48">#REF!</definedName>
    <definedName name="hjg" localSheetId="50">#REF!</definedName>
    <definedName name="hjg" localSheetId="53">#REF!</definedName>
    <definedName name="hjg" localSheetId="70">#REF!</definedName>
    <definedName name="hjg" localSheetId="71">#REF!</definedName>
    <definedName name="hjg" localSheetId="67">#REF!</definedName>
    <definedName name="hjg" localSheetId="68">#REF!</definedName>
    <definedName name="hjg" localSheetId="69">#REF!</definedName>
    <definedName name="hjg" localSheetId="78">#REF!</definedName>
    <definedName name="hjg" localSheetId="79">#REF!</definedName>
    <definedName name="hjg" localSheetId="80">#REF!</definedName>
    <definedName name="hjg" localSheetId="3">#REF!</definedName>
    <definedName name="hjg" localSheetId="89">#REF!</definedName>
    <definedName name="hjg" localSheetId="91">#REF!</definedName>
    <definedName name="hjg" localSheetId="92">#REF!</definedName>
    <definedName name="hjg" localSheetId="94">#REF!</definedName>
    <definedName name="hjg" localSheetId="95">#REF!</definedName>
    <definedName name="hjg" localSheetId="96">#REF!</definedName>
    <definedName name="hjg" localSheetId="102">#REF!</definedName>
    <definedName name="hjg" localSheetId="103">#REF!</definedName>
    <definedName name="hjg" localSheetId="104">#REF!</definedName>
    <definedName name="hjg" localSheetId="105">#REF!</definedName>
    <definedName name="hjg" localSheetId="106">#REF!</definedName>
    <definedName name="hjg" localSheetId="4">#REF!</definedName>
    <definedName name="hjg" localSheetId="5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>#REF!</definedName>
    <definedName name="hjgy" localSheetId="24">#REF!</definedName>
    <definedName name="hjgy" localSheetId="26">#REF!</definedName>
    <definedName name="hjgy" localSheetId="29">#REF!</definedName>
    <definedName name="hjgy" localSheetId="30">#REF!</definedName>
    <definedName name="hjgy" localSheetId="32">#REF!</definedName>
    <definedName name="hjgy" localSheetId="33">#REF!</definedName>
    <definedName name="hjgy" localSheetId="37">#REF!</definedName>
    <definedName name="hjgy" localSheetId="38">#REF!</definedName>
    <definedName name="hjgy" localSheetId="41">#REF!</definedName>
    <definedName name="hjgy" localSheetId="42">#REF!</definedName>
    <definedName name="hjgy" localSheetId="47">#REF!</definedName>
    <definedName name="hjgy" localSheetId="48">#REF!</definedName>
    <definedName name="hjgy" localSheetId="50">#REF!</definedName>
    <definedName name="hjgy" localSheetId="53">#REF!</definedName>
    <definedName name="hjgy" localSheetId="70">#REF!</definedName>
    <definedName name="hjgy" localSheetId="71">#REF!</definedName>
    <definedName name="hjgy" localSheetId="67">#REF!</definedName>
    <definedName name="hjgy" localSheetId="68">#REF!</definedName>
    <definedName name="hjgy" localSheetId="69">#REF!</definedName>
    <definedName name="hjgy" localSheetId="78">#REF!</definedName>
    <definedName name="hjgy" localSheetId="79">#REF!</definedName>
    <definedName name="hjgy" localSheetId="80">#REF!</definedName>
    <definedName name="hjgy" localSheetId="3">#REF!</definedName>
    <definedName name="hjgy" localSheetId="89">#REF!</definedName>
    <definedName name="hjgy" localSheetId="91">#REF!</definedName>
    <definedName name="hjgy" localSheetId="92">#REF!</definedName>
    <definedName name="hjgy" localSheetId="94">#REF!</definedName>
    <definedName name="hjgy" localSheetId="95">#REF!</definedName>
    <definedName name="hjgy" localSheetId="96">#REF!</definedName>
    <definedName name="hjgy" localSheetId="102">#REF!</definedName>
    <definedName name="hjgy" localSheetId="103">#REF!</definedName>
    <definedName name="hjgy" localSheetId="104">#REF!</definedName>
    <definedName name="hjgy" localSheetId="105">#REF!</definedName>
    <definedName name="hjgy" localSheetId="106">#REF!</definedName>
    <definedName name="hjgy" localSheetId="4">#REF!</definedName>
    <definedName name="hjgy" localSheetId="5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>#REF!</definedName>
    <definedName name="iii" localSheetId="0">#REF!</definedName>
    <definedName name="iii" localSheetId="24">#REF!</definedName>
    <definedName name="iii" localSheetId="26">#REF!</definedName>
    <definedName name="iii" localSheetId="29">#REF!</definedName>
    <definedName name="iii" localSheetId="30">#REF!</definedName>
    <definedName name="iii" localSheetId="32">#REF!</definedName>
    <definedName name="iii" localSheetId="33">#REF!</definedName>
    <definedName name="iii" localSheetId="1">#REF!</definedName>
    <definedName name="iii" localSheetId="34">#REF!</definedName>
    <definedName name="iii" localSheetId="35">#REF!</definedName>
    <definedName name="iii" localSheetId="36">#REF!</definedName>
    <definedName name="iii" localSheetId="37">#REF!</definedName>
    <definedName name="iii" localSheetId="38">#REF!</definedName>
    <definedName name="iii" localSheetId="39">#REF!</definedName>
    <definedName name="iii" localSheetId="40">#REF!</definedName>
    <definedName name="iii" localSheetId="41">#REF!</definedName>
    <definedName name="iii" localSheetId="42">#REF!</definedName>
    <definedName name="iii" localSheetId="43">#REF!</definedName>
    <definedName name="iii" localSheetId="47">#REF!</definedName>
    <definedName name="iii" localSheetId="48">#REF!</definedName>
    <definedName name="iii" localSheetId="50">#REF!</definedName>
    <definedName name="iii" localSheetId="53">#REF!</definedName>
    <definedName name="iii" localSheetId="59">#REF!</definedName>
    <definedName name="iii" localSheetId="60">#REF!</definedName>
    <definedName name="iii" localSheetId="70">#REF!</definedName>
    <definedName name="iii" localSheetId="71">#REF!</definedName>
    <definedName name="iii" localSheetId="67">#REF!</definedName>
    <definedName name="iii" localSheetId="68">#REF!</definedName>
    <definedName name="iii" localSheetId="69">#REF!</definedName>
    <definedName name="iii" localSheetId="78">#REF!</definedName>
    <definedName name="iii" localSheetId="79">#REF!</definedName>
    <definedName name="iii" localSheetId="80">#REF!</definedName>
    <definedName name="iii" localSheetId="2">#REF!</definedName>
    <definedName name="iii" localSheetId="3">#REF!</definedName>
    <definedName name="iii" localSheetId="89">#REF!</definedName>
    <definedName name="iii" localSheetId="91">#REF!</definedName>
    <definedName name="iii" localSheetId="92">#REF!</definedName>
    <definedName name="iii" localSheetId="94">#REF!</definedName>
    <definedName name="iii" localSheetId="95">#REF!</definedName>
    <definedName name="iii" localSheetId="96">#REF!</definedName>
    <definedName name="iii" localSheetId="102">#REF!</definedName>
    <definedName name="iii" localSheetId="103">#REF!</definedName>
    <definedName name="iii" localSheetId="104">#REF!</definedName>
    <definedName name="iii" localSheetId="105">#REF!</definedName>
    <definedName name="iii" localSheetId="106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>#REF!</definedName>
    <definedName name="iiiii" localSheetId="24">#REF!</definedName>
    <definedName name="iiiii" localSheetId="26" hidden="1">#REF!</definedName>
    <definedName name="iiiii" localSheetId="29" hidden="1">#REF!</definedName>
    <definedName name="iiiii" localSheetId="30" hidden="1">#REF!</definedName>
    <definedName name="iiiii" localSheetId="32" hidden="1">#REF!</definedName>
    <definedName name="iiiii" localSheetId="33" hidden="1">#REF!</definedName>
    <definedName name="iiiii" localSheetId="37" hidden="1">#REF!</definedName>
    <definedName name="iiiii" localSheetId="38" hidden="1">#REF!</definedName>
    <definedName name="iiiii" localSheetId="41" hidden="1">#REF!</definedName>
    <definedName name="iiiii" localSheetId="42" hidden="1">#REF!</definedName>
    <definedName name="iiiii" localSheetId="47" hidden="1">#REF!</definedName>
    <definedName name="iiiii" localSheetId="48" hidden="1">#REF!</definedName>
    <definedName name="iiiii" localSheetId="50" hidden="1">#REF!</definedName>
    <definedName name="iiiii" localSheetId="53" hidden="1">#REF!</definedName>
    <definedName name="iiiii" localSheetId="70" hidden="1">#REF!</definedName>
    <definedName name="iiiii" localSheetId="71" hidden="1">#REF!</definedName>
    <definedName name="iiiii" localSheetId="67" hidden="1">#REF!</definedName>
    <definedName name="iiiii" localSheetId="68" hidden="1">#REF!</definedName>
    <definedName name="iiiii" localSheetId="69" hidden="1">#REF!</definedName>
    <definedName name="iiiii" localSheetId="78" hidden="1">#REF!</definedName>
    <definedName name="iiiii" localSheetId="79" hidden="1">#REF!</definedName>
    <definedName name="iiiii" localSheetId="80" hidden="1">#REF!</definedName>
    <definedName name="iiiii" localSheetId="3" hidden="1">#REF!</definedName>
    <definedName name="iiiii" localSheetId="89" hidden="1">#REF!</definedName>
    <definedName name="iiiii" localSheetId="91" hidden="1">#REF!</definedName>
    <definedName name="iiiii" localSheetId="92" hidden="1">#REF!</definedName>
    <definedName name="iiiii" localSheetId="94" hidden="1">#REF!</definedName>
    <definedName name="iiiii" localSheetId="95" hidden="1">#REF!</definedName>
    <definedName name="iiiii" localSheetId="96" hidden="1">#REF!</definedName>
    <definedName name="iiiii" localSheetId="102" hidden="1">#REF!</definedName>
    <definedName name="iiiii" localSheetId="103" hidden="1">#REF!</definedName>
    <definedName name="iiiii" localSheetId="104" hidden="1">#REF!</definedName>
    <definedName name="iiiii" localSheetId="105" hidden="1">#REF!</definedName>
    <definedName name="iiiii" localSheetId="106" hidden="1">#REF!</definedName>
    <definedName name="iiiii" localSheetId="4" hidden="1">#REF!</definedName>
    <definedName name="iiiii" localSheetId="5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hidden="1">#REF!</definedName>
    <definedName name="j" localSheetId="0">#REF!</definedName>
    <definedName name="j" localSheetId="24">#REF!</definedName>
    <definedName name="j" localSheetId="26">#REF!</definedName>
    <definedName name="j" localSheetId="29">#REF!</definedName>
    <definedName name="j" localSheetId="30">#REF!</definedName>
    <definedName name="j" localSheetId="32">#REF!</definedName>
    <definedName name="j" localSheetId="33">#REF!</definedName>
    <definedName name="j" localSheetId="1">#REF!</definedName>
    <definedName name="j" localSheetId="34">#REF!</definedName>
    <definedName name="j" localSheetId="35">#REF!</definedName>
    <definedName name="j" localSheetId="36">#REF!</definedName>
    <definedName name="j" localSheetId="37">#REF!</definedName>
    <definedName name="j" localSheetId="38">#REF!</definedName>
    <definedName name="j" localSheetId="39">#REF!</definedName>
    <definedName name="j" localSheetId="40">#REF!</definedName>
    <definedName name="j" localSheetId="41">#REF!</definedName>
    <definedName name="j" localSheetId="42">#REF!</definedName>
    <definedName name="j" localSheetId="43">#REF!</definedName>
    <definedName name="j" localSheetId="47">#REF!</definedName>
    <definedName name="j" localSheetId="48">#REF!</definedName>
    <definedName name="j" localSheetId="50">#REF!</definedName>
    <definedName name="j" localSheetId="53">#REF!</definedName>
    <definedName name="j" localSheetId="59">#REF!</definedName>
    <definedName name="j" localSheetId="60">#REF!</definedName>
    <definedName name="j" localSheetId="70">#REF!</definedName>
    <definedName name="j" localSheetId="71">#REF!</definedName>
    <definedName name="j" localSheetId="67">#REF!</definedName>
    <definedName name="j" localSheetId="68">#REF!</definedName>
    <definedName name="j" localSheetId="69">#REF!</definedName>
    <definedName name="j" localSheetId="78">#REF!</definedName>
    <definedName name="j" localSheetId="79">#REF!</definedName>
    <definedName name="j" localSheetId="80">#REF!</definedName>
    <definedName name="j" localSheetId="2">#REF!</definedName>
    <definedName name="j" localSheetId="3">#REF!</definedName>
    <definedName name="j" localSheetId="89">#REF!</definedName>
    <definedName name="j" localSheetId="91">#REF!</definedName>
    <definedName name="j" localSheetId="92">#REF!</definedName>
    <definedName name="j" localSheetId="94">#REF!</definedName>
    <definedName name="j" localSheetId="95">#REF!</definedName>
    <definedName name="j" localSheetId="96">#REF!</definedName>
    <definedName name="j" localSheetId="102">#REF!</definedName>
    <definedName name="j" localSheetId="103">#REF!</definedName>
    <definedName name="j" localSheetId="104">#REF!</definedName>
    <definedName name="j" localSheetId="105">#REF!</definedName>
    <definedName name="j" localSheetId="106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>#REF!</definedName>
    <definedName name="jjj" localSheetId="24">#REF!</definedName>
    <definedName name="jjj" localSheetId="26">#REF!</definedName>
    <definedName name="jjj" localSheetId="29">#REF!</definedName>
    <definedName name="jjj" localSheetId="30">#REF!</definedName>
    <definedName name="jjj" localSheetId="32">#REF!</definedName>
    <definedName name="jjj" localSheetId="33">#REF!</definedName>
    <definedName name="jjj" localSheetId="37">#REF!</definedName>
    <definedName name="jjj" localSheetId="38">#REF!</definedName>
    <definedName name="jjj" localSheetId="41">#REF!</definedName>
    <definedName name="jjj" localSheetId="42">#REF!</definedName>
    <definedName name="jjj" localSheetId="47">#REF!</definedName>
    <definedName name="jjj" localSheetId="48">#REF!</definedName>
    <definedName name="jjj" localSheetId="50">#REF!</definedName>
    <definedName name="jjj" localSheetId="53">#REF!</definedName>
    <definedName name="jjj" localSheetId="70">#REF!</definedName>
    <definedName name="jjj" localSheetId="71">#REF!</definedName>
    <definedName name="jjj" localSheetId="67">#REF!</definedName>
    <definedName name="jjj" localSheetId="68">#REF!</definedName>
    <definedName name="jjj" localSheetId="69">#REF!</definedName>
    <definedName name="jjj" localSheetId="78">#REF!</definedName>
    <definedName name="jjj" localSheetId="79">#REF!</definedName>
    <definedName name="jjj" localSheetId="80">#REF!</definedName>
    <definedName name="jjj" localSheetId="3">#REF!</definedName>
    <definedName name="jjj" localSheetId="89">#REF!</definedName>
    <definedName name="jjj" localSheetId="91">#REF!</definedName>
    <definedName name="jjj" localSheetId="92">#REF!</definedName>
    <definedName name="jjj" localSheetId="94">#REF!</definedName>
    <definedName name="jjj" localSheetId="95">#REF!</definedName>
    <definedName name="jjj" localSheetId="96">#REF!</definedName>
    <definedName name="jjj" localSheetId="102">#REF!</definedName>
    <definedName name="jjj" localSheetId="103">#REF!</definedName>
    <definedName name="jjj" localSheetId="104">#REF!</definedName>
    <definedName name="jjj" localSheetId="105">#REF!</definedName>
    <definedName name="jjj" localSheetId="106">#REF!</definedName>
    <definedName name="jjj" localSheetId="4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>#REF!</definedName>
    <definedName name="jjjt" localSheetId="24">#REF!</definedName>
    <definedName name="jjjt" localSheetId="26">#REF!</definedName>
    <definedName name="jjjt" localSheetId="29">#REF!</definedName>
    <definedName name="jjjt" localSheetId="30">#REF!</definedName>
    <definedName name="jjjt" localSheetId="32">#REF!</definedName>
    <definedName name="jjjt" localSheetId="33">#REF!</definedName>
    <definedName name="jjjt" localSheetId="37">#REF!</definedName>
    <definedName name="jjjt" localSheetId="38">#REF!</definedName>
    <definedName name="jjjt" localSheetId="41">#REF!</definedName>
    <definedName name="jjjt" localSheetId="42">#REF!</definedName>
    <definedName name="jjjt" localSheetId="47">#REF!</definedName>
    <definedName name="jjjt" localSheetId="48">#REF!</definedName>
    <definedName name="jjjt" localSheetId="50">#REF!</definedName>
    <definedName name="jjjt" localSheetId="53">#REF!</definedName>
    <definedName name="jjjt" localSheetId="70">#REF!</definedName>
    <definedName name="jjjt" localSheetId="71">#REF!</definedName>
    <definedName name="jjjt" localSheetId="67">#REF!</definedName>
    <definedName name="jjjt" localSheetId="68">#REF!</definedName>
    <definedName name="jjjt" localSheetId="69">#REF!</definedName>
    <definedName name="jjjt" localSheetId="78">#REF!</definedName>
    <definedName name="jjjt" localSheetId="79">#REF!</definedName>
    <definedName name="jjjt" localSheetId="80">#REF!</definedName>
    <definedName name="jjjt" localSheetId="3">#REF!</definedName>
    <definedName name="jjjt" localSheetId="89">#REF!</definedName>
    <definedName name="jjjt" localSheetId="91">#REF!</definedName>
    <definedName name="jjjt" localSheetId="92">#REF!</definedName>
    <definedName name="jjjt" localSheetId="94">#REF!</definedName>
    <definedName name="jjjt" localSheetId="95">#REF!</definedName>
    <definedName name="jjjt" localSheetId="96">#REF!</definedName>
    <definedName name="jjjt" localSheetId="102">#REF!</definedName>
    <definedName name="jjjt" localSheetId="103">#REF!</definedName>
    <definedName name="jjjt" localSheetId="104">#REF!</definedName>
    <definedName name="jjjt" localSheetId="105">#REF!</definedName>
    <definedName name="jjjt" localSheetId="106">#REF!</definedName>
    <definedName name="jjjt" localSheetId="4">#REF!</definedName>
    <definedName name="jjjt" localSheetId="5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>#REF!</definedName>
    <definedName name="jjjtg" localSheetId="24">#REF!</definedName>
    <definedName name="jjjtg" localSheetId="26">#REF!</definedName>
    <definedName name="jjjtg" localSheetId="29">#REF!</definedName>
    <definedName name="jjjtg" localSheetId="30">#REF!</definedName>
    <definedName name="jjjtg" localSheetId="32">#REF!</definedName>
    <definedName name="jjjtg" localSheetId="33">#REF!</definedName>
    <definedName name="jjjtg" localSheetId="37">#REF!</definedName>
    <definedName name="jjjtg" localSheetId="38">#REF!</definedName>
    <definedName name="jjjtg" localSheetId="41">#REF!</definedName>
    <definedName name="jjjtg" localSheetId="42">#REF!</definedName>
    <definedName name="jjjtg" localSheetId="47">#REF!</definedName>
    <definedName name="jjjtg" localSheetId="48">#REF!</definedName>
    <definedName name="jjjtg" localSheetId="50">#REF!</definedName>
    <definedName name="jjjtg" localSheetId="53">#REF!</definedName>
    <definedName name="jjjtg" localSheetId="70">#REF!</definedName>
    <definedName name="jjjtg" localSheetId="71">#REF!</definedName>
    <definedName name="jjjtg" localSheetId="67">#REF!</definedName>
    <definedName name="jjjtg" localSheetId="68">#REF!</definedName>
    <definedName name="jjjtg" localSheetId="69">#REF!</definedName>
    <definedName name="jjjtg" localSheetId="78">#REF!</definedName>
    <definedName name="jjjtg" localSheetId="79">#REF!</definedName>
    <definedName name="jjjtg" localSheetId="80">#REF!</definedName>
    <definedName name="jjjtg" localSheetId="3">#REF!</definedName>
    <definedName name="jjjtg" localSheetId="89">#REF!</definedName>
    <definedName name="jjjtg" localSheetId="91">#REF!</definedName>
    <definedName name="jjjtg" localSheetId="92">#REF!</definedName>
    <definedName name="jjjtg" localSheetId="94">#REF!</definedName>
    <definedName name="jjjtg" localSheetId="95">#REF!</definedName>
    <definedName name="jjjtg" localSheetId="96">#REF!</definedName>
    <definedName name="jjjtg" localSheetId="102">#REF!</definedName>
    <definedName name="jjjtg" localSheetId="103">#REF!</definedName>
    <definedName name="jjjtg" localSheetId="104">#REF!</definedName>
    <definedName name="jjjtg" localSheetId="105">#REF!</definedName>
    <definedName name="jjjtg" localSheetId="106">#REF!</definedName>
    <definedName name="jjjtg" localSheetId="4">#REF!</definedName>
    <definedName name="jjjtg" localSheetId="5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>#REF!</definedName>
    <definedName name="jjju" localSheetId="24">#REF!</definedName>
    <definedName name="jjju" localSheetId="26">#REF!</definedName>
    <definedName name="jjju" localSheetId="29">#REF!</definedName>
    <definedName name="jjju" localSheetId="30">#REF!</definedName>
    <definedName name="jjju" localSheetId="32">#REF!</definedName>
    <definedName name="jjju" localSheetId="33">#REF!</definedName>
    <definedName name="jjju" localSheetId="37">#REF!</definedName>
    <definedName name="jjju" localSheetId="38">#REF!</definedName>
    <definedName name="jjju" localSheetId="41">#REF!</definedName>
    <definedName name="jjju" localSheetId="42">#REF!</definedName>
    <definedName name="jjju" localSheetId="47">#REF!</definedName>
    <definedName name="jjju" localSheetId="48">#REF!</definedName>
    <definedName name="jjju" localSheetId="50">#REF!</definedName>
    <definedName name="jjju" localSheetId="53">#REF!</definedName>
    <definedName name="jjju" localSheetId="70">#REF!</definedName>
    <definedName name="jjju" localSheetId="71">#REF!</definedName>
    <definedName name="jjju" localSheetId="67">#REF!</definedName>
    <definedName name="jjju" localSheetId="68">#REF!</definedName>
    <definedName name="jjju" localSheetId="69">#REF!</definedName>
    <definedName name="jjju" localSheetId="78">#REF!</definedName>
    <definedName name="jjju" localSheetId="79">#REF!</definedName>
    <definedName name="jjju" localSheetId="80">#REF!</definedName>
    <definedName name="jjju" localSheetId="3">#REF!</definedName>
    <definedName name="jjju" localSheetId="89">#REF!</definedName>
    <definedName name="jjju" localSheetId="91">#REF!</definedName>
    <definedName name="jjju" localSheetId="92">#REF!</definedName>
    <definedName name="jjju" localSheetId="94">#REF!</definedName>
    <definedName name="jjju" localSheetId="95">#REF!</definedName>
    <definedName name="jjju" localSheetId="96">#REF!</definedName>
    <definedName name="jjju" localSheetId="102">#REF!</definedName>
    <definedName name="jjju" localSheetId="103">#REF!</definedName>
    <definedName name="jjju" localSheetId="104">#REF!</definedName>
    <definedName name="jjju" localSheetId="105">#REF!</definedName>
    <definedName name="jjju" localSheetId="106">#REF!</definedName>
    <definedName name="jjju" localSheetId="4">#REF!</definedName>
    <definedName name="jjju" localSheetId="5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>#REF!</definedName>
    <definedName name="jjjy" localSheetId="24">#REF!</definedName>
    <definedName name="jjjy" localSheetId="26">#REF!</definedName>
    <definedName name="jjjy" localSheetId="29">#REF!</definedName>
    <definedName name="jjjy" localSheetId="30">#REF!</definedName>
    <definedName name="jjjy" localSheetId="32">#REF!</definedName>
    <definedName name="jjjy" localSheetId="33">#REF!</definedName>
    <definedName name="jjjy" localSheetId="37">#REF!</definedName>
    <definedName name="jjjy" localSheetId="38">#REF!</definedName>
    <definedName name="jjjy" localSheetId="41">#REF!</definedName>
    <definedName name="jjjy" localSheetId="42">#REF!</definedName>
    <definedName name="jjjy" localSheetId="47">#REF!</definedName>
    <definedName name="jjjy" localSheetId="48">#REF!</definedName>
    <definedName name="jjjy" localSheetId="50">#REF!</definedName>
    <definedName name="jjjy" localSheetId="53">#REF!</definedName>
    <definedName name="jjjy" localSheetId="70">#REF!</definedName>
    <definedName name="jjjy" localSheetId="71">#REF!</definedName>
    <definedName name="jjjy" localSheetId="67">#REF!</definedName>
    <definedName name="jjjy" localSheetId="68">#REF!</definedName>
    <definedName name="jjjy" localSheetId="69">#REF!</definedName>
    <definedName name="jjjy" localSheetId="78">#REF!</definedName>
    <definedName name="jjjy" localSheetId="79">#REF!</definedName>
    <definedName name="jjjy" localSheetId="80">#REF!</definedName>
    <definedName name="jjjy" localSheetId="3">#REF!</definedName>
    <definedName name="jjjy" localSheetId="89">#REF!</definedName>
    <definedName name="jjjy" localSheetId="91">#REF!</definedName>
    <definedName name="jjjy" localSheetId="92">#REF!</definedName>
    <definedName name="jjjy" localSheetId="94">#REF!</definedName>
    <definedName name="jjjy" localSheetId="95">#REF!</definedName>
    <definedName name="jjjy" localSheetId="96">#REF!</definedName>
    <definedName name="jjjy" localSheetId="102">#REF!</definedName>
    <definedName name="jjjy" localSheetId="103">#REF!</definedName>
    <definedName name="jjjy" localSheetId="104">#REF!</definedName>
    <definedName name="jjjy" localSheetId="105">#REF!</definedName>
    <definedName name="jjjy" localSheetId="106">#REF!</definedName>
    <definedName name="jjjy" localSheetId="4">#REF!</definedName>
    <definedName name="jjjy" localSheetId="5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>#REF!</definedName>
    <definedName name="johor" localSheetId="0" hidden="1">'[14]7.6'!#REF!</definedName>
    <definedName name="johor" localSheetId="24">'[15]7.6'!#REF!</definedName>
    <definedName name="johor" localSheetId="26" hidden="1">'[14]7.6'!#REF!</definedName>
    <definedName name="johor" localSheetId="29" hidden="1">'[14]7.6'!#REF!</definedName>
    <definedName name="johor" localSheetId="30" hidden="1">'[14]7.6'!#REF!</definedName>
    <definedName name="johor" localSheetId="32" hidden="1">'[14]7.6'!#REF!</definedName>
    <definedName name="johor" localSheetId="33" hidden="1">'[14]7.6'!#REF!</definedName>
    <definedName name="johor" localSheetId="1" hidden="1">'[14]7.6'!#REF!</definedName>
    <definedName name="johor" localSheetId="34" hidden="1">'[14]7.6'!#REF!</definedName>
    <definedName name="johor" localSheetId="35" hidden="1">'[14]7.6'!#REF!</definedName>
    <definedName name="johor" localSheetId="36" hidden="1">'[14]7.6'!#REF!</definedName>
    <definedName name="johor" localSheetId="37" hidden="1">'[14]7.6'!#REF!</definedName>
    <definedName name="johor" localSheetId="38" hidden="1">'[14]7.6'!#REF!</definedName>
    <definedName name="johor" localSheetId="39" hidden="1">'[14]7.6'!#REF!</definedName>
    <definedName name="johor" localSheetId="40" hidden="1">'[14]7.6'!#REF!</definedName>
    <definedName name="johor" localSheetId="41" hidden="1">'[14]7.6'!#REF!</definedName>
    <definedName name="johor" localSheetId="42" hidden="1">'[14]7.6'!#REF!</definedName>
    <definedName name="johor" localSheetId="43" hidden="1">'[14]7.6'!#REF!</definedName>
    <definedName name="johor" localSheetId="47" hidden="1">'[14]7.6'!#REF!</definedName>
    <definedName name="johor" localSheetId="48" hidden="1">'[14]7.6'!#REF!</definedName>
    <definedName name="johor" localSheetId="50" hidden="1">'[14]7.6'!#REF!</definedName>
    <definedName name="johor" localSheetId="53" hidden="1">'[14]7.6'!#REF!</definedName>
    <definedName name="johor" localSheetId="59" hidden="1">'[9]7.6'!#REF!</definedName>
    <definedName name="johor" localSheetId="60" hidden="1">'[9]7.6'!#REF!</definedName>
    <definedName name="johor" localSheetId="70" hidden="1">'[14]7.6'!#REF!</definedName>
    <definedName name="johor" localSheetId="71" hidden="1">'[14]7.6'!#REF!</definedName>
    <definedName name="johor" localSheetId="67" hidden="1">'[14]7.6'!#REF!</definedName>
    <definedName name="johor" localSheetId="68" hidden="1">'[14]7.6'!#REF!</definedName>
    <definedName name="johor" localSheetId="69" hidden="1">'[14]7.6'!#REF!</definedName>
    <definedName name="johor" localSheetId="78" hidden="1">'[14]7.6'!#REF!</definedName>
    <definedName name="johor" localSheetId="79" hidden="1">'[14]7.6'!#REF!</definedName>
    <definedName name="johor" localSheetId="80" hidden="1">'[14]7.6'!#REF!</definedName>
    <definedName name="johor" localSheetId="2" hidden="1">'[14]7.6'!#REF!</definedName>
    <definedName name="johor" localSheetId="3" hidden="1">'[14]7.6'!#REF!</definedName>
    <definedName name="johor" localSheetId="89" hidden="1">'[16]7.6'!#REF!</definedName>
    <definedName name="johor" localSheetId="91" hidden="1">'[14]7.6'!#REF!</definedName>
    <definedName name="johor" localSheetId="92" hidden="1">'[14]7.6'!#REF!</definedName>
    <definedName name="johor" localSheetId="94" hidden="1">'[14]7.6'!#REF!</definedName>
    <definedName name="johor" localSheetId="95" hidden="1">'[14]7.6'!#REF!</definedName>
    <definedName name="johor" localSheetId="96" hidden="1">'[14]7.6'!#REF!</definedName>
    <definedName name="johor" localSheetId="102" hidden="1">'[14]7.6'!#REF!</definedName>
    <definedName name="johor" localSheetId="103" hidden="1">'[14]7.6'!#REF!</definedName>
    <definedName name="johor" localSheetId="104" hidden="1">'[14]7.6'!#REF!</definedName>
    <definedName name="johor" localSheetId="105" hidden="1">'[9]7.6'!#REF!</definedName>
    <definedName name="johor" localSheetId="106" hidden="1">'[9]7.6'!#REF!</definedName>
    <definedName name="johor" localSheetId="4" hidden="1">'[14]7.6'!#REF!</definedName>
    <definedName name="johor" localSheetId="5" hidden="1">'[14]7.6'!#REF!</definedName>
    <definedName name="johor" localSheetId="6" hidden="1">'[14]7.6'!#REF!</definedName>
    <definedName name="johor" localSheetId="7" hidden="1">'[14]7.6'!#REF!</definedName>
    <definedName name="johor" localSheetId="8" hidden="1">'[14]7.6'!#REF!</definedName>
    <definedName name="johor" localSheetId="9" hidden="1">'[14]7.6'!#REF!</definedName>
    <definedName name="johor" hidden="1">'[14]7.6'!#REF!</definedName>
    <definedName name="JOHOR1" localSheetId="0" hidden="1">'[17]4.9'!#REF!</definedName>
    <definedName name="JOHOR1" localSheetId="24">'[18]4.9'!#REF!</definedName>
    <definedName name="JOHOR1" localSheetId="26" hidden="1">'[17]4.9'!#REF!</definedName>
    <definedName name="JOHOR1" localSheetId="29" hidden="1">'[17]4.9'!#REF!</definedName>
    <definedName name="JOHOR1" localSheetId="30" hidden="1">'[17]4.9'!#REF!</definedName>
    <definedName name="JOHOR1" localSheetId="32" hidden="1">'[17]4.9'!#REF!</definedName>
    <definedName name="JOHOR1" localSheetId="33" hidden="1">'[17]4.9'!#REF!</definedName>
    <definedName name="JOHOR1" localSheetId="1" hidden="1">'[17]4.9'!#REF!</definedName>
    <definedName name="JOHOR1" localSheetId="34" hidden="1">'[17]4.9'!#REF!</definedName>
    <definedName name="JOHOR1" localSheetId="35" hidden="1">'[17]4.9'!#REF!</definedName>
    <definedName name="JOHOR1" localSheetId="36" hidden="1">'[17]4.9'!#REF!</definedName>
    <definedName name="JOHOR1" localSheetId="37" hidden="1">'[17]4.9'!#REF!</definedName>
    <definedName name="JOHOR1" localSheetId="38" hidden="1">'[17]4.9'!#REF!</definedName>
    <definedName name="JOHOR1" localSheetId="39" hidden="1">'[17]4.9'!#REF!</definedName>
    <definedName name="JOHOR1" localSheetId="40" hidden="1">'[17]4.9'!#REF!</definedName>
    <definedName name="JOHOR1" localSheetId="41" hidden="1">'[17]4.9'!#REF!</definedName>
    <definedName name="JOHOR1" localSheetId="42" hidden="1">'[17]4.9'!#REF!</definedName>
    <definedName name="JOHOR1" localSheetId="43" hidden="1">'[17]4.9'!#REF!</definedName>
    <definedName name="JOHOR1" localSheetId="47" hidden="1">'[17]4.9'!#REF!</definedName>
    <definedName name="JOHOR1" localSheetId="48" hidden="1">'[17]4.9'!#REF!</definedName>
    <definedName name="JOHOR1" localSheetId="50" hidden="1">'[17]4.9'!#REF!</definedName>
    <definedName name="JOHOR1" localSheetId="53" hidden="1">'[17]4.9'!#REF!</definedName>
    <definedName name="JOHOR1" localSheetId="59" hidden="1">'[19]4.9'!#REF!</definedName>
    <definedName name="JOHOR1" localSheetId="60" hidden="1">'[19]4.9'!#REF!</definedName>
    <definedName name="JOHOR1" localSheetId="70" hidden="1">'[17]4.9'!#REF!</definedName>
    <definedName name="JOHOR1" localSheetId="71" hidden="1">'[17]4.9'!#REF!</definedName>
    <definedName name="JOHOR1" localSheetId="67" hidden="1">'[17]4.9'!#REF!</definedName>
    <definedName name="JOHOR1" localSheetId="68" hidden="1">'[17]4.9'!#REF!</definedName>
    <definedName name="JOHOR1" localSheetId="69" hidden="1">'[17]4.9'!#REF!</definedName>
    <definedName name="JOHOR1" localSheetId="78" hidden="1">'[17]4.9'!#REF!</definedName>
    <definedName name="JOHOR1" localSheetId="79" hidden="1">'[17]4.9'!#REF!</definedName>
    <definedName name="JOHOR1" localSheetId="80" hidden="1">'[17]4.9'!#REF!</definedName>
    <definedName name="JOHOR1" localSheetId="2" hidden="1">'[17]4.9'!#REF!</definedName>
    <definedName name="JOHOR1" localSheetId="3" hidden="1">'[17]4.9'!#REF!</definedName>
    <definedName name="JOHOR1" localSheetId="89" hidden="1">'[20]4.9'!#REF!</definedName>
    <definedName name="JOHOR1" localSheetId="91" hidden="1">'[17]4.9'!#REF!</definedName>
    <definedName name="JOHOR1" localSheetId="92" hidden="1">'[17]4.9'!#REF!</definedName>
    <definedName name="JOHOR1" localSheetId="94" hidden="1">'[17]4.9'!#REF!</definedName>
    <definedName name="JOHOR1" localSheetId="95" hidden="1">'[17]4.9'!#REF!</definedName>
    <definedName name="JOHOR1" localSheetId="96" hidden="1">'[17]4.9'!#REF!</definedName>
    <definedName name="JOHOR1" localSheetId="102" hidden="1">'[17]4.9'!#REF!</definedName>
    <definedName name="JOHOR1" localSheetId="103" hidden="1">'[17]4.9'!#REF!</definedName>
    <definedName name="JOHOR1" localSheetId="104" hidden="1">'[17]4.9'!#REF!</definedName>
    <definedName name="JOHOR1" localSheetId="105" hidden="1">'[19]4.9'!#REF!</definedName>
    <definedName name="JOHOR1" localSheetId="106" hidden="1">'[19]4.9'!#REF!</definedName>
    <definedName name="JOHOR1" localSheetId="4" hidden="1">'[17]4.9'!#REF!</definedName>
    <definedName name="JOHOR1" localSheetId="5" hidden="1">'[17]4.9'!#REF!</definedName>
    <definedName name="JOHOR1" localSheetId="6" hidden="1">'[17]4.9'!#REF!</definedName>
    <definedName name="JOHOR1" localSheetId="7" hidden="1">'[17]4.9'!#REF!</definedName>
    <definedName name="JOHOR1" localSheetId="8" hidden="1">'[17]4.9'!#REF!</definedName>
    <definedName name="JOHOR1" localSheetId="9" hidden="1">'[17]4.9'!#REF!</definedName>
    <definedName name="JOHOR1" hidden="1">'[17]4.9'!#REF!</definedName>
    <definedName name="k" localSheetId="0">#REF!</definedName>
    <definedName name="k" localSheetId="17">#REF!</definedName>
    <definedName name="k" localSheetId="18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 hidden="1">#REF!</definedName>
    <definedName name="k" localSheetId="26" hidden="1">#REF!</definedName>
    <definedName name="k" localSheetId="27" hidden="1">#REF!</definedName>
    <definedName name="k" localSheetId="28" hidden="1">#REF!</definedName>
    <definedName name="k" localSheetId="29" hidden="1">#REF!</definedName>
    <definedName name="k" localSheetId="30" hidden="1">#REF!</definedName>
    <definedName name="k" localSheetId="32" hidden="1">#REF!</definedName>
    <definedName name="k" localSheetId="33" hidden="1">#REF!</definedName>
    <definedName name="k" localSheetId="1">#REF!</definedName>
    <definedName name="k" localSheetId="34">#REF!</definedName>
    <definedName name="k" localSheetId="35">#REF!</definedName>
    <definedName name="k" localSheetId="36">#REF!</definedName>
    <definedName name="k" localSheetId="37">#REF!</definedName>
    <definedName name="k" localSheetId="38">#REF!</definedName>
    <definedName name="k" localSheetId="39">#REF!</definedName>
    <definedName name="k" localSheetId="40">#REF!</definedName>
    <definedName name="k" localSheetId="41">#REF!</definedName>
    <definedName name="k" localSheetId="42">#REF!</definedName>
    <definedName name="k" localSheetId="43">#REF!</definedName>
    <definedName name="k" localSheetId="44" hidden="1">#REF!</definedName>
    <definedName name="k" localSheetId="47" hidden="1">#REF!</definedName>
    <definedName name="k" localSheetId="48" hidden="1">#REF!</definedName>
    <definedName name="k" localSheetId="50" hidden="1">#REF!</definedName>
    <definedName name="k" localSheetId="53" hidden="1">#REF!</definedName>
    <definedName name="k" localSheetId="59">#REF!</definedName>
    <definedName name="k" localSheetId="60">#REF!</definedName>
    <definedName name="k" localSheetId="70" hidden="1">#REF!</definedName>
    <definedName name="k" localSheetId="71" hidden="1">#REF!</definedName>
    <definedName name="k" localSheetId="67" hidden="1">#REF!</definedName>
    <definedName name="k" localSheetId="68" hidden="1">#REF!</definedName>
    <definedName name="k" localSheetId="69" hidden="1">#REF!</definedName>
    <definedName name="k" localSheetId="78" hidden="1">#REF!</definedName>
    <definedName name="k" localSheetId="79" hidden="1">#REF!</definedName>
    <definedName name="k" localSheetId="80" hidden="1">#REF!</definedName>
    <definedName name="k" localSheetId="2">#REF!</definedName>
    <definedName name="k" localSheetId="3">#REF!</definedName>
    <definedName name="k" localSheetId="89">#REF!</definedName>
    <definedName name="k" localSheetId="91">#REF!</definedName>
    <definedName name="k" localSheetId="92">#REF!</definedName>
    <definedName name="k" localSheetId="94" hidden="1">#REF!</definedName>
    <definedName name="k" localSheetId="95">#REF!</definedName>
    <definedName name="k" localSheetId="96">#REF!</definedName>
    <definedName name="k" localSheetId="102" hidden="1">#REF!</definedName>
    <definedName name="k" localSheetId="103" hidden="1">#REF!</definedName>
    <definedName name="k" localSheetId="104" hidden="1">#REF!</definedName>
    <definedName name="k" localSheetId="105">#REF!</definedName>
    <definedName name="k" localSheetId="106">#REF!</definedName>
    <definedName name="k" localSheetId="4">#REF!</definedName>
    <definedName name="k" localSheetId="107" hidden="1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3" hidden="1">#REF!</definedName>
    <definedName name="k" localSheetId="14" hidden="1">#REF!</definedName>
    <definedName name="k" localSheetId="16" hidden="1">#REF!</definedName>
    <definedName name="k" hidden="1">#REF!</definedName>
    <definedName name="kk" localSheetId="24">#REF!</definedName>
    <definedName name="kk" localSheetId="26">#REF!</definedName>
    <definedName name="kk" localSheetId="29">#REF!</definedName>
    <definedName name="kk" localSheetId="30">#REF!</definedName>
    <definedName name="kk" localSheetId="32">#REF!</definedName>
    <definedName name="kk" localSheetId="33">#REF!</definedName>
    <definedName name="kk" localSheetId="37">#REF!</definedName>
    <definedName name="kk" localSheetId="38">#REF!</definedName>
    <definedName name="kk" localSheetId="41">#REF!</definedName>
    <definedName name="kk" localSheetId="42">#REF!</definedName>
    <definedName name="kk" localSheetId="47">#REF!</definedName>
    <definedName name="kk" localSheetId="48">#REF!</definedName>
    <definedName name="kk" localSheetId="50">#REF!</definedName>
    <definedName name="kk" localSheetId="53">#REF!</definedName>
    <definedName name="kk" localSheetId="70">#REF!</definedName>
    <definedName name="kk" localSheetId="71">#REF!</definedName>
    <definedName name="kk" localSheetId="67">#REF!</definedName>
    <definedName name="kk" localSheetId="68">#REF!</definedName>
    <definedName name="kk" localSheetId="69">#REF!</definedName>
    <definedName name="kk" localSheetId="78">#REF!</definedName>
    <definedName name="kk" localSheetId="79">#REF!</definedName>
    <definedName name="kk" localSheetId="80">#REF!</definedName>
    <definedName name="kk" localSheetId="3">#REF!</definedName>
    <definedName name="kk" localSheetId="89">#REF!</definedName>
    <definedName name="kk" localSheetId="91">#REF!</definedName>
    <definedName name="kk" localSheetId="92">#REF!</definedName>
    <definedName name="kk" localSheetId="94">#REF!</definedName>
    <definedName name="kk" localSheetId="95">#REF!</definedName>
    <definedName name="kk" localSheetId="96">#REF!</definedName>
    <definedName name="kk" localSheetId="102">#REF!</definedName>
    <definedName name="kk" localSheetId="103">#REF!</definedName>
    <definedName name="kk" localSheetId="104">#REF!</definedName>
    <definedName name="kk" localSheetId="105">#REF!</definedName>
    <definedName name="kk" localSheetId="106">#REF!</definedName>
    <definedName name="kk" localSheetId="4">#REF!</definedName>
    <definedName name="kk" localSheetId="5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>#REF!</definedName>
    <definedName name="Kod_01" localSheetId="0">#REF!</definedName>
    <definedName name="Kod_01" localSheetId="24">#REF!</definedName>
    <definedName name="Kod_01" localSheetId="26">#REF!</definedName>
    <definedName name="Kod_01" localSheetId="29">#REF!</definedName>
    <definedName name="Kod_01" localSheetId="30">#REF!</definedName>
    <definedName name="Kod_01" localSheetId="32">#REF!</definedName>
    <definedName name="Kod_01" localSheetId="33">#REF!</definedName>
    <definedName name="Kod_01" localSheetId="1">#REF!</definedName>
    <definedName name="Kod_01" localSheetId="34">#REF!</definedName>
    <definedName name="Kod_01" localSheetId="35">#REF!</definedName>
    <definedName name="Kod_01" localSheetId="36">#REF!</definedName>
    <definedName name="Kod_01" localSheetId="37">#REF!</definedName>
    <definedName name="Kod_01" localSheetId="38">#REF!</definedName>
    <definedName name="Kod_01" localSheetId="39">#REF!</definedName>
    <definedName name="Kod_01" localSheetId="40">#REF!</definedName>
    <definedName name="Kod_01" localSheetId="41">#REF!</definedName>
    <definedName name="Kod_01" localSheetId="42">#REF!</definedName>
    <definedName name="Kod_01" localSheetId="43">#REF!</definedName>
    <definedName name="Kod_01" localSheetId="47">#REF!</definedName>
    <definedName name="Kod_01" localSheetId="48">#REF!</definedName>
    <definedName name="Kod_01" localSheetId="50">#REF!</definedName>
    <definedName name="Kod_01" localSheetId="53">#REF!</definedName>
    <definedName name="Kod_01" localSheetId="59">#REF!</definedName>
    <definedName name="Kod_01" localSheetId="60">#REF!</definedName>
    <definedName name="Kod_01" localSheetId="70">#REF!</definedName>
    <definedName name="Kod_01" localSheetId="71">#REF!</definedName>
    <definedName name="Kod_01" localSheetId="67">#REF!</definedName>
    <definedName name="Kod_01" localSheetId="68">#REF!</definedName>
    <definedName name="Kod_01" localSheetId="69">#REF!</definedName>
    <definedName name="Kod_01" localSheetId="78">#REF!</definedName>
    <definedName name="Kod_01" localSheetId="79">#REF!</definedName>
    <definedName name="Kod_01" localSheetId="80">#REF!</definedName>
    <definedName name="Kod_01" localSheetId="2">#REF!</definedName>
    <definedName name="Kod_01" localSheetId="3">#REF!</definedName>
    <definedName name="Kod_01" localSheetId="89">#REF!</definedName>
    <definedName name="Kod_01" localSheetId="91">#REF!</definedName>
    <definedName name="Kod_01" localSheetId="92">#REF!</definedName>
    <definedName name="Kod_01" localSheetId="94">#REF!</definedName>
    <definedName name="Kod_01" localSheetId="95">#REF!</definedName>
    <definedName name="Kod_01" localSheetId="96">#REF!</definedName>
    <definedName name="Kod_01" localSheetId="102">#REF!</definedName>
    <definedName name="Kod_01" localSheetId="103">#REF!</definedName>
    <definedName name="Kod_01" localSheetId="104">#REF!</definedName>
    <definedName name="Kod_01" localSheetId="105">#REF!</definedName>
    <definedName name="Kod_01" localSheetId="106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>#REF!</definedName>
    <definedName name="l" localSheetId="0" hidden="1">#REF!</definedName>
    <definedName name="l" localSheetId="17">#REF!</definedName>
    <definedName name="l" localSheetId="18">#REF!</definedName>
    <definedName name="l" localSheetId="19">#REF!</definedName>
    <definedName name="l" localSheetId="20">#REF!</definedName>
    <definedName name="l" localSheetId="21">#REF!</definedName>
    <definedName name="l" localSheetId="22">#REF!</definedName>
    <definedName name="l" localSheetId="23">#REF!</definedName>
    <definedName name="l" localSheetId="24">#REF!</definedName>
    <definedName name="l" localSheetId="25" hidden="1">#REF!</definedName>
    <definedName name="l" localSheetId="26" hidden="1">#REF!</definedName>
    <definedName name="l" localSheetId="27" hidden="1">#REF!</definedName>
    <definedName name="l" localSheetId="28" hidden="1">#REF!</definedName>
    <definedName name="l" localSheetId="29" hidden="1">#REF!</definedName>
    <definedName name="l" localSheetId="30" hidden="1">#REF!</definedName>
    <definedName name="l" localSheetId="32" hidden="1">#REF!</definedName>
    <definedName name="l" localSheetId="33" hidden="1">#REF!</definedName>
    <definedName name="l" localSheetId="1" hidden="1">#REF!</definedName>
    <definedName name="l" localSheetId="37" hidden="1">#REF!</definedName>
    <definedName name="l" localSheetId="38" hidden="1">#REF!</definedName>
    <definedName name="l" localSheetId="41" hidden="1">#REF!</definedName>
    <definedName name="l" localSheetId="42" hidden="1">#REF!</definedName>
    <definedName name="l" localSheetId="44" hidden="1">#REF!</definedName>
    <definedName name="l" localSheetId="47" hidden="1">#REF!</definedName>
    <definedName name="l" localSheetId="48" hidden="1">#REF!</definedName>
    <definedName name="l" localSheetId="50" hidden="1">#REF!</definedName>
    <definedName name="l" localSheetId="53" hidden="1">#REF!</definedName>
    <definedName name="l" localSheetId="59" hidden="1">#REF!</definedName>
    <definedName name="l" localSheetId="60" hidden="1">#REF!</definedName>
    <definedName name="l" localSheetId="70" hidden="1">#REF!</definedName>
    <definedName name="l" localSheetId="71" hidden="1">#REF!</definedName>
    <definedName name="l" localSheetId="63" hidden="1">#REF!</definedName>
    <definedName name="l" localSheetId="67" hidden="1">#REF!</definedName>
    <definedName name="l" localSheetId="68" hidden="1">#REF!</definedName>
    <definedName name="l" localSheetId="69" hidden="1">#REF!</definedName>
    <definedName name="l" localSheetId="78" hidden="1">#REF!</definedName>
    <definedName name="l" localSheetId="79" hidden="1">#REF!</definedName>
    <definedName name="l" localSheetId="80" hidden="1">#REF!</definedName>
    <definedName name="l" localSheetId="3" hidden="1">#REF!</definedName>
    <definedName name="l" localSheetId="89" hidden="1">#REF!</definedName>
    <definedName name="l" localSheetId="91" hidden="1">#REF!</definedName>
    <definedName name="l" localSheetId="92" hidden="1">#REF!</definedName>
    <definedName name="l" localSheetId="94" hidden="1">#REF!</definedName>
    <definedName name="l" localSheetId="95" hidden="1">#REF!</definedName>
    <definedName name="l" localSheetId="96" hidden="1">#REF!</definedName>
    <definedName name="l" localSheetId="102" hidden="1">#REF!</definedName>
    <definedName name="l" localSheetId="103" hidden="1">#REF!</definedName>
    <definedName name="l" localSheetId="104" hidden="1">#REF!</definedName>
    <definedName name="l" localSheetId="105" hidden="1">#REF!</definedName>
    <definedName name="l" localSheetId="106" hidden="1">#REF!</definedName>
    <definedName name="l" localSheetId="4" hidden="1">#REF!</definedName>
    <definedName name="l" localSheetId="107" hidden="1">#REF!</definedName>
    <definedName name="l" localSheetId="5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3" hidden="1">#REF!</definedName>
    <definedName name="l" localSheetId="14" hidden="1">#REF!</definedName>
    <definedName name="l" localSheetId="16" hidden="1">#REF!</definedName>
    <definedName name="l" hidden="1">#REF!</definedName>
    <definedName name="LINK_BORONG" localSheetId="0">#REF!</definedName>
    <definedName name="LINK_BORONG" localSheetId="24">#REF!</definedName>
    <definedName name="LINK_BORONG" localSheetId="26">#REF!</definedName>
    <definedName name="LINK_BORONG" localSheetId="29">#REF!</definedName>
    <definedName name="LINK_BORONG" localSheetId="30">#REF!</definedName>
    <definedName name="LINK_BORONG" localSheetId="32">#REF!</definedName>
    <definedName name="LINK_BORONG" localSheetId="33">#REF!</definedName>
    <definedName name="LINK_BORONG" localSheetId="1">#REF!</definedName>
    <definedName name="LINK_BORONG" localSheetId="34">#REF!</definedName>
    <definedName name="LINK_BORONG" localSheetId="35">#REF!</definedName>
    <definedName name="LINK_BORONG" localSheetId="36">#REF!</definedName>
    <definedName name="LINK_BORONG" localSheetId="37">#REF!</definedName>
    <definedName name="LINK_BORONG" localSheetId="38">#REF!</definedName>
    <definedName name="LINK_BORONG" localSheetId="39">#REF!</definedName>
    <definedName name="LINK_BORONG" localSheetId="40">#REF!</definedName>
    <definedName name="LINK_BORONG" localSheetId="41">#REF!</definedName>
    <definedName name="LINK_BORONG" localSheetId="42">#REF!</definedName>
    <definedName name="LINK_BORONG" localSheetId="43">#REF!</definedName>
    <definedName name="LINK_BORONG" localSheetId="47">#REF!</definedName>
    <definedName name="LINK_BORONG" localSheetId="48">#REF!</definedName>
    <definedName name="LINK_BORONG" localSheetId="50">#REF!</definedName>
    <definedName name="LINK_BORONG" localSheetId="53">#REF!</definedName>
    <definedName name="LINK_BORONG" localSheetId="59">#REF!</definedName>
    <definedName name="LINK_BORONG" localSheetId="60">#REF!</definedName>
    <definedName name="LINK_BORONG" localSheetId="70">#REF!</definedName>
    <definedName name="LINK_BORONG" localSheetId="71">#REF!</definedName>
    <definedName name="LINK_BORONG" localSheetId="67">#REF!</definedName>
    <definedName name="LINK_BORONG" localSheetId="68">#REF!</definedName>
    <definedName name="LINK_BORONG" localSheetId="69">#REF!</definedName>
    <definedName name="LINK_BORONG" localSheetId="78">#REF!</definedName>
    <definedName name="LINK_BORONG" localSheetId="79">#REF!</definedName>
    <definedName name="LINK_BORONG" localSheetId="80">#REF!</definedName>
    <definedName name="LINK_BORONG" localSheetId="2">#REF!</definedName>
    <definedName name="LINK_BORONG" localSheetId="3">#REF!</definedName>
    <definedName name="LINK_BORONG" localSheetId="89">#REF!</definedName>
    <definedName name="LINK_BORONG" localSheetId="91">#REF!</definedName>
    <definedName name="LINK_BORONG" localSheetId="92">#REF!</definedName>
    <definedName name="LINK_BORONG" localSheetId="94">#REF!</definedName>
    <definedName name="LINK_BORONG" localSheetId="95">#REF!</definedName>
    <definedName name="LINK_BORONG" localSheetId="96">#REF!</definedName>
    <definedName name="LINK_BORONG" localSheetId="102">#REF!</definedName>
    <definedName name="LINK_BORONG" localSheetId="103">#REF!</definedName>
    <definedName name="LINK_BORONG" localSheetId="104">#REF!</definedName>
    <definedName name="LINK_BORONG" localSheetId="105">#REF!</definedName>
    <definedName name="LINK_BORONG" localSheetId="106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>#REF!</definedName>
    <definedName name="LINK_MOTOR" localSheetId="0">#REF!</definedName>
    <definedName name="LINK_MOTOR" localSheetId="24">#REF!</definedName>
    <definedName name="LINK_MOTOR" localSheetId="26">#REF!</definedName>
    <definedName name="LINK_MOTOR" localSheetId="29">#REF!</definedName>
    <definedName name="LINK_MOTOR" localSheetId="30">#REF!</definedName>
    <definedName name="LINK_MOTOR" localSheetId="32">#REF!</definedName>
    <definedName name="LINK_MOTOR" localSheetId="33">#REF!</definedName>
    <definedName name="LINK_MOTOR" localSheetId="1">#REF!</definedName>
    <definedName name="LINK_MOTOR" localSheetId="34">#REF!</definedName>
    <definedName name="LINK_MOTOR" localSheetId="35">#REF!</definedName>
    <definedName name="LINK_MOTOR" localSheetId="36">#REF!</definedName>
    <definedName name="LINK_MOTOR" localSheetId="37">#REF!</definedName>
    <definedName name="LINK_MOTOR" localSheetId="38">#REF!</definedName>
    <definedName name="LINK_MOTOR" localSheetId="39">#REF!</definedName>
    <definedName name="LINK_MOTOR" localSheetId="40">#REF!</definedName>
    <definedName name="LINK_MOTOR" localSheetId="41">#REF!</definedName>
    <definedName name="LINK_MOTOR" localSheetId="42">#REF!</definedName>
    <definedName name="LINK_MOTOR" localSheetId="43">#REF!</definedName>
    <definedName name="LINK_MOTOR" localSheetId="47">#REF!</definedName>
    <definedName name="LINK_MOTOR" localSheetId="48">#REF!</definedName>
    <definedName name="LINK_MOTOR" localSheetId="50">#REF!</definedName>
    <definedName name="LINK_MOTOR" localSheetId="53">#REF!</definedName>
    <definedName name="LINK_MOTOR" localSheetId="59">#REF!</definedName>
    <definedName name="LINK_MOTOR" localSheetId="60">#REF!</definedName>
    <definedName name="LINK_MOTOR" localSheetId="70">#REF!</definedName>
    <definedName name="LINK_MOTOR" localSheetId="71">#REF!</definedName>
    <definedName name="LINK_MOTOR" localSheetId="67">#REF!</definedName>
    <definedName name="LINK_MOTOR" localSheetId="68">#REF!</definedName>
    <definedName name="LINK_MOTOR" localSheetId="69">#REF!</definedName>
    <definedName name="LINK_MOTOR" localSheetId="78">#REF!</definedName>
    <definedName name="LINK_MOTOR" localSheetId="79">#REF!</definedName>
    <definedName name="LINK_MOTOR" localSheetId="80">#REF!</definedName>
    <definedName name="LINK_MOTOR" localSheetId="2">#REF!</definedName>
    <definedName name="LINK_MOTOR" localSheetId="3">#REF!</definedName>
    <definedName name="LINK_MOTOR" localSheetId="89">#REF!</definedName>
    <definedName name="LINK_MOTOR" localSheetId="91">#REF!</definedName>
    <definedName name="LINK_MOTOR" localSheetId="92">#REF!</definedName>
    <definedName name="LINK_MOTOR" localSheetId="94">#REF!</definedName>
    <definedName name="LINK_MOTOR" localSheetId="95">#REF!</definedName>
    <definedName name="LINK_MOTOR" localSheetId="96">#REF!</definedName>
    <definedName name="LINK_MOTOR" localSheetId="102">#REF!</definedName>
    <definedName name="LINK_MOTOR" localSheetId="103">#REF!</definedName>
    <definedName name="LINK_MOTOR" localSheetId="104">#REF!</definedName>
    <definedName name="LINK_MOTOR" localSheetId="105">#REF!</definedName>
    <definedName name="LINK_MOTOR" localSheetId="106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>#REF!</definedName>
    <definedName name="LINK_RUNCIT" localSheetId="0">#REF!</definedName>
    <definedName name="LINK_RUNCIT" localSheetId="24">#REF!</definedName>
    <definedName name="LINK_RUNCIT" localSheetId="26">#REF!</definedName>
    <definedName name="LINK_RUNCIT" localSheetId="29">#REF!</definedName>
    <definedName name="LINK_RUNCIT" localSheetId="30">#REF!</definedName>
    <definedName name="LINK_RUNCIT" localSheetId="32">#REF!</definedName>
    <definedName name="LINK_RUNCIT" localSheetId="33">#REF!</definedName>
    <definedName name="LINK_RUNCIT" localSheetId="1">#REF!</definedName>
    <definedName name="LINK_RUNCIT" localSheetId="34">#REF!</definedName>
    <definedName name="LINK_RUNCIT" localSheetId="35">#REF!</definedName>
    <definedName name="LINK_RUNCIT" localSheetId="36">#REF!</definedName>
    <definedName name="LINK_RUNCIT" localSheetId="37">#REF!</definedName>
    <definedName name="LINK_RUNCIT" localSheetId="38">#REF!</definedName>
    <definedName name="LINK_RUNCIT" localSheetId="39">#REF!</definedName>
    <definedName name="LINK_RUNCIT" localSheetId="40">#REF!</definedName>
    <definedName name="LINK_RUNCIT" localSheetId="41">#REF!</definedName>
    <definedName name="LINK_RUNCIT" localSheetId="42">#REF!</definedName>
    <definedName name="LINK_RUNCIT" localSheetId="43">#REF!</definedName>
    <definedName name="LINK_RUNCIT" localSheetId="47">#REF!</definedName>
    <definedName name="LINK_RUNCIT" localSheetId="48">#REF!</definedName>
    <definedName name="LINK_RUNCIT" localSheetId="50">#REF!</definedName>
    <definedName name="LINK_RUNCIT" localSheetId="53">#REF!</definedName>
    <definedName name="LINK_RUNCIT" localSheetId="59">#REF!</definedName>
    <definedName name="LINK_RUNCIT" localSheetId="60">#REF!</definedName>
    <definedName name="LINK_RUNCIT" localSheetId="70">#REF!</definedName>
    <definedName name="LINK_RUNCIT" localSheetId="71">#REF!</definedName>
    <definedName name="LINK_RUNCIT" localSheetId="67">#REF!</definedName>
    <definedName name="LINK_RUNCIT" localSheetId="68">#REF!</definedName>
    <definedName name="LINK_RUNCIT" localSheetId="69">#REF!</definedName>
    <definedName name="LINK_RUNCIT" localSheetId="78">#REF!</definedName>
    <definedName name="LINK_RUNCIT" localSheetId="79">#REF!</definedName>
    <definedName name="LINK_RUNCIT" localSheetId="80">#REF!</definedName>
    <definedName name="LINK_RUNCIT" localSheetId="2">#REF!</definedName>
    <definedName name="LINK_RUNCIT" localSheetId="3">#REF!</definedName>
    <definedName name="LINK_RUNCIT" localSheetId="89">#REF!</definedName>
    <definedName name="LINK_RUNCIT" localSheetId="91">#REF!</definedName>
    <definedName name="LINK_RUNCIT" localSheetId="92">#REF!</definedName>
    <definedName name="LINK_RUNCIT" localSheetId="94">#REF!</definedName>
    <definedName name="LINK_RUNCIT" localSheetId="95">#REF!</definedName>
    <definedName name="LINK_RUNCIT" localSheetId="96">#REF!</definedName>
    <definedName name="LINK_RUNCIT" localSheetId="102">#REF!</definedName>
    <definedName name="LINK_RUNCIT" localSheetId="103">#REF!</definedName>
    <definedName name="LINK_RUNCIT" localSheetId="104">#REF!</definedName>
    <definedName name="LINK_RUNCIT" localSheetId="105">#REF!</definedName>
    <definedName name="LINK_RUNCIT" localSheetId="106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>#REF!</definedName>
    <definedName name="list_sehingga_18012011" localSheetId="0">#REF!</definedName>
    <definedName name="list_sehingga_18012011" localSheetId="24">#REF!</definedName>
    <definedName name="list_sehingga_18012011" localSheetId="26">#REF!</definedName>
    <definedName name="list_sehingga_18012011" localSheetId="29">#REF!</definedName>
    <definedName name="list_sehingga_18012011" localSheetId="30">#REF!</definedName>
    <definedName name="list_sehingga_18012011" localSheetId="32">#REF!</definedName>
    <definedName name="list_sehingga_18012011" localSheetId="33">#REF!</definedName>
    <definedName name="list_sehingga_18012011" localSheetId="1">#REF!</definedName>
    <definedName name="list_sehingga_18012011" localSheetId="34">#REF!</definedName>
    <definedName name="list_sehingga_18012011" localSheetId="35">#REF!</definedName>
    <definedName name="list_sehingga_18012011" localSheetId="36">#REF!</definedName>
    <definedName name="list_sehingga_18012011" localSheetId="37">#REF!</definedName>
    <definedName name="list_sehingga_18012011" localSheetId="38">#REF!</definedName>
    <definedName name="list_sehingga_18012011" localSheetId="39">#REF!</definedName>
    <definedName name="list_sehingga_18012011" localSheetId="40">#REF!</definedName>
    <definedName name="list_sehingga_18012011" localSheetId="41">#REF!</definedName>
    <definedName name="list_sehingga_18012011" localSheetId="42">#REF!</definedName>
    <definedName name="list_sehingga_18012011" localSheetId="43">#REF!</definedName>
    <definedName name="list_sehingga_18012011" localSheetId="47">#REF!</definedName>
    <definedName name="list_sehingga_18012011" localSheetId="48">#REF!</definedName>
    <definedName name="list_sehingga_18012011" localSheetId="50">#REF!</definedName>
    <definedName name="list_sehingga_18012011" localSheetId="53">#REF!</definedName>
    <definedName name="list_sehingga_18012011" localSheetId="59">#REF!</definedName>
    <definedName name="list_sehingga_18012011" localSheetId="60">#REF!</definedName>
    <definedName name="list_sehingga_18012011" localSheetId="70">#REF!</definedName>
    <definedName name="list_sehingga_18012011" localSheetId="71">#REF!</definedName>
    <definedName name="list_sehingga_18012011" localSheetId="67">#REF!</definedName>
    <definedName name="list_sehingga_18012011" localSheetId="68">#REF!</definedName>
    <definedName name="list_sehingga_18012011" localSheetId="69">#REF!</definedName>
    <definedName name="list_sehingga_18012011" localSheetId="78">#REF!</definedName>
    <definedName name="list_sehingga_18012011" localSheetId="79">#REF!</definedName>
    <definedName name="list_sehingga_18012011" localSheetId="80">#REF!</definedName>
    <definedName name="list_sehingga_18012011" localSheetId="2">#REF!</definedName>
    <definedName name="list_sehingga_18012011" localSheetId="3">#REF!</definedName>
    <definedName name="list_sehingga_18012011" localSheetId="89">#REF!</definedName>
    <definedName name="list_sehingga_18012011" localSheetId="91">#REF!</definedName>
    <definedName name="list_sehingga_18012011" localSheetId="92">#REF!</definedName>
    <definedName name="list_sehingga_18012011" localSheetId="94">#REF!</definedName>
    <definedName name="list_sehingga_18012011" localSheetId="95">#REF!</definedName>
    <definedName name="list_sehingga_18012011" localSheetId="96">#REF!</definedName>
    <definedName name="list_sehingga_18012011" localSheetId="102">#REF!</definedName>
    <definedName name="list_sehingga_18012011" localSheetId="103">#REF!</definedName>
    <definedName name="list_sehingga_18012011" localSheetId="104">#REF!</definedName>
    <definedName name="list_sehingga_18012011" localSheetId="105">#REF!</definedName>
    <definedName name="list_sehingga_18012011" localSheetId="106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>#REF!</definedName>
    <definedName name="ll" localSheetId="0">#REF!</definedName>
    <definedName name="ll" localSheetId="24">#REF!</definedName>
    <definedName name="ll" localSheetId="26">#REF!</definedName>
    <definedName name="ll" localSheetId="29">#REF!</definedName>
    <definedName name="ll" localSheetId="30">#REF!</definedName>
    <definedName name="ll" localSheetId="32">#REF!</definedName>
    <definedName name="ll" localSheetId="33">#REF!</definedName>
    <definedName name="ll" localSheetId="1">#REF!</definedName>
    <definedName name="ll" localSheetId="34">#REF!</definedName>
    <definedName name="ll" localSheetId="35">#REF!</definedName>
    <definedName name="ll" localSheetId="36">#REF!</definedName>
    <definedName name="ll" localSheetId="37">#REF!</definedName>
    <definedName name="ll" localSheetId="38">#REF!</definedName>
    <definedName name="ll" localSheetId="39">#REF!</definedName>
    <definedName name="ll" localSheetId="40">#REF!</definedName>
    <definedName name="ll" localSheetId="41">#REF!</definedName>
    <definedName name="ll" localSheetId="42">#REF!</definedName>
    <definedName name="ll" localSheetId="43">#REF!</definedName>
    <definedName name="ll" localSheetId="47">#REF!</definedName>
    <definedName name="ll" localSheetId="48">#REF!</definedName>
    <definedName name="ll" localSheetId="50">#REF!</definedName>
    <definedName name="ll" localSheetId="53">#REF!</definedName>
    <definedName name="ll" localSheetId="59">#REF!</definedName>
    <definedName name="ll" localSheetId="60">#REF!</definedName>
    <definedName name="ll" localSheetId="70">#REF!</definedName>
    <definedName name="ll" localSheetId="71">#REF!</definedName>
    <definedName name="ll" localSheetId="67">#REF!</definedName>
    <definedName name="ll" localSheetId="68">#REF!</definedName>
    <definedName name="ll" localSheetId="69">#REF!</definedName>
    <definedName name="ll" localSheetId="78">#REF!</definedName>
    <definedName name="ll" localSheetId="79">#REF!</definedName>
    <definedName name="ll" localSheetId="80">#REF!</definedName>
    <definedName name="ll" localSheetId="2">#REF!</definedName>
    <definedName name="ll" localSheetId="3">#REF!</definedName>
    <definedName name="ll" localSheetId="89">#REF!</definedName>
    <definedName name="ll" localSheetId="91">#REF!</definedName>
    <definedName name="ll" localSheetId="92">#REF!</definedName>
    <definedName name="ll" localSheetId="94">#REF!</definedName>
    <definedName name="ll" localSheetId="95">#REF!</definedName>
    <definedName name="ll" localSheetId="96">#REF!</definedName>
    <definedName name="ll" localSheetId="102">#REF!</definedName>
    <definedName name="ll" localSheetId="103">#REF!</definedName>
    <definedName name="ll" localSheetId="104">#REF!</definedName>
    <definedName name="ll" localSheetId="105">#REF!</definedName>
    <definedName name="ll" localSheetId="106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>#REF!</definedName>
    <definedName name="LLL" localSheetId="24">#REF!</definedName>
    <definedName name="LLL" localSheetId="26">#REF!</definedName>
    <definedName name="LLL" localSheetId="29">#REF!</definedName>
    <definedName name="LLL" localSheetId="30">#REF!</definedName>
    <definedName name="LLL" localSheetId="32">#REF!</definedName>
    <definedName name="LLL" localSheetId="33">#REF!</definedName>
    <definedName name="LLL" localSheetId="37">#REF!</definedName>
    <definedName name="LLL" localSheetId="38">#REF!</definedName>
    <definedName name="LLL" localSheetId="41">#REF!</definedName>
    <definedName name="LLL" localSheetId="42">#REF!</definedName>
    <definedName name="LLL" localSheetId="47">#REF!</definedName>
    <definedName name="LLL" localSheetId="48">#REF!</definedName>
    <definedName name="LLL" localSheetId="50">#REF!</definedName>
    <definedName name="LLL" localSheetId="53">#REF!</definedName>
    <definedName name="LLL" localSheetId="70">#REF!</definedName>
    <definedName name="LLL" localSheetId="71">#REF!</definedName>
    <definedName name="LLL" localSheetId="67">#REF!</definedName>
    <definedName name="LLL" localSheetId="68">#REF!</definedName>
    <definedName name="LLL" localSheetId="69">#REF!</definedName>
    <definedName name="LLL" localSheetId="78">#REF!</definedName>
    <definedName name="LLL" localSheetId="79">#REF!</definedName>
    <definedName name="LLL" localSheetId="80">#REF!</definedName>
    <definedName name="LLL" localSheetId="3">#REF!</definedName>
    <definedName name="LLL" localSheetId="89">#REF!</definedName>
    <definedName name="LLL" localSheetId="91">#REF!</definedName>
    <definedName name="LLL" localSheetId="92">#REF!</definedName>
    <definedName name="LLL" localSheetId="94">#REF!</definedName>
    <definedName name="LLL" localSheetId="95">#REF!</definedName>
    <definedName name="LLL" localSheetId="96">#REF!</definedName>
    <definedName name="LLL" localSheetId="102">#REF!</definedName>
    <definedName name="LLL" localSheetId="103">#REF!</definedName>
    <definedName name="LLL" localSheetId="104">#REF!</definedName>
    <definedName name="LLL" localSheetId="105">#REF!</definedName>
    <definedName name="LLL" localSheetId="106">#REF!</definedName>
    <definedName name="LLL" localSheetId="4">#REF!</definedName>
    <definedName name="LLL" localSheetId="5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>#REF!</definedName>
    <definedName name="m" localSheetId="26" hidden="1">'[4]4.9'!#REF!</definedName>
    <definedName name="m" localSheetId="29" hidden="1">'[4]4.9'!#REF!</definedName>
    <definedName name="m" localSheetId="30" hidden="1">'[4]4.9'!#REF!</definedName>
    <definedName name="m" localSheetId="37" hidden="1">'[4]4.9'!#REF!</definedName>
    <definedName name="m" localSheetId="38" hidden="1">'[4]4.9'!#REF!</definedName>
    <definedName name="m" localSheetId="41" hidden="1">'[4]4.9'!#REF!</definedName>
    <definedName name="m" localSheetId="42" hidden="1">'[4]4.9'!#REF!</definedName>
    <definedName name="m" localSheetId="47" hidden="1">'[4]4.9'!#REF!</definedName>
    <definedName name="m" localSheetId="48" hidden="1">'[4]4.9'!#REF!</definedName>
    <definedName name="m" localSheetId="50" hidden="1">'[4]4.9'!#REF!</definedName>
    <definedName name="m" localSheetId="53" hidden="1">'[4]4.9'!#REF!</definedName>
    <definedName name="m" localSheetId="70" hidden="1">'[4]4.9'!#REF!</definedName>
    <definedName name="m" localSheetId="71" hidden="1">'[4]4.9'!#REF!</definedName>
    <definedName name="m" localSheetId="67" hidden="1">'[4]4.9'!#REF!</definedName>
    <definedName name="m" localSheetId="68" hidden="1">'[4]4.9'!#REF!</definedName>
    <definedName name="m" localSheetId="69" hidden="1">'[4]4.9'!#REF!</definedName>
    <definedName name="m" localSheetId="78" hidden="1">'[4]4.9'!#REF!</definedName>
    <definedName name="m" localSheetId="79" hidden="1">'[4]4.9'!#REF!</definedName>
    <definedName name="m" localSheetId="80" hidden="1">'[4]4.9'!#REF!</definedName>
    <definedName name="m" localSheetId="3" hidden="1">'[4]4.9'!#REF!</definedName>
    <definedName name="m" localSheetId="89" hidden="1">'[2]4.9'!#REF!</definedName>
    <definedName name="m" localSheetId="94" hidden="1">'[4]4.9'!#REF!</definedName>
    <definedName name="m" localSheetId="102" hidden="1">'[4]4.9'!#REF!</definedName>
    <definedName name="m" localSheetId="103" hidden="1">'[4]4.9'!#REF!</definedName>
    <definedName name="m" localSheetId="104" hidden="1">'[4]4.9'!#REF!</definedName>
    <definedName name="m" localSheetId="105" hidden="1">'[4]4.9'!#REF!</definedName>
    <definedName name="m" localSheetId="106" hidden="1">'[4]4.9'!#REF!</definedName>
    <definedName name="m" hidden="1">'[4]4.9'!#REF!</definedName>
    <definedName name="malaysia3" localSheetId="0" hidden="1">'[14]7.6'!#REF!</definedName>
    <definedName name="malaysia3" localSheetId="24">'[15]7.6'!#REF!</definedName>
    <definedName name="malaysia3" localSheetId="26" hidden="1">'[14]7.6'!#REF!</definedName>
    <definedName name="malaysia3" localSheetId="29" hidden="1">'[14]7.6'!#REF!</definedName>
    <definedName name="malaysia3" localSheetId="30" hidden="1">'[14]7.6'!#REF!</definedName>
    <definedName name="malaysia3" localSheetId="32" hidden="1">'[14]7.6'!#REF!</definedName>
    <definedName name="malaysia3" localSheetId="33" hidden="1">'[14]7.6'!#REF!</definedName>
    <definedName name="malaysia3" localSheetId="1" hidden="1">'[14]7.6'!#REF!</definedName>
    <definedName name="malaysia3" localSheetId="34" hidden="1">'[14]7.6'!#REF!</definedName>
    <definedName name="malaysia3" localSheetId="35" hidden="1">'[14]7.6'!#REF!</definedName>
    <definedName name="malaysia3" localSheetId="36" hidden="1">'[14]7.6'!#REF!</definedName>
    <definedName name="malaysia3" localSheetId="37" hidden="1">'[14]7.6'!#REF!</definedName>
    <definedName name="malaysia3" localSheetId="38" hidden="1">'[14]7.6'!#REF!</definedName>
    <definedName name="malaysia3" localSheetId="39" hidden="1">'[14]7.6'!#REF!</definedName>
    <definedName name="malaysia3" localSheetId="40" hidden="1">'[14]7.6'!#REF!</definedName>
    <definedName name="malaysia3" localSheetId="41" hidden="1">'[14]7.6'!#REF!</definedName>
    <definedName name="malaysia3" localSheetId="42" hidden="1">'[14]7.6'!#REF!</definedName>
    <definedName name="malaysia3" localSheetId="43" hidden="1">'[14]7.6'!#REF!</definedName>
    <definedName name="malaysia3" localSheetId="47" hidden="1">'[14]7.6'!#REF!</definedName>
    <definedName name="malaysia3" localSheetId="48" hidden="1">'[14]7.6'!#REF!</definedName>
    <definedName name="malaysia3" localSheetId="50" hidden="1">'[14]7.6'!#REF!</definedName>
    <definedName name="malaysia3" localSheetId="53" hidden="1">'[14]7.6'!#REF!</definedName>
    <definedName name="malaysia3" localSheetId="59" hidden="1">'[9]7.6'!#REF!</definedName>
    <definedName name="malaysia3" localSheetId="60" hidden="1">'[9]7.6'!#REF!</definedName>
    <definedName name="malaysia3" localSheetId="70" hidden="1">'[14]7.6'!#REF!</definedName>
    <definedName name="malaysia3" localSheetId="71" hidden="1">'[14]7.6'!#REF!</definedName>
    <definedName name="malaysia3" localSheetId="67" hidden="1">'[14]7.6'!#REF!</definedName>
    <definedName name="malaysia3" localSheetId="68" hidden="1">'[14]7.6'!#REF!</definedName>
    <definedName name="malaysia3" localSheetId="69" hidden="1">'[14]7.6'!#REF!</definedName>
    <definedName name="malaysia3" localSheetId="78" hidden="1">'[14]7.6'!#REF!</definedName>
    <definedName name="malaysia3" localSheetId="79" hidden="1">'[14]7.6'!#REF!</definedName>
    <definedName name="malaysia3" localSheetId="80" hidden="1">'[14]7.6'!#REF!</definedName>
    <definedName name="malaysia3" localSheetId="2" hidden="1">'[14]7.6'!#REF!</definedName>
    <definedName name="malaysia3" localSheetId="3" hidden="1">'[14]7.6'!#REF!</definedName>
    <definedName name="malaysia3" localSheetId="89" hidden="1">'[16]7.6'!#REF!</definedName>
    <definedName name="malaysia3" localSheetId="91" hidden="1">'[14]7.6'!#REF!</definedName>
    <definedName name="malaysia3" localSheetId="92" hidden="1">'[14]7.6'!#REF!</definedName>
    <definedName name="malaysia3" localSheetId="94" hidden="1">'[14]7.6'!#REF!</definedName>
    <definedName name="malaysia3" localSheetId="95" hidden="1">'[14]7.6'!#REF!</definedName>
    <definedName name="malaysia3" localSheetId="96" hidden="1">'[14]7.6'!#REF!</definedName>
    <definedName name="malaysia3" localSheetId="102" hidden="1">'[14]7.6'!#REF!</definedName>
    <definedName name="malaysia3" localSheetId="103" hidden="1">'[14]7.6'!#REF!</definedName>
    <definedName name="malaysia3" localSheetId="104" hidden="1">'[14]7.6'!#REF!</definedName>
    <definedName name="malaysia3" localSheetId="105" hidden="1">'[9]7.6'!#REF!</definedName>
    <definedName name="malaysia3" localSheetId="106" hidden="1">'[9]7.6'!#REF!</definedName>
    <definedName name="malaysia3" localSheetId="4" hidden="1">'[14]7.6'!#REF!</definedName>
    <definedName name="malaysia3" localSheetId="5" hidden="1">'[14]7.6'!#REF!</definedName>
    <definedName name="malaysia3" localSheetId="6" hidden="1">'[14]7.6'!#REF!</definedName>
    <definedName name="malaysia3" localSheetId="7" hidden="1">'[14]7.6'!#REF!</definedName>
    <definedName name="malaysia3" localSheetId="8" hidden="1">'[14]7.6'!#REF!</definedName>
    <definedName name="malaysia3" localSheetId="9" hidden="1">'[14]7.6'!#REF!</definedName>
    <definedName name="malaysia3" hidden="1">'[14]7.6'!#REF!</definedName>
    <definedName name="match_sampel_icdt" localSheetId="0">#REF!</definedName>
    <definedName name="match_sampel_icdt" localSheetId="24">#REF!</definedName>
    <definedName name="match_sampel_icdt" localSheetId="26">#REF!</definedName>
    <definedName name="match_sampel_icdt" localSheetId="29">#REF!</definedName>
    <definedName name="match_sampel_icdt" localSheetId="30">#REF!</definedName>
    <definedName name="match_sampel_icdt" localSheetId="32">#REF!</definedName>
    <definedName name="match_sampel_icdt" localSheetId="33">#REF!</definedName>
    <definedName name="match_sampel_icdt" localSheetId="1">#REF!</definedName>
    <definedName name="match_sampel_icdt" localSheetId="34">#REF!</definedName>
    <definedName name="match_sampel_icdt" localSheetId="35">#REF!</definedName>
    <definedName name="match_sampel_icdt" localSheetId="36">#REF!</definedName>
    <definedName name="match_sampel_icdt" localSheetId="37">#REF!</definedName>
    <definedName name="match_sampel_icdt" localSheetId="38">#REF!</definedName>
    <definedName name="match_sampel_icdt" localSheetId="39">#REF!</definedName>
    <definedName name="match_sampel_icdt" localSheetId="40">#REF!</definedName>
    <definedName name="match_sampel_icdt" localSheetId="41">#REF!</definedName>
    <definedName name="match_sampel_icdt" localSheetId="42">#REF!</definedName>
    <definedName name="match_sampel_icdt" localSheetId="43">#REF!</definedName>
    <definedName name="match_sampel_icdt" localSheetId="47">#REF!</definedName>
    <definedName name="match_sampel_icdt" localSheetId="48">#REF!</definedName>
    <definedName name="match_sampel_icdt" localSheetId="50">#REF!</definedName>
    <definedName name="match_sampel_icdt" localSheetId="53">#REF!</definedName>
    <definedName name="match_sampel_icdt" localSheetId="59">#REF!</definedName>
    <definedName name="match_sampel_icdt" localSheetId="60">#REF!</definedName>
    <definedName name="match_sampel_icdt" localSheetId="70">#REF!</definedName>
    <definedName name="match_sampel_icdt" localSheetId="71">#REF!</definedName>
    <definedName name="match_sampel_icdt" localSheetId="67">#REF!</definedName>
    <definedName name="match_sampel_icdt" localSheetId="68">#REF!</definedName>
    <definedName name="match_sampel_icdt" localSheetId="69">#REF!</definedName>
    <definedName name="match_sampel_icdt" localSheetId="78">#REF!</definedName>
    <definedName name="match_sampel_icdt" localSheetId="79">#REF!</definedName>
    <definedName name="match_sampel_icdt" localSheetId="80">#REF!</definedName>
    <definedName name="match_sampel_icdt" localSheetId="2">#REF!</definedName>
    <definedName name="match_sampel_icdt" localSheetId="3">#REF!</definedName>
    <definedName name="match_sampel_icdt" localSheetId="89">#REF!</definedName>
    <definedName name="match_sampel_icdt" localSheetId="91">#REF!</definedName>
    <definedName name="match_sampel_icdt" localSheetId="92">#REF!</definedName>
    <definedName name="match_sampel_icdt" localSheetId="94">#REF!</definedName>
    <definedName name="match_sampel_icdt" localSheetId="95">#REF!</definedName>
    <definedName name="match_sampel_icdt" localSheetId="96">#REF!</definedName>
    <definedName name="match_sampel_icdt" localSheetId="102">#REF!</definedName>
    <definedName name="match_sampel_icdt" localSheetId="103">#REF!</definedName>
    <definedName name="match_sampel_icdt" localSheetId="104">#REF!</definedName>
    <definedName name="match_sampel_icdt" localSheetId="105">#REF!</definedName>
    <definedName name="match_sampel_icdt" localSheetId="106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>#REF!</definedName>
    <definedName name="mg" localSheetId="26" hidden="1">'[19]4.9'!#REF!</definedName>
    <definedName name="mg" localSheetId="29" hidden="1">'[19]4.9'!#REF!</definedName>
    <definedName name="mg" localSheetId="30" hidden="1">'[19]4.9'!#REF!</definedName>
    <definedName name="mg" localSheetId="37" hidden="1">'[19]4.9'!#REF!</definedName>
    <definedName name="mg" localSheetId="38" hidden="1">'[19]4.9'!#REF!</definedName>
    <definedName name="mg" localSheetId="41" hidden="1">'[19]4.9'!#REF!</definedName>
    <definedName name="mg" localSheetId="42" hidden="1">'[19]4.9'!#REF!</definedName>
    <definedName name="mg" localSheetId="47" hidden="1">'[19]4.9'!#REF!</definedName>
    <definedName name="mg" localSheetId="48" hidden="1">'[19]4.9'!#REF!</definedName>
    <definedName name="mg" localSheetId="50" hidden="1">'[19]4.9'!#REF!</definedName>
    <definedName name="mg" localSheetId="53" hidden="1">'[19]4.9'!#REF!</definedName>
    <definedName name="mg" localSheetId="70" hidden="1">'[19]4.9'!#REF!</definedName>
    <definedName name="mg" localSheetId="71" hidden="1">'[19]4.9'!#REF!</definedName>
    <definedName name="mg" localSheetId="67" hidden="1">'[19]4.9'!#REF!</definedName>
    <definedName name="mg" localSheetId="68" hidden="1">'[19]4.9'!#REF!</definedName>
    <definedName name="mg" localSheetId="69" hidden="1">'[19]4.9'!#REF!</definedName>
    <definedName name="mg" localSheetId="78" hidden="1">'[19]4.9'!#REF!</definedName>
    <definedName name="mg" localSheetId="79" hidden="1">'[19]4.9'!#REF!</definedName>
    <definedName name="mg" localSheetId="80" hidden="1">'[19]4.9'!#REF!</definedName>
    <definedName name="mg" localSheetId="3" hidden="1">'[19]4.9'!#REF!</definedName>
    <definedName name="mg" localSheetId="89" hidden="1">'[19]4.9'!#REF!</definedName>
    <definedName name="mg" localSheetId="94" hidden="1">'[19]4.9'!#REF!</definedName>
    <definedName name="mg" localSheetId="102" hidden="1">'[19]4.9'!#REF!</definedName>
    <definedName name="mg" localSheetId="103" hidden="1">'[19]4.9'!#REF!</definedName>
    <definedName name="mg" localSheetId="104" hidden="1">'[19]4.9'!#REF!</definedName>
    <definedName name="mg" localSheetId="105" hidden="1">'[19]4.9'!#REF!</definedName>
    <definedName name="mg" localSheetId="106" hidden="1">'[19]4.9'!#REF!</definedName>
    <definedName name="mg" hidden="1">'[19]4.9'!#REF!</definedName>
    <definedName name="mmm" localSheetId="24">#REF!</definedName>
    <definedName name="mmm" localSheetId="26">#REF!</definedName>
    <definedName name="mmm" localSheetId="29">#REF!</definedName>
    <definedName name="mmm" localSheetId="30">#REF!</definedName>
    <definedName name="mmm" localSheetId="32">#REF!</definedName>
    <definedName name="mmm" localSheetId="33">#REF!</definedName>
    <definedName name="mmm" localSheetId="37">#REF!</definedName>
    <definedName name="mmm" localSheetId="38">#REF!</definedName>
    <definedName name="mmm" localSheetId="41">#REF!</definedName>
    <definedName name="mmm" localSheetId="42">#REF!</definedName>
    <definedName name="mmm" localSheetId="47">#REF!</definedName>
    <definedName name="mmm" localSheetId="48">#REF!</definedName>
    <definedName name="mmm" localSheetId="50">#REF!</definedName>
    <definedName name="mmm" localSheetId="53">#REF!</definedName>
    <definedName name="mmm" localSheetId="70">#REF!</definedName>
    <definedName name="mmm" localSheetId="71">#REF!</definedName>
    <definedName name="mmm" localSheetId="67">#REF!</definedName>
    <definedName name="mmm" localSheetId="68">#REF!</definedName>
    <definedName name="mmm" localSheetId="69">#REF!</definedName>
    <definedName name="mmm" localSheetId="78">#REF!</definedName>
    <definedName name="mmm" localSheetId="79">#REF!</definedName>
    <definedName name="mmm" localSheetId="80">#REF!</definedName>
    <definedName name="mmm" localSheetId="3">#REF!</definedName>
    <definedName name="mmm" localSheetId="89">#REF!</definedName>
    <definedName name="mmm" localSheetId="91">#REF!</definedName>
    <definedName name="mmm" localSheetId="92">#REF!</definedName>
    <definedName name="mmm" localSheetId="94">#REF!</definedName>
    <definedName name="mmm" localSheetId="95">#REF!</definedName>
    <definedName name="mmm" localSheetId="96">#REF!</definedName>
    <definedName name="mmm" localSheetId="102">#REF!</definedName>
    <definedName name="mmm" localSheetId="103">#REF!</definedName>
    <definedName name="mmm" localSheetId="104">#REF!</definedName>
    <definedName name="mmm" localSheetId="105">#REF!</definedName>
    <definedName name="mmm" localSheetId="106">#REF!</definedName>
    <definedName name="mmm" localSheetId="4">#REF!</definedName>
    <definedName name="mmm" localSheetId="5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>#REF!</definedName>
    <definedName name="mmmt" localSheetId="24">#REF!</definedName>
    <definedName name="mmmt" localSheetId="26">#REF!</definedName>
    <definedName name="mmmt" localSheetId="29">#REF!</definedName>
    <definedName name="mmmt" localSheetId="30">#REF!</definedName>
    <definedName name="mmmt" localSheetId="32">#REF!</definedName>
    <definedName name="mmmt" localSheetId="33">#REF!</definedName>
    <definedName name="mmmt" localSheetId="37">#REF!</definedName>
    <definedName name="mmmt" localSheetId="38">#REF!</definedName>
    <definedName name="mmmt" localSheetId="41">#REF!</definedName>
    <definedName name="mmmt" localSheetId="42">#REF!</definedName>
    <definedName name="mmmt" localSheetId="47">#REF!</definedName>
    <definedName name="mmmt" localSheetId="48">#REF!</definedName>
    <definedName name="mmmt" localSheetId="50">#REF!</definedName>
    <definedName name="mmmt" localSheetId="53">#REF!</definedName>
    <definedName name="mmmt" localSheetId="70">#REF!</definedName>
    <definedName name="mmmt" localSheetId="71">#REF!</definedName>
    <definedName name="mmmt" localSheetId="67">#REF!</definedName>
    <definedName name="mmmt" localSheetId="68">#REF!</definedName>
    <definedName name="mmmt" localSheetId="69">#REF!</definedName>
    <definedName name="mmmt" localSheetId="78">#REF!</definedName>
    <definedName name="mmmt" localSheetId="79">#REF!</definedName>
    <definedName name="mmmt" localSheetId="80">#REF!</definedName>
    <definedName name="mmmt" localSheetId="3">#REF!</definedName>
    <definedName name="mmmt" localSheetId="89">#REF!</definedName>
    <definedName name="mmmt" localSheetId="91">#REF!</definedName>
    <definedName name="mmmt" localSheetId="92">#REF!</definedName>
    <definedName name="mmmt" localSheetId="94">#REF!</definedName>
    <definedName name="mmmt" localSheetId="95">#REF!</definedName>
    <definedName name="mmmt" localSheetId="96">#REF!</definedName>
    <definedName name="mmmt" localSheetId="102">#REF!</definedName>
    <definedName name="mmmt" localSheetId="103">#REF!</definedName>
    <definedName name="mmmt" localSheetId="104">#REF!</definedName>
    <definedName name="mmmt" localSheetId="105">#REF!</definedName>
    <definedName name="mmmt" localSheetId="106">#REF!</definedName>
    <definedName name="mmmt" localSheetId="4">#REF!</definedName>
    <definedName name="mmmt" localSheetId="5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>#REF!</definedName>
    <definedName name="msic_complete" localSheetId="0">#REF!</definedName>
    <definedName name="msic_complete" localSheetId="24">#REF!</definedName>
    <definedName name="msic_complete" localSheetId="26">#REF!</definedName>
    <definedName name="msic_complete" localSheetId="29">#REF!</definedName>
    <definedName name="msic_complete" localSheetId="30">#REF!</definedName>
    <definedName name="msic_complete" localSheetId="32">#REF!</definedName>
    <definedName name="msic_complete" localSheetId="33">#REF!</definedName>
    <definedName name="msic_complete" localSheetId="1">#REF!</definedName>
    <definedName name="msic_complete" localSheetId="34">#REF!</definedName>
    <definedName name="msic_complete" localSheetId="35">#REF!</definedName>
    <definedName name="msic_complete" localSheetId="36">#REF!</definedName>
    <definedName name="msic_complete" localSheetId="37">#REF!</definedName>
    <definedName name="msic_complete" localSheetId="38">#REF!</definedName>
    <definedName name="msic_complete" localSheetId="39">#REF!</definedName>
    <definedName name="msic_complete" localSheetId="40">#REF!</definedName>
    <definedName name="msic_complete" localSheetId="41">#REF!</definedName>
    <definedName name="msic_complete" localSheetId="42">#REF!</definedName>
    <definedName name="msic_complete" localSheetId="43">#REF!</definedName>
    <definedName name="msic_complete" localSheetId="47">#REF!</definedName>
    <definedName name="msic_complete" localSheetId="48">#REF!</definedName>
    <definedName name="msic_complete" localSheetId="50">#REF!</definedName>
    <definedName name="msic_complete" localSheetId="53">#REF!</definedName>
    <definedName name="msic_complete" localSheetId="59">#REF!</definedName>
    <definedName name="msic_complete" localSheetId="60">#REF!</definedName>
    <definedName name="msic_complete" localSheetId="70">#REF!</definedName>
    <definedName name="msic_complete" localSheetId="71">#REF!</definedName>
    <definedName name="msic_complete" localSheetId="67">#REF!</definedName>
    <definedName name="msic_complete" localSheetId="68">#REF!</definedName>
    <definedName name="msic_complete" localSheetId="69">#REF!</definedName>
    <definedName name="msic_complete" localSheetId="78">#REF!</definedName>
    <definedName name="msic_complete" localSheetId="79">#REF!</definedName>
    <definedName name="msic_complete" localSheetId="80">#REF!</definedName>
    <definedName name="msic_complete" localSheetId="2">#REF!</definedName>
    <definedName name="msic_complete" localSheetId="3">#REF!</definedName>
    <definedName name="msic_complete" localSheetId="89">#REF!</definedName>
    <definedName name="msic_complete" localSheetId="91">#REF!</definedName>
    <definedName name="msic_complete" localSheetId="92">#REF!</definedName>
    <definedName name="msic_complete" localSheetId="94">#REF!</definedName>
    <definedName name="msic_complete" localSheetId="95">#REF!</definedName>
    <definedName name="msic_complete" localSheetId="96">#REF!</definedName>
    <definedName name="msic_complete" localSheetId="102">#REF!</definedName>
    <definedName name="msic_complete" localSheetId="103">#REF!</definedName>
    <definedName name="msic_complete" localSheetId="104">#REF!</definedName>
    <definedName name="msic_complete" localSheetId="105">#REF!</definedName>
    <definedName name="msic_complete" localSheetId="106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>#REF!</definedName>
    <definedName name="msic_complete_new" localSheetId="0">#REF!</definedName>
    <definedName name="msic_complete_new" localSheetId="24">#REF!</definedName>
    <definedName name="msic_complete_new" localSheetId="26">#REF!</definedName>
    <definedName name="msic_complete_new" localSheetId="29">#REF!</definedName>
    <definedName name="msic_complete_new" localSheetId="30">#REF!</definedName>
    <definedName name="msic_complete_new" localSheetId="32">#REF!</definedName>
    <definedName name="msic_complete_new" localSheetId="33">#REF!</definedName>
    <definedName name="msic_complete_new" localSheetId="1">#REF!</definedName>
    <definedName name="msic_complete_new" localSheetId="34">#REF!</definedName>
    <definedName name="msic_complete_new" localSheetId="35">#REF!</definedName>
    <definedName name="msic_complete_new" localSheetId="36">#REF!</definedName>
    <definedName name="msic_complete_new" localSheetId="37">#REF!</definedName>
    <definedName name="msic_complete_new" localSheetId="38">#REF!</definedName>
    <definedName name="msic_complete_new" localSheetId="39">#REF!</definedName>
    <definedName name="msic_complete_new" localSheetId="40">#REF!</definedName>
    <definedName name="msic_complete_new" localSheetId="41">#REF!</definedName>
    <definedName name="msic_complete_new" localSheetId="42">#REF!</definedName>
    <definedName name="msic_complete_new" localSheetId="43">#REF!</definedName>
    <definedName name="msic_complete_new" localSheetId="47">#REF!</definedName>
    <definedName name="msic_complete_new" localSheetId="48">#REF!</definedName>
    <definedName name="msic_complete_new" localSheetId="50">#REF!</definedName>
    <definedName name="msic_complete_new" localSheetId="53">#REF!</definedName>
    <definedName name="msic_complete_new" localSheetId="59">#REF!</definedName>
    <definedName name="msic_complete_new" localSheetId="60">#REF!</definedName>
    <definedName name="msic_complete_new" localSheetId="70">#REF!</definedName>
    <definedName name="msic_complete_new" localSheetId="71">#REF!</definedName>
    <definedName name="msic_complete_new" localSheetId="67">#REF!</definedName>
    <definedName name="msic_complete_new" localSheetId="68">#REF!</definedName>
    <definedName name="msic_complete_new" localSheetId="69">#REF!</definedName>
    <definedName name="msic_complete_new" localSheetId="78">#REF!</definedName>
    <definedName name="msic_complete_new" localSheetId="79">#REF!</definedName>
    <definedName name="msic_complete_new" localSheetId="80">#REF!</definedName>
    <definedName name="msic_complete_new" localSheetId="2">#REF!</definedName>
    <definedName name="msic_complete_new" localSheetId="3">#REF!</definedName>
    <definedName name="msic_complete_new" localSheetId="89">#REF!</definedName>
    <definedName name="msic_complete_new" localSheetId="91">#REF!</definedName>
    <definedName name="msic_complete_new" localSheetId="92">#REF!</definedName>
    <definedName name="msic_complete_new" localSheetId="94">#REF!</definedName>
    <definedName name="msic_complete_new" localSheetId="95">#REF!</definedName>
    <definedName name="msic_complete_new" localSheetId="96">#REF!</definedName>
    <definedName name="msic_complete_new" localSheetId="102">#REF!</definedName>
    <definedName name="msic_complete_new" localSheetId="103">#REF!</definedName>
    <definedName name="msic_complete_new" localSheetId="104">#REF!</definedName>
    <definedName name="msic_complete_new" localSheetId="105">#REF!</definedName>
    <definedName name="msic_complete_new" localSheetId="106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>#REF!</definedName>
    <definedName name="n" localSheetId="0" hidden="1">#REF!</definedName>
    <definedName name="n" localSheetId="24">#REF!</definedName>
    <definedName name="n" localSheetId="26" hidden="1">#REF!</definedName>
    <definedName name="n" localSheetId="29" hidden="1">#REF!</definedName>
    <definedName name="n" localSheetId="30" hidden="1">#REF!</definedName>
    <definedName name="n" localSheetId="32" hidden="1">#REF!</definedName>
    <definedName name="n" localSheetId="33" hidden="1">#REF!</definedName>
    <definedName name="n" localSheetId="1" hidden="1">#REF!</definedName>
    <definedName name="n" localSheetId="37" hidden="1">#REF!</definedName>
    <definedName name="n" localSheetId="38" hidden="1">#REF!</definedName>
    <definedName name="n" localSheetId="41" hidden="1">#REF!</definedName>
    <definedName name="n" localSheetId="42" hidden="1">#REF!</definedName>
    <definedName name="n" localSheetId="44" hidden="1">#REF!</definedName>
    <definedName name="n" localSheetId="47" hidden="1">#REF!</definedName>
    <definedName name="n" localSheetId="48" hidden="1">#REF!</definedName>
    <definedName name="n" localSheetId="50" hidden="1">#REF!</definedName>
    <definedName name="n" localSheetId="53" hidden="1">#REF!</definedName>
    <definedName name="n" localSheetId="59" hidden="1">#REF!</definedName>
    <definedName name="n" localSheetId="60" hidden="1">#REF!</definedName>
    <definedName name="n" localSheetId="70" hidden="1">#REF!</definedName>
    <definedName name="n" localSheetId="71" hidden="1">#REF!</definedName>
    <definedName name="n" localSheetId="67" hidden="1">#REF!</definedName>
    <definedName name="n" localSheetId="68" hidden="1">#REF!</definedName>
    <definedName name="n" localSheetId="69" hidden="1">#REF!</definedName>
    <definedName name="n" localSheetId="78" hidden="1">#REF!</definedName>
    <definedName name="n" localSheetId="79" hidden="1">#REF!</definedName>
    <definedName name="n" localSheetId="80" hidden="1">#REF!</definedName>
    <definedName name="n" localSheetId="3" hidden="1">#REF!</definedName>
    <definedName name="n" localSheetId="89" hidden="1">#REF!</definedName>
    <definedName name="n" localSheetId="91" hidden="1">#REF!</definedName>
    <definedName name="n" localSheetId="92" hidden="1">#REF!</definedName>
    <definedName name="n" localSheetId="94" hidden="1">#REF!</definedName>
    <definedName name="n" localSheetId="95" hidden="1">#REF!</definedName>
    <definedName name="n" localSheetId="96" hidden="1">#REF!</definedName>
    <definedName name="n" localSheetId="102" hidden="1">#REF!</definedName>
    <definedName name="n" localSheetId="103" hidden="1">#REF!</definedName>
    <definedName name="n" localSheetId="104" hidden="1">#REF!</definedName>
    <definedName name="n" localSheetId="105" hidden="1">#REF!</definedName>
    <definedName name="n" localSheetId="106" hidden="1">#REF!</definedName>
    <definedName name="n" localSheetId="4" hidden="1">#REF!</definedName>
    <definedName name="n" localSheetId="107" hidden="1">#REF!</definedName>
    <definedName name="n" localSheetId="5" hidden="1">#REF!</definedName>
    <definedName name="n" localSheetId="6" hidden="1">#REF!</definedName>
    <definedName name="n" localSheetId="7" hidden="1">#REF!</definedName>
    <definedName name="n" localSheetId="8" hidden="1">#REF!</definedName>
    <definedName name="n" localSheetId="9" hidden="1">#REF!</definedName>
    <definedName name="n" localSheetId="14" hidden="1">#REF!</definedName>
    <definedName name="n" localSheetId="16" hidden="1">#REF!</definedName>
    <definedName name="n" hidden="1">#REF!</definedName>
    <definedName name="nama" localSheetId="0">#REF!</definedName>
    <definedName name="nama" localSheetId="24">#REF!</definedName>
    <definedName name="nama" localSheetId="26">#REF!</definedName>
    <definedName name="nama" localSheetId="29">#REF!</definedName>
    <definedName name="nama" localSheetId="30">#REF!</definedName>
    <definedName name="nama" localSheetId="32">#REF!</definedName>
    <definedName name="nama" localSheetId="33">#REF!</definedName>
    <definedName name="nama" localSheetId="1">#REF!</definedName>
    <definedName name="nama" localSheetId="34">#REF!</definedName>
    <definedName name="nama" localSheetId="35">#REF!</definedName>
    <definedName name="nama" localSheetId="36">#REF!</definedName>
    <definedName name="nama" localSheetId="37">#REF!</definedName>
    <definedName name="nama" localSheetId="38">#REF!</definedName>
    <definedName name="nama" localSheetId="39">#REF!</definedName>
    <definedName name="nama" localSheetId="40">#REF!</definedName>
    <definedName name="nama" localSheetId="41">#REF!</definedName>
    <definedName name="nama" localSheetId="42">#REF!</definedName>
    <definedName name="nama" localSheetId="43">#REF!</definedName>
    <definedName name="nama" localSheetId="47">#REF!</definedName>
    <definedName name="nama" localSheetId="48">#REF!</definedName>
    <definedName name="nama" localSheetId="50">#REF!</definedName>
    <definedName name="nama" localSheetId="53">#REF!</definedName>
    <definedName name="nama" localSheetId="59">#REF!</definedName>
    <definedName name="nama" localSheetId="60">#REF!</definedName>
    <definedName name="nama" localSheetId="70">#REF!</definedName>
    <definedName name="nama" localSheetId="71">#REF!</definedName>
    <definedName name="nama" localSheetId="67">#REF!</definedName>
    <definedName name="nama" localSheetId="68">#REF!</definedName>
    <definedName name="nama" localSheetId="69">#REF!</definedName>
    <definedName name="nama" localSheetId="78">#REF!</definedName>
    <definedName name="nama" localSheetId="79">#REF!</definedName>
    <definedName name="nama" localSheetId="80">#REF!</definedName>
    <definedName name="nama" localSheetId="2">#REF!</definedName>
    <definedName name="nama" localSheetId="3">#REF!</definedName>
    <definedName name="nama" localSheetId="89">#REF!</definedName>
    <definedName name="nama" localSheetId="91">#REF!</definedName>
    <definedName name="nama" localSheetId="92">#REF!</definedName>
    <definedName name="nama" localSheetId="94">#REF!</definedName>
    <definedName name="nama" localSheetId="95">#REF!</definedName>
    <definedName name="nama" localSheetId="96">#REF!</definedName>
    <definedName name="nama" localSheetId="102">#REF!</definedName>
    <definedName name="nama" localSheetId="103">#REF!</definedName>
    <definedName name="nama" localSheetId="104">#REF!</definedName>
    <definedName name="nama" localSheetId="105">#REF!</definedName>
    <definedName name="nama" localSheetId="106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>#REF!</definedName>
    <definedName name="nbbb" localSheetId="24">#REF!</definedName>
    <definedName name="nbbb" localSheetId="26">#REF!</definedName>
    <definedName name="nbbb" localSheetId="29">#REF!</definedName>
    <definedName name="nbbb" localSheetId="30">#REF!</definedName>
    <definedName name="nbbb" localSheetId="32">#REF!</definedName>
    <definedName name="nbbb" localSheetId="33">#REF!</definedName>
    <definedName name="nbbb" localSheetId="37">#REF!</definedName>
    <definedName name="nbbb" localSheetId="38">#REF!</definedName>
    <definedName name="nbbb" localSheetId="41">#REF!</definedName>
    <definedName name="nbbb" localSheetId="42">#REF!</definedName>
    <definedName name="nbbb" localSheetId="47">#REF!</definedName>
    <definedName name="nbbb" localSheetId="48">#REF!</definedName>
    <definedName name="nbbb" localSheetId="50">#REF!</definedName>
    <definedName name="nbbb" localSheetId="53">#REF!</definedName>
    <definedName name="nbbb" localSheetId="70">#REF!</definedName>
    <definedName name="nbbb" localSheetId="71">#REF!</definedName>
    <definedName name="nbbb" localSheetId="67">#REF!</definedName>
    <definedName name="nbbb" localSheetId="68">#REF!</definedName>
    <definedName name="nbbb" localSheetId="69">#REF!</definedName>
    <definedName name="nbbb" localSheetId="78">#REF!</definedName>
    <definedName name="nbbb" localSheetId="79">#REF!</definedName>
    <definedName name="nbbb" localSheetId="80">#REF!</definedName>
    <definedName name="nbbb" localSheetId="3">#REF!</definedName>
    <definedName name="nbbb" localSheetId="89">#REF!</definedName>
    <definedName name="nbbb" localSheetId="91">#REF!</definedName>
    <definedName name="nbbb" localSheetId="92">#REF!</definedName>
    <definedName name="nbbb" localSheetId="94">#REF!</definedName>
    <definedName name="nbbb" localSheetId="95">#REF!</definedName>
    <definedName name="nbbb" localSheetId="96">#REF!</definedName>
    <definedName name="nbbb" localSheetId="102">#REF!</definedName>
    <definedName name="nbbb" localSheetId="103">#REF!</definedName>
    <definedName name="nbbb" localSheetId="104">#REF!</definedName>
    <definedName name="nbbb" localSheetId="105">#REF!</definedName>
    <definedName name="nbbb" localSheetId="106">#REF!</definedName>
    <definedName name="nbbb" localSheetId="4">#REF!</definedName>
    <definedName name="nbbb" localSheetId="5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>#REF!</definedName>
    <definedName name="nbngh" localSheetId="24">#REF!</definedName>
    <definedName name="nbngh" localSheetId="26" hidden="1">#REF!</definedName>
    <definedName name="nbngh" localSheetId="29" hidden="1">#REF!</definedName>
    <definedName name="nbngh" localSheetId="30" hidden="1">#REF!</definedName>
    <definedName name="nbngh" localSheetId="32" hidden="1">#REF!</definedName>
    <definedName name="nbngh" localSheetId="33" hidden="1">#REF!</definedName>
    <definedName name="nbngh" localSheetId="37" hidden="1">#REF!</definedName>
    <definedName name="nbngh" localSheetId="38" hidden="1">#REF!</definedName>
    <definedName name="nbngh" localSheetId="41" hidden="1">#REF!</definedName>
    <definedName name="nbngh" localSheetId="42" hidden="1">#REF!</definedName>
    <definedName name="nbngh" localSheetId="47" hidden="1">#REF!</definedName>
    <definedName name="nbngh" localSheetId="48" hidden="1">#REF!</definedName>
    <definedName name="nbngh" localSheetId="50" hidden="1">#REF!</definedName>
    <definedName name="nbngh" localSheetId="53" hidden="1">#REF!</definedName>
    <definedName name="nbngh" localSheetId="70" hidden="1">#REF!</definedName>
    <definedName name="nbngh" localSheetId="71" hidden="1">#REF!</definedName>
    <definedName name="nbngh" localSheetId="67" hidden="1">#REF!</definedName>
    <definedName name="nbngh" localSheetId="68" hidden="1">#REF!</definedName>
    <definedName name="nbngh" localSheetId="69" hidden="1">#REF!</definedName>
    <definedName name="nbngh" localSheetId="78" hidden="1">#REF!</definedName>
    <definedName name="nbngh" localSheetId="79" hidden="1">#REF!</definedName>
    <definedName name="nbngh" localSheetId="80" hidden="1">#REF!</definedName>
    <definedName name="nbngh" localSheetId="3" hidden="1">#REF!</definedName>
    <definedName name="nbngh" localSheetId="89" hidden="1">#REF!</definedName>
    <definedName name="nbngh" localSheetId="91" hidden="1">#REF!</definedName>
    <definedName name="nbngh" localSheetId="92" hidden="1">#REF!</definedName>
    <definedName name="nbngh" localSheetId="94" hidden="1">#REF!</definedName>
    <definedName name="nbngh" localSheetId="95" hidden="1">#REF!</definedName>
    <definedName name="nbngh" localSheetId="96" hidden="1">#REF!</definedName>
    <definedName name="nbngh" localSheetId="102" hidden="1">#REF!</definedName>
    <definedName name="nbngh" localSheetId="103" hidden="1">#REF!</definedName>
    <definedName name="nbngh" localSheetId="104" hidden="1">#REF!</definedName>
    <definedName name="nbngh" localSheetId="105" hidden="1">#REF!</definedName>
    <definedName name="nbngh" localSheetId="106" hidden="1">#REF!</definedName>
    <definedName name="nbngh" localSheetId="4" hidden="1">#REF!</definedName>
    <definedName name="nbngh" localSheetId="5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hidden="1">#REF!</definedName>
    <definedName name="nbvn" localSheetId="24">#REF!</definedName>
    <definedName name="nbvn" localSheetId="26">#REF!</definedName>
    <definedName name="nbvn" localSheetId="29">#REF!</definedName>
    <definedName name="nbvn" localSheetId="30">#REF!</definedName>
    <definedName name="nbvn" localSheetId="32">#REF!</definedName>
    <definedName name="nbvn" localSheetId="33">#REF!</definedName>
    <definedName name="nbvn" localSheetId="37">#REF!</definedName>
    <definedName name="nbvn" localSheetId="38">#REF!</definedName>
    <definedName name="nbvn" localSheetId="41">#REF!</definedName>
    <definedName name="nbvn" localSheetId="42">#REF!</definedName>
    <definedName name="nbvn" localSheetId="47">#REF!</definedName>
    <definedName name="nbvn" localSheetId="48">#REF!</definedName>
    <definedName name="nbvn" localSheetId="50">#REF!</definedName>
    <definedName name="nbvn" localSheetId="53">#REF!</definedName>
    <definedName name="nbvn" localSheetId="70">#REF!</definedName>
    <definedName name="nbvn" localSheetId="71">#REF!</definedName>
    <definedName name="nbvn" localSheetId="67">#REF!</definedName>
    <definedName name="nbvn" localSheetId="68">#REF!</definedName>
    <definedName name="nbvn" localSheetId="69">#REF!</definedName>
    <definedName name="nbvn" localSheetId="78">#REF!</definedName>
    <definedName name="nbvn" localSheetId="79">#REF!</definedName>
    <definedName name="nbvn" localSheetId="80">#REF!</definedName>
    <definedName name="nbvn" localSheetId="3">#REF!</definedName>
    <definedName name="nbvn" localSheetId="89">#REF!</definedName>
    <definedName name="nbvn" localSheetId="91">#REF!</definedName>
    <definedName name="nbvn" localSheetId="92">#REF!</definedName>
    <definedName name="nbvn" localSheetId="94">#REF!</definedName>
    <definedName name="nbvn" localSheetId="95">#REF!</definedName>
    <definedName name="nbvn" localSheetId="96">#REF!</definedName>
    <definedName name="nbvn" localSheetId="102">#REF!</definedName>
    <definedName name="nbvn" localSheetId="103">#REF!</definedName>
    <definedName name="nbvn" localSheetId="104">#REF!</definedName>
    <definedName name="nbvn" localSheetId="105">#REF!</definedName>
    <definedName name="nbvn" localSheetId="106">#REF!</definedName>
    <definedName name="nbvn" localSheetId="4">#REF!</definedName>
    <definedName name="nbvn" localSheetId="5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>#REF!</definedName>
    <definedName name="NGDBBP" localSheetId="0">#REF!</definedName>
    <definedName name="NGDBBP" localSheetId="24">#REF!</definedName>
    <definedName name="NGDBBP" localSheetId="26">#REF!</definedName>
    <definedName name="NGDBBP" localSheetId="29">#REF!</definedName>
    <definedName name="NGDBBP" localSheetId="30">#REF!</definedName>
    <definedName name="NGDBBP" localSheetId="32">#REF!</definedName>
    <definedName name="NGDBBP" localSheetId="33">#REF!</definedName>
    <definedName name="NGDBBP" localSheetId="1">#REF!</definedName>
    <definedName name="NGDBBP" localSheetId="34">#REF!</definedName>
    <definedName name="NGDBBP" localSheetId="35">#REF!</definedName>
    <definedName name="NGDBBP" localSheetId="36">#REF!</definedName>
    <definedName name="NGDBBP" localSheetId="37">#REF!</definedName>
    <definedName name="NGDBBP" localSheetId="38">#REF!</definedName>
    <definedName name="NGDBBP" localSheetId="39">#REF!</definedName>
    <definedName name="NGDBBP" localSheetId="40">#REF!</definedName>
    <definedName name="NGDBBP" localSheetId="41">#REF!</definedName>
    <definedName name="NGDBBP" localSheetId="42">#REF!</definedName>
    <definedName name="NGDBBP" localSheetId="43">#REF!</definedName>
    <definedName name="NGDBBP" localSheetId="47">#REF!</definedName>
    <definedName name="NGDBBP" localSheetId="48">#REF!</definedName>
    <definedName name="NGDBBP" localSheetId="50">#REF!</definedName>
    <definedName name="NGDBBP" localSheetId="53">#REF!</definedName>
    <definedName name="NGDBBP" localSheetId="59">#REF!</definedName>
    <definedName name="NGDBBP" localSheetId="60">#REF!</definedName>
    <definedName name="NGDBBP" localSheetId="70">#REF!</definedName>
    <definedName name="NGDBBP" localSheetId="71">#REF!</definedName>
    <definedName name="NGDBBP" localSheetId="67">#REF!</definedName>
    <definedName name="NGDBBP" localSheetId="68">#REF!</definedName>
    <definedName name="NGDBBP" localSheetId="69">#REF!</definedName>
    <definedName name="NGDBBP" localSheetId="78">#REF!</definedName>
    <definedName name="NGDBBP" localSheetId="79">#REF!</definedName>
    <definedName name="NGDBBP" localSheetId="80">#REF!</definedName>
    <definedName name="NGDBBP" localSheetId="2">#REF!</definedName>
    <definedName name="NGDBBP" localSheetId="3">#REF!</definedName>
    <definedName name="NGDBBP" localSheetId="89">#REF!</definedName>
    <definedName name="NGDBBP" localSheetId="91">#REF!</definedName>
    <definedName name="NGDBBP" localSheetId="92">#REF!</definedName>
    <definedName name="NGDBBP" localSheetId="94">#REF!</definedName>
    <definedName name="NGDBBP" localSheetId="95">#REF!</definedName>
    <definedName name="NGDBBP" localSheetId="96">#REF!</definedName>
    <definedName name="NGDBBP" localSheetId="102">#REF!</definedName>
    <definedName name="NGDBBP" localSheetId="103">#REF!</definedName>
    <definedName name="NGDBBP" localSheetId="104">#REF!</definedName>
    <definedName name="NGDBBP" localSheetId="105">#REF!</definedName>
    <definedName name="NGDBBP" localSheetId="106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>#REF!</definedName>
    <definedName name="njy" localSheetId="24">#REF!</definedName>
    <definedName name="njy" localSheetId="26">#REF!</definedName>
    <definedName name="njy" localSheetId="29">#REF!</definedName>
    <definedName name="njy" localSheetId="30">#REF!</definedName>
    <definedName name="njy" localSheetId="32">#REF!</definedName>
    <definedName name="njy" localSheetId="33">#REF!</definedName>
    <definedName name="njy" localSheetId="37">#REF!</definedName>
    <definedName name="njy" localSheetId="38">#REF!</definedName>
    <definedName name="njy" localSheetId="41">#REF!</definedName>
    <definedName name="njy" localSheetId="42">#REF!</definedName>
    <definedName name="njy" localSheetId="47">#REF!</definedName>
    <definedName name="njy" localSheetId="48">#REF!</definedName>
    <definedName name="njy" localSheetId="50">#REF!</definedName>
    <definedName name="njy" localSheetId="53">#REF!</definedName>
    <definedName name="njy" localSheetId="70">#REF!</definedName>
    <definedName name="njy" localSheetId="71">#REF!</definedName>
    <definedName name="njy" localSheetId="67">#REF!</definedName>
    <definedName name="njy" localSheetId="68">#REF!</definedName>
    <definedName name="njy" localSheetId="69">#REF!</definedName>
    <definedName name="njy" localSheetId="78">#REF!</definedName>
    <definedName name="njy" localSheetId="79">#REF!</definedName>
    <definedName name="njy" localSheetId="80">#REF!</definedName>
    <definedName name="njy" localSheetId="3">#REF!</definedName>
    <definedName name="njy" localSheetId="89">#REF!</definedName>
    <definedName name="njy" localSheetId="91">#REF!</definedName>
    <definedName name="njy" localSheetId="92">#REF!</definedName>
    <definedName name="njy" localSheetId="94">#REF!</definedName>
    <definedName name="njy" localSheetId="95">#REF!</definedName>
    <definedName name="njy" localSheetId="96">#REF!</definedName>
    <definedName name="njy" localSheetId="102">#REF!</definedName>
    <definedName name="njy" localSheetId="103">#REF!</definedName>
    <definedName name="njy" localSheetId="104">#REF!</definedName>
    <definedName name="njy" localSheetId="105">#REF!</definedName>
    <definedName name="njy" localSheetId="106">#REF!</definedName>
    <definedName name="njy" localSheetId="4">#REF!</definedName>
    <definedName name="njy" localSheetId="5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>#REF!</definedName>
    <definedName name="nnngf" localSheetId="24">#REF!</definedName>
    <definedName name="nnngf" localSheetId="26">#REF!</definedName>
    <definedName name="nnngf" localSheetId="29">#REF!</definedName>
    <definedName name="nnngf" localSheetId="30">#REF!</definedName>
    <definedName name="nnngf" localSheetId="32">#REF!</definedName>
    <definedName name="nnngf" localSheetId="33">#REF!</definedName>
    <definedName name="nnngf" localSheetId="37">#REF!</definedName>
    <definedName name="nnngf" localSheetId="38">#REF!</definedName>
    <definedName name="nnngf" localSheetId="41">#REF!</definedName>
    <definedName name="nnngf" localSheetId="42">#REF!</definedName>
    <definedName name="nnngf" localSheetId="47">#REF!</definedName>
    <definedName name="nnngf" localSheetId="48">#REF!</definedName>
    <definedName name="nnngf" localSheetId="50">#REF!</definedName>
    <definedName name="nnngf" localSheetId="53">#REF!</definedName>
    <definedName name="nnngf" localSheetId="70">#REF!</definedName>
    <definedName name="nnngf" localSheetId="71">#REF!</definedName>
    <definedName name="nnngf" localSheetId="67">#REF!</definedName>
    <definedName name="nnngf" localSheetId="68">#REF!</definedName>
    <definedName name="nnngf" localSheetId="69">#REF!</definedName>
    <definedName name="nnngf" localSheetId="78">#REF!</definedName>
    <definedName name="nnngf" localSheetId="79">#REF!</definedName>
    <definedName name="nnngf" localSheetId="80">#REF!</definedName>
    <definedName name="nnngf" localSheetId="3">#REF!</definedName>
    <definedName name="nnngf" localSheetId="89">#REF!</definedName>
    <definedName name="nnngf" localSheetId="91">#REF!</definedName>
    <definedName name="nnngf" localSheetId="92">#REF!</definedName>
    <definedName name="nnngf" localSheetId="94">#REF!</definedName>
    <definedName name="nnngf" localSheetId="95">#REF!</definedName>
    <definedName name="nnngf" localSheetId="96">#REF!</definedName>
    <definedName name="nnngf" localSheetId="102">#REF!</definedName>
    <definedName name="nnngf" localSheetId="103">#REF!</definedName>
    <definedName name="nnngf" localSheetId="104">#REF!</definedName>
    <definedName name="nnngf" localSheetId="105">#REF!</definedName>
    <definedName name="nnngf" localSheetId="106">#REF!</definedName>
    <definedName name="nnngf" localSheetId="4">#REF!</definedName>
    <definedName name="nnngf" localSheetId="5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>#REF!</definedName>
    <definedName name="noorasiah91" localSheetId="0">#REF!</definedName>
    <definedName name="noorasiah91" localSheetId="24">#REF!</definedName>
    <definedName name="noorasiah91" localSheetId="26">#REF!</definedName>
    <definedName name="noorasiah91" localSheetId="29">#REF!</definedName>
    <definedName name="noorasiah91" localSheetId="30">#REF!</definedName>
    <definedName name="noorasiah91" localSheetId="32">#REF!</definedName>
    <definedName name="noorasiah91" localSheetId="33">#REF!</definedName>
    <definedName name="noorasiah91" localSheetId="1">#REF!</definedName>
    <definedName name="noorasiah91" localSheetId="34">#REF!</definedName>
    <definedName name="noorasiah91" localSheetId="35">#REF!</definedName>
    <definedName name="noorasiah91" localSheetId="36">#REF!</definedName>
    <definedName name="noorasiah91" localSheetId="37">#REF!</definedName>
    <definedName name="noorasiah91" localSheetId="38">#REF!</definedName>
    <definedName name="noorasiah91" localSheetId="39">#REF!</definedName>
    <definedName name="noorasiah91" localSheetId="40">#REF!</definedName>
    <definedName name="noorasiah91" localSheetId="41">#REF!</definedName>
    <definedName name="noorasiah91" localSheetId="42">#REF!</definedName>
    <definedName name="noorasiah91" localSheetId="43">#REF!</definedName>
    <definedName name="noorasiah91" localSheetId="47">#REF!</definedName>
    <definedName name="noorasiah91" localSheetId="48">#REF!</definedName>
    <definedName name="noorasiah91" localSheetId="50">#REF!</definedName>
    <definedName name="noorasiah91" localSheetId="53">#REF!</definedName>
    <definedName name="noorasiah91" localSheetId="59">#REF!</definedName>
    <definedName name="noorasiah91" localSheetId="60">#REF!</definedName>
    <definedName name="noorasiah91" localSheetId="70">#REF!</definedName>
    <definedName name="noorasiah91" localSheetId="71">#REF!</definedName>
    <definedName name="noorasiah91" localSheetId="67">#REF!</definedName>
    <definedName name="noorasiah91" localSheetId="68">#REF!</definedName>
    <definedName name="noorasiah91" localSheetId="69">#REF!</definedName>
    <definedName name="noorasiah91" localSheetId="78">#REF!</definedName>
    <definedName name="noorasiah91" localSheetId="79">#REF!</definedName>
    <definedName name="noorasiah91" localSheetId="80">#REF!</definedName>
    <definedName name="noorasiah91" localSheetId="2">#REF!</definedName>
    <definedName name="noorasiah91" localSheetId="3">#REF!</definedName>
    <definedName name="noorasiah91" localSheetId="89">#REF!</definedName>
    <definedName name="noorasiah91" localSheetId="91">#REF!</definedName>
    <definedName name="noorasiah91" localSheetId="92">#REF!</definedName>
    <definedName name="noorasiah91" localSheetId="94">#REF!</definedName>
    <definedName name="noorasiah91" localSheetId="95">#REF!</definedName>
    <definedName name="noorasiah91" localSheetId="96">#REF!</definedName>
    <definedName name="noorasiah91" localSheetId="102">#REF!</definedName>
    <definedName name="noorasiah91" localSheetId="103">#REF!</definedName>
    <definedName name="noorasiah91" localSheetId="104">#REF!</definedName>
    <definedName name="noorasiah91" localSheetId="105">#REF!</definedName>
    <definedName name="noorasiah91" localSheetId="106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>#REF!</definedName>
    <definedName name="nv" localSheetId="24">#REF!</definedName>
    <definedName name="nv" localSheetId="26">#REF!</definedName>
    <definedName name="nv" localSheetId="29">#REF!</definedName>
    <definedName name="nv" localSheetId="30">#REF!</definedName>
    <definedName name="nv" localSheetId="32">#REF!</definedName>
    <definedName name="nv" localSheetId="33">#REF!</definedName>
    <definedName name="nv" localSheetId="37">#REF!</definedName>
    <definedName name="nv" localSheetId="38">#REF!</definedName>
    <definedName name="nv" localSheetId="41">#REF!</definedName>
    <definedName name="nv" localSheetId="42">#REF!</definedName>
    <definedName name="nv" localSheetId="47">#REF!</definedName>
    <definedName name="nv" localSheetId="48">#REF!</definedName>
    <definedName name="nv" localSheetId="50">#REF!</definedName>
    <definedName name="nv" localSheetId="53">#REF!</definedName>
    <definedName name="nv" localSheetId="70">#REF!</definedName>
    <definedName name="nv" localSheetId="71">#REF!</definedName>
    <definedName name="nv" localSheetId="67">#REF!</definedName>
    <definedName name="nv" localSheetId="68">#REF!</definedName>
    <definedName name="nv" localSheetId="69">#REF!</definedName>
    <definedName name="nv" localSheetId="78">#REF!</definedName>
    <definedName name="nv" localSheetId="79">#REF!</definedName>
    <definedName name="nv" localSheetId="80">#REF!</definedName>
    <definedName name="nv" localSheetId="3">#REF!</definedName>
    <definedName name="nv" localSheetId="89">#REF!</definedName>
    <definedName name="nv" localSheetId="91">#REF!</definedName>
    <definedName name="nv" localSheetId="92">#REF!</definedName>
    <definedName name="nv" localSheetId="94">#REF!</definedName>
    <definedName name="nv" localSheetId="95">#REF!</definedName>
    <definedName name="nv" localSheetId="96">#REF!</definedName>
    <definedName name="nv" localSheetId="102">#REF!</definedName>
    <definedName name="nv" localSheetId="103">#REF!</definedName>
    <definedName name="nv" localSheetId="104">#REF!</definedName>
    <definedName name="nv" localSheetId="105">#REF!</definedName>
    <definedName name="nv" localSheetId="106">#REF!</definedName>
    <definedName name="nv" localSheetId="4">#REF!</definedName>
    <definedName name="nv" localSheetId="5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>#REF!</definedName>
    <definedName name="nvbnjg" localSheetId="24">#REF!</definedName>
    <definedName name="nvbnjg" localSheetId="26">#REF!</definedName>
    <definedName name="nvbnjg" localSheetId="29">#REF!</definedName>
    <definedName name="nvbnjg" localSheetId="30">#REF!</definedName>
    <definedName name="nvbnjg" localSheetId="32">#REF!</definedName>
    <definedName name="nvbnjg" localSheetId="33">#REF!</definedName>
    <definedName name="nvbnjg" localSheetId="37">#REF!</definedName>
    <definedName name="nvbnjg" localSheetId="38">#REF!</definedName>
    <definedName name="nvbnjg" localSheetId="41">#REF!</definedName>
    <definedName name="nvbnjg" localSheetId="42">#REF!</definedName>
    <definedName name="nvbnjg" localSheetId="47">#REF!</definedName>
    <definedName name="nvbnjg" localSheetId="48">#REF!</definedName>
    <definedName name="nvbnjg" localSheetId="50">#REF!</definedName>
    <definedName name="nvbnjg" localSheetId="53">#REF!</definedName>
    <definedName name="nvbnjg" localSheetId="70">#REF!</definedName>
    <definedName name="nvbnjg" localSheetId="71">#REF!</definedName>
    <definedName name="nvbnjg" localSheetId="67">#REF!</definedName>
    <definedName name="nvbnjg" localSheetId="68">#REF!</definedName>
    <definedName name="nvbnjg" localSheetId="69">#REF!</definedName>
    <definedName name="nvbnjg" localSheetId="78">#REF!</definedName>
    <definedName name="nvbnjg" localSheetId="79">#REF!</definedName>
    <definedName name="nvbnjg" localSheetId="80">#REF!</definedName>
    <definedName name="nvbnjg" localSheetId="3">#REF!</definedName>
    <definedName name="nvbnjg" localSheetId="89">#REF!</definedName>
    <definedName name="nvbnjg" localSheetId="91">#REF!</definedName>
    <definedName name="nvbnjg" localSheetId="92">#REF!</definedName>
    <definedName name="nvbnjg" localSheetId="94">#REF!</definedName>
    <definedName name="nvbnjg" localSheetId="95">#REF!</definedName>
    <definedName name="nvbnjg" localSheetId="96">#REF!</definedName>
    <definedName name="nvbnjg" localSheetId="102">#REF!</definedName>
    <definedName name="nvbnjg" localSheetId="103">#REF!</definedName>
    <definedName name="nvbnjg" localSheetId="104">#REF!</definedName>
    <definedName name="nvbnjg" localSheetId="105">#REF!</definedName>
    <definedName name="nvbnjg" localSheetId="106">#REF!</definedName>
    <definedName name="nvbnjg" localSheetId="4">#REF!</definedName>
    <definedName name="nvbnjg" localSheetId="5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>#REF!</definedName>
    <definedName name="ok" localSheetId="0">#REF!</definedName>
    <definedName name="ok" localSheetId="24">#REF!</definedName>
    <definedName name="ok" localSheetId="26">#REF!</definedName>
    <definedName name="ok" localSheetId="29">#REF!</definedName>
    <definedName name="ok" localSheetId="30">#REF!</definedName>
    <definedName name="ok" localSheetId="32">#REF!</definedName>
    <definedName name="ok" localSheetId="33">#REF!</definedName>
    <definedName name="ok" localSheetId="1">#REF!</definedName>
    <definedName name="ok" localSheetId="34">#REF!</definedName>
    <definedName name="ok" localSheetId="35">#REF!</definedName>
    <definedName name="ok" localSheetId="36">#REF!</definedName>
    <definedName name="ok" localSheetId="37">#REF!</definedName>
    <definedName name="ok" localSheetId="38">#REF!</definedName>
    <definedName name="ok" localSheetId="39">#REF!</definedName>
    <definedName name="ok" localSheetId="40">#REF!</definedName>
    <definedName name="ok" localSheetId="41">#REF!</definedName>
    <definedName name="ok" localSheetId="42">#REF!</definedName>
    <definedName name="ok" localSheetId="43">#REF!</definedName>
    <definedName name="ok" localSheetId="47">#REF!</definedName>
    <definedName name="ok" localSheetId="48">#REF!</definedName>
    <definedName name="ok" localSheetId="50">#REF!</definedName>
    <definedName name="ok" localSheetId="53">#REF!</definedName>
    <definedName name="ok" localSheetId="59">#REF!</definedName>
    <definedName name="ok" localSheetId="60">#REF!</definedName>
    <definedName name="ok" localSheetId="70">#REF!</definedName>
    <definedName name="ok" localSheetId="71">#REF!</definedName>
    <definedName name="ok" localSheetId="67">#REF!</definedName>
    <definedName name="ok" localSheetId="68">#REF!</definedName>
    <definedName name="ok" localSheetId="69">#REF!</definedName>
    <definedName name="ok" localSheetId="78">#REF!</definedName>
    <definedName name="ok" localSheetId="79">#REF!</definedName>
    <definedName name="ok" localSheetId="80">#REF!</definedName>
    <definedName name="ok" localSheetId="2">#REF!</definedName>
    <definedName name="ok" localSheetId="3">#REF!</definedName>
    <definedName name="ok" localSheetId="89">#REF!</definedName>
    <definedName name="ok" localSheetId="91">#REF!</definedName>
    <definedName name="ok" localSheetId="92">#REF!</definedName>
    <definedName name="ok" localSheetId="94">#REF!</definedName>
    <definedName name="ok" localSheetId="95">#REF!</definedName>
    <definedName name="ok" localSheetId="96">#REF!</definedName>
    <definedName name="ok" localSheetId="102">#REF!</definedName>
    <definedName name="ok" localSheetId="103">#REF!</definedName>
    <definedName name="ok" localSheetId="104">#REF!</definedName>
    <definedName name="ok" localSheetId="105">#REF!</definedName>
    <definedName name="ok" localSheetId="106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>#REF!</definedName>
    <definedName name="ooo" localSheetId="24">#REF!</definedName>
    <definedName name="ooo" localSheetId="26">#REF!</definedName>
    <definedName name="ooo" localSheetId="29">#REF!</definedName>
    <definedName name="ooo" localSheetId="30">#REF!</definedName>
    <definedName name="ooo" localSheetId="32">#REF!</definedName>
    <definedName name="ooo" localSheetId="33">#REF!</definedName>
    <definedName name="ooo" localSheetId="37">#REF!</definedName>
    <definedName name="ooo" localSheetId="38">#REF!</definedName>
    <definedName name="ooo" localSheetId="41">#REF!</definedName>
    <definedName name="ooo" localSheetId="42">#REF!</definedName>
    <definedName name="ooo" localSheetId="47">#REF!</definedName>
    <definedName name="ooo" localSheetId="48">#REF!</definedName>
    <definedName name="ooo" localSheetId="50">#REF!</definedName>
    <definedName name="ooo" localSheetId="53">#REF!</definedName>
    <definedName name="ooo" localSheetId="70">#REF!</definedName>
    <definedName name="ooo" localSheetId="71">#REF!</definedName>
    <definedName name="ooo" localSheetId="67">#REF!</definedName>
    <definedName name="ooo" localSheetId="68">#REF!</definedName>
    <definedName name="ooo" localSheetId="69">#REF!</definedName>
    <definedName name="ooo" localSheetId="78">#REF!</definedName>
    <definedName name="ooo" localSheetId="79">#REF!</definedName>
    <definedName name="ooo" localSheetId="80">#REF!</definedName>
    <definedName name="ooo" localSheetId="3">#REF!</definedName>
    <definedName name="ooo" localSheetId="89">#REF!</definedName>
    <definedName name="ooo" localSheetId="91">#REF!</definedName>
    <definedName name="ooo" localSheetId="92">#REF!</definedName>
    <definedName name="ooo" localSheetId="94">#REF!</definedName>
    <definedName name="ooo" localSheetId="95">#REF!</definedName>
    <definedName name="ooo" localSheetId="96">#REF!</definedName>
    <definedName name="ooo" localSheetId="102">#REF!</definedName>
    <definedName name="ooo" localSheetId="103">#REF!</definedName>
    <definedName name="ooo" localSheetId="104">#REF!</definedName>
    <definedName name="ooo" localSheetId="105">#REF!</definedName>
    <definedName name="ooo" localSheetId="106">#REF!</definedName>
    <definedName name="ooo" localSheetId="4">#REF!</definedName>
    <definedName name="ooo" localSheetId="5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>#REF!</definedName>
    <definedName name="oooo" localSheetId="0">#REF!</definedName>
    <definedName name="oooo" localSheetId="24">#REF!</definedName>
    <definedName name="oooo" localSheetId="26">#REF!</definedName>
    <definedName name="oooo" localSheetId="29">#REF!</definedName>
    <definedName name="oooo" localSheetId="30">#REF!</definedName>
    <definedName name="oooo" localSheetId="32">#REF!</definedName>
    <definedName name="oooo" localSheetId="33">#REF!</definedName>
    <definedName name="oooo" localSheetId="1">#REF!</definedName>
    <definedName name="oooo" localSheetId="34">#REF!</definedName>
    <definedName name="oooo" localSheetId="35">#REF!</definedName>
    <definedName name="oooo" localSheetId="36">#REF!</definedName>
    <definedName name="oooo" localSheetId="37">#REF!</definedName>
    <definedName name="oooo" localSheetId="38">#REF!</definedName>
    <definedName name="oooo" localSheetId="39">#REF!</definedName>
    <definedName name="oooo" localSheetId="40">#REF!</definedName>
    <definedName name="oooo" localSheetId="41">#REF!</definedName>
    <definedName name="oooo" localSheetId="42">#REF!</definedName>
    <definedName name="oooo" localSheetId="43">#REF!</definedName>
    <definedName name="oooo" localSheetId="47">#REF!</definedName>
    <definedName name="oooo" localSheetId="48">#REF!</definedName>
    <definedName name="oooo" localSheetId="50">#REF!</definedName>
    <definedName name="oooo" localSheetId="53">#REF!</definedName>
    <definedName name="oooo" localSheetId="59">#REF!</definedName>
    <definedName name="oooo" localSheetId="60">#REF!</definedName>
    <definedName name="oooo" localSheetId="70">#REF!</definedName>
    <definedName name="oooo" localSheetId="71">#REF!</definedName>
    <definedName name="oooo" localSheetId="67">#REF!</definedName>
    <definedName name="oooo" localSheetId="68">#REF!</definedName>
    <definedName name="oooo" localSheetId="69">#REF!</definedName>
    <definedName name="oooo" localSheetId="78">#REF!</definedName>
    <definedName name="oooo" localSheetId="79">#REF!</definedName>
    <definedName name="oooo" localSheetId="80">#REF!</definedName>
    <definedName name="oooo" localSheetId="2">#REF!</definedName>
    <definedName name="oooo" localSheetId="3">#REF!</definedName>
    <definedName name="oooo" localSheetId="89">#REF!</definedName>
    <definedName name="oooo" localSheetId="91">#REF!</definedName>
    <definedName name="oooo" localSheetId="92">#REF!</definedName>
    <definedName name="oooo" localSheetId="94">#REF!</definedName>
    <definedName name="oooo" localSheetId="95">#REF!</definedName>
    <definedName name="oooo" localSheetId="96">#REF!</definedName>
    <definedName name="oooo" localSheetId="102">#REF!</definedName>
    <definedName name="oooo" localSheetId="103">#REF!</definedName>
    <definedName name="oooo" localSheetId="104">#REF!</definedName>
    <definedName name="oooo" localSheetId="105">#REF!</definedName>
    <definedName name="oooo" localSheetId="106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>#REF!</definedName>
    <definedName name="ooooo" localSheetId="24">#REF!</definedName>
    <definedName name="ooooo" localSheetId="26">#REF!</definedName>
    <definedName name="ooooo" localSheetId="29">#REF!</definedName>
    <definedName name="ooooo" localSheetId="30">#REF!</definedName>
    <definedName name="ooooo" localSheetId="32">#REF!</definedName>
    <definedName name="ooooo" localSheetId="33">#REF!</definedName>
    <definedName name="ooooo" localSheetId="37">#REF!</definedName>
    <definedName name="ooooo" localSheetId="38">#REF!</definedName>
    <definedName name="ooooo" localSheetId="41">#REF!</definedName>
    <definedName name="ooooo" localSheetId="42">#REF!</definedName>
    <definedName name="ooooo" localSheetId="47">#REF!</definedName>
    <definedName name="ooooo" localSheetId="48">#REF!</definedName>
    <definedName name="ooooo" localSheetId="50">#REF!</definedName>
    <definedName name="ooooo" localSheetId="53">#REF!</definedName>
    <definedName name="ooooo" localSheetId="70">#REF!</definedName>
    <definedName name="ooooo" localSheetId="71">#REF!</definedName>
    <definedName name="ooooo" localSheetId="67">#REF!</definedName>
    <definedName name="ooooo" localSheetId="68">#REF!</definedName>
    <definedName name="ooooo" localSheetId="69">#REF!</definedName>
    <definedName name="ooooo" localSheetId="78">#REF!</definedName>
    <definedName name="ooooo" localSheetId="79">#REF!</definedName>
    <definedName name="ooooo" localSheetId="80">#REF!</definedName>
    <definedName name="ooooo" localSheetId="3">#REF!</definedName>
    <definedName name="ooooo" localSheetId="89">#REF!</definedName>
    <definedName name="ooooo" localSheetId="91">#REF!</definedName>
    <definedName name="ooooo" localSheetId="92">#REF!</definedName>
    <definedName name="ooooo" localSheetId="94">#REF!</definedName>
    <definedName name="ooooo" localSheetId="95">#REF!</definedName>
    <definedName name="ooooo" localSheetId="96">#REF!</definedName>
    <definedName name="ooooo" localSheetId="102">#REF!</definedName>
    <definedName name="ooooo" localSheetId="103">#REF!</definedName>
    <definedName name="ooooo" localSheetId="104">#REF!</definedName>
    <definedName name="ooooo" localSheetId="105">#REF!</definedName>
    <definedName name="ooooo" localSheetId="106">#REF!</definedName>
    <definedName name="ooooo" localSheetId="4">#REF!</definedName>
    <definedName name="ooooo" localSheetId="5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>#REF!</definedName>
    <definedName name="oop" localSheetId="24">#REF!</definedName>
    <definedName name="oop" localSheetId="26">#REF!</definedName>
    <definedName name="oop" localSheetId="29">#REF!</definedName>
    <definedName name="oop" localSheetId="30">#REF!</definedName>
    <definedName name="oop" localSheetId="32">#REF!</definedName>
    <definedName name="oop" localSheetId="33">#REF!</definedName>
    <definedName name="oop" localSheetId="37">#REF!</definedName>
    <definedName name="oop" localSheetId="38">#REF!</definedName>
    <definedName name="oop" localSheetId="41">#REF!</definedName>
    <definedName name="oop" localSheetId="42">#REF!</definedName>
    <definedName name="oop" localSheetId="47">#REF!</definedName>
    <definedName name="oop" localSheetId="48">#REF!</definedName>
    <definedName name="oop" localSheetId="50">#REF!</definedName>
    <definedName name="oop" localSheetId="53">#REF!</definedName>
    <definedName name="oop" localSheetId="70">#REF!</definedName>
    <definedName name="oop" localSheetId="71">#REF!</definedName>
    <definedName name="oop" localSheetId="67">#REF!</definedName>
    <definedName name="oop" localSheetId="68">#REF!</definedName>
    <definedName name="oop" localSheetId="69">#REF!</definedName>
    <definedName name="oop" localSheetId="78">#REF!</definedName>
    <definedName name="oop" localSheetId="79">#REF!</definedName>
    <definedName name="oop" localSheetId="80">#REF!</definedName>
    <definedName name="oop" localSheetId="3">#REF!</definedName>
    <definedName name="oop" localSheetId="89">#REF!</definedName>
    <definedName name="oop" localSheetId="91">#REF!</definedName>
    <definedName name="oop" localSheetId="92">#REF!</definedName>
    <definedName name="oop" localSheetId="94">#REF!</definedName>
    <definedName name="oop" localSheetId="95">#REF!</definedName>
    <definedName name="oop" localSheetId="96">#REF!</definedName>
    <definedName name="oop" localSheetId="102">#REF!</definedName>
    <definedName name="oop" localSheetId="103">#REF!</definedName>
    <definedName name="oop" localSheetId="104">#REF!</definedName>
    <definedName name="oop" localSheetId="105">#REF!</definedName>
    <definedName name="oop" localSheetId="106">#REF!</definedName>
    <definedName name="oop" localSheetId="4">#REF!</definedName>
    <definedName name="oop" localSheetId="5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>#REF!</definedName>
    <definedName name="pendidikan" localSheetId="0">#REF!</definedName>
    <definedName name="pendidikan" localSheetId="24">#REF!</definedName>
    <definedName name="pendidikan" localSheetId="26">#REF!</definedName>
    <definedName name="pendidikan" localSheetId="29">#REF!</definedName>
    <definedName name="pendidikan" localSheetId="30">#REF!</definedName>
    <definedName name="pendidikan" localSheetId="32">#REF!</definedName>
    <definedName name="pendidikan" localSheetId="33">#REF!</definedName>
    <definedName name="pendidikan" localSheetId="1">#REF!</definedName>
    <definedName name="pendidikan" localSheetId="34">#REF!</definedName>
    <definedName name="pendidikan" localSheetId="35">#REF!</definedName>
    <definedName name="pendidikan" localSheetId="36">#REF!</definedName>
    <definedName name="pendidikan" localSheetId="37">#REF!</definedName>
    <definedName name="pendidikan" localSheetId="38">#REF!</definedName>
    <definedName name="pendidikan" localSheetId="39">#REF!</definedName>
    <definedName name="pendidikan" localSheetId="40">#REF!</definedName>
    <definedName name="pendidikan" localSheetId="41">#REF!</definedName>
    <definedName name="pendidikan" localSheetId="42">#REF!</definedName>
    <definedName name="pendidikan" localSheetId="43">#REF!</definedName>
    <definedName name="pendidikan" localSheetId="47">#REF!</definedName>
    <definedName name="pendidikan" localSheetId="48">#REF!</definedName>
    <definedName name="pendidikan" localSheetId="50">#REF!</definedName>
    <definedName name="pendidikan" localSheetId="53">#REF!</definedName>
    <definedName name="pendidikan" localSheetId="59">#REF!</definedName>
    <definedName name="pendidikan" localSheetId="60">#REF!</definedName>
    <definedName name="pendidikan" localSheetId="70">#REF!</definedName>
    <definedName name="pendidikan" localSheetId="71">#REF!</definedName>
    <definedName name="pendidikan" localSheetId="67">#REF!</definedName>
    <definedName name="pendidikan" localSheetId="68">#REF!</definedName>
    <definedName name="pendidikan" localSheetId="69">#REF!</definedName>
    <definedName name="pendidikan" localSheetId="78">#REF!</definedName>
    <definedName name="pendidikan" localSheetId="79">#REF!</definedName>
    <definedName name="pendidikan" localSheetId="80">#REF!</definedName>
    <definedName name="pendidikan" localSheetId="2">#REF!</definedName>
    <definedName name="pendidikan" localSheetId="3">#REF!</definedName>
    <definedName name="pendidikan" localSheetId="89">#REF!</definedName>
    <definedName name="pendidikan" localSheetId="91">#REF!</definedName>
    <definedName name="pendidikan" localSheetId="92">#REF!</definedName>
    <definedName name="pendidikan" localSheetId="94">#REF!</definedName>
    <definedName name="pendidikan" localSheetId="95">#REF!</definedName>
    <definedName name="pendidikan" localSheetId="96">#REF!</definedName>
    <definedName name="pendidikan" localSheetId="102">#REF!</definedName>
    <definedName name="pendidikan" localSheetId="103">#REF!</definedName>
    <definedName name="pendidikan" localSheetId="104">#REF!</definedName>
    <definedName name="pendidikan" localSheetId="105">#REF!</definedName>
    <definedName name="pendidikan" localSheetId="106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>#REF!</definedName>
    <definedName name="Perak" localSheetId="0">#REF!</definedName>
    <definedName name="Perak" localSheetId="24">#REF!</definedName>
    <definedName name="Perak" localSheetId="26">#REF!</definedName>
    <definedName name="Perak" localSheetId="29">#REF!</definedName>
    <definedName name="Perak" localSheetId="30">#REF!</definedName>
    <definedName name="Perak" localSheetId="32">#REF!</definedName>
    <definedName name="Perak" localSheetId="33">#REF!</definedName>
    <definedName name="Perak" localSheetId="1">#REF!</definedName>
    <definedName name="Perak" localSheetId="34">#REF!</definedName>
    <definedName name="Perak" localSheetId="35">#REF!</definedName>
    <definedName name="Perak" localSheetId="36">#REF!</definedName>
    <definedName name="Perak" localSheetId="37">#REF!</definedName>
    <definedName name="Perak" localSheetId="38">#REF!</definedName>
    <definedName name="Perak" localSheetId="39">#REF!</definedName>
    <definedName name="Perak" localSheetId="40">#REF!</definedName>
    <definedName name="Perak" localSheetId="41">#REF!</definedName>
    <definedName name="Perak" localSheetId="42">#REF!</definedName>
    <definedName name="Perak" localSheetId="43">#REF!</definedName>
    <definedName name="Perak" localSheetId="47">#REF!</definedName>
    <definedName name="Perak" localSheetId="48">#REF!</definedName>
    <definedName name="Perak" localSheetId="50">#REF!</definedName>
    <definedName name="Perak" localSheetId="53">#REF!</definedName>
    <definedName name="Perak" localSheetId="59">#REF!</definedName>
    <definedName name="Perak" localSheetId="60">#REF!</definedName>
    <definedName name="Perak" localSheetId="70">#REF!</definedName>
    <definedName name="Perak" localSheetId="71">#REF!</definedName>
    <definedName name="Perak" localSheetId="67">#REF!</definedName>
    <definedName name="Perak" localSheetId="68">#REF!</definedName>
    <definedName name="Perak" localSheetId="69">#REF!</definedName>
    <definedName name="Perak" localSheetId="78">#REF!</definedName>
    <definedName name="Perak" localSheetId="79">#REF!</definedName>
    <definedName name="Perak" localSheetId="80">#REF!</definedName>
    <definedName name="Perak" localSheetId="2">#REF!</definedName>
    <definedName name="Perak" localSheetId="3">#REF!</definedName>
    <definedName name="Perak" localSheetId="89">#REF!</definedName>
    <definedName name="Perak" localSheetId="91">#REF!</definedName>
    <definedName name="Perak" localSheetId="92">#REF!</definedName>
    <definedName name="Perak" localSheetId="94">#REF!</definedName>
    <definedName name="Perak" localSheetId="95">#REF!</definedName>
    <definedName name="Perak" localSheetId="96">#REF!</definedName>
    <definedName name="Perak" localSheetId="102">#REF!</definedName>
    <definedName name="Perak" localSheetId="103">#REF!</definedName>
    <definedName name="Perak" localSheetId="104">#REF!</definedName>
    <definedName name="Perak" localSheetId="105">#REF!</definedName>
    <definedName name="Perak" localSheetId="106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>#REF!</definedName>
    <definedName name="PERLIS" localSheetId="0">#REF!</definedName>
    <definedName name="PERLIS" localSheetId="24">#REF!</definedName>
    <definedName name="PERLIS" localSheetId="26">#REF!</definedName>
    <definedName name="PERLIS" localSheetId="29">#REF!</definedName>
    <definedName name="PERLIS" localSheetId="30">#REF!</definedName>
    <definedName name="PERLIS" localSheetId="32">#REF!</definedName>
    <definedName name="PERLIS" localSheetId="33">#REF!</definedName>
    <definedName name="PERLIS" localSheetId="1">#REF!</definedName>
    <definedName name="PERLIS" localSheetId="34">#REF!</definedName>
    <definedName name="PERLIS" localSheetId="35">#REF!</definedName>
    <definedName name="PERLIS" localSheetId="36">#REF!</definedName>
    <definedName name="PERLIS" localSheetId="37">#REF!</definedName>
    <definedName name="PERLIS" localSheetId="38">#REF!</definedName>
    <definedName name="PERLIS" localSheetId="39">#REF!</definedName>
    <definedName name="PERLIS" localSheetId="40">#REF!</definedName>
    <definedName name="PERLIS" localSheetId="41">#REF!</definedName>
    <definedName name="PERLIS" localSheetId="42">#REF!</definedName>
    <definedName name="PERLIS" localSheetId="43">#REF!</definedName>
    <definedName name="PERLIS" localSheetId="47">#REF!</definedName>
    <definedName name="PERLIS" localSheetId="48">#REF!</definedName>
    <definedName name="PERLIS" localSheetId="50">#REF!</definedName>
    <definedName name="PERLIS" localSheetId="53">#REF!</definedName>
    <definedName name="PERLIS" localSheetId="59">#REF!</definedName>
    <definedName name="PERLIS" localSheetId="60">#REF!</definedName>
    <definedName name="PERLIS" localSheetId="70">#REF!</definedName>
    <definedName name="PERLIS" localSheetId="71">#REF!</definedName>
    <definedName name="PERLIS" localSheetId="67">#REF!</definedName>
    <definedName name="PERLIS" localSheetId="68">#REF!</definedName>
    <definedName name="PERLIS" localSheetId="69">#REF!</definedName>
    <definedName name="PERLIS" localSheetId="78">#REF!</definedName>
    <definedName name="PERLIS" localSheetId="79">#REF!</definedName>
    <definedName name="PERLIS" localSheetId="80">#REF!</definedName>
    <definedName name="PERLIS" localSheetId="2">#REF!</definedName>
    <definedName name="PERLIS" localSheetId="3">#REF!</definedName>
    <definedName name="PERLIS" localSheetId="89">#REF!</definedName>
    <definedName name="PERLIS" localSheetId="91">#REF!</definedName>
    <definedName name="PERLIS" localSheetId="92">#REF!</definedName>
    <definedName name="PERLIS" localSheetId="94">#REF!</definedName>
    <definedName name="PERLIS" localSheetId="95">#REF!</definedName>
    <definedName name="PERLIS" localSheetId="96">#REF!</definedName>
    <definedName name="PERLIS" localSheetId="102">#REF!</definedName>
    <definedName name="PERLIS" localSheetId="103">#REF!</definedName>
    <definedName name="PERLIS" localSheetId="104">#REF!</definedName>
    <definedName name="PERLIS" localSheetId="105">#REF!</definedName>
    <definedName name="PERLIS" localSheetId="106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>#REF!</definedName>
    <definedName name="PERMINTAAN_DATA" localSheetId="0">#REF!</definedName>
    <definedName name="PERMINTAAN_DATA" localSheetId="24">#REF!</definedName>
    <definedName name="PERMINTAAN_DATA" localSheetId="26">#REF!</definedName>
    <definedName name="PERMINTAAN_DATA" localSheetId="29">#REF!</definedName>
    <definedName name="PERMINTAAN_DATA" localSheetId="30">#REF!</definedName>
    <definedName name="PERMINTAAN_DATA" localSheetId="32">#REF!</definedName>
    <definedName name="PERMINTAAN_DATA" localSheetId="33">#REF!</definedName>
    <definedName name="PERMINTAAN_DATA" localSheetId="1">#REF!</definedName>
    <definedName name="PERMINTAAN_DATA" localSheetId="34">#REF!</definedName>
    <definedName name="PERMINTAAN_DATA" localSheetId="35">#REF!</definedName>
    <definedName name="PERMINTAAN_DATA" localSheetId="36">#REF!</definedName>
    <definedName name="PERMINTAAN_DATA" localSheetId="37">#REF!</definedName>
    <definedName name="PERMINTAAN_DATA" localSheetId="38">#REF!</definedName>
    <definedName name="PERMINTAAN_DATA" localSheetId="39">#REF!</definedName>
    <definedName name="PERMINTAAN_DATA" localSheetId="40">#REF!</definedName>
    <definedName name="PERMINTAAN_DATA" localSheetId="41">#REF!</definedName>
    <definedName name="PERMINTAAN_DATA" localSheetId="42">#REF!</definedName>
    <definedName name="PERMINTAAN_DATA" localSheetId="43">#REF!</definedName>
    <definedName name="PERMINTAAN_DATA" localSheetId="47">#REF!</definedName>
    <definedName name="PERMINTAAN_DATA" localSheetId="48">#REF!</definedName>
    <definedName name="PERMINTAAN_DATA" localSheetId="50">#REF!</definedName>
    <definedName name="PERMINTAAN_DATA" localSheetId="53">#REF!</definedName>
    <definedName name="PERMINTAAN_DATA" localSheetId="59">#REF!</definedName>
    <definedName name="PERMINTAAN_DATA" localSheetId="60">#REF!</definedName>
    <definedName name="PERMINTAAN_DATA" localSheetId="70">#REF!</definedName>
    <definedName name="PERMINTAAN_DATA" localSheetId="71">#REF!</definedName>
    <definedName name="PERMINTAAN_DATA" localSheetId="67">#REF!</definedName>
    <definedName name="PERMINTAAN_DATA" localSheetId="68">#REF!</definedName>
    <definedName name="PERMINTAAN_DATA" localSheetId="69">#REF!</definedName>
    <definedName name="PERMINTAAN_DATA" localSheetId="78">#REF!</definedName>
    <definedName name="PERMINTAAN_DATA" localSheetId="79">#REF!</definedName>
    <definedName name="PERMINTAAN_DATA" localSheetId="80">#REF!</definedName>
    <definedName name="PERMINTAAN_DATA" localSheetId="2">#REF!</definedName>
    <definedName name="PERMINTAAN_DATA" localSheetId="3">#REF!</definedName>
    <definedName name="PERMINTAAN_DATA" localSheetId="89">#REF!</definedName>
    <definedName name="PERMINTAAN_DATA" localSheetId="91">#REF!</definedName>
    <definedName name="PERMINTAAN_DATA" localSheetId="92">#REF!</definedName>
    <definedName name="PERMINTAAN_DATA" localSheetId="94">#REF!</definedName>
    <definedName name="PERMINTAAN_DATA" localSheetId="95">#REF!</definedName>
    <definedName name="PERMINTAAN_DATA" localSheetId="96">#REF!</definedName>
    <definedName name="PERMINTAAN_DATA" localSheetId="102">#REF!</definedName>
    <definedName name="PERMINTAAN_DATA" localSheetId="103">#REF!</definedName>
    <definedName name="PERMINTAAN_DATA" localSheetId="104">#REF!</definedName>
    <definedName name="PERMINTAAN_DATA" localSheetId="105">#REF!</definedName>
    <definedName name="PERMINTAAN_DATA" localSheetId="106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>#REF!</definedName>
    <definedName name="PERMINTAAN_DATA_KP335" localSheetId="0">#REF!</definedName>
    <definedName name="PERMINTAAN_DATA_KP335" localSheetId="24">#REF!</definedName>
    <definedName name="PERMINTAAN_DATA_KP335" localSheetId="26">#REF!</definedName>
    <definedName name="PERMINTAAN_DATA_KP335" localSheetId="29">#REF!</definedName>
    <definedName name="PERMINTAAN_DATA_KP335" localSheetId="30">#REF!</definedName>
    <definedName name="PERMINTAAN_DATA_KP335" localSheetId="32">#REF!</definedName>
    <definedName name="PERMINTAAN_DATA_KP335" localSheetId="33">#REF!</definedName>
    <definedName name="PERMINTAAN_DATA_KP335" localSheetId="1">#REF!</definedName>
    <definedName name="PERMINTAAN_DATA_KP335" localSheetId="34">#REF!</definedName>
    <definedName name="PERMINTAAN_DATA_KP335" localSheetId="35">#REF!</definedName>
    <definedName name="PERMINTAAN_DATA_KP335" localSheetId="36">#REF!</definedName>
    <definedName name="PERMINTAAN_DATA_KP335" localSheetId="37">#REF!</definedName>
    <definedName name="PERMINTAAN_DATA_KP335" localSheetId="38">#REF!</definedName>
    <definedName name="PERMINTAAN_DATA_KP335" localSheetId="39">#REF!</definedName>
    <definedName name="PERMINTAAN_DATA_KP335" localSheetId="40">#REF!</definedName>
    <definedName name="PERMINTAAN_DATA_KP335" localSheetId="41">#REF!</definedName>
    <definedName name="PERMINTAAN_DATA_KP335" localSheetId="42">#REF!</definedName>
    <definedName name="PERMINTAAN_DATA_KP335" localSheetId="43">#REF!</definedName>
    <definedName name="PERMINTAAN_DATA_KP335" localSheetId="47">#REF!</definedName>
    <definedName name="PERMINTAAN_DATA_KP335" localSheetId="48">#REF!</definedName>
    <definedName name="PERMINTAAN_DATA_KP335" localSheetId="50">#REF!</definedName>
    <definedName name="PERMINTAAN_DATA_KP335" localSheetId="53">#REF!</definedName>
    <definedName name="PERMINTAAN_DATA_KP335" localSheetId="59">#REF!</definedName>
    <definedName name="PERMINTAAN_DATA_KP335" localSheetId="60">#REF!</definedName>
    <definedName name="PERMINTAAN_DATA_KP335" localSheetId="70">#REF!</definedName>
    <definedName name="PERMINTAAN_DATA_KP335" localSheetId="71">#REF!</definedName>
    <definedName name="PERMINTAAN_DATA_KP335" localSheetId="67">#REF!</definedName>
    <definedName name="PERMINTAAN_DATA_KP335" localSheetId="68">#REF!</definedName>
    <definedName name="PERMINTAAN_DATA_KP335" localSheetId="69">#REF!</definedName>
    <definedName name="PERMINTAAN_DATA_KP335" localSheetId="78">#REF!</definedName>
    <definedName name="PERMINTAAN_DATA_KP335" localSheetId="79">#REF!</definedName>
    <definedName name="PERMINTAAN_DATA_KP335" localSheetId="80">#REF!</definedName>
    <definedName name="PERMINTAAN_DATA_KP335" localSheetId="2">#REF!</definedName>
    <definedName name="PERMINTAAN_DATA_KP335" localSheetId="3">#REF!</definedName>
    <definedName name="PERMINTAAN_DATA_KP335" localSheetId="89">#REF!</definedName>
    <definedName name="PERMINTAAN_DATA_KP335" localSheetId="91">#REF!</definedName>
    <definedName name="PERMINTAAN_DATA_KP335" localSheetId="92">#REF!</definedName>
    <definedName name="PERMINTAAN_DATA_KP335" localSheetId="94">#REF!</definedName>
    <definedName name="PERMINTAAN_DATA_KP335" localSheetId="95">#REF!</definedName>
    <definedName name="PERMINTAAN_DATA_KP335" localSheetId="96">#REF!</definedName>
    <definedName name="PERMINTAAN_DATA_KP335" localSheetId="102">#REF!</definedName>
    <definedName name="PERMINTAAN_DATA_KP335" localSheetId="103">#REF!</definedName>
    <definedName name="PERMINTAAN_DATA_KP335" localSheetId="104">#REF!</definedName>
    <definedName name="PERMINTAAN_DATA_KP335" localSheetId="105">#REF!</definedName>
    <definedName name="PERMINTAAN_DATA_KP335" localSheetId="106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>#REF!</definedName>
    <definedName name="pilkjk" localSheetId="0">#REF!</definedName>
    <definedName name="pilkjk" localSheetId="24">#REF!</definedName>
    <definedName name="pilkjk" localSheetId="26">#REF!</definedName>
    <definedName name="pilkjk" localSheetId="29">#REF!</definedName>
    <definedName name="pilkjk" localSheetId="30">#REF!</definedName>
    <definedName name="pilkjk" localSheetId="32">#REF!</definedName>
    <definedName name="pilkjk" localSheetId="33">#REF!</definedName>
    <definedName name="pilkjk" localSheetId="1">#REF!</definedName>
    <definedName name="pilkjk" localSheetId="34">#REF!</definedName>
    <definedName name="pilkjk" localSheetId="35">#REF!</definedName>
    <definedName name="pilkjk" localSheetId="36">#REF!</definedName>
    <definedName name="pilkjk" localSheetId="37">#REF!</definedName>
    <definedName name="pilkjk" localSheetId="38">#REF!</definedName>
    <definedName name="pilkjk" localSheetId="39">#REF!</definedName>
    <definedName name="pilkjk" localSheetId="40">#REF!</definedName>
    <definedName name="pilkjk" localSheetId="41">#REF!</definedName>
    <definedName name="pilkjk" localSheetId="42">#REF!</definedName>
    <definedName name="pilkjk" localSheetId="43">#REF!</definedName>
    <definedName name="pilkjk" localSheetId="47">#REF!</definedName>
    <definedName name="pilkjk" localSheetId="48">#REF!</definedName>
    <definedName name="pilkjk" localSheetId="50">#REF!</definedName>
    <definedName name="pilkjk" localSheetId="53">#REF!</definedName>
    <definedName name="pilkjk" localSheetId="59">#REF!</definedName>
    <definedName name="pilkjk" localSheetId="60">#REF!</definedName>
    <definedName name="pilkjk" localSheetId="70">#REF!</definedName>
    <definedName name="pilkjk" localSheetId="71">#REF!</definedName>
    <definedName name="pilkjk" localSheetId="67">#REF!</definedName>
    <definedName name="pilkjk" localSheetId="68">#REF!</definedName>
    <definedName name="pilkjk" localSheetId="69">#REF!</definedName>
    <definedName name="pilkjk" localSheetId="78">#REF!</definedName>
    <definedName name="pilkjk" localSheetId="79">#REF!</definedName>
    <definedName name="pilkjk" localSheetId="80">#REF!</definedName>
    <definedName name="pilkjk" localSheetId="2">#REF!</definedName>
    <definedName name="pilkjk" localSheetId="3">#REF!</definedName>
    <definedName name="pilkjk" localSheetId="89">#REF!</definedName>
    <definedName name="pilkjk" localSheetId="91">#REF!</definedName>
    <definedName name="pilkjk" localSheetId="92">#REF!</definedName>
    <definedName name="pilkjk" localSheetId="94">#REF!</definedName>
    <definedName name="pilkjk" localSheetId="95">#REF!</definedName>
    <definedName name="pilkjk" localSheetId="96">#REF!</definedName>
    <definedName name="pilkjk" localSheetId="102">#REF!</definedName>
    <definedName name="pilkjk" localSheetId="103">#REF!</definedName>
    <definedName name="pilkjk" localSheetId="104">#REF!</definedName>
    <definedName name="pilkjk" localSheetId="105">#REF!</definedName>
    <definedName name="pilkjk" localSheetId="106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>#REF!</definedName>
    <definedName name="pppp" localSheetId="26" hidden="1">'[9]7.6'!#REF!</definedName>
    <definedName name="pppp" localSheetId="29" hidden="1">'[9]7.6'!#REF!</definedName>
    <definedName name="pppp" localSheetId="30" hidden="1">'[9]7.6'!#REF!</definedName>
    <definedName name="pppp" localSheetId="37" hidden="1">'[9]7.6'!#REF!</definedName>
    <definedName name="pppp" localSheetId="38" hidden="1">'[9]7.6'!#REF!</definedName>
    <definedName name="pppp" localSheetId="41" hidden="1">'[9]7.6'!#REF!</definedName>
    <definedName name="pppp" localSheetId="42" hidden="1">'[9]7.6'!#REF!</definedName>
    <definedName name="pppp" localSheetId="47" hidden="1">'[9]7.6'!#REF!</definedName>
    <definedName name="pppp" localSheetId="48" hidden="1">'[9]7.6'!#REF!</definedName>
    <definedName name="pppp" localSheetId="50" hidden="1">'[9]7.6'!#REF!</definedName>
    <definedName name="pppp" localSheetId="53" hidden="1">'[9]7.6'!#REF!</definedName>
    <definedName name="pppp" localSheetId="70" hidden="1">'[9]7.6'!#REF!</definedName>
    <definedName name="pppp" localSheetId="71" hidden="1">'[9]7.6'!#REF!</definedName>
    <definedName name="pppp" localSheetId="67" hidden="1">'[9]7.6'!#REF!</definedName>
    <definedName name="pppp" localSheetId="68" hidden="1">'[9]7.6'!#REF!</definedName>
    <definedName name="pppp" localSheetId="69" hidden="1">'[9]7.6'!#REF!</definedName>
    <definedName name="pppp" localSheetId="78" hidden="1">'[9]7.6'!#REF!</definedName>
    <definedName name="pppp" localSheetId="79" hidden="1">'[9]7.6'!#REF!</definedName>
    <definedName name="pppp" localSheetId="80" hidden="1">'[9]7.6'!#REF!</definedName>
    <definedName name="pppp" localSheetId="3" hidden="1">'[9]7.6'!#REF!</definedName>
    <definedName name="pppp" localSheetId="89" hidden="1">'[9]7.6'!#REF!</definedName>
    <definedName name="pppp" localSheetId="94" hidden="1">'[9]7.6'!#REF!</definedName>
    <definedName name="pppp" localSheetId="102" hidden="1">'[9]7.6'!#REF!</definedName>
    <definedName name="pppp" localSheetId="103" hidden="1">'[9]7.6'!#REF!</definedName>
    <definedName name="pppp" localSheetId="104" hidden="1">'[9]7.6'!#REF!</definedName>
    <definedName name="pppp" localSheetId="105" hidden="1">'[9]7.6'!#REF!</definedName>
    <definedName name="pppp" localSheetId="106" hidden="1">'[9]7.6'!#REF!</definedName>
    <definedName name="pppp" hidden="1">'[9]7.6'!#REF!</definedName>
    <definedName name="_xlnm.Print_Area" localSheetId="0">'6.1'!$A$1:$H$85</definedName>
    <definedName name="_xlnm.Print_Area" localSheetId="17">'6.10a'!$A$1:$N$85</definedName>
    <definedName name="_xlnm.Print_Area" localSheetId="18">'6.10b'!$A$1:$N$85</definedName>
    <definedName name="_xlnm.Print_Area" localSheetId="19">'6.10c'!$A$1:$N$86</definedName>
    <definedName name="_xlnm.Print_Area" localSheetId="20">'6.10d'!$A$1:$N$85</definedName>
    <definedName name="_xlnm.Print_Area" localSheetId="21">'6.10e'!$A$1:$N$87</definedName>
    <definedName name="_xlnm.Print_Area" localSheetId="22">'6.10f'!$A$1:$N$85</definedName>
    <definedName name="_xlnm.Print_Area" localSheetId="23">'6.11'!$A$1:$H$39</definedName>
    <definedName name="_xlnm.Print_Area" localSheetId="24">'6.12'!$A$1:$M$56</definedName>
    <definedName name="_xlnm.Print_Area" localSheetId="25">'6.13 '!$A$1:$K$53</definedName>
    <definedName name="_xlnm.Print_Area" localSheetId="26">'6.14 '!$A$1:$K$51</definedName>
    <definedName name="_xlnm.Print_Area" localSheetId="27">'6.15'!$A$1:$K$71</definedName>
    <definedName name="_xlnm.Print_Area" localSheetId="28">'6.15 (2)'!$A$1:$K$53</definedName>
    <definedName name="_xlnm.Print_Area" localSheetId="29">'6.16'!$A$1:$I$44</definedName>
    <definedName name="_xlnm.Print_Area" localSheetId="30">'6.16 (2)'!$A$1:$I$43</definedName>
    <definedName name="_xlnm.Print_Area" localSheetId="31">'6.17'!$A$1:$N$34</definedName>
    <definedName name="_xlnm.Print_Area" localSheetId="32">'6.18'!$A$1:$N$86</definedName>
    <definedName name="_xlnm.Print_Area" localSheetId="33">'6.19 '!$A$1:$N$86</definedName>
    <definedName name="_xlnm.Print_Area" localSheetId="1">'6.2'!$A$1:$Q$87</definedName>
    <definedName name="_xlnm.Print_Area" localSheetId="34">'6.20'!$A$1:$O$88</definedName>
    <definedName name="_xlnm.Print_Area" localSheetId="35">'6.20 (samb.)'!$A$1:$H$80</definedName>
    <definedName name="_xlnm.Print_Area" localSheetId="36">'6.21'!$A$1:$P$87</definedName>
    <definedName name="_xlnm.Print_Area" localSheetId="37">'6.21 (2)'!$A$1:$Q$89</definedName>
    <definedName name="_xlnm.Print_Area" localSheetId="38">'6.21 (3)'!$A$1:$M$89</definedName>
    <definedName name="_xlnm.Print_Area" localSheetId="39">'6.21 (samb.)'!$A$1:$P$84</definedName>
    <definedName name="_xlnm.Print_Area" localSheetId="40">'6.22 (4)'!$A$1:$P$87</definedName>
    <definedName name="_xlnm.Print_Area" localSheetId="41">'6.22 (5)'!$A$1:$Q$87</definedName>
    <definedName name="_xlnm.Print_Area" localSheetId="42">'6.22 (6)'!$A$1:$M$87</definedName>
    <definedName name="_xlnm.Print_Area" localSheetId="43">'6.22 (samb.) '!$A$1:$P$84</definedName>
    <definedName name="_xlnm.Print_Area" localSheetId="44">'6.23 (new)'!$A$1:$H$39</definedName>
    <definedName name="_xlnm.Print_Area" localSheetId="45">'6.24'!$A$1:$L$74</definedName>
    <definedName name="_xlnm.Print_Area" localSheetId="46">'6.24 (samb)'!$A$1:$L$86</definedName>
    <definedName name="_xlnm.Print_Area" localSheetId="47">'6.25 (1)'!$A$1:$L$77</definedName>
    <definedName name="_xlnm.Print_Area" localSheetId="48">'6.25 (samb) (2)'!$A$1:$L$70</definedName>
    <definedName name="_xlnm.Print_Area" localSheetId="49">'6.25 (samb)2'!$A$1:$L$68</definedName>
    <definedName name="_xlnm.Print_Area" localSheetId="50">'6.25 (samb)2 (2)'!$A$1:$L$31</definedName>
    <definedName name="_xlnm.Print_Area" localSheetId="51">'6.26 (2)'!$A$1:$L$82</definedName>
    <definedName name="_xlnm.Print_Area" localSheetId="53">'6.26 (samb)2 (3)'!$A$1:$L$52</definedName>
    <definedName name="_xlnm.Print_Area" localSheetId="52">'6.26 2 (samb)'!$A$1:$L$71</definedName>
    <definedName name="_xlnm.Print_Area" localSheetId="54">'6.27 (2)'!$A$1:$L$79</definedName>
    <definedName name="_xlnm.Print_Area" localSheetId="56">'6.27 (samb) 2'!$A$1:$L$79</definedName>
    <definedName name="_xlnm.Print_Area" localSheetId="57">'6.27 (samb) 3'!$A$1:$L$81</definedName>
    <definedName name="_xlnm.Print_Area" localSheetId="58">'6.27 (samb) 4'!$A$1:$L$80</definedName>
    <definedName name="_xlnm.Print_Area" localSheetId="59">'6.27 (samb) 5'!$A$1:$L$75</definedName>
    <definedName name="_xlnm.Print_Area" localSheetId="60">'6.27 (samb) 6'!$A$1:$L$52</definedName>
    <definedName name="_xlnm.Print_Area" localSheetId="55">'6.27 2 (samb) '!$A$1:$L$82</definedName>
    <definedName name="_xlnm.Print_Area" localSheetId="61">'6.28'!$A$1:$L$55</definedName>
    <definedName name="_xlnm.Print_Area" localSheetId="70">'6.28 (10)'!$A$1:$L$52</definedName>
    <definedName name="_xlnm.Print_Area" localSheetId="71">'6.28 (11)'!$A$1:$H$52</definedName>
    <definedName name="_xlnm.Print_Area" localSheetId="63">'6.28 (3)'!$A$1:$L$56</definedName>
    <definedName name="_xlnm.Print_Area" localSheetId="64">'6.28 (4)'!$A$1:$L$58</definedName>
    <definedName name="_xlnm.Print_Area" localSheetId="65">'6.28 (5)'!$A$1:$H$56</definedName>
    <definedName name="_xlnm.Print_Area" localSheetId="66">'6.28 (6) '!$A$1:$L$52</definedName>
    <definedName name="_xlnm.Print_Area" localSheetId="67">'6.28 (7)'!$A$1:$L$52</definedName>
    <definedName name="_xlnm.Print_Area" localSheetId="68">'6.28 (8)'!$A$1:$L$52</definedName>
    <definedName name="_xlnm.Print_Area" localSheetId="69">'6.28 (9)'!$A$1:$L$52</definedName>
    <definedName name="_xlnm.Print_Area" localSheetId="62">'6.28 (samb)'!$A$1:$L$57</definedName>
    <definedName name="_xlnm.Print_Area" localSheetId="72">'6.29'!$A$1:$L$55</definedName>
    <definedName name="_xlnm.Print_Area" localSheetId="74">'6.29 (3)'!$A$1:$L$55</definedName>
    <definedName name="_xlnm.Print_Area" localSheetId="76">'6.29 (5)'!$A$1:$H$55</definedName>
    <definedName name="_xlnm.Print_Area" localSheetId="77">'6.29 (6)'!$A$1:$L$52</definedName>
    <definedName name="_xlnm.Print_Area" localSheetId="78">'6.29 (7)'!$A$1:$L$52</definedName>
    <definedName name="_xlnm.Print_Area" localSheetId="79">'6.29 (8)'!$A$1:$L$52</definedName>
    <definedName name="_xlnm.Print_Area" localSheetId="80">'6.29 (9)'!$A$1:$H$52</definedName>
    <definedName name="_xlnm.Print_Area" localSheetId="2">'6.3 '!$A$1:$M$89</definedName>
    <definedName name="_xlnm.Print_Area" localSheetId="3">'6.3  (2)'!$A$1:$M$90</definedName>
    <definedName name="_xlnm.Print_Area" localSheetId="81">'6.30'!$A$1:$L$43</definedName>
    <definedName name="_xlnm.Print_Area" localSheetId="82">'6.30 (2)'!$A$1:$L$44</definedName>
    <definedName name="_xlnm.Print_Area" localSheetId="83">'6.30 (3)'!$A$1:$H$43</definedName>
    <definedName name="_xlnm.Print_Area" localSheetId="84">'6.30 (4)'!$A$1:$L$71</definedName>
    <definedName name="_xlnm.Print_Area" localSheetId="85">'6.31'!$A$1:$L$75</definedName>
    <definedName name="_xlnm.Print_Area" localSheetId="86">'6.31 (2)'!$A$1:$H$47</definedName>
    <definedName name="_xlnm.Print_Area" localSheetId="87">'6.31 (3)'!$A$1:$L$67</definedName>
    <definedName name="_xlnm.Print_Area" localSheetId="88">'6.31 (4)'!$A$1:$H$39</definedName>
    <definedName name="_xlnm.Print_Area" localSheetId="89">'6.32'!$A$1:$O$87</definedName>
    <definedName name="_xlnm.Print_Area" localSheetId="90">'6.33'!$A$1:$O$67</definedName>
    <definedName name="_xlnm.Print_Area" localSheetId="91">'6.34'!$A$1:$Q$85</definedName>
    <definedName name="_xlnm.Print_Area" localSheetId="92">'6.34 (2)'!$A$1:$M$85</definedName>
    <definedName name="_xlnm.Print_Area" localSheetId="93">'6.35'!$A$1:$H$54</definedName>
    <definedName name="_xlnm.Print_Area" localSheetId="94">'6.35 (2)'!$A$1:$H$50</definedName>
    <definedName name="_xlnm.Print_Area" localSheetId="95">'6.36'!$A$1:$Q$85</definedName>
    <definedName name="_xlnm.Print_Area" localSheetId="96">'6.36 (2)'!$A$1:$M$85</definedName>
    <definedName name="_xlnm.Print_Area" localSheetId="97">'6.37'!$A$1:$L$55</definedName>
    <definedName name="_xlnm.Print_Area" localSheetId="99">'6.37 (3)'!$A$1:$L$61</definedName>
    <definedName name="_xlnm.Print_Area" localSheetId="100">'6.37 (4)'!$A$1:$H$55</definedName>
    <definedName name="_xlnm.Print_Area" localSheetId="101">'6.37 (5)'!$A$1:$L$52</definedName>
    <definedName name="_xlnm.Print_Area" localSheetId="102">'6.37 (6)'!$A$1:$L$52</definedName>
    <definedName name="_xlnm.Print_Area" localSheetId="103">'6.37 (7)'!$A$1:$L$55</definedName>
    <definedName name="_xlnm.Print_Area" localSheetId="104">'6.37 (8)'!$A$1:$H$52</definedName>
    <definedName name="_xlnm.Print_Area" localSheetId="105">'6.38'!$A$1:$H$85</definedName>
    <definedName name="_xlnm.Print_Area" localSheetId="106">'6.39'!$A$1:$H$85</definedName>
    <definedName name="_xlnm.Print_Area" localSheetId="4">'6.4'!$A$1:$K$89</definedName>
    <definedName name="_xlnm.Print_Area" localSheetId="107">'6.40'!$A$1:$J$50</definedName>
    <definedName name="_xlnm.Print_Area" localSheetId="5">'6.5 (3)'!$A$1:$P$89</definedName>
    <definedName name="_xlnm.Print_Area" localSheetId="6">'6.5 (4)'!$A$1:$L$88</definedName>
    <definedName name="_xlnm.Print_Area" localSheetId="7">'6.6 (5)'!$A$1:$P$89</definedName>
    <definedName name="_xlnm.Print_Area" localSheetId="8">'6.6 (6)'!$A$1:$L$88</definedName>
    <definedName name="_xlnm.Print_Area" localSheetId="9">'6.7'!$A$1:$L$77</definedName>
    <definedName name="_xlnm.Print_Area" localSheetId="10">'6.7(n)'!$A$1:$H$86</definedName>
    <definedName name="_xlnm.Print_Area" localSheetId="13">'6.8'!$A$1:$L$85</definedName>
    <definedName name="_xlnm.Print_Area" localSheetId="14">'6.8 (2)'!$A$1:$J$84</definedName>
    <definedName name="_xlnm.Print_Area" localSheetId="11">'6.8 (n)'!$A$1:$J$58</definedName>
    <definedName name="_xlnm.Print_Area" localSheetId="15">'6.9'!$A$1:$J$58</definedName>
    <definedName name="_xlnm.Print_Area" localSheetId="16">'6.9 (2)'!$A$1:$I$59</definedName>
    <definedName name="_xlnm.Print_Area" localSheetId="12">'6.9 (n)'!$A$1:$L$135</definedName>
    <definedName name="q" localSheetId="0">#REF!</definedName>
    <definedName name="q" localSheetId="24">#REF!</definedName>
    <definedName name="q" localSheetId="26">#REF!</definedName>
    <definedName name="q" localSheetId="29">#REF!</definedName>
    <definedName name="q" localSheetId="30">#REF!</definedName>
    <definedName name="q" localSheetId="32">#REF!</definedName>
    <definedName name="q" localSheetId="33">#REF!</definedName>
    <definedName name="q" localSheetId="1">#REF!</definedName>
    <definedName name="q" localSheetId="34">#REF!</definedName>
    <definedName name="q" localSheetId="35">#REF!</definedName>
    <definedName name="q" localSheetId="36">#REF!</definedName>
    <definedName name="q" localSheetId="37">#REF!</definedName>
    <definedName name="q" localSheetId="38">#REF!</definedName>
    <definedName name="q" localSheetId="39">#REF!</definedName>
    <definedName name="q" localSheetId="40">#REF!</definedName>
    <definedName name="q" localSheetId="41">#REF!</definedName>
    <definedName name="q" localSheetId="42">#REF!</definedName>
    <definedName name="q" localSheetId="43">#REF!</definedName>
    <definedName name="q" localSheetId="47">#REF!</definedName>
    <definedName name="q" localSheetId="48">#REF!</definedName>
    <definedName name="q" localSheetId="50">#REF!</definedName>
    <definedName name="q" localSheetId="53">#REF!</definedName>
    <definedName name="q" localSheetId="59">#REF!</definedName>
    <definedName name="q" localSheetId="60">#REF!</definedName>
    <definedName name="q" localSheetId="70">#REF!</definedName>
    <definedName name="q" localSheetId="71">#REF!</definedName>
    <definedName name="q" localSheetId="67">#REF!</definedName>
    <definedName name="q" localSheetId="68">#REF!</definedName>
    <definedName name="q" localSheetId="69">#REF!</definedName>
    <definedName name="q" localSheetId="78">#REF!</definedName>
    <definedName name="q" localSheetId="79">#REF!</definedName>
    <definedName name="q" localSheetId="80">#REF!</definedName>
    <definedName name="q" localSheetId="2">#REF!</definedName>
    <definedName name="q" localSheetId="3">#REF!</definedName>
    <definedName name="q" localSheetId="89">#REF!</definedName>
    <definedName name="q" localSheetId="91">#REF!</definedName>
    <definedName name="q" localSheetId="92">#REF!</definedName>
    <definedName name="q" localSheetId="94">#REF!</definedName>
    <definedName name="q" localSheetId="95">#REF!</definedName>
    <definedName name="q" localSheetId="96">#REF!</definedName>
    <definedName name="q" localSheetId="102">#REF!</definedName>
    <definedName name="q" localSheetId="103">#REF!</definedName>
    <definedName name="q" localSheetId="104">#REF!</definedName>
    <definedName name="q" localSheetId="105">#REF!</definedName>
    <definedName name="q" localSheetId="106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>#REF!</definedName>
    <definedName name="qq" localSheetId="24">#REF!</definedName>
    <definedName name="qq" localSheetId="26">#REF!</definedName>
    <definedName name="qq" localSheetId="29">#REF!</definedName>
    <definedName name="qq" localSheetId="30">#REF!</definedName>
    <definedName name="qq" localSheetId="32">#REF!</definedName>
    <definedName name="qq" localSheetId="33">#REF!</definedName>
    <definedName name="qq" localSheetId="37">#REF!</definedName>
    <definedName name="qq" localSheetId="38">#REF!</definedName>
    <definedName name="qq" localSheetId="41">#REF!</definedName>
    <definedName name="qq" localSheetId="42">#REF!</definedName>
    <definedName name="qq" localSheetId="47">#REF!</definedName>
    <definedName name="qq" localSheetId="48">#REF!</definedName>
    <definedName name="qq" localSheetId="50">#REF!</definedName>
    <definedName name="qq" localSheetId="53">#REF!</definedName>
    <definedName name="qq" localSheetId="70">#REF!</definedName>
    <definedName name="qq" localSheetId="71">#REF!</definedName>
    <definedName name="qq" localSheetId="67">#REF!</definedName>
    <definedName name="qq" localSheetId="68">#REF!</definedName>
    <definedName name="qq" localSheetId="69">#REF!</definedName>
    <definedName name="qq" localSheetId="78">#REF!</definedName>
    <definedName name="qq" localSheetId="79">#REF!</definedName>
    <definedName name="qq" localSheetId="80">#REF!</definedName>
    <definedName name="qq" localSheetId="3">#REF!</definedName>
    <definedName name="qq" localSheetId="89">#REF!</definedName>
    <definedName name="qq" localSheetId="91">#REF!</definedName>
    <definedName name="qq" localSheetId="92">#REF!</definedName>
    <definedName name="qq" localSheetId="94">#REF!</definedName>
    <definedName name="qq" localSheetId="95">#REF!</definedName>
    <definedName name="qq" localSheetId="96">#REF!</definedName>
    <definedName name="qq" localSheetId="102">#REF!</definedName>
    <definedName name="qq" localSheetId="103">#REF!</definedName>
    <definedName name="qq" localSheetId="104">#REF!</definedName>
    <definedName name="qq" localSheetId="105">#REF!</definedName>
    <definedName name="qq" localSheetId="106">#REF!</definedName>
    <definedName name="qq" localSheetId="4">#REF!</definedName>
    <definedName name="qq" localSheetId="5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>#REF!</definedName>
    <definedName name="qqqttt" localSheetId="24">#REF!</definedName>
    <definedName name="qqqttt" localSheetId="26">#REF!</definedName>
    <definedName name="qqqttt" localSheetId="29">#REF!</definedName>
    <definedName name="qqqttt" localSheetId="30">#REF!</definedName>
    <definedName name="qqqttt" localSheetId="32">#REF!</definedName>
    <definedName name="qqqttt" localSheetId="33">#REF!</definedName>
    <definedName name="qqqttt" localSheetId="37">#REF!</definedName>
    <definedName name="qqqttt" localSheetId="38">#REF!</definedName>
    <definedName name="qqqttt" localSheetId="41">#REF!</definedName>
    <definedName name="qqqttt" localSheetId="42">#REF!</definedName>
    <definedName name="qqqttt" localSheetId="47">#REF!</definedName>
    <definedName name="qqqttt" localSheetId="48">#REF!</definedName>
    <definedName name="qqqttt" localSheetId="50">#REF!</definedName>
    <definedName name="qqqttt" localSheetId="53">#REF!</definedName>
    <definedName name="qqqttt" localSheetId="70">#REF!</definedName>
    <definedName name="qqqttt" localSheetId="71">#REF!</definedName>
    <definedName name="qqqttt" localSheetId="67">#REF!</definedName>
    <definedName name="qqqttt" localSheetId="68">#REF!</definedName>
    <definedName name="qqqttt" localSheetId="69">#REF!</definedName>
    <definedName name="qqqttt" localSheetId="78">#REF!</definedName>
    <definedName name="qqqttt" localSheetId="79">#REF!</definedName>
    <definedName name="qqqttt" localSheetId="80">#REF!</definedName>
    <definedName name="qqqttt" localSheetId="3">#REF!</definedName>
    <definedName name="qqqttt" localSheetId="89">#REF!</definedName>
    <definedName name="qqqttt" localSheetId="91">#REF!</definedName>
    <definedName name="qqqttt" localSheetId="92">#REF!</definedName>
    <definedName name="qqqttt" localSheetId="94">#REF!</definedName>
    <definedName name="qqqttt" localSheetId="95">#REF!</definedName>
    <definedName name="qqqttt" localSheetId="96">#REF!</definedName>
    <definedName name="qqqttt" localSheetId="102">#REF!</definedName>
    <definedName name="qqqttt" localSheetId="103">#REF!</definedName>
    <definedName name="qqqttt" localSheetId="104">#REF!</definedName>
    <definedName name="qqqttt" localSheetId="105">#REF!</definedName>
    <definedName name="qqqttt" localSheetId="106">#REF!</definedName>
    <definedName name="qqqttt" localSheetId="4">#REF!</definedName>
    <definedName name="qqqttt" localSheetId="5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>#REF!</definedName>
    <definedName name="qqw" localSheetId="26" hidden="1">'[7]4.8'!#REF!</definedName>
    <definedName name="qqw" localSheetId="29" hidden="1">'[7]4.8'!#REF!</definedName>
    <definedName name="qqw" localSheetId="30" hidden="1">'[7]4.8'!#REF!</definedName>
    <definedName name="qqw" localSheetId="37" hidden="1">'[7]4.8'!#REF!</definedName>
    <definedName name="qqw" localSheetId="38" hidden="1">'[7]4.8'!#REF!</definedName>
    <definedName name="qqw" localSheetId="41" hidden="1">'[7]4.8'!#REF!</definedName>
    <definedName name="qqw" localSheetId="42" hidden="1">'[7]4.8'!#REF!</definedName>
    <definedName name="qqw" localSheetId="47" hidden="1">'[7]4.8'!#REF!</definedName>
    <definedName name="qqw" localSheetId="48" hidden="1">'[7]4.8'!#REF!</definedName>
    <definedName name="qqw" localSheetId="50" hidden="1">'[7]4.8'!#REF!</definedName>
    <definedName name="qqw" localSheetId="53" hidden="1">'[7]4.8'!#REF!</definedName>
    <definedName name="qqw" localSheetId="70" hidden="1">'[7]4.8'!#REF!</definedName>
    <definedName name="qqw" localSheetId="71" hidden="1">'[7]4.8'!#REF!</definedName>
    <definedName name="qqw" localSheetId="67" hidden="1">'[7]4.8'!#REF!</definedName>
    <definedName name="qqw" localSheetId="68" hidden="1">'[7]4.8'!#REF!</definedName>
    <definedName name="qqw" localSheetId="69" hidden="1">'[7]4.8'!#REF!</definedName>
    <definedName name="qqw" localSheetId="78" hidden="1">'[7]4.8'!#REF!</definedName>
    <definedName name="qqw" localSheetId="79" hidden="1">'[7]4.8'!#REF!</definedName>
    <definedName name="qqw" localSheetId="80" hidden="1">'[7]4.8'!#REF!</definedName>
    <definedName name="qqw" localSheetId="3" hidden="1">'[7]4.8'!#REF!</definedName>
    <definedName name="qqw" localSheetId="89" hidden="1">'[7]4.8'!#REF!</definedName>
    <definedName name="qqw" localSheetId="94" hidden="1">'[7]4.8'!#REF!</definedName>
    <definedName name="qqw" localSheetId="102" hidden="1">'[7]4.8'!#REF!</definedName>
    <definedName name="qqw" localSheetId="103" hidden="1">'[7]4.8'!#REF!</definedName>
    <definedName name="qqw" localSheetId="104" hidden="1">'[7]4.8'!#REF!</definedName>
    <definedName name="qqw" localSheetId="105" hidden="1">'[7]4.8'!#REF!</definedName>
    <definedName name="qqw" localSheetId="106" hidden="1">'[7]4.8'!#REF!</definedName>
    <definedName name="qqw" hidden="1">'[7]4.8'!#REF!</definedName>
    <definedName name="Region" localSheetId="0">[21]Sheet2!$B$2:$B$7</definedName>
    <definedName name="Region" localSheetId="24">[22]Sheet2!$B$2:$B$7</definedName>
    <definedName name="Region" localSheetId="1">[21]Sheet2!$B$2:$B$7</definedName>
    <definedName name="Region" localSheetId="34">[21]Sheet2!$B$2:$B$7</definedName>
    <definedName name="Region" localSheetId="35">[21]Sheet2!$B$2:$B$7</definedName>
    <definedName name="Region" localSheetId="36">[21]Sheet2!$B$2:$B$7</definedName>
    <definedName name="Region" localSheetId="37">[21]Sheet2!$B$2:$B$7</definedName>
    <definedName name="Region" localSheetId="38">[21]Sheet2!$B$2:$B$7</definedName>
    <definedName name="Region" localSheetId="39">[21]Sheet2!$B$2:$B$7</definedName>
    <definedName name="Region" localSheetId="40">[21]Sheet2!$B$2:$B$7</definedName>
    <definedName name="Region" localSheetId="41">[21]Sheet2!$B$2:$B$7</definedName>
    <definedName name="Region" localSheetId="42">[21]Sheet2!$B$2:$B$7</definedName>
    <definedName name="Region" localSheetId="43">[21]Sheet2!$B$2:$B$7</definedName>
    <definedName name="Region" localSheetId="2">[21]Sheet2!$B$2:$B$7</definedName>
    <definedName name="Region" localSheetId="3">[21]Sheet2!$B$2:$B$7</definedName>
    <definedName name="Region" localSheetId="89">[23]Sheet2!$B$2:$B$7</definedName>
    <definedName name="Region" localSheetId="91">[21]Sheet2!$B$2:$B$7</definedName>
    <definedName name="Region" localSheetId="92">[21]Sheet2!$B$2:$B$7</definedName>
    <definedName name="Region" localSheetId="95">[21]Sheet2!$B$2:$B$7</definedName>
    <definedName name="Region" localSheetId="96">[21]Sheet2!$B$2:$B$7</definedName>
    <definedName name="Region" localSheetId="105">[18]Sheet2!$B$2:$B$7</definedName>
    <definedName name="Region" localSheetId="106">[18]Sheet2!$B$2:$B$7</definedName>
    <definedName name="Region" localSheetId="4">[21]Sheet2!$B$2:$B$7</definedName>
    <definedName name="Region" localSheetId="5">[21]Sheet2!$B$2:$B$7</definedName>
    <definedName name="Region" localSheetId="6">[21]Sheet2!$B$2:$B$7</definedName>
    <definedName name="Region" localSheetId="7">[21]Sheet2!$B$2:$B$7</definedName>
    <definedName name="Region" localSheetId="8">[21]Sheet2!$B$2:$B$7</definedName>
    <definedName name="Region" localSheetId="9">[21]Sheet2!$B$2:$B$7</definedName>
    <definedName name="Region">[21]Sheet2!$B$2:$B$7</definedName>
    <definedName name="Region1" localSheetId="0">[24]Sheet1!$B$2:$B$19</definedName>
    <definedName name="Region1" localSheetId="1">[24]Sheet1!$B$2:$B$19</definedName>
    <definedName name="Region1" localSheetId="34">[24]Sheet1!$B$2:$B$19</definedName>
    <definedName name="Region1" localSheetId="35">[24]Sheet1!$B$2:$B$19</definedName>
    <definedName name="Region1" localSheetId="36">[24]Sheet1!$B$2:$B$19</definedName>
    <definedName name="Region1" localSheetId="37">[24]Sheet1!$B$2:$B$19</definedName>
    <definedName name="Region1" localSheetId="38">[24]Sheet1!$B$2:$B$19</definedName>
    <definedName name="Region1" localSheetId="39">[24]Sheet1!$B$2:$B$19</definedName>
    <definedName name="Region1" localSheetId="40">[24]Sheet1!$B$2:$B$19</definedName>
    <definedName name="Region1" localSheetId="41">[24]Sheet1!$B$2:$B$19</definedName>
    <definedName name="Region1" localSheetId="42">[24]Sheet1!$B$2:$B$19</definedName>
    <definedName name="Region1" localSheetId="43">[24]Sheet1!$B$2:$B$19</definedName>
    <definedName name="Region1" localSheetId="2">[24]Sheet1!$B$2:$B$19</definedName>
    <definedName name="Region1" localSheetId="3">[24]Sheet1!$B$2:$B$19</definedName>
    <definedName name="Region1" localSheetId="89">[25]Sheet1!$B$2:$B$19</definedName>
    <definedName name="Region1" localSheetId="91">[24]Sheet1!$B$2:$B$19</definedName>
    <definedName name="Region1" localSheetId="92">[24]Sheet1!$B$2:$B$19</definedName>
    <definedName name="Region1" localSheetId="95">[24]Sheet1!$B$2:$B$19</definedName>
    <definedName name="Region1" localSheetId="96">[24]Sheet1!$B$2:$B$19</definedName>
    <definedName name="Region1" localSheetId="105">[26]Sheet1!$B$2:$B$19</definedName>
    <definedName name="Region1" localSheetId="106">[26]Sheet1!$B$2:$B$19</definedName>
    <definedName name="Region1" localSheetId="4">[24]Sheet1!$B$2:$B$19</definedName>
    <definedName name="Region1" localSheetId="5">[24]Sheet1!$B$2:$B$19</definedName>
    <definedName name="Region1" localSheetId="6">[24]Sheet1!$B$2:$B$19</definedName>
    <definedName name="Region1" localSheetId="7">[24]Sheet1!$B$2:$B$19</definedName>
    <definedName name="Region1" localSheetId="8">[24]Sheet1!$B$2:$B$19</definedName>
    <definedName name="Region1" localSheetId="9">[24]Sheet1!$B$2:$B$19</definedName>
    <definedName name="Region1">[24]Sheet1!$B$2:$B$19</definedName>
    <definedName name="row_no" localSheetId="0">[27]ref!$B$3:$K$20</definedName>
    <definedName name="row_no" localSheetId="1">[27]ref!$B$3:$K$20</definedName>
    <definedName name="row_no" localSheetId="34">[27]ref!$B$3:$K$20</definedName>
    <definedName name="row_no" localSheetId="35">[27]ref!$B$3:$K$20</definedName>
    <definedName name="row_no" localSheetId="36">[27]ref!$B$3:$K$20</definedName>
    <definedName name="row_no" localSheetId="37">[27]ref!$B$3:$K$20</definedName>
    <definedName name="row_no" localSheetId="38">[27]ref!$B$3:$K$20</definedName>
    <definedName name="row_no" localSheetId="39">[27]ref!$B$3:$K$20</definedName>
    <definedName name="row_no" localSheetId="40">[27]ref!$B$3:$K$20</definedName>
    <definedName name="row_no" localSheetId="41">[27]ref!$B$3:$K$20</definedName>
    <definedName name="row_no" localSheetId="42">[27]ref!$B$3:$K$20</definedName>
    <definedName name="row_no" localSheetId="43">[27]ref!$B$3:$K$20</definedName>
    <definedName name="row_no" localSheetId="2">[27]ref!$B$3:$K$20</definedName>
    <definedName name="row_no" localSheetId="3">[27]ref!$B$3:$K$20</definedName>
    <definedName name="row_no" localSheetId="89">[28]ref!$B$3:$K$20</definedName>
    <definedName name="row_no" localSheetId="91">[27]ref!$B$3:$K$20</definedName>
    <definedName name="row_no" localSheetId="92">[27]ref!$B$3:$K$20</definedName>
    <definedName name="row_no" localSheetId="95">[27]ref!$B$3:$K$20</definedName>
    <definedName name="row_no" localSheetId="96">[27]ref!$B$3:$K$20</definedName>
    <definedName name="row_no" localSheetId="105">[22]ref!$B$3:$K$20</definedName>
    <definedName name="row_no" localSheetId="106">[22]ref!$B$3:$K$20</definedName>
    <definedName name="row_no" localSheetId="4">[27]ref!$B$3:$K$20</definedName>
    <definedName name="row_no" localSheetId="5">[27]ref!$B$3:$K$20</definedName>
    <definedName name="row_no" localSheetId="6">[27]ref!$B$3:$K$20</definedName>
    <definedName name="row_no" localSheetId="7">[27]ref!$B$3:$K$20</definedName>
    <definedName name="row_no" localSheetId="8">[27]ref!$B$3:$K$20</definedName>
    <definedName name="row_no" localSheetId="9">[27]ref!$B$3:$K$20</definedName>
    <definedName name="row_no">[27]ref!$B$3:$K$20</definedName>
    <definedName name="row_no_head" localSheetId="0">[27]ref!$B$3:$K$3</definedName>
    <definedName name="row_no_head" localSheetId="1">[27]ref!$B$3:$K$3</definedName>
    <definedName name="row_no_head" localSheetId="34">[27]ref!$B$3:$K$3</definedName>
    <definedName name="row_no_head" localSheetId="35">[27]ref!$B$3:$K$3</definedName>
    <definedName name="row_no_head" localSheetId="36">[27]ref!$B$3:$K$3</definedName>
    <definedName name="row_no_head" localSheetId="37">[27]ref!$B$3:$K$3</definedName>
    <definedName name="row_no_head" localSheetId="38">[27]ref!$B$3:$K$3</definedName>
    <definedName name="row_no_head" localSheetId="39">[27]ref!$B$3:$K$3</definedName>
    <definedName name="row_no_head" localSheetId="40">[27]ref!$B$3:$K$3</definedName>
    <definedName name="row_no_head" localSheetId="41">[27]ref!$B$3:$K$3</definedName>
    <definedName name="row_no_head" localSheetId="42">[27]ref!$B$3:$K$3</definedName>
    <definedName name="row_no_head" localSheetId="43">[27]ref!$B$3:$K$3</definedName>
    <definedName name="row_no_head" localSheetId="2">[27]ref!$B$3:$K$3</definedName>
    <definedName name="row_no_head" localSheetId="3">[27]ref!$B$3:$K$3</definedName>
    <definedName name="row_no_head" localSheetId="89">[28]ref!$B$3:$K$3</definedName>
    <definedName name="row_no_head" localSheetId="91">[27]ref!$B$3:$K$3</definedName>
    <definedName name="row_no_head" localSheetId="92">[27]ref!$B$3:$K$3</definedName>
    <definedName name="row_no_head" localSheetId="95">[27]ref!$B$3:$K$3</definedName>
    <definedName name="row_no_head" localSheetId="96">[27]ref!$B$3:$K$3</definedName>
    <definedName name="row_no_head" localSheetId="105">[22]ref!$B$3:$K$3</definedName>
    <definedName name="row_no_head" localSheetId="106">[22]ref!$B$3:$K$3</definedName>
    <definedName name="row_no_head" localSheetId="4">[27]ref!$B$3:$K$3</definedName>
    <definedName name="row_no_head" localSheetId="5">[27]ref!$B$3:$K$3</definedName>
    <definedName name="row_no_head" localSheetId="6">[27]ref!$B$3:$K$3</definedName>
    <definedName name="row_no_head" localSheetId="7">[27]ref!$B$3:$K$3</definedName>
    <definedName name="row_no_head" localSheetId="8">[27]ref!$B$3:$K$3</definedName>
    <definedName name="row_no_head" localSheetId="9">[27]ref!$B$3:$K$3</definedName>
    <definedName name="row_no_head">[27]ref!$B$3:$K$3</definedName>
    <definedName name="rrr" localSheetId="0">#REF!</definedName>
    <definedName name="rrr" localSheetId="24">#REF!</definedName>
    <definedName name="rrr" localSheetId="26">#REF!</definedName>
    <definedName name="rrr" localSheetId="29">#REF!</definedName>
    <definedName name="rrr" localSheetId="30">#REF!</definedName>
    <definedName name="rrr" localSheetId="32">#REF!</definedName>
    <definedName name="rrr" localSheetId="33">#REF!</definedName>
    <definedName name="rrr" localSheetId="1">#REF!</definedName>
    <definedName name="rrr" localSheetId="34">#REF!</definedName>
    <definedName name="rrr" localSheetId="35">#REF!</definedName>
    <definedName name="rrr" localSheetId="36">#REF!</definedName>
    <definedName name="rrr" localSheetId="37">#REF!</definedName>
    <definedName name="rrr" localSheetId="38">#REF!</definedName>
    <definedName name="rrr" localSheetId="39">#REF!</definedName>
    <definedName name="rrr" localSheetId="40">#REF!</definedName>
    <definedName name="rrr" localSheetId="41">#REF!</definedName>
    <definedName name="rrr" localSheetId="42">#REF!</definedName>
    <definedName name="rrr" localSheetId="43">#REF!</definedName>
    <definedName name="rrr" localSheetId="47">#REF!</definedName>
    <definedName name="rrr" localSheetId="48">#REF!</definedName>
    <definedName name="rrr" localSheetId="50">#REF!</definedName>
    <definedName name="rrr" localSheetId="53">#REF!</definedName>
    <definedName name="rrr" localSheetId="59">#REF!</definedName>
    <definedName name="rrr" localSheetId="60">#REF!</definedName>
    <definedName name="rrr" localSheetId="70">#REF!</definedName>
    <definedName name="rrr" localSheetId="71">#REF!</definedName>
    <definedName name="rrr" localSheetId="67">#REF!</definedName>
    <definedName name="rrr" localSheetId="68">#REF!</definedName>
    <definedName name="rrr" localSheetId="69">#REF!</definedName>
    <definedName name="rrr" localSheetId="78">#REF!</definedName>
    <definedName name="rrr" localSheetId="79">#REF!</definedName>
    <definedName name="rrr" localSheetId="80">#REF!</definedName>
    <definedName name="rrr" localSheetId="2">#REF!</definedName>
    <definedName name="rrr" localSheetId="3">#REF!</definedName>
    <definedName name="rrr" localSheetId="89">#REF!</definedName>
    <definedName name="rrr" localSheetId="91">#REF!</definedName>
    <definedName name="rrr" localSheetId="92">#REF!</definedName>
    <definedName name="rrr" localSheetId="94">#REF!</definedName>
    <definedName name="rrr" localSheetId="95">#REF!</definedName>
    <definedName name="rrr" localSheetId="96">#REF!</definedName>
    <definedName name="rrr" localSheetId="102">#REF!</definedName>
    <definedName name="rrr" localSheetId="103">#REF!</definedName>
    <definedName name="rrr" localSheetId="104">#REF!</definedName>
    <definedName name="rrr" localSheetId="105">#REF!</definedName>
    <definedName name="rrr" localSheetId="106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>#REF!</definedName>
    <definedName name="s" localSheetId="0">#REF!</definedName>
    <definedName name="s" localSheetId="24">#REF!</definedName>
    <definedName name="s" localSheetId="26">#REF!</definedName>
    <definedName name="s" localSheetId="29">#REF!</definedName>
    <definedName name="s" localSheetId="30">#REF!</definedName>
    <definedName name="s" localSheetId="32">#REF!</definedName>
    <definedName name="s" localSheetId="33">#REF!</definedName>
    <definedName name="s" localSheetId="1">#REF!</definedName>
    <definedName name="s" localSheetId="34">#REF!</definedName>
    <definedName name="s" localSheetId="35">#REF!</definedName>
    <definedName name="s" localSheetId="36">#REF!</definedName>
    <definedName name="s" localSheetId="37">#REF!</definedName>
    <definedName name="s" localSheetId="38">#REF!</definedName>
    <definedName name="s" localSheetId="39">#REF!</definedName>
    <definedName name="s" localSheetId="40">#REF!</definedName>
    <definedName name="s" localSheetId="41">#REF!</definedName>
    <definedName name="s" localSheetId="42">#REF!</definedName>
    <definedName name="s" localSheetId="43">#REF!</definedName>
    <definedName name="s" localSheetId="47">#REF!</definedName>
    <definedName name="s" localSheetId="48">#REF!</definedName>
    <definedName name="s" localSheetId="50">#REF!</definedName>
    <definedName name="s" localSheetId="53">#REF!</definedName>
    <definedName name="s" localSheetId="59">#REF!</definedName>
    <definedName name="s" localSheetId="60">#REF!</definedName>
    <definedName name="s" localSheetId="70">#REF!</definedName>
    <definedName name="s" localSheetId="71">#REF!</definedName>
    <definedName name="s" localSheetId="67">#REF!</definedName>
    <definedName name="s" localSheetId="68">#REF!</definedName>
    <definedName name="s" localSheetId="69">#REF!</definedName>
    <definedName name="s" localSheetId="78">#REF!</definedName>
    <definedName name="s" localSheetId="79">#REF!</definedName>
    <definedName name="s" localSheetId="80">#REF!</definedName>
    <definedName name="s" localSheetId="2">#REF!</definedName>
    <definedName name="s" localSheetId="3">#REF!</definedName>
    <definedName name="s" localSheetId="89">#REF!</definedName>
    <definedName name="s" localSheetId="91">#REF!</definedName>
    <definedName name="s" localSheetId="92">#REF!</definedName>
    <definedName name="s" localSheetId="94">#REF!</definedName>
    <definedName name="s" localSheetId="95">#REF!</definedName>
    <definedName name="s" localSheetId="96">#REF!</definedName>
    <definedName name="s" localSheetId="102">#REF!</definedName>
    <definedName name="s" localSheetId="103">#REF!</definedName>
    <definedName name="s" localSheetId="104">#REF!</definedName>
    <definedName name="s" localSheetId="105">#REF!</definedName>
    <definedName name="s" localSheetId="106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>#REF!</definedName>
    <definedName name="sa" localSheetId="0">#REF!</definedName>
    <definedName name="sa" localSheetId="24">#REF!</definedName>
    <definedName name="sa" localSheetId="26">#REF!</definedName>
    <definedName name="sa" localSheetId="29">#REF!</definedName>
    <definedName name="sa" localSheetId="30">#REF!</definedName>
    <definedName name="sa" localSheetId="32">#REF!</definedName>
    <definedName name="sa" localSheetId="33">#REF!</definedName>
    <definedName name="sa" localSheetId="1">#REF!</definedName>
    <definedName name="sa" localSheetId="34">#REF!</definedName>
    <definedName name="sa" localSheetId="35">#REF!</definedName>
    <definedName name="sa" localSheetId="36">#REF!</definedName>
    <definedName name="sa" localSheetId="37">#REF!</definedName>
    <definedName name="sa" localSheetId="38">#REF!</definedName>
    <definedName name="sa" localSheetId="39">#REF!</definedName>
    <definedName name="sa" localSheetId="40">#REF!</definedName>
    <definedName name="sa" localSheetId="41">#REF!</definedName>
    <definedName name="sa" localSheetId="42">#REF!</definedName>
    <definedName name="sa" localSheetId="43">#REF!</definedName>
    <definedName name="sa" localSheetId="47">#REF!</definedName>
    <definedName name="sa" localSheetId="48">#REF!</definedName>
    <definedName name="sa" localSheetId="50">#REF!</definedName>
    <definedName name="sa" localSheetId="53">#REF!</definedName>
    <definedName name="sa" localSheetId="59">#REF!</definedName>
    <definedName name="sa" localSheetId="60">#REF!</definedName>
    <definedName name="sa" localSheetId="70">#REF!</definedName>
    <definedName name="sa" localSheetId="71">#REF!</definedName>
    <definedName name="sa" localSheetId="67">#REF!</definedName>
    <definedName name="sa" localSheetId="68">#REF!</definedName>
    <definedName name="sa" localSheetId="69">#REF!</definedName>
    <definedName name="sa" localSheetId="78">#REF!</definedName>
    <definedName name="sa" localSheetId="79">#REF!</definedName>
    <definedName name="sa" localSheetId="80">#REF!</definedName>
    <definedName name="sa" localSheetId="2">#REF!</definedName>
    <definedName name="sa" localSheetId="3">#REF!</definedName>
    <definedName name="sa" localSheetId="89">#REF!</definedName>
    <definedName name="sa" localSheetId="91">#REF!</definedName>
    <definedName name="sa" localSheetId="92">#REF!</definedName>
    <definedName name="sa" localSheetId="94">#REF!</definedName>
    <definedName name="sa" localSheetId="95">#REF!</definedName>
    <definedName name="sa" localSheetId="96">#REF!</definedName>
    <definedName name="sa" localSheetId="102">#REF!</definedName>
    <definedName name="sa" localSheetId="103">#REF!</definedName>
    <definedName name="sa" localSheetId="104">#REF!</definedName>
    <definedName name="sa" localSheetId="105">#REF!</definedName>
    <definedName name="sa" localSheetId="106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>#REF!</definedName>
    <definedName name="saadqff" localSheetId="0">#REF!</definedName>
    <definedName name="saadqff" localSheetId="24">#REF!</definedName>
    <definedName name="saadqff" localSheetId="26">#REF!</definedName>
    <definedName name="saadqff" localSheetId="29">#REF!</definedName>
    <definedName name="saadqff" localSheetId="30">#REF!</definedName>
    <definedName name="saadqff" localSheetId="32">#REF!</definedName>
    <definedName name="saadqff" localSheetId="33">#REF!</definedName>
    <definedName name="saadqff" localSheetId="1">#REF!</definedName>
    <definedName name="saadqff" localSheetId="34">#REF!</definedName>
    <definedName name="saadqff" localSheetId="35">#REF!</definedName>
    <definedName name="saadqff" localSheetId="36">#REF!</definedName>
    <definedName name="saadqff" localSheetId="37">#REF!</definedName>
    <definedName name="saadqff" localSheetId="38">#REF!</definedName>
    <definedName name="saadqff" localSheetId="39">#REF!</definedName>
    <definedName name="saadqff" localSheetId="40">#REF!</definedName>
    <definedName name="saadqff" localSheetId="41">#REF!</definedName>
    <definedName name="saadqff" localSheetId="42">#REF!</definedName>
    <definedName name="saadqff" localSheetId="43">#REF!</definedName>
    <definedName name="saadqff" localSheetId="47">#REF!</definedName>
    <definedName name="saadqff" localSheetId="48">#REF!</definedName>
    <definedName name="saadqff" localSheetId="50">#REF!</definedName>
    <definedName name="saadqff" localSheetId="53">#REF!</definedName>
    <definedName name="saadqff" localSheetId="59">#REF!</definedName>
    <definedName name="saadqff" localSheetId="60">#REF!</definedName>
    <definedName name="saadqff" localSheetId="70">#REF!</definedName>
    <definedName name="saadqff" localSheetId="71">#REF!</definedName>
    <definedName name="saadqff" localSheetId="67">#REF!</definedName>
    <definedName name="saadqff" localSheetId="68">#REF!</definedName>
    <definedName name="saadqff" localSheetId="69">#REF!</definedName>
    <definedName name="saadqff" localSheetId="78">#REF!</definedName>
    <definedName name="saadqff" localSheetId="79">#REF!</definedName>
    <definedName name="saadqff" localSheetId="80">#REF!</definedName>
    <definedName name="saadqff" localSheetId="2">#REF!</definedName>
    <definedName name="saadqff" localSheetId="3">#REF!</definedName>
    <definedName name="saadqff" localSheetId="89">#REF!</definedName>
    <definedName name="saadqff" localSheetId="91">#REF!</definedName>
    <definedName name="saadqff" localSheetId="92">#REF!</definedName>
    <definedName name="saadqff" localSheetId="94">#REF!</definedName>
    <definedName name="saadqff" localSheetId="95">#REF!</definedName>
    <definedName name="saadqff" localSheetId="96">#REF!</definedName>
    <definedName name="saadqff" localSheetId="102">#REF!</definedName>
    <definedName name="saadqff" localSheetId="103">#REF!</definedName>
    <definedName name="saadqff" localSheetId="104">#REF!</definedName>
    <definedName name="saadqff" localSheetId="105">#REF!</definedName>
    <definedName name="saadqff" localSheetId="106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>#REF!</definedName>
    <definedName name="sabah" localSheetId="0" hidden="1">'[29]5.11'!$E$15:$J$15</definedName>
    <definedName name="sabah" localSheetId="1" hidden="1">'[29]5.11'!$E$15:$J$15</definedName>
    <definedName name="sabah" localSheetId="34" hidden="1">'[29]5.11'!$E$15:$J$15</definedName>
    <definedName name="sabah" localSheetId="35" hidden="1">'[29]5.11'!$E$15:$J$15</definedName>
    <definedName name="sabah" localSheetId="36" hidden="1">'[29]5.11'!$E$15:$J$15</definedName>
    <definedName name="sabah" localSheetId="37" hidden="1">'[29]5.11'!$E$15:$J$15</definedName>
    <definedName name="sabah" localSheetId="38" hidden="1">'[29]5.11'!$E$15:$J$15</definedName>
    <definedName name="sabah" localSheetId="39" hidden="1">'[29]5.11'!$E$15:$J$15</definedName>
    <definedName name="sabah" localSheetId="40" hidden="1">'[29]5.11'!$E$15:$J$15</definedName>
    <definedName name="sabah" localSheetId="41" hidden="1">'[29]5.11'!$E$15:$J$15</definedName>
    <definedName name="sabah" localSheetId="42" hidden="1">'[29]5.11'!$E$15:$J$15</definedName>
    <definedName name="sabah" localSheetId="43" hidden="1">'[29]5.11'!$E$15:$J$15</definedName>
    <definedName name="sabah" localSheetId="2" hidden="1">'[29]5.11'!$E$15:$J$15</definedName>
    <definedName name="sabah" localSheetId="3" hidden="1">'[29]5.11'!$E$15:$J$15</definedName>
    <definedName name="sabah" localSheetId="89" hidden="1">'[30]5.11'!$E$15:$J$15</definedName>
    <definedName name="sabah" localSheetId="91" hidden="1">'[29]5.11'!$E$15:$J$15</definedName>
    <definedName name="sabah" localSheetId="92" hidden="1">'[29]5.11'!$E$15:$J$15</definedName>
    <definedName name="sabah" localSheetId="95" hidden="1">'[29]5.11'!$E$15:$J$15</definedName>
    <definedName name="sabah" localSheetId="96" hidden="1">'[29]5.11'!$E$15:$J$15</definedName>
    <definedName name="sabah" localSheetId="105" hidden="1">'[31]5.11'!$E$15:$J$15</definedName>
    <definedName name="sabah" localSheetId="106" hidden="1">'[31]5.11'!$E$15:$J$15</definedName>
    <definedName name="sabah" localSheetId="4" hidden="1">'[29]5.11'!$E$15:$J$15</definedName>
    <definedName name="sabah" localSheetId="5" hidden="1">'[29]5.11'!$E$15:$J$15</definedName>
    <definedName name="sabah" localSheetId="6" hidden="1">'[29]5.11'!$E$15:$J$15</definedName>
    <definedName name="sabah" localSheetId="7" hidden="1">'[29]5.11'!$E$15:$J$15</definedName>
    <definedName name="sabah" localSheetId="8" hidden="1">'[29]5.11'!$E$15:$J$15</definedName>
    <definedName name="sabah" localSheetId="9" hidden="1">'[29]5.11'!$E$15:$J$15</definedName>
    <definedName name="sabah" hidden="1">'[29]5.11'!$E$15:$J$15</definedName>
    <definedName name="sama" localSheetId="26" hidden="1">'[4]4.3'!#REF!</definedName>
    <definedName name="sama" localSheetId="29" hidden="1">'[4]4.3'!#REF!</definedName>
    <definedName name="sama" localSheetId="30" hidden="1">'[4]4.3'!#REF!</definedName>
    <definedName name="sama" localSheetId="37" hidden="1">'[4]4.3'!#REF!</definedName>
    <definedName name="sama" localSheetId="38" hidden="1">'[4]4.3'!#REF!</definedName>
    <definedName name="sama" localSheetId="41" hidden="1">'[4]4.3'!#REF!</definedName>
    <definedName name="sama" localSheetId="42" hidden="1">'[4]4.3'!#REF!</definedName>
    <definedName name="sama" localSheetId="47" hidden="1">'[4]4.3'!#REF!</definedName>
    <definedName name="sama" localSheetId="48" hidden="1">'[4]4.3'!#REF!</definedName>
    <definedName name="sama" localSheetId="50" hidden="1">'[4]4.3'!#REF!</definedName>
    <definedName name="sama" localSheetId="53" hidden="1">'[4]4.3'!#REF!</definedName>
    <definedName name="sama" localSheetId="70" hidden="1">'[4]4.3'!#REF!</definedName>
    <definedName name="sama" localSheetId="71" hidden="1">'[4]4.3'!#REF!</definedName>
    <definedName name="sama" localSheetId="67" hidden="1">'[4]4.3'!#REF!</definedName>
    <definedName name="sama" localSheetId="68" hidden="1">'[4]4.3'!#REF!</definedName>
    <definedName name="sama" localSheetId="69" hidden="1">'[4]4.3'!#REF!</definedName>
    <definedName name="sama" localSheetId="78" hidden="1">'[4]4.3'!#REF!</definedName>
    <definedName name="sama" localSheetId="79" hidden="1">'[4]4.3'!#REF!</definedName>
    <definedName name="sama" localSheetId="80" hidden="1">'[4]4.3'!#REF!</definedName>
    <definedName name="sama" localSheetId="3" hidden="1">'[4]4.3'!#REF!</definedName>
    <definedName name="sama" localSheetId="89" hidden="1">'[2]4.3'!#REF!</definedName>
    <definedName name="sama" localSheetId="94" hidden="1">'[4]4.3'!#REF!</definedName>
    <definedName name="sama" localSheetId="102" hidden="1">'[4]4.3'!#REF!</definedName>
    <definedName name="sama" localSheetId="103" hidden="1">'[4]4.3'!#REF!</definedName>
    <definedName name="sama" localSheetId="104" hidden="1">'[4]4.3'!#REF!</definedName>
    <definedName name="sama" localSheetId="105" hidden="1">'[4]4.3'!#REF!</definedName>
    <definedName name="sama" localSheetId="106" hidden="1">'[4]4.3'!#REF!</definedName>
    <definedName name="sama" hidden="1">'[4]4.3'!#REF!</definedName>
    <definedName name="sasas" localSheetId="0">#REF!</definedName>
    <definedName name="sasas" localSheetId="24">#REF!</definedName>
    <definedName name="sasas" localSheetId="26">#REF!</definedName>
    <definedName name="sasas" localSheetId="29">#REF!</definedName>
    <definedName name="sasas" localSheetId="30">#REF!</definedName>
    <definedName name="sasas" localSheetId="32">#REF!</definedName>
    <definedName name="sasas" localSheetId="33">#REF!</definedName>
    <definedName name="sasas" localSheetId="1">#REF!</definedName>
    <definedName name="sasas" localSheetId="34">#REF!</definedName>
    <definedName name="sasas" localSheetId="35">#REF!</definedName>
    <definedName name="sasas" localSheetId="36">#REF!</definedName>
    <definedName name="sasas" localSheetId="37">#REF!</definedName>
    <definedName name="sasas" localSheetId="38">#REF!</definedName>
    <definedName name="sasas" localSheetId="39">#REF!</definedName>
    <definedName name="sasas" localSheetId="40">#REF!</definedName>
    <definedName name="sasas" localSheetId="41">#REF!</definedName>
    <definedName name="sasas" localSheetId="42">#REF!</definedName>
    <definedName name="sasas" localSheetId="43">#REF!</definedName>
    <definedName name="sasas" localSheetId="47">#REF!</definedName>
    <definedName name="sasas" localSheetId="48">#REF!</definedName>
    <definedName name="sasas" localSheetId="50">#REF!</definedName>
    <definedName name="sasas" localSheetId="53">#REF!</definedName>
    <definedName name="sasas" localSheetId="59">#REF!</definedName>
    <definedName name="sasas" localSheetId="60">#REF!</definedName>
    <definedName name="sasas" localSheetId="70">#REF!</definedName>
    <definedName name="sasas" localSheetId="71">#REF!</definedName>
    <definedName name="sasas" localSheetId="67">#REF!</definedName>
    <definedName name="sasas" localSheetId="68">#REF!</definedName>
    <definedName name="sasas" localSheetId="69">#REF!</definedName>
    <definedName name="sasas" localSheetId="78">#REF!</definedName>
    <definedName name="sasas" localSheetId="79">#REF!</definedName>
    <definedName name="sasas" localSheetId="80">#REF!</definedName>
    <definedName name="sasas" localSheetId="2">#REF!</definedName>
    <definedName name="sasas" localSheetId="3">#REF!</definedName>
    <definedName name="sasas" localSheetId="89">#REF!</definedName>
    <definedName name="sasas" localSheetId="91">#REF!</definedName>
    <definedName name="sasas" localSheetId="92">#REF!</definedName>
    <definedName name="sasas" localSheetId="94">#REF!</definedName>
    <definedName name="sasas" localSheetId="95">#REF!</definedName>
    <definedName name="sasas" localSheetId="96">#REF!</definedName>
    <definedName name="sasas" localSheetId="102">#REF!</definedName>
    <definedName name="sasas" localSheetId="103">#REF!</definedName>
    <definedName name="sasas" localSheetId="104">#REF!</definedName>
    <definedName name="sasas" localSheetId="105">#REF!</definedName>
    <definedName name="sasas" localSheetId="106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>#REF!</definedName>
    <definedName name="sds" localSheetId="0" hidden="1">#REF!</definedName>
    <definedName name="sds" localSheetId="24">#REF!</definedName>
    <definedName name="sds" localSheetId="26" hidden="1">#REF!</definedName>
    <definedName name="sds" localSheetId="29" hidden="1">#REF!</definedName>
    <definedName name="sds" localSheetId="30" hidden="1">#REF!</definedName>
    <definedName name="sds" localSheetId="32" hidden="1">#REF!</definedName>
    <definedName name="sds" localSheetId="33" hidden="1">#REF!</definedName>
    <definedName name="sds" localSheetId="1" hidden="1">#REF!</definedName>
    <definedName name="sds" localSheetId="34" hidden="1">#REF!</definedName>
    <definedName name="sds" localSheetId="35" hidden="1">#REF!</definedName>
    <definedName name="sds" localSheetId="36" hidden="1">#REF!</definedName>
    <definedName name="sds" localSheetId="37" hidden="1">#REF!</definedName>
    <definedName name="sds" localSheetId="38" hidden="1">#REF!</definedName>
    <definedName name="sds" localSheetId="39" hidden="1">#REF!</definedName>
    <definedName name="sds" localSheetId="40" hidden="1">#REF!</definedName>
    <definedName name="sds" localSheetId="41" hidden="1">#REF!</definedName>
    <definedName name="sds" localSheetId="42" hidden="1">#REF!</definedName>
    <definedName name="sds" localSheetId="43" hidden="1">#REF!</definedName>
    <definedName name="sds" localSheetId="47" hidden="1">#REF!</definedName>
    <definedName name="sds" localSheetId="48" hidden="1">#REF!</definedName>
    <definedName name="sds" localSheetId="50" hidden="1">#REF!</definedName>
    <definedName name="sds" localSheetId="53" hidden="1">#REF!</definedName>
    <definedName name="sds" localSheetId="59" hidden="1">#REF!</definedName>
    <definedName name="sds" localSheetId="60" hidden="1">#REF!</definedName>
    <definedName name="sds" localSheetId="70" hidden="1">#REF!</definedName>
    <definedName name="sds" localSheetId="71" hidden="1">#REF!</definedName>
    <definedName name="sds" localSheetId="67" hidden="1">#REF!</definedName>
    <definedName name="sds" localSheetId="68" hidden="1">#REF!</definedName>
    <definedName name="sds" localSheetId="69" hidden="1">#REF!</definedName>
    <definedName name="sds" localSheetId="78" hidden="1">#REF!</definedName>
    <definedName name="sds" localSheetId="79" hidden="1">#REF!</definedName>
    <definedName name="sds" localSheetId="80" hidden="1">#REF!</definedName>
    <definedName name="sds" localSheetId="2" hidden="1">#REF!</definedName>
    <definedName name="sds" localSheetId="3" hidden="1">#REF!</definedName>
    <definedName name="sds" localSheetId="89" hidden="1">#REF!</definedName>
    <definedName name="sds" localSheetId="91" hidden="1">#REF!</definedName>
    <definedName name="sds" localSheetId="92" hidden="1">#REF!</definedName>
    <definedName name="sds" localSheetId="94" hidden="1">#REF!</definedName>
    <definedName name="sds" localSheetId="95" hidden="1">#REF!</definedName>
    <definedName name="sds" localSheetId="96" hidden="1">#REF!</definedName>
    <definedName name="sds" localSheetId="102" hidden="1">#REF!</definedName>
    <definedName name="sds" localSheetId="103" hidden="1">#REF!</definedName>
    <definedName name="sds" localSheetId="104" hidden="1">#REF!</definedName>
    <definedName name="sds" localSheetId="105" hidden="1">#REF!</definedName>
    <definedName name="sds" localSheetId="106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hidden="1">#REF!</definedName>
    <definedName name="sefdhdrtsg" localSheetId="0">#REF!</definedName>
    <definedName name="sefdhdrtsg" localSheetId="24">#REF!</definedName>
    <definedName name="sefdhdrtsg" localSheetId="26">#REF!</definedName>
    <definedName name="sefdhdrtsg" localSheetId="29">#REF!</definedName>
    <definedName name="sefdhdrtsg" localSheetId="30">#REF!</definedName>
    <definedName name="sefdhdrtsg" localSheetId="32">#REF!</definedName>
    <definedName name="sefdhdrtsg" localSheetId="33">#REF!</definedName>
    <definedName name="sefdhdrtsg" localSheetId="1">#REF!</definedName>
    <definedName name="sefdhdrtsg" localSheetId="34">#REF!</definedName>
    <definedName name="sefdhdrtsg" localSheetId="35">#REF!</definedName>
    <definedName name="sefdhdrtsg" localSheetId="36">#REF!</definedName>
    <definedName name="sefdhdrtsg" localSheetId="37">#REF!</definedName>
    <definedName name="sefdhdrtsg" localSheetId="38">#REF!</definedName>
    <definedName name="sefdhdrtsg" localSheetId="39">#REF!</definedName>
    <definedName name="sefdhdrtsg" localSheetId="40">#REF!</definedName>
    <definedName name="sefdhdrtsg" localSheetId="41">#REF!</definedName>
    <definedName name="sefdhdrtsg" localSheetId="42">#REF!</definedName>
    <definedName name="sefdhdrtsg" localSheetId="43">#REF!</definedName>
    <definedName name="sefdhdrtsg" localSheetId="47">#REF!</definedName>
    <definedName name="sefdhdrtsg" localSheetId="48">#REF!</definedName>
    <definedName name="sefdhdrtsg" localSheetId="50">#REF!</definedName>
    <definedName name="sefdhdrtsg" localSheetId="53">#REF!</definedName>
    <definedName name="sefdhdrtsg" localSheetId="59">#REF!</definedName>
    <definedName name="sefdhdrtsg" localSheetId="60">#REF!</definedName>
    <definedName name="sefdhdrtsg" localSheetId="70">#REF!</definedName>
    <definedName name="sefdhdrtsg" localSheetId="71">#REF!</definedName>
    <definedName name="sefdhdrtsg" localSheetId="67">#REF!</definedName>
    <definedName name="sefdhdrtsg" localSheetId="68">#REF!</definedName>
    <definedName name="sefdhdrtsg" localSheetId="69">#REF!</definedName>
    <definedName name="sefdhdrtsg" localSheetId="78">#REF!</definedName>
    <definedName name="sefdhdrtsg" localSheetId="79">#REF!</definedName>
    <definedName name="sefdhdrtsg" localSheetId="80">#REF!</definedName>
    <definedName name="sefdhdrtsg" localSheetId="2">#REF!</definedName>
    <definedName name="sefdhdrtsg" localSheetId="3">#REF!</definedName>
    <definedName name="sefdhdrtsg" localSheetId="89">#REF!</definedName>
    <definedName name="sefdhdrtsg" localSheetId="91">#REF!</definedName>
    <definedName name="sefdhdrtsg" localSheetId="92">#REF!</definedName>
    <definedName name="sefdhdrtsg" localSheetId="94">#REF!</definedName>
    <definedName name="sefdhdrtsg" localSheetId="95">#REF!</definedName>
    <definedName name="sefdhdrtsg" localSheetId="96">#REF!</definedName>
    <definedName name="sefdhdrtsg" localSheetId="102">#REF!</definedName>
    <definedName name="sefdhdrtsg" localSheetId="103">#REF!</definedName>
    <definedName name="sefdhdrtsg" localSheetId="104">#REF!</definedName>
    <definedName name="sefdhdrtsg" localSheetId="105">#REF!</definedName>
    <definedName name="sefdhdrtsg" localSheetId="106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>#REF!</definedName>
    <definedName name="sehingga18" localSheetId="24">#REF!</definedName>
    <definedName name="sehingga18" localSheetId="26">#REF!</definedName>
    <definedName name="sehingga18" localSheetId="29">#REF!</definedName>
    <definedName name="sehingga18" localSheetId="30">#REF!</definedName>
    <definedName name="sehingga18" localSheetId="32">#REF!</definedName>
    <definedName name="sehingga18" localSheetId="33">#REF!</definedName>
    <definedName name="sehingga18" localSheetId="37">#REF!</definedName>
    <definedName name="sehingga18" localSheetId="38">#REF!</definedName>
    <definedName name="sehingga18" localSheetId="41">#REF!</definedName>
    <definedName name="sehingga18" localSheetId="42">#REF!</definedName>
    <definedName name="sehingga18" localSheetId="47">#REF!</definedName>
    <definedName name="sehingga18" localSheetId="48">#REF!</definedName>
    <definedName name="sehingga18" localSheetId="50">#REF!</definedName>
    <definedName name="sehingga18" localSheetId="53">#REF!</definedName>
    <definedName name="sehingga18" localSheetId="70">#REF!</definedName>
    <definedName name="sehingga18" localSheetId="71">#REF!</definedName>
    <definedName name="sehingga18" localSheetId="67">#REF!</definedName>
    <definedName name="sehingga18" localSheetId="68">#REF!</definedName>
    <definedName name="sehingga18" localSheetId="69">#REF!</definedName>
    <definedName name="sehingga18" localSheetId="78">#REF!</definedName>
    <definedName name="sehingga18" localSheetId="79">#REF!</definedName>
    <definedName name="sehingga18" localSheetId="80">#REF!</definedName>
    <definedName name="sehingga18" localSheetId="3">#REF!</definedName>
    <definedName name="sehingga18" localSheetId="89">#REF!</definedName>
    <definedName name="sehingga18" localSheetId="91">#REF!</definedName>
    <definedName name="sehingga18" localSheetId="92">#REF!</definedName>
    <definedName name="sehingga18" localSheetId="94">#REF!</definedName>
    <definedName name="sehingga18" localSheetId="95">#REF!</definedName>
    <definedName name="sehingga18" localSheetId="96">#REF!</definedName>
    <definedName name="sehingga18" localSheetId="102">#REF!</definedName>
    <definedName name="sehingga18" localSheetId="103">#REF!</definedName>
    <definedName name="sehingga18" localSheetId="104">#REF!</definedName>
    <definedName name="sehingga18" localSheetId="105">#REF!</definedName>
    <definedName name="sehingga18" localSheetId="106">#REF!</definedName>
    <definedName name="sehingga18" localSheetId="4">#REF!</definedName>
    <definedName name="sehingga18" localSheetId="5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>#REF!</definedName>
    <definedName name="sep" localSheetId="0">#REF!</definedName>
    <definedName name="sep" localSheetId="24">#REF!</definedName>
    <definedName name="sep" localSheetId="26">#REF!</definedName>
    <definedName name="sep" localSheetId="29">#REF!</definedName>
    <definedName name="sep" localSheetId="30">#REF!</definedName>
    <definedName name="sep" localSheetId="32">#REF!</definedName>
    <definedName name="sep" localSheetId="33">#REF!</definedName>
    <definedName name="sep" localSheetId="1">#REF!</definedName>
    <definedName name="sep" localSheetId="34">#REF!</definedName>
    <definedName name="sep" localSheetId="35">#REF!</definedName>
    <definedName name="sep" localSheetId="36">#REF!</definedName>
    <definedName name="sep" localSheetId="37">#REF!</definedName>
    <definedName name="sep" localSheetId="38">#REF!</definedName>
    <definedName name="sep" localSheetId="39">#REF!</definedName>
    <definedName name="sep" localSheetId="40">#REF!</definedName>
    <definedName name="sep" localSheetId="41">#REF!</definedName>
    <definedName name="sep" localSheetId="42">#REF!</definedName>
    <definedName name="sep" localSheetId="43">#REF!</definedName>
    <definedName name="sep" localSheetId="47">#REF!</definedName>
    <definedName name="sep" localSheetId="48">#REF!</definedName>
    <definedName name="sep" localSheetId="50">#REF!</definedName>
    <definedName name="sep" localSheetId="53">#REF!</definedName>
    <definedName name="sep" localSheetId="59">#REF!</definedName>
    <definedName name="sep" localSheetId="60">#REF!</definedName>
    <definedName name="sep" localSheetId="70">#REF!</definedName>
    <definedName name="sep" localSheetId="71">#REF!</definedName>
    <definedName name="sep" localSheetId="67">#REF!</definedName>
    <definedName name="sep" localSheetId="68">#REF!</definedName>
    <definedName name="sep" localSheetId="69">#REF!</definedName>
    <definedName name="sep" localSheetId="78">#REF!</definedName>
    <definedName name="sep" localSheetId="79">#REF!</definedName>
    <definedName name="sep" localSheetId="80">#REF!</definedName>
    <definedName name="sep" localSheetId="2">#REF!</definedName>
    <definedName name="sep" localSheetId="3">#REF!</definedName>
    <definedName name="sep" localSheetId="89">#REF!</definedName>
    <definedName name="sep" localSheetId="91">#REF!</definedName>
    <definedName name="sep" localSheetId="92">#REF!</definedName>
    <definedName name="sep" localSheetId="94">#REF!</definedName>
    <definedName name="sep" localSheetId="95">#REF!</definedName>
    <definedName name="sep" localSheetId="96">#REF!</definedName>
    <definedName name="sep" localSheetId="102">#REF!</definedName>
    <definedName name="sep" localSheetId="103">#REF!</definedName>
    <definedName name="sep" localSheetId="104">#REF!</definedName>
    <definedName name="sep" localSheetId="105">#REF!</definedName>
    <definedName name="sep" localSheetId="106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>#REF!</definedName>
    <definedName name="sfst" localSheetId="24">#REF!</definedName>
    <definedName name="sfst" localSheetId="26">#REF!</definedName>
    <definedName name="sfst" localSheetId="29">#REF!</definedName>
    <definedName name="sfst" localSheetId="30">#REF!</definedName>
    <definedName name="sfst" localSheetId="32">#REF!</definedName>
    <definedName name="sfst" localSheetId="33">#REF!</definedName>
    <definedName name="sfst" localSheetId="37">#REF!</definedName>
    <definedName name="sfst" localSheetId="38">#REF!</definedName>
    <definedName name="sfst" localSheetId="41">#REF!</definedName>
    <definedName name="sfst" localSheetId="42">#REF!</definedName>
    <definedName name="sfst" localSheetId="47">#REF!</definedName>
    <definedName name="sfst" localSheetId="48">#REF!</definedName>
    <definedName name="sfst" localSheetId="50">#REF!</definedName>
    <definedName name="sfst" localSheetId="53">#REF!</definedName>
    <definedName name="sfst" localSheetId="70">#REF!</definedName>
    <definedName name="sfst" localSheetId="71">#REF!</definedName>
    <definedName name="sfst" localSheetId="67">#REF!</definedName>
    <definedName name="sfst" localSheetId="68">#REF!</definedName>
    <definedName name="sfst" localSheetId="69">#REF!</definedName>
    <definedName name="sfst" localSheetId="78">#REF!</definedName>
    <definedName name="sfst" localSheetId="79">#REF!</definedName>
    <definedName name="sfst" localSheetId="80">#REF!</definedName>
    <definedName name="sfst" localSheetId="3">#REF!</definedName>
    <definedName name="sfst" localSheetId="89">#REF!</definedName>
    <definedName name="sfst" localSheetId="91">#REF!</definedName>
    <definedName name="sfst" localSheetId="92">#REF!</definedName>
    <definedName name="sfst" localSheetId="94">#REF!</definedName>
    <definedName name="sfst" localSheetId="95">#REF!</definedName>
    <definedName name="sfst" localSheetId="96">#REF!</definedName>
    <definedName name="sfst" localSheetId="102">#REF!</definedName>
    <definedName name="sfst" localSheetId="103">#REF!</definedName>
    <definedName name="sfst" localSheetId="104">#REF!</definedName>
    <definedName name="sfst" localSheetId="105">#REF!</definedName>
    <definedName name="sfst" localSheetId="106">#REF!</definedName>
    <definedName name="sfst" localSheetId="4">#REF!</definedName>
    <definedName name="sfst" localSheetId="5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>#REF!</definedName>
    <definedName name="sgd" localSheetId="24">#REF!</definedName>
    <definedName name="sgd" localSheetId="26">#REF!</definedName>
    <definedName name="sgd" localSheetId="29">#REF!</definedName>
    <definedName name="sgd" localSheetId="30">#REF!</definedName>
    <definedName name="sgd" localSheetId="32">#REF!</definedName>
    <definedName name="sgd" localSheetId="33">#REF!</definedName>
    <definedName name="sgd" localSheetId="37">#REF!</definedName>
    <definedName name="sgd" localSheetId="38">#REF!</definedName>
    <definedName name="sgd" localSheetId="41">#REF!</definedName>
    <definedName name="sgd" localSheetId="42">#REF!</definedName>
    <definedName name="sgd" localSheetId="47">#REF!</definedName>
    <definedName name="sgd" localSheetId="48">#REF!</definedName>
    <definedName name="sgd" localSheetId="50">#REF!</definedName>
    <definedName name="sgd" localSheetId="53">#REF!</definedName>
    <definedName name="sgd" localSheetId="70">#REF!</definedName>
    <definedName name="sgd" localSheetId="71">#REF!</definedName>
    <definedName name="sgd" localSheetId="67">#REF!</definedName>
    <definedName name="sgd" localSheetId="68">#REF!</definedName>
    <definedName name="sgd" localSheetId="69">#REF!</definedName>
    <definedName name="sgd" localSheetId="78">#REF!</definedName>
    <definedName name="sgd" localSheetId="79">#REF!</definedName>
    <definedName name="sgd" localSheetId="80">#REF!</definedName>
    <definedName name="sgd" localSheetId="3">#REF!</definedName>
    <definedName name="sgd" localSheetId="89">#REF!</definedName>
    <definedName name="sgd" localSheetId="91">#REF!</definedName>
    <definedName name="sgd" localSheetId="92">#REF!</definedName>
    <definedName name="sgd" localSheetId="94">#REF!</definedName>
    <definedName name="sgd" localSheetId="95">#REF!</definedName>
    <definedName name="sgd" localSheetId="96">#REF!</definedName>
    <definedName name="sgd" localSheetId="102">#REF!</definedName>
    <definedName name="sgd" localSheetId="103">#REF!</definedName>
    <definedName name="sgd" localSheetId="104">#REF!</definedName>
    <definedName name="sgd" localSheetId="105">#REF!</definedName>
    <definedName name="sgd" localSheetId="106">#REF!</definedName>
    <definedName name="sgd" localSheetId="4">#REF!</definedName>
    <definedName name="sgd" localSheetId="5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>#REF!</definedName>
    <definedName name="slgr" localSheetId="0" hidden="1">#REF!</definedName>
    <definedName name="slgr" localSheetId="24">#REF!</definedName>
    <definedName name="slgr" localSheetId="26" hidden="1">#REF!</definedName>
    <definedName name="slgr" localSheetId="29" hidden="1">#REF!</definedName>
    <definedName name="slgr" localSheetId="30" hidden="1">#REF!</definedName>
    <definedName name="slgr" localSheetId="32" hidden="1">#REF!</definedName>
    <definedName name="slgr" localSheetId="33" hidden="1">#REF!</definedName>
    <definedName name="slgr" localSheetId="1" hidden="1">#REF!</definedName>
    <definedName name="slgr" localSheetId="34" hidden="1">#REF!</definedName>
    <definedName name="slgr" localSheetId="35" hidden="1">#REF!</definedName>
    <definedName name="slgr" localSheetId="36" hidden="1">#REF!</definedName>
    <definedName name="slgr" localSheetId="37" hidden="1">#REF!</definedName>
    <definedName name="slgr" localSheetId="38" hidden="1">#REF!</definedName>
    <definedName name="slgr" localSheetId="39" hidden="1">#REF!</definedName>
    <definedName name="slgr" localSheetId="40" hidden="1">#REF!</definedName>
    <definedName name="slgr" localSheetId="41" hidden="1">#REF!</definedName>
    <definedName name="slgr" localSheetId="42" hidden="1">#REF!</definedName>
    <definedName name="slgr" localSheetId="43" hidden="1">#REF!</definedName>
    <definedName name="slgr" localSheetId="47" hidden="1">#REF!</definedName>
    <definedName name="slgr" localSheetId="48" hidden="1">#REF!</definedName>
    <definedName name="slgr" localSheetId="50" hidden="1">#REF!</definedName>
    <definedName name="slgr" localSheetId="53" hidden="1">#REF!</definedName>
    <definedName name="slgr" localSheetId="59" hidden="1">#REF!</definedName>
    <definedName name="slgr" localSheetId="60" hidden="1">#REF!</definedName>
    <definedName name="slgr" localSheetId="70" hidden="1">#REF!</definedName>
    <definedName name="slgr" localSheetId="71" hidden="1">#REF!</definedName>
    <definedName name="slgr" localSheetId="67" hidden="1">#REF!</definedName>
    <definedName name="slgr" localSheetId="68" hidden="1">#REF!</definedName>
    <definedName name="slgr" localSheetId="69" hidden="1">#REF!</definedName>
    <definedName name="slgr" localSheetId="78" hidden="1">#REF!</definedName>
    <definedName name="slgr" localSheetId="79" hidden="1">#REF!</definedName>
    <definedName name="slgr" localSheetId="80" hidden="1">#REF!</definedName>
    <definedName name="slgr" localSheetId="2" hidden="1">#REF!</definedName>
    <definedName name="slgr" localSheetId="3" hidden="1">#REF!</definedName>
    <definedName name="slgr" localSheetId="89" hidden="1">#REF!</definedName>
    <definedName name="slgr" localSheetId="91" hidden="1">#REF!</definedName>
    <definedName name="slgr" localSheetId="92" hidden="1">#REF!</definedName>
    <definedName name="slgr" localSheetId="94" hidden="1">#REF!</definedName>
    <definedName name="slgr" localSheetId="95" hidden="1">#REF!</definedName>
    <definedName name="slgr" localSheetId="96" hidden="1">#REF!</definedName>
    <definedName name="slgr" localSheetId="102" hidden="1">#REF!</definedName>
    <definedName name="slgr" localSheetId="103" hidden="1">#REF!</definedName>
    <definedName name="slgr" localSheetId="104" hidden="1">#REF!</definedName>
    <definedName name="slgr" localSheetId="105" hidden="1">#REF!</definedName>
    <definedName name="slgr" localSheetId="106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hidden="1">#REF!</definedName>
    <definedName name="sss" localSheetId="0">#REF!</definedName>
    <definedName name="sss" localSheetId="24">#REF!</definedName>
    <definedName name="sss" localSheetId="26">#REF!</definedName>
    <definedName name="sss" localSheetId="29">#REF!</definedName>
    <definedName name="sss" localSheetId="30">#REF!</definedName>
    <definedName name="sss" localSheetId="32">#REF!</definedName>
    <definedName name="sss" localSheetId="33">#REF!</definedName>
    <definedName name="sss" localSheetId="1">#REF!</definedName>
    <definedName name="sss" localSheetId="34">#REF!</definedName>
    <definedName name="sss" localSheetId="35">#REF!</definedName>
    <definedName name="sss" localSheetId="36">#REF!</definedName>
    <definedName name="sss" localSheetId="37">#REF!</definedName>
    <definedName name="sss" localSheetId="38">#REF!</definedName>
    <definedName name="sss" localSheetId="39">#REF!</definedName>
    <definedName name="sss" localSheetId="40">#REF!</definedName>
    <definedName name="sss" localSheetId="41">#REF!</definedName>
    <definedName name="sss" localSheetId="42">#REF!</definedName>
    <definedName name="sss" localSheetId="43">#REF!</definedName>
    <definedName name="sss" localSheetId="47">#REF!</definedName>
    <definedName name="sss" localSheetId="48">#REF!</definedName>
    <definedName name="sss" localSheetId="50">#REF!</definedName>
    <definedName name="sss" localSheetId="53">#REF!</definedName>
    <definedName name="sss" localSheetId="59">#REF!</definedName>
    <definedName name="sss" localSheetId="60">#REF!</definedName>
    <definedName name="sss" localSheetId="70">#REF!</definedName>
    <definedName name="sss" localSheetId="71">#REF!</definedName>
    <definedName name="sss" localSheetId="67">#REF!</definedName>
    <definedName name="sss" localSheetId="68">#REF!</definedName>
    <definedName name="sss" localSheetId="69">#REF!</definedName>
    <definedName name="sss" localSheetId="78">#REF!</definedName>
    <definedName name="sss" localSheetId="79">#REF!</definedName>
    <definedName name="sss" localSheetId="80">#REF!</definedName>
    <definedName name="sss" localSheetId="2">#REF!</definedName>
    <definedName name="sss" localSheetId="3">#REF!</definedName>
    <definedName name="sss" localSheetId="89">#REF!</definedName>
    <definedName name="sss" localSheetId="91">#REF!</definedName>
    <definedName name="sss" localSheetId="92">#REF!</definedName>
    <definedName name="sss" localSheetId="94">#REF!</definedName>
    <definedName name="sss" localSheetId="95">#REF!</definedName>
    <definedName name="sss" localSheetId="96">#REF!</definedName>
    <definedName name="sss" localSheetId="102">#REF!</definedName>
    <definedName name="sss" localSheetId="103">#REF!</definedName>
    <definedName name="sss" localSheetId="104">#REF!</definedName>
    <definedName name="sss" localSheetId="105">#REF!</definedName>
    <definedName name="sss" localSheetId="106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>#REF!</definedName>
    <definedName name="ssssw" localSheetId="26" hidden="1">'[4]4.9'!#REF!</definedName>
    <definedName name="ssssw" localSheetId="29" hidden="1">'[4]4.9'!#REF!</definedName>
    <definedName name="ssssw" localSheetId="30" hidden="1">'[4]4.9'!#REF!</definedName>
    <definedName name="ssssw" localSheetId="37" hidden="1">'[4]4.9'!#REF!</definedName>
    <definedName name="ssssw" localSheetId="38" hidden="1">'[4]4.9'!#REF!</definedName>
    <definedName name="ssssw" localSheetId="41" hidden="1">'[4]4.9'!#REF!</definedName>
    <definedName name="ssssw" localSheetId="42" hidden="1">'[4]4.9'!#REF!</definedName>
    <definedName name="ssssw" localSheetId="47" hidden="1">'[4]4.9'!#REF!</definedName>
    <definedName name="ssssw" localSheetId="48" hidden="1">'[4]4.9'!#REF!</definedName>
    <definedName name="ssssw" localSheetId="50" hidden="1">'[4]4.9'!#REF!</definedName>
    <definedName name="ssssw" localSheetId="53" hidden="1">'[4]4.9'!#REF!</definedName>
    <definedName name="ssssw" localSheetId="70" hidden="1">'[4]4.9'!#REF!</definedName>
    <definedName name="ssssw" localSheetId="71" hidden="1">'[4]4.9'!#REF!</definedName>
    <definedName name="ssssw" localSheetId="67" hidden="1">'[4]4.9'!#REF!</definedName>
    <definedName name="ssssw" localSheetId="68" hidden="1">'[4]4.9'!#REF!</definedName>
    <definedName name="ssssw" localSheetId="69" hidden="1">'[4]4.9'!#REF!</definedName>
    <definedName name="ssssw" localSheetId="78" hidden="1">'[4]4.9'!#REF!</definedName>
    <definedName name="ssssw" localSheetId="79" hidden="1">'[4]4.9'!#REF!</definedName>
    <definedName name="ssssw" localSheetId="80" hidden="1">'[4]4.9'!#REF!</definedName>
    <definedName name="ssssw" localSheetId="3" hidden="1">'[4]4.9'!#REF!</definedName>
    <definedName name="ssssw" localSheetId="89" hidden="1">'[2]4.9'!#REF!</definedName>
    <definedName name="ssssw" localSheetId="94" hidden="1">'[4]4.9'!#REF!</definedName>
    <definedName name="ssssw" localSheetId="102" hidden="1">'[4]4.9'!#REF!</definedName>
    <definedName name="ssssw" localSheetId="103" hidden="1">'[4]4.9'!#REF!</definedName>
    <definedName name="ssssw" localSheetId="104" hidden="1">'[4]4.9'!#REF!</definedName>
    <definedName name="ssssw" localSheetId="105" hidden="1">'[4]4.9'!#REF!</definedName>
    <definedName name="ssssw" localSheetId="106" hidden="1">'[4]4.9'!#REF!</definedName>
    <definedName name="ssssw" hidden="1">'[4]4.9'!#REF!</definedName>
    <definedName name="state" localSheetId="0">[27]ref!$B$23:$C$38</definedName>
    <definedName name="state" localSheetId="1">[27]ref!$B$23:$C$38</definedName>
    <definedName name="state" localSheetId="34">[27]ref!$B$23:$C$38</definedName>
    <definedName name="state" localSheetId="35">[27]ref!$B$23:$C$38</definedName>
    <definedName name="state" localSheetId="36">[27]ref!$B$23:$C$38</definedName>
    <definedName name="state" localSheetId="37">[27]ref!$B$23:$C$38</definedName>
    <definedName name="state" localSheetId="38">[27]ref!$B$23:$C$38</definedName>
    <definedName name="state" localSheetId="39">[27]ref!$B$23:$C$38</definedName>
    <definedName name="state" localSheetId="40">[27]ref!$B$23:$C$38</definedName>
    <definedName name="state" localSheetId="41">[27]ref!$B$23:$C$38</definedName>
    <definedName name="state" localSheetId="42">[27]ref!$B$23:$C$38</definedName>
    <definedName name="state" localSheetId="43">[27]ref!$B$23:$C$38</definedName>
    <definedName name="state" localSheetId="2">[27]ref!$B$23:$C$38</definedName>
    <definedName name="state" localSheetId="3">[27]ref!$B$23:$C$38</definedName>
    <definedName name="state" localSheetId="89">[28]ref!$B$23:$C$38</definedName>
    <definedName name="state" localSheetId="91">[27]ref!$B$23:$C$38</definedName>
    <definedName name="state" localSheetId="92">[27]ref!$B$23:$C$38</definedName>
    <definedName name="state" localSheetId="95">[27]ref!$B$23:$C$38</definedName>
    <definedName name="state" localSheetId="96">[27]ref!$B$23:$C$38</definedName>
    <definedName name="state" localSheetId="105">[22]ref!$B$23:$C$38</definedName>
    <definedName name="state" localSheetId="106">[22]ref!$B$23:$C$38</definedName>
    <definedName name="state" localSheetId="4">[27]ref!$B$23:$C$38</definedName>
    <definedName name="state" localSheetId="5">[27]ref!$B$23:$C$38</definedName>
    <definedName name="state" localSheetId="6">[27]ref!$B$23:$C$38</definedName>
    <definedName name="state" localSheetId="7">[27]ref!$B$23:$C$38</definedName>
    <definedName name="state" localSheetId="8">[27]ref!$B$23:$C$38</definedName>
    <definedName name="state" localSheetId="9">[27]ref!$B$23:$C$38</definedName>
    <definedName name="state">[27]ref!$B$23:$C$38</definedName>
    <definedName name="t" localSheetId="0" hidden="1">#REF!</definedName>
    <definedName name="t" localSheetId="24">#REF!</definedName>
    <definedName name="t" localSheetId="26" hidden="1">#REF!</definedName>
    <definedName name="t" localSheetId="29" hidden="1">#REF!</definedName>
    <definedName name="t" localSheetId="30" hidden="1">#REF!</definedName>
    <definedName name="t" localSheetId="32" hidden="1">#REF!</definedName>
    <definedName name="t" localSheetId="33" hidden="1">#REF!</definedName>
    <definedName name="t" localSheetId="1" hidden="1">#REF!</definedName>
    <definedName name="t" localSheetId="34" hidden="1">#REF!</definedName>
    <definedName name="t" localSheetId="35" hidden="1">#REF!</definedName>
    <definedName name="t" localSheetId="36" hidden="1">#REF!</definedName>
    <definedName name="t" localSheetId="37" hidden="1">#REF!</definedName>
    <definedName name="t" localSheetId="38" hidden="1">#REF!</definedName>
    <definedName name="t" localSheetId="39" hidden="1">#REF!</definedName>
    <definedName name="t" localSheetId="40" hidden="1">#REF!</definedName>
    <definedName name="t" localSheetId="41" hidden="1">#REF!</definedName>
    <definedName name="t" localSheetId="42" hidden="1">#REF!</definedName>
    <definedName name="t" localSheetId="43" hidden="1">#REF!</definedName>
    <definedName name="t" localSheetId="47" hidden="1">#REF!</definedName>
    <definedName name="t" localSheetId="48" hidden="1">#REF!</definedName>
    <definedName name="t" localSheetId="50" hidden="1">#REF!</definedName>
    <definedName name="t" localSheetId="53" hidden="1">#REF!</definedName>
    <definedName name="t" localSheetId="59" hidden="1">#REF!</definedName>
    <definedName name="t" localSheetId="60" hidden="1">#REF!</definedName>
    <definedName name="t" localSheetId="70" hidden="1">#REF!</definedName>
    <definedName name="t" localSheetId="71" hidden="1">#REF!</definedName>
    <definedName name="t" localSheetId="67" hidden="1">#REF!</definedName>
    <definedName name="t" localSheetId="68" hidden="1">#REF!</definedName>
    <definedName name="t" localSheetId="69" hidden="1">#REF!</definedName>
    <definedName name="t" localSheetId="78" hidden="1">#REF!</definedName>
    <definedName name="t" localSheetId="79" hidden="1">#REF!</definedName>
    <definedName name="t" localSheetId="80" hidden="1">#REF!</definedName>
    <definedName name="t" localSheetId="2" hidden="1">#REF!</definedName>
    <definedName name="t" localSheetId="3" hidden="1">#REF!</definedName>
    <definedName name="t" localSheetId="89" hidden="1">#REF!</definedName>
    <definedName name="t" localSheetId="91" hidden="1">#REF!</definedName>
    <definedName name="t" localSheetId="92" hidden="1">#REF!</definedName>
    <definedName name="t" localSheetId="94" hidden="1">#REF!</definedName>
    <definedName name="t" localSheetId="95" hidden="1">#REF!</definedName>
    <definedName name="t" localSheetId="96" hidden="1">#REF!</definedName>
    <definedName name="t" localSheetId="102" hidden="1">#REF!</definedName>
    <definedName name="t" localSheetId="103" hidden="1">#REF!</definedName>
    <definedName name="t" localSheetId="104" hidden="1">#REF!</definedName>
    <definedName name="t" localSheetId="105" hidden="1">#REF!</definedName>
    <definedName name="t" localSheetId="106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hidden="1">#REF!</definedName>
    <definedName name="table_no" localSheetId="0">[27]ref!$B$23:$E$38</definedName>
    <definedName name="table_no" localSheetId="1">[27]ref!$B$23:$E$38</definedName>
    <definedName name="table_no" localSheetId="34">[27]ref!$B$23:$E$38</definedName>
    <definedName name="table_no" localSheetId="35">[27]ref!$B$23:$E$38</definedName>
    <definedName name="table_no" localSheetId="36">[27]ref!$B$23:$E$38</definedName>
    <definedName name="table_no" localSheetId="37">[27]ref!$B$23:$E$38</definedName>
    <definedName name="table_no" localSheetId="38">[27]ref!$B$23:$E$38</definedName>
    <definedName name="table_no" localSheetId="39">[27]ref!$B$23:$E$38</definedName>
    <definedName name="table_no" localSheetId="40">[27]ref!$B$23:$E$38</definedName>
    <definedName name="table_no" localSheetId="41">[27]ref!$B$23:$E$38</definedName>
    <definedName name="table_no" localSheetId="42">[27]ref!$B$23:$E$38</definedName>
    <definedName name="table_no" localSheetId="43">[27]ref!$B$23:$E$38</definedName>
    <definedName name="table_no" localSheetId="2">[27]ref!$B$23:$E$38</definedName>
    <definedName name="table_no" localSheetId="3">[27]ref!$B$23:$E$38</definedName>
    <definedName name="table_no" localSheetId="89">[28]ref!$B$23:$E$38</definedName>
    <definedName name="table_no" localSheetId="91">[27]ref!$B$23:$E$38</definedName>
    <definedName name="table_no" localSheetId="92">[27]ref!$B$23:$E$38</definedName>
    <definedName name="table_no" localSheetId="95">[27]ref!$B$23:$E$38</definedName>
    <definedName name="table_no" localSheetId="96">[27]ref!$B$23:$E$38</definedName>
    <definedName name="table_no" localSheetId="105">[22]ref!$B$23:$E$38</definedName>
    <definedName name="table_no" localSheetId="106">[22]ref!$B$23:$E$38</definedName>
    <definedName name="table_no" localSheetId="4">[27]ref!$B$23:$E$38</definedName>
    <definedName name="table_no" localSheetId="5">[27]ref!$B$23:$E$38</definedName>
    <definedName name="table_no" localSheetId="6">[27]ref!$B$23:$E$38</definedName>
    <definedName name="table_no" localSheetId="7">[27]ref!$B$23:$E$38</definedName>
    <definedName name="table_no" localSheetId="8">[27]ref!$B$23:$E$38</definedName>
    <definedName name="table_no" localSheetId="9">[27]ref!$B$23:$E$38</definedName>
    <definedName name="table_no">[27]ref!$B$23:$E$38</definedName>
    <definedName name="te" localSheetId="0" hidden="1">'[1]4.9'!#REF!</definedName>
    <definedName name="te" localSheetId="24">#REF!</definedName>
    <definedName name="te" localSheetId="26" hidden="1">'[1]4.9'!#REF!</definedName>
    <definedName name="te" localSheetId="29" hidden="1">'[1]4.9'!#REF!</definedName>
    <definedName name="te" localSheetId="30" hidden="1">'[1]4.9'!#REF!</definedName>
    <definedName name="te" localSheetId="32" hidden="1">'[1]4.9'!#REF!</definedName>
    <definedName name="te" localSheetId="33" hidden="1">'[1]4.9'!#REF!</definedName>
    <definedName name="te" localSheetId="1" hidden="1">'[1]4.9'!#REF!</definedName>
    <definedName name="te" localSheetId="34" hidden="1">'[1]4.9'!#REF!</definedName>
    <definedName name="te" localSheetId="35" hidden="1">'[1]4.9'!#REF!</definedName>
    <definedName name="te" localSheetId="36" hidden="1">'[1]4.9'!#REF!</definedName>
    <definedName name="te" localSheetId="37" hidden="1">'[1]4.9'!#REF!</definedName>
    <definedName name="te" localSheetId="38" hidden="1">'[1]4.9'!#REF!</definedName>
    <definedName name="te" localSheetId="39" hidden="1">'[1]4.9'!#REF!</definedName>
    <definedName name="te" localSheetId="40" hidden="1">'[1]4.9'!#REF!</definedName>
    <definedName name="te" localSheetId="41" hidden="1">'[1]4.9'!#REF!</definedName>
    <definedName name="te" localSheetId="42" hidden="1">'[1]4.9'!#REF!</definedName>
    <definedName name="te" localSheetId="43" hidden="1">'[1]4.9'!#REF!</definedName>
    <definedName name="te" localSheetId="47" hidden="1">'[1]4.9'!#REF!</definedName>
    <definedName name="te" localSheetId="48" hidden="1">'[1]4.9'!#REF!</definedName>
    <definedName name="te" localSheetId="50" hidden="1">'[1]4.9'!#REF!</definedName>
    <definedName name="te" localSheetId="53" hidden="1">'[1]4.9'!#REF!</definedName>
    <definedName name="te" localSheetId="59" hidden="1">'[2]4.9'!#REF!</definedName>
    <definedName name="te" localSheetId="60" hidden="1">'[2]4.9'!#REF!</definedName>
    <definedName name="te" localSheetId="70" hidden="1">'[1]4.9'!#REF!</definedName>
    <definedName name="te" localSheetId="71" hidden="1">'[1]4.9'!#REF!</definedName>
    <definedName name="te" localSheetId="67" hidden="1">'[1]4.9'!#REF!</definedName>
    <definedName name="te" localSheetId="68" hidden="1">'[1]4.9'!#REF!</definedName>
    <definedName name="te" localSheetId="69" hidden="1">'[1]4.9'!#REF!</definedName>
    <definedName name="te" localSheetId="78" hidden="1">'[1]4.9'!#REF!</definedName>
    <definedName name="te" localSheetId="79" hidden="1">'[1]4.9'!#REF!</definedName>
    <definedName name="te" localSheetId="80" hidden="1">'[1]4.9'!#REF!</definedName>
    <definedName name="te" localSheetId="2" hidden="1">'[1]4.9'!#REF!</definedName>
    <definedName name="te" localSheetId="3" hidden="1">'[1]4.9'!#REF!</definedName>
    <definedName name="te" localSheetId="89" hidden="1">'[3]4.9'!#REF!</definedName>
    <definedName name="te" localSheetId="91" hidden="1">'[1]4.9'!#REF!</definedName>
    <definedName name="te" localSheetId="92" hidden="1">'[1]4.9'!#REF!</definedName>
    <definedName name="te" localSheetId="94" hidden="1">'[1]4.9'!#REF!</definedName>
    <definedName name="te" localSheetId="95" hidden="1">'[1]4.9'!#REF!</definedName>
    <definedName name="te" localSheetId="96" hidden="1">'[1]4.9'!#REF!</definedName>
    <definedName name="te" localSheetId="102" hidden="1">'[1]4.9'!#REF!</definedName>
    <definedName name="te" localSheetId="103" hidden="1">'[1]4.9'!#REF!</definedName>
    <definedName name="te" localSheetId="104" hidden="1">'[1]4.9'!#REF!</definedName>
    <definedName name="te" localSheetId="105" hidden="1">'[4]4.9'!#REF!</definedName>
    <definedName name="te" localSheetId="106" hidden="1">'[4]4.9'!#REF!</definedName>
    <definedName name="te" localSheetId="4" hidden="1">'[1]4.9'!#REF!</definedName>
    <definedName name="te" localSheetId="5" hidden="1">'[1]4.9'!#REF!</definedName>
    <definedName name="te" localSheetId="6" hidden="1">'[1]4.9'!#REF!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hidden="1">'[1]4.9'!#REF!</definedName>
    <definedName name="Ter_a" localSheetId="0" hidden="1">'[1]4.9'!#REF!</definedName>
    <definedName name="Ter_a" localSheetId="24">#REF!</definedName>
    <definedName name="Ter_a" localSheetId="26" hidden="1">'[1]4.9'!#REF!</definedName>
    <definedName name="Ter_a" localSheetId="29" hidden="1">'[1]4.9'!#REF!</definedName>
    <definedName name="Ter_a" localSheetId="30" hidden="1">'[1]4.9'!#REF!</definedName>
    <definedName name="Ter_a" localSheetId="32" hidden="1">'[1]4.9'!#REF!</definedName>
    <definedName name="Ter_a" localSheetId="33" hidden="1">'[1]4.9'!#REF!</definedName>
    <definedName name="Ter_a" localSheetId="1" hidden="1">'[1]4.9'!#REF!</definedName>
    <definedName name="Ter_a" localSheetId="34" hidden="1">'[1]4.9'!#REF!</definedName>
    <definedName name="Ter_a" localSheetId="35" hidden="1">'[1]4.9'!#REF!</definedName>
    <definedName name="Ter_a" localSheetId="36" hidden="1">'[1]4.9'!#REF!</definedName>
    <definedName name="Ter_a" localSheetId="37" hidden="1">'[1]4.9'!#REF!</definedName>
    <definedName name="Ter_a" localSheetId="38" hidden="1">'[1]4.9'!#REF!</definedName>
    <definedName name="Ter_a" localSheetId="39" hidden="1">'[1]4.9'!#REF!</definedName>
    <definedName name="Ter_a" localSheetId="40" hidden="1">'[1]4.9'!#REF!</definedName>
    <definedName name="Ter_a" localSheetId="41" hidden="1">'[1]4.9'!#REF!</definedName>
    <definedName name="Ter_a" localSheetId="42" hidden="1">'[1]4.9'!#REF!</definedName>
    <definedName name="Ter_a" localSheetId="43" hidden="1">'[1]4.9'!#REF!</definedName>
    <definedName name="Ter_a" localSheetId="47" hidden="1">'[1]4.9'!#REF!</definedName>
    <definedName name="Ter_a" localSheetId="48" hidden="1">'[1]4.9'!#REF!</definedName>
    <definedName name="Ter_a" localSheetId="50" hidden="1">'[1]4.9'!#REF!</definedName>
    <definedName name="Ter_a" localSheetId="53" hidden="1">'[1]4.9'!#REF!</definedName>
    <definedName name="Ter_a" localSheetId="59" hidden="1">'[2]4.9'!#REF!</definedName>
    <definedName name="Ter_a" localSheetId="60" hidden="1">'[2]4.9'!#REF!</definedName>
    <definedName name="Ter_a" localSheetId="70" hidden="1">'[1]4.9'!#REF!</definedName>
    <definedName name="Ter_a" localSheetId="71" hidden="1">'[1]4.9'!#REF!</definedName>
    <definedName name="Ter_a" localSheetId="67" hidden="1">'[1]4.9'!#REF!</definedName>
    <definedName name="Ter_a" localSheetId="68" hidden="1">'[1]4.9'!#REF!</definedName>
    <definedName name="Ter_a" localSheetId="69" hidden="1">'[1]4.9'!#REF!</definedName>
    <definedName name="Ter_a" localSheetId="78" hidden="1">'[1]4.9'!#REF!</definedName>
    <definedName name="Ter_a" localSheetId="79" hidden="1">'[1]4.9'!#REF!</definedName>
    <definedName name="Ter_a" localSheetId="80" hidden="1">'[1]4.9'!#REF!</definedName>
    <definedName name="Ter_a" localSheetId="2" hidden="1">'[1]4.9'!#REF!</definedName>
    <definedName name="Ter_a" localSheetId="3" hidden="1">'[1]4.9'!#REF!</definedName>
    <definedName name="Ter_a" localSheetId="89" hidden="1">'[3]4.9'!#REF!</definedName>
    <definedName name="Ter_a" localSheetId="91" hidden="1">'[1]4.9'!#REF!</definedName>
    <definedName name="Ter_a" localSheetId="92" hidden="1">'[1]4.9'!#REF!</definedName>
    <definedName name="Ter_a" localSheetId="94" hidden="1">'[1]4.9'!#REF!</definedName>
    <definedName name="Ter_a" localSheetId="95" hidden="1">'[1]4.9'!#REF!</definedName>
    <definedName name="Ter_a" localSheetId="96" hidden="1">'[1]4.9'!#REF!</definedName>
    <definedName name="Ter_a" localSheetId="102" hidden="1">'[1]4.9'!#REF!</definedName>
    <definedName name="Ter_a" localSheetId="103" hidden="1">'[1]4.9'!#REF!</definedName>
    <definedName name="Ter_a" localSheetId="104" hidden="1">'[1]4.9'!#REF!</definedName>
    <definedName name="Ter_a" localSheetId="105" hidden="1">'[4]4.9'!#REF!</definedName>
    <definedName name="Ter_a" localSheetId="106" hidden="1">'[4]4.9'!#REF!</definedName>
    <definedName name="Ter_a" localSheetId="4" hidden="1">'[1]4.9'!#REF!</definedName>
    <definedName name="Ter_a" localSheetId="5" hidden="1">'[1]4.9'!#REF!</definedName>
    <definedName name="Ter_a" localSheetId="6" hidden="1">'[1]4.9'!#REF!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hidden="1">'[1]4.9'!#REF!</definedName>
    <definedName name="tes" localSheetId="0" hidden="1">'[1]4.9'!#REF!</definedName>
    <definedName name="tes" localSheetId="24">#REF!</definedName>
    <definedName name="tes" localSheetId="26" hidden="1">'[1]4.9'!#REF!</definedName>
    <definedName name="tes" localSheetId="29" hidden="1">'[1]4.9'!#REF!</definedName>
    <definedName name="tes" localSheetId="30" hidden="1">'[1]4.9'!#REF!</definedName>
    <definedName name="tes" localSheetId="32" hidden="1">'[1]4.9'!#REF!</definedName>
    <definedName name="tes" localSheetId="33" hidden="1">'[1]4.9'!#REF!</definedName>
    <definedName name="tes" localSheetId="1" hidden="1">'[1]4.9'!#REF!</definedName>
    <definedName name="tes" localSheetId="34" hidden="1">'[1]4.9'!#REF!</definedName>
    <definedName name="tes" localSheetId="35" hidden="1">'[1]4.9'!#REF!</definedName>
    <definedName name="tes" localSheetId="36" hidden="1">'[1]4.9'!#REF!</definedName>
    <definedName name="tes" localSheetId="37" hidden="1">'[1]4.9'!#REF!</definedName>
    <definedName name="tes" localSheetId="38" hidden="1">'[1]4.9'!#REF!</definedName>
    <definedName name="tes" localSheetId="39" hidden="1">'[1]4.9'!#REF!</definedName>
    <definedName name="tes" localSheetId="40" hidden="1">'[1]4.9'!#REF!</definedName>
    <definedName name="tes" localSheetId="41" hidden="1">'[1]4.9'!#REF!</definedName>
    <definedName name="tes" localSheetId="42" hidden="1">'[1]4.9'!#REF!</definedName>
    <definedName name="tes" localSheetId="43" hidden="1">'[1]4.9'!#REF!</definedName>
    <definedName name="tes" localSheetId="47" hidden="1">'[1]4.9'!#REF!</definedName>
    <definedName name="tes" localSheetId="48" hidden="1">'[1]4.9'!#REF!</definedName>
    <definedName name="tes" localSheetId="50" hidden="1">'[1]4.9'!#REF!</definedName>
    <definedName name="tes" localSheetId="53" hidden="1">'[1]4.9'!#REF!</definedName>
    <definedName name="tes" localSheetId="59" hidden="1">'[2]4.9'!#REF!</definedName>
    <definedName name="tes" localSheetId="60" hidden="1">'[2]4.9'!#REF!</definedName>
    <definedName name="tes" localSheetId="70" hidden="1">'[1]4.9'!#REF!</definedName>
    <definedName name="tes" localSheetId="71" hidden="1">'[1]4.9'!#REF!</definedName>
    <definedName name="tes" localSheetId="67" hidden="1">'[1]4.9'!#REF!</definedName>
    <definedName name="tes" localSheetId="68" hidden="1">'[1]4.9'!#REF!</definedName>
    <definedName name="tes" localSheetId="69" hidden="1">'[1]4.9'!#REF!</definedName>
    <definedName name="tes" localSheetId="78" hidden="1">'[1]4.9'!#REF!</definedName>
    <definedName name="tes" localSheetId="79" hidden="1">'[1]4.9'!#REF!</definedName>
    <definedName name="tes" localSheetId="80" hidden="1">'[1]4.9'!#REF!</definedName>
    <definedName name="tes" localSheetId="2" hidden="1">'[1]4.9'!#REF!</definedName>
    <definedName name="tes" localSheetId="3" hidden="1">'[1]4.9'!#REF!</definedName>
    <definedName name="tes" localSheetId="89" hidden="1">'[3]4.9'!#REF!</definedName>
    <definedName name="tes" localSheetId="91" hidden="1">'[1]4.9'!#REF!</definedName>
    <definedName name="tes" localSheetId="92" hidden="1">'[1]4.9'!#REF!</definedName>
    <definedName name="tes" localSheetId="94" hidden="1">'[1]4.9'!#REF!</definedName>
    <definedName name="tes" localSheetId="95" hidden="1">'[1]4.9'!#REF!</definedName>
    <definedName name="tes" localSheetId="96" hidden="1">'[1]4.9'!#REF!</definedName>
    <definedName name="tes" localSheetId="102" hidden="1">'[1]4.9'!#REF!</definedName>
    <definedName name="tes" localSheetId="103" hidden="1">'[1]4.9'!#REF!</definedName>
    <definedName name="tes" localSheetId="104" hidden="1">'[1]4.9'!#REF!</definedName>
    <definedName name="tes" localSheetId="105" hidden="1">'[4]4.9'!#REF!</definedName>
    <definedName name="tes" localSheetId="106" hidden="1">'[4]4.9'!#REF!</definedName>
    <definedName name="tes" localSheetId="4" hidden="1">'[1]4.9'!#REF!</definedName>
    <definedName name="tes" localSheetId="5" hidden="1">'[1]4.9'!#REF!</definedName>
    <definedName name="tes" localSheetId="6" hidden="1">'[1]4.9'!#REF!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hidden="1">'[1]4.9'!#REF!</definedName>
    <definedName name="test" localSheetId="0" hidden="1">#REF!</definedName>
    <definedName name="test" localSheetId="24">#REF!</definedName>
    <definedName name="test" localSheetId="26" hidden="1">#REF!</definedName>
    <definedName name="test" localSheetId="29" hidden="1">#REF!</definedName>
    <definedName name="test" localSheetId="30" hidden="1">#REF!</definedName>
    <definedName name="test" localSheetId="32" hidden="1">#REF!</definedName>
    <definedName name="test" localSheetId="33" hidden="1">#REF!</definedName>
    <definedName name="test" localSheetId="1" hidden="1">#REF!</definedName>
    <definedName name="test" localSheetId="34" hidden="1">#REF!</definedName>
    <definedName name="test" localSheetId="35" hidden="1">#REF!</definedName>
    <definedName name="test" localSheetId="36" hidden="1">#REF!</definedName>
    <definedName name="test" localSheetId="37" hidden="1">#REF!</definedName>
    <definedName name="test" localSheetId="38" hidden="1">#REF!</definedName>
    <definedName name="test" localSheetId="39" hidden="1">#REF!</definedName>
    <definedName name="test" localSheetId="40" hidden="1">#REF!</definedName>
    <definedName name="test" localSheetId="41" hidden="1">#REF!</definedName>
    <definedName name="test" localSheetId="42" hidden="1">#REF!</definedName>
    <definedName name="test" localSheetId="43" hidden="1">#REF!</definedName>
    <definedName name="test" localSheetId="47" hidden="1">#REF!</definedName>
    <definedName name="test" localSheetId="48" hidden="1">#REF!</definedName>
    <definedName name="test" localSheetId="50" hidden="1">#REF!</definedName>
    <definedName name="test" localSheetId="53" hidden="1">#REF!</definedName>
    <definedName name="test" localSheetId="59" hidden="1">#REF!</definedName>
    <definedName name="test" localSheetId="60" hidden="1">#REF!</definedName>
    <definedName name="test" localSheetId="70" hidden="1">#REF!</definedName>
    <definedName name="test" localSheetId="71" hidden="1">#REF!</definedName>
    <definedName name="test" localSheetId="67" hidden="1">#REF!</definedName>
    <definedName name="test" localSheetId="68" hidden="1">#REF!</definedName>
    <definedName name="test" localSheetId="69" hidden="1">#REF!</definedName>
    <definedName name="test" localSheetId="78" hidden="1">#REF!</definedName>
    <definedName name="test" localSheetId="79" hidden="1">#REF!</definedName>
    <definedName name="test" localSheetId="80" hidden="1">#REF!</definedName>
    <definedName name="test" localSheetId="2" hidden="1">#REF!</definedName>
    <definedName name="test" localSheetId="3" hidden="1">#REF!</definedName>
    <definedName name="test" localSheetId="89" hidden="1">#REF!</definedName>
    <definedName name="test" localSheetId="91" hidden="1">#REF!</definedName>
    <definedName name="test" localSheetId="92" hidden="1">#REF!</definedName>
    <definedName name="test" localSheetId="94" hidden="1">#REF!</definedName>
    <definedName name="test" localSheetId="95" hidden="1">#REF!</definedName>
    <definedName name="test" localSheetId="96" hidden="1">#REF!</definedName>
    <definedName name="test" localSheetId="102" hidden="1">#REF!</definedName>
    <definedName name="test" localSheetId="103" hidden="1">#REF!</definedName>
    <definedName name="test" localSheetId="104" hidden="1">#REF!</definedName>
    <definedName name="test" localSheetId="105" hidden="1">#REF!</definedName>
    <definedName name="test" localSheetId="106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hidden="1">#REF!</definedName>
    <definedName name="test3333333" localSheetId="0" hidden="1">#REF!</definedName>
    <definedName name="test3333333" localSheetId="24">#REF!</definedName>
    <definedName name="test3333333" localSheetId="26" hidden="1">#REF!</definedName>
    <definedName name="test3333333" localSheetId="29" hidden="1">#REF!</definedName>
    <definedName name="test3333333" localSheetId="30" hidden="1">#REF!</definedName>
    <definedName name="test3333333" localSheetId="32" hidden="1">#REF!</definedName>
    <definedName name="test3333333" localSheetId="33" hidden="1">#REF!</definedName>
    <definedName name="test3333333" localSheetId="1" hidden="1">#REF!</definedName>
    <definedName name="test3333333" localSheetId="34" hidden="1">#REF!</definedName>
    <definedName name="test3333333" localSheetId="35" hidden="1">#REF!</definedName>
    <definedName name="test3333333" localSheetId="36" hidden="1">#REF!</definedName>
    <definedName name="test3333333" localSheetId="37" hidden="1">#REF!</definedName>
    <definedName name="test3333333" localSheetId="38" hidden="1">#REF!</definedName>
    <definedName name="test3333333" localSheetId="39" hidden="1">#REF!</definedName>
    <definedName name="test3333333" localSheetId="40" hidden="1">#REF!</definedName>
    <definedName name="test3333333" localSheetId="41" hidden="1">#REF!</definedName>
    <definedName name="test3333333" localSheetId="42" hidden="1">#REF!</definedName>
    <definedName name="test3333333" localSheetId="43" hidden="1">#REF!</definedName>
    <definedName name="test3333333" localSheetId="47" hidden="1">#REF!</definedName>
    <definedName name="test3333333" localSheetId="48" hidden="1">#REF!</definedName>
    <definedName name="test3333333" localSheetId="50" hidden="1">#REF!</definedName>
    <definedName name="test3333333" localSheetId="53" hidden="1">#REF!</definedName>
    <definedName name="test3333333" localSheetId="59" hidden="1">#REF!</definedName>
    <definedName name="test3333333" localSheetId="60" hidden="1">#REF!</definedName>
    <definedName name="test3333333" localSheetId="70" hidden="1">#REF!</definedName>
    <definedName name="test3333333" localSheetId="71" hidden="1">#REF!</definedName>
    <definedName name="test3333333" localSheetId="67" hidden="1">#REF!</definedName>
    <definedName name="test3333333" localSheetId="68" hidden="1">#REF!</definedName>
    <definedName name="test3333333" localSheetId="69" hidden="1">#REF!</definedName>
    <definedName name="test3333333" localSheetId="78" hidden="1">#REF!</definedName>
    <definedName name="test3333333" localSheetId="79" hidden="1">#REF!</definedName>
    <definedName name="test3333333" localSheetId="80" hidden="1">#REF!</definedName>
    <definedName name="test3333333" localSheetId="2" hidden="1">#REF!</definedName>
    <definedName name="test3333333" localSheetId="3" hidden="1">#REF!</definedName>
    <definedName name="test3333333" localSheetId="89" hidden="1">#REF!</definedName>
    <definedName name="test3333333" localSheetId="91" hidden="1">#REF!</definedName>
    <definedName name="test3333333" localSheetId="92" hidden="1">#REF!</definedName>
    <definedName name="test3333333" localSheetId="94" hidden="1">#REF!</definedName>
    <definedName name="test3333333" localSheetId="95" hidden="1">#REF!</definedName>
    <definedName name="test3333333" localSheetId="96" hidden="1">#REF!</definedName>
    <definedName name="test3333333" localSheetId="102" hidden="1">#REF!</definedName>
    <definedName name="test3333333" localSheetId="103" hidden="1">#REF!</definedName>
    <definedName name="test3333333" localSheetId="104" hidden="1">#REF!</definedName>
    <definedName name="test3333333" localSheetId="105" hidden="1">#REF!</definedName>
    <definedName name="test3333333" localSheetId="106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hidden="1">#REF!</definedName>
    <definedName name="tt" localSheetId="24">#REF!</definedName>
    <definedName name="tt" localSheetId="26">#REF!</definedName>
    <definedName name="tt" localSheetId="29">#REF!</definedName>
    <definedName name="tt" localSheetId="30">#REF!</definedName>
    <definedName name="tt" localSheetId="32">#REF!</definedName>
    <definedName name="tt" localSheetId="33">#REF!</definedName>
    <definedName name="tt" localSheetId="37">#REF!</definedName>
    <definedName name="tt" localSheetId="38">#REF!</definedName>
    <definedName name="tt" localSheetId="41">#REF!</definedName>
    <definedName name="tt" localSheetId="42">#REF!</definedName>
    <definedName name="tt" localSheetId="47">#REF!</definedName>
    <definedName name="tt" localSheetId="48">#REF!</definedName>
    <definedName name="tt" localSheetId="50">#REF!</definedName>
    <definedName name="tt" localSheetId="53">#REF!</definedName>
    <definedName name="tt" localSheetId="70">#REF!</definedName>
    <definedName name="tt" localSheetId="71">#REF!</definedName>
    <definedName name="tt" localSheetId="67">#REF!</definedName>
    <definedName name="tt" localSheetId="68">#REF!</definedName>
    <definedName name="tt" localSheetId="69">#REF!</definedName>
    <definedName name="tt" localSheetId="78">#REF!</definedName>
    <definedName name="tt" localSheetId="79">#REF!</definedName>
    <definedName name="tt" localSheetId="80">#REF!</definedName>
    <definedName name="tt" localSheetId="3">#REF!</definedName>
    <definedName name="tt" localSheetId="89">#REF!</definedName>
    <definedName name="tt" localSheetId="91">#REF!</definedName>
    <definedName name="tt" localSheetId="92">#REF!</definedName>
    <definedName name="tt" localSheetId="94">#REF!</definedName>
    <definedName name="tt" localSheetId="95">#REF!</definedName>
    <definedName name="tt" localSheetId="96">#REF!</definedName>
    <definedName name="tt" localSheetId="102">#REF!</definedName>
    <definedName name="tt" localSheetId="103">#REF!</definedName>
    <definedName name="tt" localSheetId="104">#REF!</definedName>
    <definedName name="tt" localSheetId="105">#REF!</definedName>
    <definedName name="tt" localSheetId="106">#REF!</definedName>
    <definedName name="tt" localSheetId="4">#REF!</definedName>
    <definedName name="tt" localSheetId="5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>#REF!</definedName>
    <definedName name="tttt" localSheetId="26" hidden="1">'[4]4.9'!#REF!</definedName>
    <definedName name="tttt" localSheetId="29" hidden="1">'[4]4.9'!#REF!</definedName>
    <definedName name="tttt" localSheetId="30" hidden="1">'[4]4.9'!#REF!</definedName>
    <definedName name="tttt" localSheetId="37" hidden="1">'[4]4.9'!#REF!</definedName>
    <definedName name="tttt" localSheetId="38" hidden="1">'[4]4.9'!#REF!</definedName>
    <definedName name="tttt" localSheetId="41" hidden="1">'[4]4.9'!#REF!</definedName>
    <definedName name="tttt" localSheetId="42" hidden="1">'[4]4.9'!#REF!</definedName>
    <definedName name="tttt" localSheetId="47" hidden="1">'[4]4.9'!#REF!</definedName>
    <definedName name="tttt" localSheetId="48" hidden="1">'[4]4.9'!#REF!</definedName>
    <definedName name="tttt" localSheetId="50" hidden="1">'[4]4.9'!#REF!</definedName>
    <definedName name="tttt" localSheetId="53" hidden="1">'[4]4.9'!#REF!</definedName>
    <definedName name="tttt" localSheetId="70" hidden="1">'[4]4.9'!#REF!</definedName>
    <definedName name="tttt" localSheetId="71" hidden="1">'[4]4.9'!#REF!</definedName>
    <definedName name="tttt" localSheetId="67" hidden="1">'[4]4.9'!#REF!</definedName>
    <definedName name="tttt" localSheetId="68" hidden="1">'[4]4.9'!#REF!</definedName>
    <definedName name="tttt" localSheetId="69" hidden="1">'[4]4.9'!#REF!</definedName>
    <definedName name="tttt" localSheetId="78" hidden="1">'[4]4.9'!#REF!</definedName>
    <definedName name="tttt" localSheetId="79" hidden="1">'[4]4.9'!#REF!</definedName>
    <definedName name="tttt" localSheetId="80" hidden="1">'[4]4.9'!#REF!</definedName>
    <definedName name="tttt" localSheetId="3" hidden="1">'[4]4.9'!#REF!</definedName>
    <definedName name="tttt" localSheetId="89" hidden="1">'[2]4.9'!#REF!</definedName>
    <definedName name="tttt" localSheetId="94" hidden="1">'[4]4.9'!#REF!</definedName>
    <definedName name="tttt" localSheetId="102" hidden="1">'[4]4.9'!#REF!</definedName>
    <definedName name="tttt" localSheetId="103" hidden="1">'[4]4.9'!#REF!</definedName>
    <definedName name="tttt" localSheetId="104" hidden="1">'[4]4.9'!#REF!</definedName>
    <definedName name="tttt" localSheetId="105" hidden="1">'[4]4.9'!#REF!</definedName>
    <definedName name="tttt" localSheetId="106" hidden="1">'[4]4.9'!#REF!</definedName>
    <definedName name="tttt" hidden="1">'[4]4.9'!#REF!</definedName>
    <definedName name="tttww" localSheetId="24">#REF!</definedName>
    <definedName name="tttww" localSheetId="26">#REF!</definedName>
    <definedName name="tttww" localSheetId="29">#REF!</definedName>
    <definedName name="tttww" localSheetId="30">#REF!</definedName>
    <definedName name="tttww" localSheetId="32">#REF!</definedName>
    <definedName name="tttww" localSheetId="33">#REF!</definedName>
    <definedName name="tttww" localSheetId="37">#REF!</definedName>
    <definedName name="tttww" localSheetId="38">#REF!</definedName>
    <definedName name="tttww" localSheetId="41">#REF!</definedName>
    <definedName name="tttww" localSheetId="42">#REF!</definedName>
    <definedName name="tttww" localSheetId="47">#REF!</definedName>
    <definedName name="tttww" localSheetId="48">#REF!</definedName>
    <definedName name="tttww" localSheetId="50">#REF!</definedName>
    <definedName name="tttww" localSheetId="53">#REF!</definedName>
    <definedName name="tttww" localSheetId="70">#REF!</definedName>
    <definedName name="tttww" localSheetId="71">#REF!</definedName>
    <definedName name="tttww" localSheetId="67">#REF!</definedName>
    <definedName name="tttww" localSheetId="68">#REF!</definedName>
    <definedName name="tttww" localSheetId="69">#REF!</definedName>
    <definedName name="tttww" localSheetId="78">#REF!</definedName>
    <definedName name="tttww" localSheetId="79">#REF!</definedName>
    <definedName name="tttww" localSheetId="80">#REF!</definedName>
    <definedName name="tttww" localSheetId="3">#REF!</definedName>
    <definedName name="tttww" localSheetId="89">#REF!</definedName>
    <definedName name="tttww" localSheetId="91">#REF!</definedName>
    <definedName name="tttww" localSheetId="92">#REF!</definedName>
    <definedName name="tttww" localSheetId="94">#REF!</definedName>
    <definedName name="tttww" localSheetId="95">#REF!</definedName>
    <definedName name="tttww" localSheetId="96">#REF!</definedName>
    <definedName name="tttww" localSheetId="102">#REF!</definedName>
    <definedName name="tttww" localSheetId="103">#REF!</definedName>
    <definedName name="tttww" localSheetId="104">#REF!</definedName>
    <definedName name="tttww" localSheetId="105">#REF!</definedName>
    <definedName name="tttww" localSheetId="106">#REF!</definedName>
    <definedName name="tttww" localSheetId="4">#REF!</definedName>
    <definedName name="tttww" localSheetId="5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>#REF!</definedName>
    <definedName name="u" localSheetId="0">#REF!</definedName>
    <definedName name="u" localSheetId="24">#REF!</definedName>
    <definedName name="u" localSheetId="26">#REF!</definedName>
    <definedName name="u" localSheetId="29">#REF!</definedName>
    <definedName name="u" localSheetId="30">#REF!</definedName>
    <definedName name="u" localSheetId="32">#REF!</definedName>
    <definedName name="u" localSheetId="33">#REF!</definedName>
    <definedName name="u" localSheetId="1">#REF!</definedName>
    <definedName name="u" localSheetId="34">#REF!</definedName>
    <definedName name="u" localSheetId="35">#REF!</definedName>
    <definedName name="u" localSheetId="36">#REF!</definedName>
    <definedName name="u" localSheetId="37">#REF!</definedName>
    <definedName name="u" localSheetId="38">#REF!</definedName>
    <definedName name="u" localSheetId="39">#REF!</definedName>
    <definedName name="u" localSheetId="40">#REF!</definedName>
    <definedName name="u" localSheetId="41">#REF!</definedName>
    <definedName name="u" localSheetId="42">#REF!</definedName>
    <definedName name="u" localSheetId="43">#REF!</definedName>
    <definedName name="u" localSheetId="47">#REF!</definedName>
    <definedName name="u" localSheetId="48">#REF!</definedName>
    <definedName name="u" localSheetId="50">#REF!</definedName>
    <definedName name="u" localSheetId="53">#REF!</definedName>
    <definedName name="u" localSheetId="59">#REF!</definedName>
    <definedName name="u" localSheetId="60">#REF!</definedName>
    <definedName name="u" localSheetId="70">#REF!</definedName>
    <definedName name="u" localSheetId="71">#REF!</definedName>
    <definedName name="u" localSheetId="67">#REF!</definedName>
    <definedName name="u" localSheetId="68">#REF!</definedName>
    <definedName name="u" localSheetId="69">#REF!</definedName>
    <definedName name="u" localSheetId="78">#REF!</definedName>
    <definedName name="u" localSheetId="79">#REF!</definedName>
    <definedName name="u" localSheetId="80">#REF!</definedName>
    <definedName name="u" localSheetId="2">#REF!</definedName>
    <definedName name="u" localSheetId="3">#REF!</definedName>
    <definedName name="u" localSheetId="89">#REF!</definedName>
    <definedName name="u" localSheetId="91">#REF!</definedName>
    <definedName name="u" localSheetId="92">#REF!</definedName>
    <definedName name="u" localSheetId="94">#REF!</definedName>
    <definedName name="u" localSheetId="95">#REF!</definedName>
    <definedName name="u" localSheetId="96">#REF!</definedName>
    <definedName name="u" localSheetId="102">#REF!</definedName>
    <definedName name="u" localSheetId="103">#REF!</definedName>
    <definedName name="u" localSheetId="104">#REF!</definedName>
    <definedName name="u" localSheetId="105">#REF!</definedName>
    <definedName name="u" localSheetId="106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>#REF!</definedName>
    <definedName name="umum" localSheetId="0">#REF!</definedName>
    <definedName name="umum" localSheetId="24">#REF!</definedName>
    <definedName name="umum" localSheetId="26">#REF!</definedName>
    <definedName name="umum" localSheetId="29">#REF!</definedName>
    <definedName name="umum" localSheetId="30">#REF!</definedName>
    <definedName name="umum" localSheetId="32">#REF!</definedName>
    <definedName name="umum" localSheetId="33">#REF!</definedName>
    <definedName name="umum" localSheetId="1">#REF!</definedName>
    <definedName name="umum" localSheetId="34">#REF!</definedName>
    <definedName name="umum" localSheetId="35">#REF!</definedName>
    <definedName name="umum" localSheetId="36">#REF!</definedName>
    <definedName name="umum" localSheetId="37">#REF!</definedName>
    <definedName name="umum" localSheetId="38">#REF!</definedName>
    <definedName name="umum" localSheetId="39">#REF!</definedName>
    <definedName name="umum" localSheetId="40">#REF!</definedName>
    <definedName name="umum" localSheetId="41">#REF!</definedName>
    <definedName name="umum" localSheetId="42">#REF!</definedName>
    <definedName name="umum" localSheetId="43">#REF!</definedName>
    <definedName name="umum" localSheetId="47">#REF!</definedName>
    <definedName name="umum" localSheetId="48">#REF!</definedName>
    <definedName name="umum" localSheetId="50">#REF!</definedName>
    <definedName name="umum" localSheetId="53">#REF!</definedName>
    <definedName name="umum" localSheetId="59">#REF!</definedName>
    <definedName name="umum" localSheetId="60">#REF!</definedName>
    <definedName name="umum" localSheetId="70">#REF!</definedName>
    <definedName name="umum" localSheetId="71">#REF!</definedName>
    <definedName name="umum" localSheetId="67">#REF!</definedName>
    <definedName name="umum" localSheetId="68">#REF!</definedName>
    <definedName name="umum" localSheetId="69">#REF!</definedName>
    <definedName name="umum" localSheetId="78">#REF!</definedName>
    <definedName name="umum" localSheetId="79">#REF!</definedName>
    <definedName name="umum" localSheetId="80">#REF!</definedName>
    <definedName name="umum" localSheetId="2">#REF!</definedName>
    <definedName name="umum" localSheetId="3">#REF!</definedName>
    <definedName name="umum" localSheetId="89">#REF!</definedName>
    <definedName name="umum" localSheetId="91">#REF!</definedName>
    <definedName name="umum" localSheetId="92">#REF!</definedName>
    <definedName name="umum" localSheetId="94">#REF!</definedName>
    <definedName name="umum" localSheetId="95">#REF!</definedName>
    <definedName name="umum" localSheetId="96">#REF!</definedName>
    <definedName name="umum" localSheetId="102">#REF!</definedName>
    <definedName name="umum" localSheetId="103">#REF!</definedName>
    <definedName name="umum" localSheetId="104">#REF!</definedName>
    <definedName name="umum" localSheetId="105">#REF!</definedName>
    <definedName name="umum" localSheetId="106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>#REF!</definedName>
    <definedName name="uuu" localSheetId="24">#REF!</definedName>
    <definedName name="uuu" localSheetId="26" hidden="1">#REF!</definedName>
    <definedName name="uuu" localSheetId="29" hidden="1">#REF!</definedName>
    <definedName name="uuu" localSheetId="30" hidden="1">#REF!</definedName>
    <definedName name="uuu" localSheetId="32" hidden="1">#REF!</definedName>
    <definedName name="uuu" localSheetId="33" hidden="1">#REF!</definedName>
    <definedName name="uuu" localSheetId="37" hidden="1">#REF!</definedName>
    <definedName name="uuu" localSheetId="38" hidden="1">#REF!</definedName>
    <definedName name="uuu" localSheetId="41" hidden="1">#REF!</definedName>
    <definedName name="uuu" localSheetId="42" hidden="1">#REF!</definedName>
    <definedName name="uuu" localSheetId="47" hidden="1">#REF!</definedName>
    <definedName name="uuu" localSheetId="48" hidden="1">#REF!</definedName>
    <definedName name="uuu" localSheetId="50" hidden="1">#REF!</definedName>
    <definedName name="uuu" localSheetId="53" hidden="1">#REF!</definedName>
    <definedName name="uuu" localSheetId="70" hidden="1">#REF!</definedName>
    <definedName name="uuu" localSheetId="71" hidden="1">#REF!</definedName>
    <definedName name="uuu" localSheetId="67" hidden="1">#REF!</definedName>
    <definedName name="uuu" localSheetId="68" hidden="1">#REF!</definedName>
    <definedName name="uuu" localSheetId="69" hidden="1">#REF!</definedName>
    <definedName name="uuu" localSheetId="78" hidden="1">#REF!</definedName>
    <definedName name="uuu" localSheetId="79" hidden="1">#REF!</definedName>
    <definedName name="uuu" localSheetId="80" hidden="1">#REF!</definedName>
    <definedName name="uuu" localSheetId="3" hidden="1">#REF!</definedName>
    <definedName name="uuu" localSheetId="89" hidden="1">#REF!</definedName>
    <definedName name="uuu" localSheetId="91" hidden="1">#REF!</definedName>
    <definedName name="uuu" localSheetId="92" hidden="1">#REF!</definedName>
    <definedName name="uuu" localSheetId="94" hidden="1">#REF!</definedName>
    <definedName name="uuu" localSheetId="95" hidden="1">#REF!</definedName>
    <definedName name="uuu" localSheetId="96" hidden="1">#REF!</definedName>
    <definedName name="uuu" localSheetId="102" hidden="1">#REF!</definedName>
    <definedName name="uuu" localSheetId="103" hidden="1">#REF!</definedName>
    <definedName name="uuu" localSheetId="104" hidden="1">#REF!</definedName>
    <definedName name="uuu" localSheetId="105" hidden="1">#REF!</definedName>
    <definedName name="uuu" localSheetId="106" hidden="1">#REF!</definedName>
    <definedName name="uuu" localSheetId="4" hidden="1">#REF!</definedName>
    <definedName name="uuu" localSheetId="5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hidden="1">#REF!</definedName>
    <definedName name="uuuuu" localSheetId="0">#REF!</definedName>
    <definedName name="uuuuu" localSheetId="24">#REF!</definedName>
    <definedName name="uuuuu" localSheetId="26">#REF!</definedName>
    <definedName name="uuuuu" localSheetId="29">#REF!</definedName>
    <definedName name="uuuuu" localSheetId="30">#REF!</definedName>
    <definedName name="uuuuu" localSheetId="32">#REF!</definedName>
    <definedName name="uuuuu" localSheetId="33">#REF!</definedName>
    <definedName name="uuuuu" localSheetId="1">#REF!</definedName>
    <definedName name="uuuuu" localSheetId="34">#REF!</definedName>
    <definedName name="uuuuu" localSheetId="35">#REF!</definedName>
    <definedName name="uuuuu" localSheetId="36">#REF!</definedName>
    <definedName name="uuuuu" localSheetId="37">#REF!</definedName>
    <definedName name="uuuuu" localSheetId="38">#REF!</definedName>
    <definedName name="uuuuu" localSheetId="39">#REF!</definedName>
    <definedName name="uuuuu" localSheetId="40">#REF!</definedName>
    <definedName name="uuuuu" localSheetId="41">#REF!</definedName>
    <definedName name="uuuuu" localSheetId="42">#REF!</definedName>
    <definedName name="uuuuu" localSheetId="43">#REF!</definedName>
    <definedName name="uuuuu" localSheetId="47">#REF!</definedName>
    <definedName name="uuuuu" localSheetId="48">#REF!</definedName>
    <definedName name="uuuuu" localSheetId="50">#REF!</definedName>
    <definedName name="uuuuu" localSheetId="53">#REF!</definedName>
    <definedName name="uuuuu" localSheetId="59">#REF!</definedName>
    <definedName name="uuuuu" localSheetId="60">#REF!</definedName>
    <definedName name="uuuuu" localSheetId="70">#REF!</definedName>
    <definedName name="uuuuu" localSheetId="71">#REF!</definedName>
    <definedName name="uuuuu" localSheetId="67">#REF!</definedName>
    <definedName name="uuuuu" localSheetId="68">#REF!</definedName>
    <definedName name="uuuuu" localSheetId="69">#REF!</definedName>
    <definedName name="uuuuu" localSheetId="78">#REF!</definedName>
    <definedName name="uuuuu" localSheetId="79">#REF!</definedName>
    <definedName name="uuuuu" localSheetId="80">#REF!</definedName>
    <definedName name="uuuuu" localSheetId="2">#REF!</definedName>
    <definedName name="uuuuu" localSheetId="3">#REF!</definedName>
    <definedName name="uuuuu" localSheetId="89">#REF!</definedName>
    <definedName name="uuuuu" localSheetId="91">#REF!</definedName>
    <definedName name="uuuuu" localSheetId="92">#REF!</definedName>
    <definedName name="uuuuu" localSheetId="94">#REF!</definedName>
    <definedName name="uuuuu" localSheetId="95">#REF!</definedName>
    <definedName name="uuuuu" localSheetId="96">#REF!</definedName>
    <definedName name="uuuuu" localSheetId="102">#REF!</definedName>
    <definedName name="uuuuu" localSheetId="103">#REF!</definedName>
    <definedName name="uuuuu" localSheetId="104">#REF!</definedName>
    <definedName name="uuuuu" localSheetId="105">#REF!</definedName>
    <definedName name="uuuuu" localSheetId="106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>#REF!</definedName>
    <definedName name="v" localSheetId="26" hidden="1">'[4]4.3'!#REF!</definedName>
    <definedName name="v" localSheetId="29" hidden="1">'[4]4.3'!#REF!</definedName>
    <definedName name="v" localSheetId="30" hidden="1">'[4]4.3'!#REF!</definedName>
    <definedName name="v" localSheetId="37" hidden="1">'[4]4.3'!#REF!</definedName>
    <definedName name="v" localSheetId="38" hidden="1">'[4]4.3'!#REF!</definedName>
    <definedName name="v" localSheetId="41" hidden="1">'[4]4.3'!#REF!</definedName>
    <definedName name="v" localSheetId="42" hidden="1">'[4]4.3'!#REF!</definedName>
    <definedName name="v" localSheetId="47" hidden="1">'[4]4.3'!#REF!</definedName>
    <definedName name="v" localSheetId="48" hidden="1">'[4]4.3'!#REF!</definedName>
    <definedName name="v" localSheetId="50" hidden="1">'[4]4.3'!#REF!</definedName>
    <definedName name="v" localSheetId="53" hidden="1">'[4]4.3'!#REF!</definedName>
    <definedName name="v" localSheetId="70" hidden="1">'[4]4.3'!#REF!</definedName>
    <definedName name="v" localSheetId="71" hidden="1">'[4]4.3'!#REF!</definedName>
    <definedName name="v" localSheetId="67" hidden="1">'[4]4.3'!#REF!</definedName>
    <definedName name="v" localSheetId="68" hidden="1">'[4]4.3'!#REF!</definedName>
    <definedName name="v" localSheetId="69" hidden="1">'[4]4.3'!#REF!</definedName>
    <definedName name="v" localSheetId="78" hidden="1">'[4]4.3'!#REF!</definedName>
    <definedName name="v" localSheetId="79" hidden="1">'[4]4.3'!#REF!</definedName>
    <definedName name="v" localSheetId="80" hidden="1">'[4]4.3'!#REF!</definedName>
    <definedName name="v" localSheetId="3" hidden="1">'[4]4.3'!#REF!</definedName>
    <definedName name="v" localSheetId="89" hidden="1">'[2]4.3'!#REF!</definedName>
    <definedName name="v" localSheetId="94" hidden="1">'[4]4.3'!#REF!</definedName>
    <definedName name="v" localSheetId="102" hidden="1">'[4]4.3'!#REF!</definedName>
    <definedName name="v" localSheetId="103" hidden="1">'[4]4.3'!#REF!</definedName>
    <definedName name="v" localSheetId="104" hidden="1">'[4]4.3'!#REF!</definedName>
    <definedName name="v" localSheetId="105" hidden="1">'[4]4.3'!#REF!</definedName>
    <definedName name="v" localSheetId="106" hidden="1">'[4]4.3'!#REF!</definedName>
    <definedName name="v" hidden="1">'[4]4.3'!#REF!</definedName>
    <definedName name="vbcbvc" localSheetId="24">#REF!</definedName>
    <definedName name="vbcbvc" localSheetId="26">#REF!</definedName>
    <definedName name="vbcbvc" localSheetId="29">#REF!</definedName>
    <definedName name="vbcbvc" localSheetId="30">#REF!</definedName>
    <definedName name="vbcbvc" localSheetId="32">#REF!</definedName>
    <definedName name="vbcbvc" localSheetId="33">#REF!</definedName>
    <definedName name="vbcbvc" localSheetId="37">#REF!</definedName>
    <definedName name="vbcbvc" localSheetId="38">#REF!</definedName>
    <definedName name="vbcbvc" localSheetId="41">#REF!</definedName>
    <definedName name="vbcbvc" localSheetId="42">#REF!</definedName>
    <definedName name="vbcbvc" localSheetId="47">#REF!</definedName>
    <definedName name="vbcbvc" localSheetId="48">#REF!</definedName>
    <definedName name="vbcbvc" localSheetId="50">#REF!</definedName>
    <definedName name="vbcbvc" localSheetId="53">#REF!</definedName>
    <definedName name="vbcbvc" localSheetId="70">#REF!</definedName>
    <definedName name="vbcbvc" localSheetId="71">#REF!</definedName>
    <definedName name="vbcbvc" localSheetId="67">#REF!</definedName>
    <definedName name="vbcbvc" localSheetId="68">#REF!</definedName>
    <definedName name="vbcbvc" localSheetId="69">#REF!</definedName>
    <definedName name="vbcbvc" localSheetId="78">#REF!</definedName>
    <definedName name="vbcbvc" localSheetId="79">#REF!</definedName>
    <definedName name="vbcbvc" localSheetId="80">#REF!</definedName>
    <definedName name="vbcbvc" localSheetId="3">#REF!</definedName>
    <definedName name="vbcbvc" localSheetId="89">#REF!</definedName>
    <definedName name="vbcbvc" localSheetId="91">#REF!</definedName>
    <definedName name="vbcbvc" localSheetId="92">#REF!</definedName>
    <definedName name="vbcbvc" localSheetId="94">#REF!</definedName>
    <definedName name="vbcbvc" localSheetId="95">#REF!</definedName>
    <definedName name="vbcbvc" localSheetId="96">#REF!</definedName>
    <definedName name="vbcbvc" localSheetId="102">#REF!</definedName>
    <definedName name="vbcbvc" localSheetId="103">#REF!</definedName>
    <definedName name="vbcbvc" localSheetId="104">#REF!</definedName>
    <definedName name="vbcbvc" localSheetId="105">#REF!</definedName>
    <definedName name="vbcbvc" localSheetId="106">#REF!</definedName>
    <definedName name="vbcbvc" localSheetId="4">#REF!</definedName>
    <definedName name="vbcbvc" localSheetId="5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>#REF!</definedName>
    <definedName name="vbv" localSheetId="24">#REF!</definedName>
    <definedName name="vbv" localSheetId="26">#REF!</definedName>
    <definedName name="vbv" localSheetId="29">#REF!</definedName>
    <definedName name="vbv" localSheetId="30">#REF!</definedName>
    <definedName name="vbv" localSheetId="32">#REF!</definedName>
    <definedName name="vbv" localSheetId="33">#REF!</definedName>
    <definedName name="vbv" localSheetId="37">#REF!</definedName>
    <definedName name="vbv" localSheetId="38">#REF!</definedName>
    <definedName name="vbv" localSheetId="41">#REF!</definedName>
    <definedName name="vbv" localSheetId="42">#REF!</definedName>
    <definedName name="vbv" localSheetId="47">#REF!</definedName>
    <definedName name="vbv" localSheetId="48">#REF!</definedName>
    <definedName name="vbv" localSheetId="50">#REF!</definedName>
    <definedName name="vbv" localSheetId="53">#REF!</definedName>
    <definedName name="vbv" localSheetId="70">#REF!</definedName>
    <definedName name="vbv" localSheetId="71">#REF!</definedName>
    <definedName name="vbv" localSheetId="67">#REF!</definedName>
    <definedName name="vbv" localSheetId="68">#REF!</definedName>
    <definedName name="vbv" localSheetId="69">#REF!</definedName>
    <definedName name="vbv" localSheetId="78">#REF!</definedName>
    <definedName name="vbv" localSheetId="79">#REF!</definedName>
    <definedName name="vbv" localSheetId="80">#REF!</definedName>
    <definedName name="vbv" localSheetId="3">#REF!</definedName>
    <definedName name="vbv" localSheetId="89">#REF!</definedName>
    <definedName name="vbv" localSheetId="91">#REF!</definedName>
    <definedName name="vbv" localSheetId="92">#REF!</definedName>
    <definedName name="vbv" localSheetId="94">#REF!</definedName>
    <definedName name="vbv" localSheetId="95">#REF!</definedName>
    <definedName name="vbv" localSheetId="96">#REF!</definedName>
    <definedName name="vbv" localSheetId="102">#REF!</definedName>
    <definedName name="vbv" localSheetId="103">#REF!</definedName>
    <definedName name="vbv" localSheetId="104">#REF!</definedName>
    <definedName name="vbv" localSheetId="105">#REF!</definedName>
    <definedName name="vbv" localSheetId="106">#REF!</definedName>
    <definedName name="vbv" localSheetId="4">#REF!</definedName>
    <definedName name="vbv" localSheetId="5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>#REF!</definedName>
    <definedName name="vcb" localSheetId="24">#REF!</definedName>
    <definedName name="vcb" localSheetId="26">#REF!</definedName>
    <definedName name="vcb" localSheetId="29">#REF!</definedName>
    <definedName name="vcb" localSheetId="30">#REF!</definedName>
    <definedName name="vcb" localSheetId="32">#REF!</definedName>
    <definedName name="vcb" localSheetId="33">#REF!</definedName>
    <definedName name="vcb" localSheetId="37">#REF!</definedName>
    <definedName name="vcb" localSheetId="38">#REF!</definedName>
    <definedName name="vcb" localSheetId="41">#REF!</definedName>
    <definedName name="vcb" localSheetId="42">#REF!</definedName>
    <definedName name="vcb" localSheetId="47">#REF!</definedName>
    <definedName name="vcb" localSheetId="48">#REF!</definedName>
    <definedName name="vcb" localSheetId="50">#REF!</definedName>
    <definedName name="vcb" localSheetId="53">#REF!</definedName>
    <definedName name="vcb" localSheetId="70">#REF!</definedName>
    <definedName name="vcb" localSheetId="71">#REF!</definedName>
    <definedName name="vcb" localSheetId="67">#REF!</definedName>
    <definedName name="vcb" localSheetId="68">#REF!</definedName>
    <definedName name="vcb" localSheetId="69">#REF!</definedName>
    <definedName name="vcb" localSheetId="78">#REF!</definedName>
    <definedName name="vcb" localSheetId="79">#REF!</definedName>
    <definedName name="vcb" localSheetId="80">#REF!</definedName>
    <definedName name="vcb" localSheetId="3">#REF!</definedName>
    <definedName name="vcb" localSheetId="89">#REF!</definedName>
    <definedName name="vcb" localSheetId="91">#REF!</definedName>
    <definedName name="vcb" localSheetId="92">#REF!</definedName>
    <definedName name="vcb" localSheetId="94">#REF!</definedName>
    <definedName name="vcb" localSheetId="95">#REF!</definedName>
    <definedName name="vcb" localSheetId="96">#REF!</definedName>
    <definedName name="vcb" localSheetId="102">#REF!</definedName>
    <definedName name="vcb" localSheetId="103">#REF!</definedName>
    <definedName name="vcb" localSheetId="104">#REF!</definedName>
    <definedName name="vcb" localSheetId="105">#REF!</definedName>
    <definedName name="vcb" localSheetId="106">#REF!</definedName>
    <definedName name="vcb" localSheetId="4">#REF!</definedName>
    <definedName name="vcb" localSheetId="5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>#REF!</definedName>
    <definedName name="vcc" localSheetId="24">#REF!</definedName>
    <definedName name="vcc" localSheetId="26">#REF!</definedName>
    <definedName name="vcc" localSheetId="29">#REF!</definedName>
    <definedName name="vcc" localSheetId="30">#REF!</definedName>
    <definedName name="vcc" localSheetId="32">#REF!</definedName>
    <definedName name="vcc" localSheetId="33">#REF!</definedName>
    <definedName name="vcc" localSheetId="37">#REF!</definedName>
    <definedName name="vcc" localSheetId="38">#REF!</definedName>
    <definedName name="vcc" localSheetId="41">#REF!</definedName>
    <definedName name="vcc" localSheetId="42">#REF!</definedName>
    <definedName name="vcc" localSheetId="47">#REF!</definedName>
    <definedName name="vcc" localSheetId="48">#REF!</definedName>
    <definedName name="vcc" localSheetId="50">#REF!</definedName>
    <definedName name="vcc" localSheetId="53">#REF!</definedName>
    <definedName name="vcc" localSheetId="70">#REF!</definedName>
    <definedName name="vcc" localSheetId="71">#REF!</definedName>
    <definedName name="vcc" localSheetId="67">#REF!</definedName>
    <definedName name="vcc" localSheetId="68">#REF!</definedName>
    <definedName name="vcc" localSheetId="69">#REF!</definedName>
    <definedName name="vcc" localSheetId="78">#REF!</definedName>
    <definedName name="vcc" localSheetId="79">#REF!</definedName>
    <definedName name="vcc" localSheetId="80">#REF!</definedName>
    <definedName name="vcc" localSheetId="3">#REF!</definedName>
    <definedName name="vcc" localSheetId="89">#REF!</definedName>
    <definedName name="vcc" localSheetId="91">#REF!</definedName>
    <definedName name="vcc" localSheetId="92">#REF!</definedName>
    <definedName name="vcc" localSheetId="94">#REF!</definedName>
    <definedName name="vcc" localSheetId="95">#REF!</definedName>
    <definedName name="vcc" localSheetId="96">#REF!</definedName>
    <definedName name="vcc" localSheetId="102">#REF!</definedName>
    <definedName name="vcc" localSheetId="103">#REF!</definedName>
    <definedName name="vcc" localSheetId="104">#REF!</definedName>
    <definedName name="vcc" localSheetId="105">#REF!</definedName>
    <definedName name="vcc" localSheetId="106">#REF!</definedName>
    <definedName name="vcc" localSheetId="4">#REF!</definedName>
    <definedName name="vcc" localSheetId="5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>#REF!</definedName>
    <definedName name="vcvc" localSheetId="24">#REF!</definedName>
    <definedName name="vcvc" localSheetId="26">#REF!</definedName>
    <definedName name="vcvc" localSheetId="29">#REF!</definedName>
    <definedName name="vcvc" localSheetId="30">#REF!</definedName>
    <definedName name="vcvc" localSheetId="32">#REF!</definedName>
    <definedName name="vcvc" localSheetId="33">#REF!</definedName>
    <definedName name="vcvc" localSheetId="37">#REF!</definedName>
    <definedName name="vcvc" localSheetId="38">#REF!</definedName>
    <definedName name="vcvc" localSheetId="41">#REF!</definedName>
    <definedName name="vcvc" localSheetId="42">#REF!</definedName>
    <definedName name="vcvc" localSheetId="47">#REF!</definedName>
    <definedName name="vcvc" localSheetId="48">#REF!</definedName>
    <definedName name="vcvc" localSheetId="50">#REF!</definedName>
    <definedName name="vcvc" localSheetId="53">#REF!</definedName>
    <definedName name="vcvc" localSheetId="70">#REF!</definedName>
    <definedName name="vcvc" localSheetId="71">#REF!</definedName>
    <definedName name="vcvc" localSheetId="67">#REF!</definedName>
    <definedName name="vcvc" localSheetId="68">#REF!</definedName>
    <definedName name="vcvc" localSheetId="69">#REF!</definedName>
    <definedName name="vcvc" localSheetId="78">#REF!</definedName>
    <definedName name="vcvc" localSheetId="79">#REF!</definedName>
    <definedName name="vcvc" localSheetId="80">#REF!</definedName>
    <definedName name="vcvc" localSheetId="3">#REF!</definedName>
    <definedName name="vcvc" localSheetId="89">#REF!</definedName>
    <definedName name="vcvc" localSheetId="91">#REF!</definedName>
    <definedName name="vcvc" localSheetId="92">#REF!</definedName>
    <definedName name="vcvc" localSheetId="94">#REF!</definedName>
    <definedName name="vcvc" localSheetId="95">#REF!</definedName>
    <definedName name="vcvc" localSheetId="96">#REF!</definedName>
    <definedName name="vcvc" localSheetId="102">#REF!</definedName>
    <definedName name="vcvc" localSheetId="103">#REF!</definedName>
    <definedName name="vcvc" localSheetId="104">#REF!</definedName>
    <definedName name="vcvc" localSheetId="105">#REF!</definedName>
    <definedName name="vcvc" localSheetId="106">#REF!</definedName>
    <definedName name="vcvc" localSheetId="4">#REF!</definedName>
    <definedName name="vcvc" localSheetId="5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>#REF!</definedName>
    <definedName name="vcx" localSheetId="24">#REF!</definedName>
    <definedName name="vcx" localSheetId="26">#REF!</definedName>
    <definedName name="vcx" localSheetId="29">#REF!</definedName>
    <definedName name="vcx" localSheetId="30">#REF!</definedName>
    <definedName name="vcx" localSheetId="32">#REF!</definedName>
    <definedName name="vcx" localSheetId="33">#REF!</definedName>
    <definedName name="vcx" localSheetId="37">#REF!</definedName>
    <definedName name="vcx" localSheetId="38">#REF!</definedName>
    <definedName name="vcx" localSheetId="41">#REF!</definedName>
    <definedName name="vcx" localSheetId="42">#REF!</definedName>
    <definedName name="vcx" localSheetId="47">#REF!</definedName>
    <definedName name="vcx" localSheetId="48">#REF!</definedName>
    <definedName name="vcx" localSheetId="50">#REF!</definedName>
    <definedName name="vcx" localSheetId="53">#REF!</definedName>
    <definedName name="vcx" localSheetId="70">#REF!</definedName>
    <definedName name="vcx" localSheetId="71">#REF!</definedName>
    <definedName name="vcx" localSheetId="67">#REF!</definedName>
    <definedName name="vcx" localSheetId="68">#REF!</definedName>
    <definedName name="vcx" localSheetId="69">#REF!</definedName>
    <definedName name="vcx" localSheetId="78">#REF!</definedName>
    <definedName name="vcx" localSheetId="79">#REF!</definedName>
    <definedName name="vcx" localSheetId="80">#REF!</definedName>
    <definedName name="vcx" localSheetId="3">#REF!</definedName>
    <definedName name="vcx" localSheetId="89">#REF!</definedName>
    <definedName name="vcx" localSheetId="91">#REF!</definedName>
    <definedName name="vcx" localSheetId="92">#REF!</definedName>
    <definedName name="vcx" localSheetId="94">#REF!</definedName>
    <definedName name="vcx" localSheetId="95">#REF!</definedName>
    <definedName name="vcx" localSheetId="96">#REF!</definedName>
    <definedName name="vcx" localSheetId="102">#REF!</definedName>
    <definedName name="vcx" localSheetId="103">#REF!</definedName>
    <definedName name="vcx" localSheetId="104">#REF!</definedName>
    <definedName name="vcx" localSheetId="105">#REF!</definedName>
    <definedName name="vcx" localSheetId="106">#REF!</definedName>
    <definedName name="vcx" localSheetId="4">#REF!</definedName>
    <definedName name="vcx" localSheetId="5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>#REF!</definedName>
    <definedName name="vdfvd" localSheetId="24">#REF!</definedName>
    <definedName name="vdfvd" localSheetId="26" hidden="1">#REF!</definedName>
    <definedName name="vdfvd" localSheetId="29" hidden="1">#REF!</definedName>
    <definedName name="vdfvd" localSheetId="30" hidden="1">#REF!</definedName>
    <definedName name="vdfvd" localSheetId="32" hidden="1">#REF!</definedName>
    <definedName name="vdfvd" localSheetId="33" hidden="1">#REF!</definedName>
    <definedName name="vdfvd" localSheetId="37" hidden="1">#REF!</definedName>
    <definedName name="vdfvd" localSheetId="38" hidden="1">#REF!</definedName>
    <definedName name="vdfvd" localSheetId="41" hidden="1">#REF!</definedName>
    <definedName name="vdfvd" localSheetId="42" hidden="1">#REF!</definedName>
    <definedName name="vdfvd" localSheetId="47" hidden="1">#REF!</definedName>
    <definedName name="vdfvd" localSheetId="48" hidden="1">#REF!</definedName>
    <definedName name="vdfvd" localSheetId="50" hidden="1">#REF!</definedName>
    <definedName name="vdfvd" localSheetId="53" hidden="1">#REF!</definedName>
    <definedName name="vdfvd" localSheetId="70" hidden="1">#REF!</definedName>
    <definedName name="vdfvd" localSheetId="71" hidden="1">#REF!</definedName>
    <definedName name="vdfvd" localSheetId="67" hidden="1">#REF!</definedName>
    <definedName name="vdfvd" localSheetId="68" hidden="1">#REF!</definedName>
    <definedName name="vdfvd" localSheetId="69" hidden="1">#REF!</definedName>
    <definedName name="vdfvd" localSheetId="78" hidden="1">#REF!</definedName>
    <definedName name="vdfvd" localSheetId="79" hidden="1">#REF!</definedName>
    <definedName name="vdfvd" localSheetId="80" hidden="1">#REF!</definedName>
    <definedName name="vdfvd" localSheetId="3" hidden="1">#REF!</definedName>
    <definedName name="vdfvd" localSheetId="89" hidden="1">#REF!</definedName>
    <definedName name="vdfvd" localSheetId="91" hidden="1">#REF!</definedName>
    <definedName name="vdfvd" localSheetId="92" hidden="1">#REF!</definedName>
    <definedName name="vdfvd" localSheetId="94" hidden="1">#REF!</definedName>
    <definedName name="vdfvd" localSheetId="95" hidden="1">#REF!</definedName>
    <definedName name="vdfvd" localSheetId="96" hidden="1">#REF!</definedName>
    <definedName name="vdfvd" localSheetId="102" hidden="1">#REF!</definedName>
    <definedName name="vdfvd" localSheetId="103" hidden="1">#REF!</definedName>
    <definedName name="vdfvd" localSheetId="104" hidden="1">#REF!</definedName>
    <definedName name="vdfvd" localSheetId="105" hidden="1">#REF!</definedName>
    <definedName name="vdfvd" localSheetId="106" hidden="1">#REF!</definedName>
    <definedName name="vdfvd" localSheetId="4" hidden="1">#REF!</definedName>
    <definedName name="vdfvd" localSheetId="5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hidden="1">#REF!</definedName>
    <definedName name="w" localSheetId="0">#REF!</definedName>
    <definedName name="w" localSheetId="24">#REF!</definedName>
    <definedName name="w" localSheetId="26">#REF!</definedName>
    <definedName name="w" localSheetId="29">#REF!</definedName>
    <definedName name="w" localSheetId="30">#REF!</definedName>
    <definedName name="w" localSheetId="32">#REF!</definedName>
    <definedName name="w" localSheetId="33">#REF!</definedName>
    <definedName name="w" localSheetId="1">#REF!</definedName>
    <definedName name="w" localSheetId="34">#REF!</definedName>
    <definedName name="w" localSheetId="35">#REF!</definedName>
    <definedName name="w" localSheetId="36">#REF!</definedName>
    <definedName name="w" localSheetId="37">#REF!</definedName>
    <definedName name="w" localSheetId="38">#REF!</definedName>
    <definedName name="w" localSheetId="39">#REF!</definedName>
    <definedName name="w" localSheetId="40">#REF!</definedName>
    <definedName name="w" localSheetId="41">#REF!</definedName>
    <definedName name="w" localSheetId="42">#REF!</definedName>
    <definedName name="w" localSheetId="43">#REF!</definedName>
    <definedName name="w" localSheetId="47">#REF!</definedName>
    <definedName name="w" localSheetId="48">#REF!</definedName>
    <definedName name="w" localSheetId="50">#REF!</definedName>
    <definedName name="w" localSheetId="53">#REF!</definedName>
    <definedName name="w" localSheetId="59">#REF!</definedName>
    <definedName name="w" localSheetId="60">#REF!</definedName>
    <definedName name="w" localSheetId="70">#REF!</definedName>
    <definedName name="w" localSheetId="71">#REF!</definedName>
    <definedName name="w" localSheetId="67">#REF!</definedName>
    <definedName name="w" localSheetId="68">#REF!</definedName>
    <definedName name="w" localSheetId="69">#REF!</definedName>
    <definedName name="w" localSheetId="78">#REF!</definedName>
    <definedName name="w" localSheetId="79">#REF!</definedName>
    <definedName name="w" localSheetId="80">#REF!</definedName>
    <definedName name="w" localSheetId="2">#REF!</definedName>
    <definedName name="w" localSheetId="3">#REF!</definedName>
    <definedName name="w" localSheetId="89">#REF!</definedName>
    <definedName name="w" localSheetId="91">#REF!</definedName>
    <definedName name="w" localSheetId="92">#REF!</definedName>
    <definedName name="w" localSheetId="94">#REF!</definedName>
    <definedName name="w" localSheetId="95">#REF!</definedName>
    <definedName name="w" localSheetId="96">#REF!</definedName>
    <definedName name="w" localSheetId="102">#REF!</definedName>
    <definedName name="w" localSheetId="103">#REF!</definedName>
    <definedName name="w" localSheetId="104">#REF!</definedName>
    <definedName name="w" localSheetId="105">#REF!</definedName>
    <definedName name="w" localSheetId="106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>#REF!</definedName>
    <definedName name="wwvvv" localSheetId="24">#REF!</definedName>
    <definedName name="wwvvv" localSheetId="26">#REF!</definedName>
    <definedName name="wwvvv" localSheetId="29">#REF!</definedName>
    <definedName name="wwvvv" localSheetId="30">#REF!</definedName>
    <definedName name="wwvvv" localSheetId="32">#REF!</definedName>
    <definedName name="wwvvv" localSheetId="33">#REF!</definedName>
    <definedName name="wwvvv" localSheetId="37">#REF!</definedName>
    <definedName name="wwvvv" localSheetId="38">#REF!</definedName>
    <definedName name="wwvvv" localSheetId="41">#REF!</definedName>
    <definedName name="wwvvv" localSheetId="42">#REF!</definedName>
    <definedName name="wwvvv" localSheetId="47">#REF!</definedName>
    <definedName name="wwvvv" localSheetId="48">#REF!</definedName>
    <definedName name="wwvvv" localSheetId="50">#REF!</definedName>
    <definedName name="wwvvv" localSheetId="53">#REF!</definedName>
    <definedName name="wwvvv" localSheetId="70">#REF!</definedName>
    <definedName name="wwvvv" localSheetId="71">#REF!</definedName>
    <definedName name="wwvvv" localSheetId="67">#REF!</definedName>
    <definedName name="wwvvv" localSheetId="68">#REF!</definedName>
    <definedName name="wwvvv" localSheetId="69">#REF!</definedName>
    <definedName name="wwvvv" localSheetId="78">#REF!</definedName>
    <definedName name="wwvvv" localSheetId="79">#REF!</definedName>
    <definedName name="wwvvv" localSheetId="80">#REF!</definedName>
    <definedName name="wwvvv" localSheetId="3">#REF!</definedName>
    <definedName name="wwvvv" localSheetId="89">#REF!</definedName>
    <definedName name="wwvvv" localSheetId="91">#REF!</definedName>
    <definedName name="wwvvv" localSheetId="92">#REF!</definedName>
    <definedName name="wwvvv" localSheetId="94">#REF!</definedName>
    <definedName name="wwvvv" localSheetId="95">#REF!</definedName>
    <definedName name="wwvvv" localSheetId="96">#REF!</definedName>
    <definedName name="wwvvv" localSheetId="102">#REF!</definedName>
    <definedName name="wwvvv" localSheetId="103">#REF!</definedName>
    <definedName name="wwvvv" localSheetId="104">#REF!</definedName>
    <definedName name="wwvvv" localSheetId="105">#REF!</definedName>
    <definedName name="wwvvv" localSheetId="106">#REF!</definedName>
    <definedName name="wwvvv" localSheetId="4">#REF!</definedName>
    <definedName name="wwvvv" localSheetId="5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>#REF!</definedName>
    <definedName name="wwwq" localSheetId="24">#REF!</definedName>
    <definedName name="wwwq" localSheetId="26">#REF!</definedName>
    <definedName name="wwwq" localSheetId="29">#REF!</definedName>
    <definedName name="wwwq" localSheetId="30">#REF!</definedName>
    <definedName name="wwwq" localSheetId="32">#REF!</definedName>
    <definedName name="wwwq" localSheetId="33">#REF!</definedName>
    <definedName name="wwwq" localSheetId="37">#REF!</definedName>
    <definedName name="wwwq" localSheetId="38">#REF!</definedName>
    <definedName name="wwwq" localSheetId="41">#REF!</definedName>
    <definedName name="wwwq" localSheetId="42">#REF!</definedName>
    <definedName name="wwwq" localSheetId="47">#REF!</definedName>
    <definedName name="wwwq" localSheetId="48">#REF!</definedName>
    <definedName name="wwwq" localSheetId="50">#REF!</definedName>
    <definedName name="wwwq" localSheetId="53">#REF!</definedName>
    <definedName name="wwwq" localSheetId="70">#REF!</definedName>
    <definedName name="wwwq" localSheetId="71">#REF!</definedName>
    <definedName name="wwwq" localSheetId="67">#REF!</definedName>
    <definedName name="wwwq" localSheetId="68">#REF!</definedName>
    <definedName name="wwwq" localSheetId="69">#REF!</definedName>
    <definedName name="wwwq" localSheetId="78">#REF!</definedName>
    <definedName name="wwwq" localSheetId="79">#REF!</definedName>
    <definedName name="wwwq" localSheetId="80">#REF!</definedName>
    <definedName name="wwwq" localSheetId="3">#REF!</definedName>
    <definedName name="wwwq" localSheetId="89">#REF!</definedName>
    <definedName name="wwwq" localSheetId="91">#REF!</definedName>
    <definedName name="wwwq" localSheetId="92">#REF!</definedName>
    <definedName name="wwwq" localSheetId="94">#REF!</definedName>
    <definedName name="wwwq" localSheetId="95">#REF!</definedName>
    <definedName name="wwwq" localSheetId="96">#REF!</definedName>
    <definedName name="wwwq" localSheetId="102">#REF!</definedName>
    <definedName name="wwwq" localSheetId="103">#REF!</definedName>
    <definedName name="wwwq" localSheetId="104">#REF!</definedName>
    <definedName name="wwwq" localSheetId="105">#REF!</definedName>
    <definedName name="wwwq" localSheetId="106">#REF!</definedName>
    <definedName name="wwwq" localSheetId="4">#REF!</definedName>
    <definedName name="wwwq" localSheetId="5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>#REF!</definedName>
    <definedName name="x" localSheetId="0">#REF!</definedName>
    <definedName name="x" localSheetId="24">#REF!</definedName>
    <definedName name="x" localSheetId="26">#REF!</definedName>
    <definedName name="x" localSheetId="29">#REF!</definedName>
    <definedName name="x" localSheetId="30">#REF!</definedName>
    <definedName name="x" localSheetId="32">#REF!</definedName>
    <definedName name="x" localSheetId="33">#REF!</definedName>
    <definedName name="x" localSheetId="1">#REF!</definedName>
    <definedName name="x" localSheetId="34">#REF!</definedName>
    <definedName name="x" localSheetId="35">#REF!</definedName>
    <definedName name="x" localSheetId="36">#REF!</definedName>
    <definedName name="x" localSheetId="37">#REF!</definedName>
    <definedName name="x" localSheetId="38">#REF!</definedName>
    <definedName name="x" localSheetId="39">#REF!</definedName>
    <definedName name="x" localSheetId="40">#REF!</definedName>
    <definedName name="x" localSheetId="41">#REF!</definedName>
    <definedName name="x" localSheetId="42">#REF!</definedName>
    <definedName name="x" localSheetId="43">#REF!</definedName>
    <definedName name="x" localSheetId="47">#REF!</definedName>
    <definedName name="x" localSheetId="48">#REF!</definedName>
    <definedName name="x" localSheetId="50">#REF!</definedName>
    <definedName name="x" localSheetId="53">#REF!</definedName>
    <definedName name="x" localSheetId="59">#REF!</definedName>
    <definedName name="x" localSheetId="60">#REF!</definedName>
    <definedName name="x" localSheetId="70">#REF!</definedName>
    <definedName name="x" localSheetId="71">#REF!</definedName>
    <definedName name="x" localSheetId="67">#REF!</definedName>
    <definedName name="x" localSheetId="68">#REF!</definedName>
    <definedName name="x" localSheetId="69">#REF!</definedName>
    <definedName name="x" localSheetId="78">#REF!</definedName>
    <definedName name="x" localSheetId="79">#REF!</definedName>
    <definedName name="x" localSheetId="80">#REF!</definedName>
    <definedName name="x" localSheetId="2">#REF!</definedName>
    <definedName name="x" localSheetId="3">#REF!</definedName>
    <definedName name="x" localSheetId="89">#REF!</definedName>
    <definedName name="x" localSheetId="91">#REF!</definedName>
    <definedName name="x" localSheetId="92">#REF!</definedName>
    <definedName name="x" localSheetId="94">#REF!</definedName>
    <definedName name="x" localSheetId="95">#REF!</definedName>
    <definedName name="x" localSheetId="96">#REF!</definedName>
    <definedName name="x" localSheetId="102">#REF!</definedName>
    <definedName name="x" localSheetId="103">#REF!</definedName>
    <definedName name="x" localSheetId="104">#REF!</definedName>
    <definedName name="x" localSheetId="105">#REF!</definedName>
    <definedName name="x" localSheetId="106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>#REF!</definedName>
    <definedName name="xcz" localSheetId="24">#REF!</definedName>
    <definedName name="xcz" localSheetId="26">#REF!</definedName>
    <definedName name="xcz" localSheetId="29">#REF!</definedName>
    <definedName name="xcz" localSheetId="30">#REF!</definedName>
    <definedName name="xcz" localSheetId="32">#REF!</definedName>
    <definedName name="xcz" localSheetId="33">#REF!</definedName>
    <definedName name="xcz" localSheetId="37">#REF!</definedName>
    <definedName name="xcz" localSheetId="38">#REF!</definedName>
    <definedName name="xcz" localSheetId="41">#REF!</definedName>
    <definedName name="xcz" localSheetId="42">#REF!</definedName>
    <definedName name="xcz" localSheetId="47">#REF!</definedName>
    <definedName name="xcz" localSheetId="48">#REF!</definedName>
    <definedName name="xcz" localSheetId="50">#REF!</definedName>
    <definedName name="xcz" localSheetId="53">#REF!</definedName>
    <definedName name="xcz" localSheetId="70">#REF!</definedName>
    <definedName name="xcz" localSheetId="71">#REF!</definedName>
    <definedName name="xcz" localSheetId="67">#REF!</definedName>
    <definedName name="xcz" localSheetId="68">#REF!</definedName>
    <definedName name="xcz" localSheetId="69">#REF!</definedName>
    <definedName name="xcz" localSheetId="78">#REF!</definedName>
    <definedName name="xcz" localSheetId="79">#REF!</definedName>
    <definedName name="xcz" localSheetId="80">#REF!</definedName>
    <definedName name="xcz" localSheetId="3">#REF!</definedName>
    <definedName name="xcz" localSheetId="89">#REF!</definedName>
    <definedName name="xcz" localSheetId="91">#REF!</definedName>
    <definedName name="xcz" localSheetId="92">#REF!</definedName>
    <definedName name="xcz" localSheetId="94">#REF!</definedName>
    <definedName name="xcz" localSheetId="95">#REF!</definedName>
    <definedName name="xcz" localSheetId="96">#REF!</definedName>
    <definedName name="xcz" localSheetId="102">#REF!</definedName>
    <definedName name="xcz" localSheetId="103">#REF!</definedName>
    <definedName name="xcz" localSheetId="104">#REF!</definedName>
    <definedName name="xcz" localSheetId="105">#REF!</definedName>
    <definedName name="xcz" localSheetId="106">#REF!</definedName>
    <definedName name="xcz" localSheetId="4">#REF!</definedName>
    <definedName name="xcz" localSheetId="5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>#REF!</definedName>
    <definedName name="xxx" localSheetId="24">#REF!</definedName>
    <definedName name="xxx" localSheetId="26">#REF!</definedName>
    <definedName name="xxx" localSheetId="29">#REF!</definedName>
    <definedName name="xxx" localSheetId="30">#REF!</definedName>
    <definedName name="xxx" localSheetId="32">#REF!</definedName>
    <definedName name="xxx" localSheetId="33">#REF!</definedName>
    <definedName name="xxx" localSheetId="37">#REF!</definedName>
    <definedName name="xxx" localSheetId="38">#REF!</definedName>
    <definedName name="xxx" localSheetId="41">#REF!</definedName>
    <definedName name="xxx" localSheetId="42">#REF!</definedName>
    <definedName name="xxx" localSheetId="47">#REF!</definedName>
    <definedName name="xxx" localSheetId="48">#REF!</definedName>
    <definedName name="xxx" localSheetId="50">#REF!</definedName>
    <definedName name="xxx" localSheetId="53">#REF!</definedName>
    <definedName name="xxx" localSheetId="70">#REF!</definedName>
    <definedName name="xxx" localSheetId="71">#REF!</definedName>
    <definedName name="xxx" localSheetId="67">#REF!</definedName>
    <definedName name="xxx" localSheetId="68">#REF!</definedName>
    <definedName name="xxx" localSheetId="69">#REF!</definedName>
    <definedName name="xxx" localSheetId="78">#REF!</definedName>
    <definedName name="xxx" localSheetId="79">#REF!</definedName>
    <definedName name="xxx" localSheetId="80">#REF!</definedName>
    <definedName name="xxx" localSheetId="3">#REF!</definedName>
    <definedName name="xxx" localSheetId="89">#REF!</definedName>
    <definedName name="xxx" localSheetId="91">#REF!</definedName>
    <definedName name="xxx" localSheetId="92">#REF!</definedName>
    <definedName name="xxx" localSheetId="94">#REF!</definedName>
    <definedName name="xxx" localSheetId="95">#REF!</definedName>
    <definedName name="xxx" localSheetId="96">#REF!</definedName>
    <definedName name="xxx" localSheetId="102">#REF!</definedName>
    <definedName name="xxx" localSheetId="103">#REF!</definedName>
    <definedName name="xxx" localSheetId="104">#REF!</definedName>
    <definedName name="xxx" localSheetId="105">#REF!</definedName>
    <definedName name="xxx" localSheetId="106">#REF!</definedName>
    <definedName name="xxx" localSheetId="4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>#REF!</definedName>
    <definedName name="xxxa" localSheetId="24">#REF!</definedName>
    <definedName name="xxxa" localSheetId="26" hidden="1">#REF!</definedName>
    <definedName name="xxxa" localSheetId="29" hidden="1">#REF!</definedName>
    <definedName name="xxxa" localSheetId="30" hidden="1">#REF!</definedName>
    <definedName name="xxxa" localSheetId="32" hidden="1">#REF!</definedName>
    <definedName name="xxxa" localSheetId="33" hidden="1">#REF!</definedName>
    <definedName name="xxxa" localSheetId="37" hidden="1">#REF!</definedName>
    <definedName name="xxxa" localSheetId="38" hidden="1">#REF!</definedName>
    <definedName name="xxxa" localSheetId="41" hidden="1">#REF!</definedName>
    <definedName name="xxxa" localSheetId="42" hidden="1">#REF!</definedName>
    <definedName name="xxxa" localSheetId="47" hidden="1">#REF!</definedName>
    <definedName name="xxxa" localSheetId="48" hidden="1">#REF!</definedName>
    <definedName name="xxxa" localSheetId="50" hidden="1">#REF!</definedName>
    <definedName name="xxxa" localSheetId="53" hidden="1">#REF!</definedName>
    <definedName name="xxxa" localSheetId="70" hidden="1">#REF!</definedName>
    <definedName name="xxxa" localSheetId="71" hidden="1">#REF!</definedName>
    <definedName name="xxxa" localSheetId="67" hidden="1">#REF!</definedName>
    <definedName name="xxxa" localSheetId="68" hidden="1">#REF!</definedName>
    <definedName name="xxxa" localSheetId="69" hidden="1">#REF!</definedName>
    <definedName name="xxxa" localSheetId="78" hidden="1">#REF!</definedName>
    <definedName name="xxxa" localSheetId="79" hidden="1">#REF!</definedName>
    <definedName name="xxxa" localSheetId="80" hidden="1">#REF!</definedName>
    <definedName name="xxxa" localSheetId="3" hidden="1">#REF!</definedName>
    <definedName name="xxxa" localSheetId="89" hidden="1">#REF!</definedName>
    <definedName name="xxxa" localSheetId="91" hidden="1">#REF!</definedName>
    <definedName name="xxxa" localSheetId="92" hidden="1">#REF!</definedName>
    <definedName name="xxxa" localSheetId="94" hidden="1">#REF!</definedName>
    <definedName name="xxxa" localSheetId="95" hidden="1">#REF!</definedName>
    <definedName name="xxxa" localSheetId="96" hidden="1">#REF!</definedName>
    <definedName name="xxxa" localSheetId="102" hidden="1">#REF!</definedName>
    <definedName name="xxxa" localSheetId="103" hidden="1">#REF!</definedName>
    <definedName name="xxxa" localSheetId="104" hidden="1">#REF!</definedName>
    <definedName name="xxxa" localSheetId="105" hidden="1">#REF!</definedName>
    <definedName name="xxxa" localSheetId="106" hidden="1">#REF!</definedName>
    <definedName name="xxxa" localSheetId="4" hidden="1">#REF!</definedName>
    <definedName name="xxxa" localSheetId="5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hidden="1">#REF!</definedName>
    <definedName name="xzcx" localSheetId="24">#REF!</definedName>
    <definedName name="xzcx" localSheetId="26" hidden="1">#REF!</definedName>
    <definedName name="xzcx" localSheetId="29" hidden="1">#REF!</definedName>
    <definedName name="xzcx" localSheetId="30" hidden="1">#REF!</definedName>
    <definedName name="xzcx" localSheetId="32" hidden="1">#REF!</definedName>
    <definedName name="xzcx" localSheetId="33" hidden="1">#REF!</definedName>
    <definedName name="xzcx" localSheetId="37" hidden="1">#REF!</definedName>
    <definedName name="xzcx" localSheetId="38" hidden="1">#REF!</definedName>
    <definedName name="xzcx" localSheetId="41" hidden="1">#REF!</definedName>
    <definedName name="xzcx" localSheetId="42" hidden="1">#REF!</definedName>
    <definedName name="xzcx" localSheetId="47" hidden="1">#REF!</definedName>
    <definedName name="xzcx" localSheetId="48" hidden="1">#REF!</definedName>
    <definedName name="xzcx" localSheetId="50" hidden="1">#REF!</definedName>
    <definedName name="xzcx" localSheetId="53" hidden="1">#REF!</definedName>
    <definedName name="xzcx" localSheetId="70" hidden="1">#REF!</definedName>
    <definedName name="xzcx" localSheetId="71" hidden="1">#REF!</definedName>
    <definedName name="xzcx" localSheetId="67" hidden="1">#REF!</definedName>
    <definedName name="xzcx" localSheetId="68" hidden="1">#REF!</definedName>
    <definedName name="xzcx" localSheetId="69" hidden="1">#REF!</definedName>
    <definedName name="xzcx" localSheetId="78" hidden="1">#REF!</definedName>
    <definedName name="xzcx" localSheetId="79" hidden="1">#REF!</definedName>
    <definedName name="xzcx" localSheetId="80" hidden="1">#REF!</definedName>
    <definedName name="xzcx" localSheetId="3" hidden="1">#REF!</definedName>
    <definedName name="xzcx" localSheetId="89" hidden="1">#REF!</definedName>
    <definedName name="xzcx" localSheetId="91" hidden="1">#REF!</definedName>
    <definedName name="xzcx" localSheetId="92" hidden="1">#REF!</definedName>
    <definedName name="xzcx" localSheetId="94" hidden="1">#REF!</definedName>
    <definedName name="xzcx" localSheetId="95" hidden="1">#REF!</definedName>
    <definedName name="xzcx" localSheetId="96" hidden="1">#REF!</definedName>
    <definedName name="xzcx" localSheetId="102" hidden="1">#REF!</definedName>
    <definedName name="xzcx" localSheetId="103" hidden="1">#REF!</definedName>
    <definedName name="xzcx" localSheetId="104" hidden="1">#REF!</definedName>
    <definedName name="xzcx" localSheetId="105" hidden="1">#REF!</definedName>
    <definedName name="xzcx" localSheetId="106" hidden="1">#REF!</definedName>
    <definedName name="xzcx" localSheetId="4" hidden="1">#REF!</definedName>
    <definedName name="xzcx" localSheetId="5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hidden="1">#REF!</definedName>
    <definedName name="y" localSheetId="0">#REF!</definedName>
    <definedName name="y" localSheetId="24">#REF!</definedName>
    <definedName name="y" localSheetId="26">#REF!</definedName>
    <definedName name="y" localSheetId="29">#REF!</definedName>
    <definedName name="y" localSheetId="30">#REF!</definedName>
    <definedName name="y" localSheetId="32">#REF!</definedName>
    <definedName name="y" localSheetId="33">#REF!</definedName>
    <definedName name="y" localSheetId="1">#REF!</definedName>
    <definedName name="y" localSheetId="34">#REF!</definedName>
    <definedName name="y" localSheetId="35">#REF!</definedName>
    <definedName name="y" localSheetId="36">#REF!</definedName>
    <definedName name="y" localSheetId="37">#REF!</definedName>
    <definedName name="y" localSheetId="38">#REF!</definedName>
    <definedName name="y" localSheetId="39">#REF!</definedName>
    <definedName name="y" localSheetId="40">#REF!</definedName>
    <definedName name="y" localSheetId="41">#REF!</definedName>
    <definedName name="y" localSheetId="42">#REF!</definedName>
    <definedName name="y" localSheetId="43">#REF!</definedName>
    <definedName name="y" localSheetId="47">#REF!</definedName>
    <definedName name="y" localSheetId="48">#REF!</definedName>
    <definedName name="y" localSheetId="50">#REF!</definedName>
    <definedName name="y" localSheetId="53">#REF!</definedName>
    <definedName name="y" localSheetId="59">#REF!</definedName>
    <definedName name="y" localSheetId="60">#REF!</definedName>
    <definedName name="y" localSheetId="70">#REF!</definedName>
    <definedName name="y" localSheetId="71">#REF!</definedName>
    <definedName name="y" localSheetId="67">#REF!</definedName>
    <definedName name="y" localSheetId="68">#REF!</definedName>
    <definedName name="y" localSheetId="69">#REF!</definedName>
    <definedName name="y" localSheetId="78">#REF!</definedName>
    <definedName name="y" localSheetId="79">#REF!</definedName>
    <definedName name="y" localSheetId="80">#REF!</definedName>
    <definedName name="y" localSheetId="2">#REF!</definedName>
    <definedName name="y" localSheetId="3">#REF!</definedName>
    <definedName name="y" localSheetId="89">#REF!</definedName>
    <definedName name="y" localSheetId="91">#REF!</definedName>
    <definedName name="y" localSheetId="92">#REF!</definedName>
    <definedName name="y" localSheetId="94">#REF!</definedName>
    <definedName name="y" localSheetId="95">#REF!</definedName>
    <definedName name="y" localSheetId="96">#REF!</definedName>
    <definedName name="y" localSheetId="102">#REF!</definedName>
    <definedName name="y" localSheetId="103">#REF!</definedName>
    <definedName name="y" localSheetId="104">#REF!</definedName>
    <definedName name="y" localSheetId="105">#REF!</definedName>
    <definedName name="y" localSheetId="106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>#REF!</definedName>
    <definedName name="ya" localSheetId="0">#REF!</definedName>
    <definedName name="ya" localSheetId="24">#REF!</definedName>
    <definedName name="ya" localSheetId="26">#REF!</definedName>
    <definedName name="ya" localSheetId="29">#REF!</definedName>
    <definedName name="ya" localSheetId="30">#REF!</definedName>
    <definedName name="ya" localSheetId="32">#REF!</definedName>
    <definedName name="ya" localSheetId="33">#REF!</definedName>
    <definedName name="ya" localSheetId="1">#REF!</definedName>
    <definedName name="ya" localSheetId="34">#REF!</definedName>
    <definedName name="ya" localSheetId="35">#REF!</definedName>
    <definedName name="ya" localSheetId="36">#REF!</definedName>
    <definedName name="ya" localSheetId="37">#REF!</definedName>
    <definedName name="ya" localSheetId="38">#REF!</definedName>
    <definedName name="ya" localSheetId="39">#REF!</definedName>
    <definedName name="ya" localSheetId="40">#REF!</definedName>
    <definedName name="ya" localSheetId="41">#REF!</definedName>
    <definedName name="ya" localSheetId="42">#REF!</definedName>
    <definedName name="ya" localSheetId="43">#REF!</definedName>
    <definedName name="ya" localSheetId="47">#REF!</definedName>
    <definedName name="ya" localSheetId="48">#REF!</definedName>
    <definedName name="ya" localSheetId="50">#REF!</definedName>
    <definedName name="ya" localSheetId="53">#REF!</definedName>
    <definedName name="ya" localSheetId="59">#REF!</definedName>
    <definedName name="ya" localSheetId="60">#REF!</definedName>
    <definedName name="ya" localSheetId="70">#REF!</definedName>
    <definedName name="ya" localSheetId="71">#REF!</definedName>
    <definedName name="ya" localSheetId="67">#REF!</definedName>
    <definedName name="ya" localSheetId="68">#REF!</definedName>
    <definedName name="ya" localSheetId="69">#REF!</definedName>
    <definedName name="ya" localSheetId="78">#REF!</definedName>
    <definedName name="ya" localSheetId="79">#REF!</definedName>
    <definedName name="ya" localSheetId="80">#REF!</definedName>
    <definedName name="ya" localSheetId="2">#REF!</definedName>
    <definedName name="ya" localSheetId="3">#REF!</definedName>
    <definedName name="ya" localSheetId="89">#REF!</definedName>
    <definedName name="ya" localSheetId="91">#REF!</definedName>
    <definedName name="ya" localSheetId="92">#REF!</definedName>
    <definedName name="ya" localSheetId="94">#REF!</definedName>
    <definedName name="ya" localSheetId="95">#REF!</definedName>
    <definedName name="ya" localSheetId="96">#REF!</definedName>
    <definedName name="ya" localSheetId="102">#REF!</definedName>
    <definedName name="ya" localSheetId="103">#REF!</definedName>
    <definedName name="ya" localSheetId="104">#REF!</definedName>
    <definedName name="ya" localSheetId="105">#REF!</definedName>
    <definedName name="ya" localSheetId="106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>#REF!</definedName>
    <definedName name="yaa" localSheetId="0">#REF!</definedName>
    <definedName name="yaa" localSheetId="24">#REF!</definedName>
    <definedName name="yaa" localSheetId="26">#REF!</definedName>
    <definedName name="yaa" localSheetId="29">#REF!</definedName>
    <definedName name="yaa" localSheetId="30">#REF!</definedName>
    <definedName name="yaa" localSheetId="32">#REF!</definedName>
    <definedName name="yaa" localSheetId="33">#REF!</definedName>
    <definedName name="yaa" localSheetId="1">#REF!</definedName>
    <definedName name="yaa" localSheetId="34">#REF!</definedName>
    <definedName name="yaa" localSheetId="35">#REF!</definedName>
    <definedName name="yaa" localSheetId="36">#REF!</definedName>
    <definedName name="yaa" localSheetId="37">#REF!</definedName>
    <definedName name="yaa" localSheetId="38">#REF!</definedName>
    <definedName name="yaa" localSheetId="39">#REF!</definedName>
    <definedName name="yaa" localSheetId="40">#REF!</definedName>
    <definedName name="yaa" localSheetId="41">#REF!</definedName>
    <definedName name="yaa" localSheetId="42">#REF!</definedName>
    <definedName name="yaa" localSheetId="43">#REF!</definedName>
    <definedName name="yaa" localSheetId="47">#REF!</definedName>
    <definedName name="yaa" localSheetId="48">#REF!</definedName>
    <definedName name="yaa" localSheetId="50">#REF!</definedName>
    <definedName name="yaa" localSheetId="53">#REF!</definedName>
    <definedName name="yaa" localSheetId="59">#REF!</definedName>
    <definedName name="yaa" localSheetId="60">#REF!</definedName>
    <definedName name="yaa" localSheetId="70">#REF!</definedName>
    <definedName name="yaa" localSheetId="71">#REF!</definedName>
    <definedName name="yaa" localSheetId="67">#REF!</definedName>
    <definedName name="yaa" localSheetId="68">#REF!</definedName>
    <definedName name="yaa" localSheetId="69">#REF!</definedName>
    <definedName name="yaa" localSheetId="78">#REF!</definedName>
    <definedName name="yaa" localSheetId="79">#REF!</definedName>
    <definedName name="yaa" localSheetId="80">#REF!</definedName>
    <definedName name="yaa" localSheetId="2">#REF!</definedName>
    <definedName name="yaa" localSheetId="3">#REF!</definedName>
    <definedName name="yaa" localSheetId="89">#REF!</definedName>
    <definedName name="yaa" localSheetId="91">#REF!</definedName>
    <definedName name="yaa" localSheetId="92">#REF!</definedName>
    <definedName name="yaa" localSheetId="94">#REF!</definedName>
    <definedName name="yaa" localSheetId="95">#REF!</definedName>
    <definedName name="yaa" localSheetId="96">#REF!</definedName>
    <definedName name="yaa" localSheetId="102">#REF!</definedName>
    <definedName name="yaa" localSheetId="103">#REF!</definedName>
    <definedName name="yaa" localSheetId="104">#REF!</definedName>
    <definedName name="yaa" localSheetId="105">#REF!</definedName>
    <definedName name="yaa" localSheetId="106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>#REF!</definedName>
    <definedName name="yaaa" localSheetId="0">#REF!</definedName>
    <definedName name="yaaa" localSheetId="24">#REF!</definedName>
    <definedName name="yaaa" localSheetId="26">#REF!</definedName>
    <definedName name="yaaa" localSheetId="29">#REF!</definedName>
    <definedName name="yaaa" localSheetId="30">#REF!</definedName>
    <definedName name="yaaa" localSheetId="32">#REF!</definedName>
    <definedName name="yaaa" localSheetId="33">#REF!</definedName>
    <definedName name="yaaa" localSheetId="1">#REF!</definedName>
    <definedName name="yaaa" localSheetId="34">#REF!</definedName>
    <definedName name="yaaa" localSheetId="35">#REF!</definedName>
    <definedName name="yaaa" localSheetId="36">#REF!</definedName>
    <definedName name="yaaa" localSheetId="37">#REF!</definedName>
    <definedName name="yaaa" localSheetId="38">#REF!</definedName>
    <definedName name="yaaa" localSheetId="39">#REF!</definedName>
    <definedName name="yaaa" localSheetId="40">#REF!</definedName>
    <definedName name="yaaa" localSheetId="41">#REF!</definedName>
    <definedName name="yaaa" localSheetId="42">#REF!</definedName>
    <definedName name="yaaa" localSheetId="43">#REF!</definedName>
    <definedName name="yaaa" localSheetId="47">#REF!</definedName>
    <definedName name="yaaa" localSheetId="48">#REF!</definedName>
    <definedName name="yaaa" localSheetId="50">#REF!</definedName>
    <definedName name="yaaa" localSheetId="53">#REF!</definedName>
    <definedName name="yaaa" localSheetId="59">#REF!</definedName>
    <definedName name="yaaa" localSheetId="60">#REF!</definedName>
    <definedName name="yaaa" localSheetId="70">#REF!</definedName>
    <definedName name="yaaa" localSheetId="71">#REF!</definedName>
    <definedName name="yaaa" localSheetId="67">#REF!</definedName>
    <definedName name="yaaa" localSheetId="68">#REF!</definedName>
    <definedName name="yaaa" localSheetId="69">#REF!</definedName>
    <definedName name="yaaa" localSheetId="78">#REF!</definedName>
    <definedName name="yaaa" localSheetId="79">#REF!</definedName>
    <definedName name="yaaa" localSheetId="80">#REF!</definedName>
    <definedName name="yaaa" localSheetId="2">#REF!</definedName>
    <definedName name="yaaa" localSheetId="3">#REF!</definedName>
    <definedName name="yaaa" localSheetId="89">#REF!</definedName>
    <definedName name="yaaa" localSheetId="91">#REF!</definedName>
    <definedName name="yaaa" localSheetId="92">#REF!</definedName>
    <definedName name="yaaa" localSheetId="94">#REF!</definedName>
    <definedName name="yaaa" localSheetId="95">#REF!</definedName>
    <definedName name="yaaa" localSheetId="96">#REF!</definedName>
    <definedName name="yaaa" localSheetId="102">#REF!</definedName>
    <definedName name="yaaa" localSheetId="103">#REF!</definedName>
    <definedName name="yaaa" localSheetId="104">#REF!</definedName>
    <definedName name="yaaa" localSheetId="105">#REF!</definedName>
    <definedName name="yaaa" localSheetId="106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>#REF!</definedName>
    <definedName name="yi" localSheetId="0">#REF!</definedName>
    <definedName name="yi" localSheetId="24">#REF!</definedName>
    <definedName name="yi" localSheetId="26">#REF!</definedName>
    <definedName name="yi" localSheetId="29">#REF!</definedName>
    <definedName name="yi" localSheetId="30">#REF!</definedName>
    <definedName name="yi" localSheetId="32">#REF!</definedName>
    <definedName name="yi" localSheetId="33">#REF!</definedName>
    <definedName name="yi" localSheetId="1">#REF!</definedName>
    <definedName name="yi" localSheetId="34">#REF!</definedName>
    <definedName name="yi" localSheetId="35">#REF!</definedName>
    <definedName name="yi" localSheetId="36">#REF!</definedName>
    <definedName name="yi" localSheetId="37">#REF!</definedName>
    <definedName name="yi" localSheetId="38">#REF!</definedName>
    <definedName name="yi" localSheetId="39">#REF!</definedName>
    <definedName name="yi" localSheetId="40">#REF!</definedName>
    <definedName name="yi" localSheetId="41">#REF!</definedName>
    <definedName name="yi" localSheetId="42">#REF!</definedName>
    <definedName name="yi" localSheetId="43">#REF!</definedName>
    <definedName name="yi" localSheetId="47">#REF!</definedName>
    <definedName name="yi" localSheetId="48">#REF!</definedName>
    <definedName name="yi" localSheetId="50">#REF!</definedName>
    <definedName name="yi" localSheetId="53">#REF!</definedName>
    <definedName name="yi" localSheetId="59">#REF!</definedName>
    <definedName name="yi" localSheetId="60">#REF!</definedName>
    <definedName name="yi" localSheetId="70">#REF!</definedName>
    <definedName name="yi" localSheetId="71">#REF!</definedName>
    <definedName name="yi" localSheetId="67">#REF!</definedName>
    <definedName name="yi" localSheetId="68">#REF!</definedName>
    <definedName name="yi" localSheetId="69">#REF!</definedName>
    <definedName name="yi" localSheetId="78">#REF!</definedName>
    <definedName name="yi" localSheetId="79">#REF!</definedName>
    <definedName name="yi" localSheetId="80">#REF!</definedName>
    <definedName name="yi" localSheetId="2">#REF!</definedName>
    <definedName name="yi" localSheetId="3">#REF!</definedName>
    <definedName name="yi" localSheetId="89">#REF!</definedName>
    <definedName name="yi" localSheetId="91">#REF!</definedName>
    <definedName name="yi" localSheetId="92">#REF!</definedName>
    <definedName name="yi" localSheetId="94">#REF!</definedName>
    <definedName name="yi" localSheetId="95">#REF!</definedName>
    <definedName name="yi" localSheetId="96">#REF!</definedName>
    <definedName name="yi" localSheetId="102">#REF!</definedName>
    <definedName name="yi" localSheetId="103">#REF!</definedName>
    <definedName name="yi" localSheetId="104">#REF!</definedName>
    <definedName name="yi" localSheetId="105">#REF!</definedName>
    <definedName name="yi" localSheetId="106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>#REF!</definedName>
    <definedName name="yyy" localSheetId="24">#REF!</definedName>
    <definedName name="yyy" localSheetId="26">#REF!</definedName>
    <definedName name="yyy" localSheetId="29">#REF!</definedName>
    <definedName name="yyy" localSheetId="30">#REF!</definedName>
    <definedName name="yyy" localSheetId="32">#REF!</definedName>
    <definedName name="yyy" localSheetId="33">#REF!</definedName>
    <definedName name="yyy" localSheetId="37">#REF!</definedName>
    <definedName name="yyy" localSheetId="38">#REF!</definedName>
    <definedName name="yyy" localSheetId="41">#REF!</definedName>
    <definedName name="yyy" localSheetId="42">#REF!</definedName>
    <definedName name="yyy" localSheetId="47">#REF!</definedName>
    <definedName name="yyy" localSheetId="48">#REF!</definedName>
    <definedName name="yyy" localSheetId="50">#REF!</definedName>
    <definedName name="yyy" localSheetId="53">#REF!</definedName>
    <definedName name="yyy" localSheetId="70">#REF!</definedName>
    <definedName name="yyy" localSheetId="71">#REF!</definedName>
    <definedName name="yyy" localSheetId="67">#REF!</definedName>
    <definedName name="yyy" localSheetId="68">#REF!</definedName>
    <definedName name="yyy" localSheetId="69">#REF!</definedName>
    <definedName name="yyy" localSheetId="78">#REF!</definedName>
    <definedName name="yyy" localSheetId="79">#REF!</definedName>
    <definedName name="yyy" localSheetId="80">#REF!</definedName>
    <definedName name="yyy" localSheetId="3">#REF!</definedName>
    <definedName name="yyy" localSheetId="89">#REF!</definedName>
    <definedName name="yyy" localSheetId="91">#REF!</definedName>
    <definedName name="yyy" localSheetId="92">#REF!</definedName>
    <definedName name="yyy" localSheetId="94">#REF!</definedName>
    <definedName name="yyy" localSheetId="95">#REF!</definedName>
    <definedName name="yyy" localSheetId="96">#REF!</definedName>
    <definedName name="yyy" localSheetId="102">#REF!</definedName>
    <definedName name="yyy" localSheetId="103">#REF!</definedName>
    <definedName name="yyy" localSheetId="104">#REF!</definedName>
    <definedName name="yyy" localSheetId="105">#REF!</definedName>
    <definedName name="yyy" localSheetId="106">#REF!</definedName>
    <definedName name="yyy" localSheetId="4">#REF!</definedName>
    <definedName name="yyy" localSheetId="5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>#REF!</definedName>
    <definedName name="Z" localSheetId="0">#REF!</definedName>
    <definedName name="Z" localSheetId="24">#REF!</definedName>
    <definedName name="Z" localSheetId="26">#REF!</definedName>
    <definedName name="Z" localSheetId="29">#REF!</definedName>
    <definedName name="Z" localSheetId="30">#REF!</definedName>
    <definedName name="Z" localSheetId="32">#REF!</definedName>
    <definedName name="Z" localSheetId="33">#REF!</definedName>
    <definedName name="Z" localSheetId="1">#REF!</definedName>
    <definedName name="Z" localSheetId="34">#REF!</definedName>
    <definedName name="Z" localSheetId="35">#REF!</definedName>
    <definedName name="Z" localSheetId="36">#REF!</definedName>
    <definedName name="Z" localSheetId="37">#REF!</definedName>
    <definedName name="Z" localSheetId="38">#REF!</definedName>
    <definedName name="Z" localSheetId="39">#REF!</definedName>
    <definedName name="Z" localSheetId="40">#REF!</definedName>
    <definedName name="Z" localSheetId="41">#REF!</definedName>
    <definedName name="Z" localSheetId="42">#REF!</definedName>
    <definedName name="Z" localSheetId="43">#REF!</definedName>
    <definedName name="Z" localSheetId="47">#REF!</definedName>
    <definedName name="Z" localSheetId="48">#REF!</definedName>
    <definedName name="Z" localSheetId="50">#REF!</definedName>
    <definedName name="Z" localSheetId="53">#REF!</definedName>
    <definedName name="Z" localSheetId="59">#REF!</definedName>
    <definedName name="Z" localSheetId="60">#REF!</definedName>
    <definedName name="Z" localSheetId="70">#REF!</definedName>
    <definedName name="Z" localSheetId="71">#REF!</definedName>
    <definedName name="Z" localSheetId="67">#REF!</definedName>
    <definedName name="Z" localSheetId="68">#REF!</definedName>
    <definedName name="Z" localSheetId="69">#REF!</definedName>
    <definedName name="Z" localSheetId="78">#REF!</definedName>
    <definedName name="Z" localSheetId="79">#REF!</definedName>
    <definedName name="Z" localSheetId="80">#REF!</definedName>
    <definedName name="Z" localSheetId="2">#REF!</definedName>
    <definedName name="Z" localSheetId="3">#REF!</definedName>
    <definedName name="Z" localSheetId="89">#REF!</definedName>
    <definedName name="Z" localSheetId="91">#REF!</definedName>
    <definedName name="Z" localSheetId="92">#REF!</definedName>
    <definedName name="Z" localSheetId="94">#REF!</definedName>
    <definedName name="Z" localSheetId="95">#REF!</definedName>
    <definedName name="Z" localSheetId="96">#REF!</definedName>
    <definedName name="Z" localSheetId="102">#REF!</definedName>
    <definedName name="Z" localSheetId="103">#REF!</definedName>
    <definedName name="Z" localSheetId="104">#REF!</definedName>
    <definedName name="Z" localSheetId="105">#REF!</definedName>
    <definedName name="Z" localSheetId="106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I66" i="61" l="1"/>
  <c r="I65" i="61"/>
  <c r="I66" i="59"/>
  <c r="I65" i="59"/>
  <c r="E14" i="58" l="1"/>
  <c r="I76" i="62"/>
  <c r="I73" i="62"/>
  <c r="I34" i="62"/>
  <c r="I33" i="62"/>
  <c r="I32" i="62"/>
  <c r="I73" i="60"/>
  <c r="I66" i="60"/>
  <c r="I65" i="60"/>
  <c r="I64" i="60"/>
  <c r="I62" i="60"/>
  <c r="I61" i="60"/>
  <c r="I60" i="60"/>
  <c r="I50" i="60"/>
  <c r="I49" i="60"/>
  <c r="I48" i="60"/>
  <c r="I42" i="60"/>
  <c r="I41" i="60"/>
  <c r="I40" i="60"/>
  <c r="I38" i="60"/>
  <c r="I37" i="60"/>
  <c r="I36" i="60"/>
  <c r="I34" i="60"/>
  <c r="I33" i="60"/>
  <c r="I32" i="60"/>
  <c r="I30" i="60"/>
  <c r="I29" i="60"/>
  <c r="I28" i="60"/>
  <c r="I26" i="60"/>
  <c r="I25" i="60"/>
  <c r="I24" i="60"/>
  <c r="I20" i="60"/>
  <c r="I21" i="60"/>
  <c r="K18" i="62" l="1"/>
  <c r="K17" i="62"/>
  <c r="K16" i="62"/>
  <c r="J18" i="62"/>
  <c r="J17" i="62"/>
  <c r="J16" i="62"/>
  <c r="O18" i="61"/>
  <c r="O17" i="61"/>
  <c r="O16" i="61"/>
  <c r="N18" i="61"/>
  <c r="N17" i="61"/>
  <c r="N16" i="61"/>
  <c r="K18" i="61"/>
  <c r="K17" i="61"/>
  <c r="K16" i="61"/>
  <c r="J18" i="61"/>
  <c r="J17" i="61"/>
  <c r="J16" i="61"/>
  <c r="G18" i="61"/>
  <c r="G17" i="61"/>
  <c r="G16" i="61"/>
  <c r="F18" i="61"/>
  <c r="F17" i="61"/>
  <c r="F16" i="61"/>
  <c r="K18" i="60"/>
  <c r="K17" i="60"/>
  <c r="K16" i="60"/>
  <c r="J18" i="60"/>
  <c r="J17" i="60"/>
  <c r="J16" i="60"/>
  <c r="I17" i="60"/>
  <c r="I16" i="60"/>
  <c r="G18" i="60"/>
  <c r="G17" i="60"/>
  <c r="G16" i="60"/>
  <c r="F18" i="60"/>
  <c r="F17" i="60"/>
  <c r="F16" i="60"/>
  <c r="O18" i="59"/>
  <c r="O17" i="59"/>
  <c r="O16" i="59"/>
  <c r="N18" i="59"/>
  <c r="N17" i="59"/>
  <c r="N16" i="59"/>
  <c r="K18" i="59"/>
  <c r="K17" i="59"/>
  <c r="K16" i="59"/>
  <c r="J18" i="59"/>
  <c r="J17" i="59"/>
  <c r="J16" i="59"/>
  <c r="G18" i="59"/>
  <c r="G17" i="59"/>
  <c r="G16" i="59"/>
  <c r="F18" i="59"/>
  <c r="F17" i="59"/>
  <c r="F16" i="59"/>
  <c r="E82" i="60"/>
  <c r="E81" i="60"/>
  <c r="E80" i="60"/>
  <c r="E78" i="60"/>
  <c r="E77" i="60"/>
  <c r="E76" i="60"/>
  <c r="G18" i="62"/>
  <c r="G17" i="62"/>
  <c r="G16" i="62"/>
  <c r="F18" i="62"/>
  <c r="F17" i="62"/>
  <c r="F16" i="62"/>
  <c r="E82" i="62"/>
  <c r="E81" i="62"/>
  <c r="E80" i="62"/>
  <c r="E78" i="62"/>
  <c r="E77" i="62"/>
  <c r="E76" i="62"/>
  <c r="J16" i="58"/>
  <c r="J15" i="58"/>
  <c r="J14" i="58"/>
  <c r="G16" i="58"/>
  <c r="G15" i="58"/>
  <c r="G14" i="58"/>
  <c r="F16" i="58"/>
  <c r="F15" i="58"/>
  <c r="F14" i="58"/>
  <c r="E16" i="58"/>
  <c r="E15" i="58"/>
  <c r="I14" i="58"/>
  <c r="I15" i="58"/>
  <c r="I16" i="58"/>
  <c r="K77" i="64" l="1"/>
  <c r="K73" i="64"/>
  <c r="K69" i="64"/>
  <c r="K62" i="64"/>
  <c r="K61" i="64"/>
  <c r="K60" i="64"/>
  <c r="K58" i="64"/>
  <c r="K57" i="64"/>
  <c r="K56" i="64"/>
  <c r="K54" i="64"/>
  <c r="K53" i="64"/>
  <c r="K52" i="64"/>
  <c r="K50" i="64"/>
  <c r="K49" i="64"/>
  <c r="K48" i="64"/>
  <c r="K46" i="64"/>
  <c r="K45" i="64"/>
  <c r="K44" i="64"/>
  <c r="K42" i="64"/>
  <c r="K41" i="64"/>
  <c r="K40" i="64"/>
  <c r="K38" i="64"/>
  <c r="K37" i="64"/>
  <c r="K36" i="64"/>
  <c r="K30" i="64"/>
  <c r="K29" i="64"/>
  <c r="K28" i="64"/>
  <c r="K26" i="64"/>
  <c r="K25" i="64"/>
  <c r="K24" i="64"/>
  <c r="K22" i="64"/>
  <c r="K14" i="64" s="1"/>
  <c r="K21" i="64"/>
  <c r="K13" i="64" s="1"/>
  <c r="K20" i="64"/>
  <c r="K17" i="64"/>
  <c r="K18" i="64"/>
  <c r="G77" i="64"/>
  <c r="G73" i="64"/>
  <c r="G69" i="64"/>
  <c r="G62" i="64"/>
  <c r="G61" i="64"/>
  <c r="G58" i="64"/>
  <c r="G57" i="64"/>
  <c r="G54" i="64"/>
  <c r="G53" i="64"/>
  <c r="G50" i="64"/>
  <c r="G49" i="64"/>
  <c r="G46" i="64"/>
  <c r="G45" i="64"/>
  <c r="G42" i="64"/>
  <c r="G41" i="64"/>
  <c r="G38" i="64"/>
  <c r="G37" i="64"/>
  <c r="G30" i="64"/>
  <c r="G29" i="64"/>
  <c r="G26" i="64"/>
  <c r="G25" i="64"/>
  <c r="G22" i="64"/>
  <c r="G21" i="64"/>
  <c r="G13" i="64" s="1"/>
  <c r="G18" i="64"/>
  <c r="G14" i="64" s="1"/>
  <c r="G17" i="64"/>
  <c r="K74" i="65"/>
  <c r="K78" i="65"/>
  <c r="K70" i="65"/>
  <c r="K14" i="65" s="1"/>
  <c r="K66" i="65"/>
  <c r="K65" i="65"/>
  <c r="K64" i="65"/>
  <c r="K62" i="65"/>
  <c r="K61" i="65"/>
  <c r="K60" i="65"/>
  <c r="K54" i="65"/>
  <c r="K53" i="65"/>
  <c r="K52" i="65"/>
  <c r="K50" i="65"/>
  <c r="K49" i="65"/>
  <c r="K48" i="65"/>
  <c r="K46" i="65"/>
  <c r="K45" i="65"/>
  <c r="K44" i="65"/>
  <c r="K38" i="65"/>
  <c r="K37" i="65"/>
  <c r="K36" i="65"/>
  <c r="K34" i="65"/>
  <c r="K33" i="65"/>
  <c r="K32" i="65"/>
  <c r="H74" i="65"/>
  <c r="G74" i="65" s="1"/>
  <c r="G78" i="65"/>
  <c r="G70" i="65"/>
  <c r="G66" i="65"/>
  <c r="G65" i="65"/>
  <c r="G64" i="65"/>
  <c r="G62" i="65"/>
  <c r="G61" i="65"/>
  <c r="G60" i="65"/>
  <c r="G54" i="65"/>
  <c r="G53" i="65"/>
  <c r="G52" i="65"/>
  <c r="G50" i="65"/>
  <c r="G49" i="65"/>
  <c r="G48" i="65"/>
  <c r="G46" i="65"/>
  <c r="G45" i="65"/>
  <c r="G44" i="65"/>
  <c r="G38" i="65"/>
  <c r="G37" i="65"/>
  <c r="G36" i="65"/>
  <c r="G33" i="65"/>
  <c r="G34" i="65"/>
  <c r="E13" i="65"/>
  <c r="H13" i="65"/>
  <c r="I13" i="65"/>
  <c r="L13" i="65"/>
  <c r="M13" i="65"/>
  <c r="E14" i="65"/>
  <c r="I14" i="65"/>
  <c r="L14" i="65"/>
  <c r="M14" i="65"/>
  <c r="E13" i="64"/>
  <c r="H13" i="64"/>
  <c r="I13" i="64"/>
  <c r="L13" i="64"/>
  <c r="M13" i="64"/>
  <c r="E14" i="64"/>
  <c r="H14" i="64"/>
  <c r="I14" i="64"/>
  <c r="L14" i="64"/>
  <c r="M14" i="64"/>
  <c r="K13" i="65" l="1"/>
  <c r="G13" i="65"/>
  <c r="H14" i="65"/>
  <c r="G14" i="65"/>
  <c r="F44" i="97" l="1"/>
  <c r="F76" i="97"/>
  <c r="F80" i="97"/>
  <c r="F72" i="97"/>
  <c r="F68" i="97"/>
  <c r="F64" i="97"/>
  <c r="F60" i="97"/>
  <c r="F56" i="97"/>
  <c r="F52" i="97"/>
  <c r="F48" i="97"/>
  <c r="F40" i="97"/>
  <c r="F36" i="97"/>
  <c r="F32" i="97"/>
  <c r="F28" i="97"/>
  <c r="F24" i="97"/>
  <c r="F20" i="97"/>
  <c r="H16" i="97"/>
  <c r="J16" i="97"/>
  <c r="L16" i="97"/>
  <c r="N16" i="97"/>
  <c r="G47" i="175"/>
  <c r="F47" i="175"/>
  <c r="G44" i="175"/>
  <c r="F44" i="175"/>
  <c r="E44" i="175"/>
  <c r="G41" i="175"/>
  <c r="F41" i="175"/>
  <c r="E41" i="175"/>
  <c r="G38" i="175"/>
  <c r="F38" i="175"/>
  <c r="E38" i="175"/>
  <c r="G35" i="175"/>
  <c r="F35" i="175"/>
  <c r="G32" i="175"/>
  <c r="F32" i="175"/>
  <c r="G29" i="175"/>
  <c r="F29" i="175"/>
  <c r="G26" i="175"/>
  <c r="F26" i="175"/>
  <c r="G23" i="175"/>
  <c r="F23" i="175"/>
  <c r="G20" i="175"/>
  <c r="F20" i="175"/>
  <c r="G17" i="175"/>
  <c r="F17" i="175"/>
  <c r="I47" i="174"/>
  <c r="E47" i="174"/>
  <c r="E47" i="175" s="1"/>
  <c r="I44" i="174"/>
  <c r="E44" i="174"/>
  <c r="E41" i="174"/>
  <c r="I38" i="174"/>
  <c r="E38" i="174"/>
  <c r="I35" i="174"/>
  <c r="E35" i="174"/>
  <c r="I32" i="174"/>
  <c r="E32" i="174"/>
  <c r="I29" i="174"/>
  <c r="E29" i="174"/>
  <c r="I26" i="174"/>
  <c r="E26" i="174"/>
  <c r="I23" i="174"/>
  <c r="E23" i="174"/>
  <c r="I20" i="174"/>
  <c r="E20" i="174"/>
  <c r="I17" i="174"/>
  <c r="E17" i="174"/>
  <c r="E14" i="174" s="1"/>
  <c r="K14" i="174"/>
  <c r="J14" i="174"/>
  <c r="I14" i="174"/>
  <c r="G14" i="174"/>
  <c r="F14" i="174"/>
  <c r="I47" i="173"/>
  <c r="E47" i="173"/>
  <c r="I44" i="173"/>
  <c r="E44" i="173"/>
  <c r="I41" i="173"/>
  <c r="I38" i="173"/>
  <c r="I35" i="173"/>
  <c r="I32" i="173"/>
  <c r="I29" i="173"/>
  <c r="E29" i="173"/>
  <c r="I26" i="173"/>
  <c r="I23" i="173"/>
  <c r="I20" i="173"/>
  <c r="I17" i="173"/>
  <c r="I14" i="173" s="1"/>
  <c r="E17" i="175"/>
  <c r="K14" i="173"/>
  <c r="J14" i="173"/>
  <c r="G14" i="173"/>
  <c r="F14" i="173"/>
  <c r="I47" i="172"/>
  <c r="E47" i="172"/>
  <c r="I44" i="172"/>
  <c r="E44" i="172"/>
  <c r="I38" i="172"/>
  <c r="E38" i="172"/>
  <c r="I35" i="172"/>
  <c r="E35" i="172"/>
  <c r="E35" i="175" s="1"/>
  <c r="I32" i="172"/>
  <c r="E32" i="172"/>
  <c r="E32" i="175" s="1"/>
  <c r="I29" i="172"/>
  <c r="E29" i="172"/>
  <c r="E29" i="175" s="1"/>
  <c r="I26" i="172"/>
  <c r="E26" i="172"/>
  <c r="E26" i="175" s="1"/>
  <c r="I23" i="172"/>
  <c r="E23" i="172"/>
  <c r="E23" i="175" s="1"/>
  <c r="I20" i="172"/>
  <c r="E20" i="172"/>
  <c r="E20" i="175" s="1"/>
  <c r="I17" i="172"/>
  <c r="I14" i="172" s="1"/>
  <c r="E14" i="172"/>
  <c r="K14" i="172"/>
  <c r="J14" i="172"/>
  <c r="G14" i="172"/>
  <c r="F14" i="172"/>
  <c r="G73" i="89"/>
  <c r="F73" i="89"/>
  <c r="G15" i="114"/>
  <c r="H15" i="114"/>
  <c r="G16" i="114"/>
  <c r="H16" i="114"/>
  <c r="G17" i="114"/>
  <c r="H17" i="114"/>
  <c r="F16" i="114"/>
  <c r="F17" i="114"/>
  <c r="F21" i="113"/>
  <c r="G21" i="113"/>
  <c r="H21" i="113"/>
  <c r="F22" i="113"/>
  <c r="G22" i="113"/>
  <c r="H22" i="113"/>
  <c r="G20" i="113"/>
  <c r="H20" i="113"/>
  <c r="F20" i="113"/>
  <c r="H82" i="113"/>
  <c r="G82" i="113"/>
  <c r="F82" i="113"/>
  <c r="H81" i="113"/>
  <c r="G81" i="113"/>
  <c r="F81" i="113"/>
  <c r="H80" i="113"/>
  <c r="G80" i="113"/>
  <c r="F80" i="113"/>
  <c r="H78" i="113"/>
  <c r="G78" i="113"/>
  <c r="F78" i="113"/>
  <c r="H77" i="113"/>
  <c r="G77" i="113"/>
  <c r="F77" i="113"/>
  <c r="H76" i="113"/>
  <c r="G76" i="113"/>
  <c r="F76" i="113"/>
  <c r="H74" i="113"/>
  <c r="G74" i="113"/>
  <c r="F74" i="113"/>
  <c r="H73" i="113"/>
  <c r="G73" i="113"/>
  <c r="F73" i="113"/>
  <c r="H72" i="113"/>
  <c r="G72" i="113"/>
  <c r="F72" i="113"/>
  <c r="H70" i="113"/>
  <c r="G70" i="113"/>
  <c r="F70" i="113"/>
  <c r="H69" i="113"/>
  <c r="G69" i="113"/>
  <c r="F69" i="113"/>
  <c r="H68" i="113"/>
  <c r="G68" i="113"/>
  <c r="F68" i="113"/>
  <c r="H66" i="113"/>
  <c r="G66" i="113"/>
  <c r="F66" i="113"/>
  <c r="H65" i="113"/>
  <c r="G65" i="113"/>
  <c r="F65" i="113"/>
  <c r="H64" i="113"/>
  <c r="G64" i="113"/>
  <c r="F64" i="113"/>
  <c r="H62" i="113"/>
  <c r="G62" i="113"/>
  <c r="F62" i="113"/>
  <c r="H61" i="113"/>
  <c r="G61" i="113"/>
  <c r="F61" i="113"/>
  <c r="H60" i="113"/>
  <c r="G60" i="113"/>
  <c r="F60" i="113"/>
  <c r="H58" i="113"/>
  <c r="G58" i="113"/>
  <c r="F58" i="113"/>
  <c r="H57" i="113"/>
  <c r="G57" i="113"/>
  <c r="F57" i="113"/>
  <c r="H56" i="113"/>
  <c r="G56" i="113"/>
  <c r="F56" i="113"/>
  <c r="H54" i="113"/>
  <c r="G54" i="113"/>
  <c r="F54" i="113"/>
  <c r="H53" i="113"/>
  <c r="G53" i="113"/>
  <c r="F53" i="113"/>
  <c r="H52" i="113"/>
  <c r="G52" i="113"/>
  <c r="F52" i="113"/>
  <c r="H50" i="113"/>
  <c r="G50" i="113"/>
  <c r="F50" i="113"/>
  <c r="H49" i="113"/>
  <c r="G49" i="113"/>
  <c r="F49" i="113"/>
  <c r="H48" i="113"/>
  <c r="G48" i="113"/>
  <c r="F48" i="113"/>
  <c r="H46" i="113"/>
  <c r="G46" i="113"/>
  <c r="F46" i="113"/>
  <c r="H45" i="113"/>
  <c r="G45" i="113"/>
  <c r="F45" i="113"/>
  <c r="H44" i="113"/>
  <c r="G44" i="113"/>
  <c r="F44" i="113"/>
  <c r="H42" i="113"/>
  <c r="G42" i="113"/>
  <c r="F42" i="113"/>
  <c r="H41" i="113"/>
  <c r="G41" i="113"/>
  <c r="F41" i="113"/>
  <c r="H40" i="113"/>
  <c r="G40" i="113"/>
  <c r="F40" i="113"/>
  <c r="H38" i="113"/>
  <c r="G38" i="113"/>
  <c r="F38" i="113"/>
  <c r="H37" i="113"/>
  <c r="G37" i="113"/>
  <c r="F37" i="113"/>
  <c r="H36" i="113"/>
  <c r="G36" i="113"/>
  <c r="F36" i="113"/>
  <c r="H34" i="113"/>
  <c r="G34" i="113"/>
  <c r="F34" i="113"/>
  <c r="H33" i="113"/>
  <c r="G33" i="113"/>
  <c r="F33" i="113"/>
  <c r="H32" i="113"/>
  <c r="G32" i="113"/>
  <c r="F32" i="113"/>
  <c r="H30" i="113"/>
  <c r="G30" i="113"/>
  <c r="F30" i="113"/>
  <c r="H29" i="113"/>
  <c r="G29" i="113"/>
  <c r="F29" i="113"/>
  <c r="H28" i="113"/>
  <c r="G28" i="113"/>
  <c r="F28" i="113"/>
  <c r="H26" i="113"/>
  <c r="G26" i="113"/>
  <c r="F26" i="113"/>
  <c r="H25" i="113"/>
  <c r="G25" i="113"/>
  <c r="F25" i="113"/>
  <c r="H24" i="113"/>
  <c r="G24" i="113"/>
  <c r="F24" i="113"/>
  <c r="G13" i="171"/>
  <c r="F13" i="171"/>
  <c r="E13" i="171"/>
  <c r="F20" i="89"/>
  <c r="L20" i="88"/>
  <c r="M51" i="88"/>
  <c r="L51" i="88"/>
  <c r="N51" i="88" s="1"/>
  <c r="N61" i="88"/>
  <c r="N60" i="88"/>
  <c r="N59" i="88"/>
  <c r="N57" i="88"/>
  <c r="N56" i="88"/>
  <c r="N55" i="88"/>
  <c r="N54" i="88"/>
  <c r="N53" i="88"/>
  <c r="N50" i="88"/>
  <c r="N49" i="88"/>
  <c r="N47" i="88"/>
  <c r="N46" i="88"/>
  <c r="N45" i="88"/>
  <c r="N44" i="88"/>
  <c r="N43" i="88"/>
  <c r="N41" i="88"/>
  <c r="N40" i="88"/>
  <c r="N36" i="88"/>
  <c r="N35" i="88"/>
  <c r="N15" i="88" s="1"/>
  <c r="N34" i="88"/>
  <c r="N33" i="88"/>
  <c r="N31" i="88"/>
  <c r="N30" i="88"/>
  <c r="N29" i="88"/>
  <c r="N24" i="88"/>
  <c r="N25" i="88"/>
  <c r="N26" i="88"/>
  <c r="N27" i="88"/>
  <c r="N23" i="88"/>
  <c r="L13" i="88"/>
  <c r="M31" i="88"/>
  <c r="L31" i="88"/>
  <c r="M41" i="88"/>
  <c r="L41" i="88"/>
  <c r="M61" i="88"/>
  <c r="L61" i="88"/>
  <c r="M20" i="88"/>
  <c r="M19" i="88"/>
  <c r="L19" i="88"/>
  <c r="M17" i="88"/>
  <c r="L17" i="88"/>
  <c r="M16" i="88"/>
  <c r="L16" i="88"/>
  <c r="M15" i="88"/>
  <c r="L15" i="88"/>
  <c r="M14" i="88"/>
  <c r="L14" i="88"/>
  <c r="M13" i="88"/>
  <c r="F16" i="97" l="1"/>
  <c r="G14" i="175"/>
  <c r="F14" i="175"/>
  <c r="E14" i="173"/>
  <c r="E14" i="175" s="1"/>
  <c r="N13" i="88"/>
  <c r="N14" i="88"/>
  <c r="L21" i="88"/>
  <c r="M21" i="88"/>
  <c r="N17" i="88"/>
  <c r="N16" i="88"/>
  <c r="N19" i="88"/>
  <c r="N20" i="88"/>
  <c r="N21" i="88"/>
  <c r="G35" i="170" l="1"/>
  <c r="F35" i="170"/>
  <c r="E35" i="170"/>
  <c r="G32" i="170"/>
  <c r="F32" i="170"/>
  <c r="E32" i="170"/>
  <c r="G29" i="170"/>
  <c r="F29" i="170"/>
  <c r="E29" i="170"/>
  <c r="G26" i="170"/>
  <c r="F26" i="170"/>
  <c r="E26" i="170"/>
  <c r="G23" i="170"/>
  <c r="F23" i="170"/>
  <c r="E23" i="170"/>
  <c r="G20" i="170"/>
  <c r="F20" i="170"/>
  <c r="E20" i="170"/>
  <c r="F17" i="170"/>
  <c r="E17" i="170"/>
  <c r="G14" i="170"/>
  <c r="F14" i="170"/>
  <c r="E14" i="170"/>
  <c r="K14" i="170"/>
  <c r="I17" i="169"/>
  <c r="I35" i="169"/>
  <c r="E35" i="169"/>
  <c r="I32" i="169"/>
  <c r="I29" i="169"/>
  <c r="E29" i="169"/>
  <c r="I26" i="169"/>
  <c r="I23" i="169"/>
  <c r="I20" i="169"/>
  <c r="E20" i="169"/>
  <c r="E14" i="169" s="1"/>
  <c r="K14" i="169"/>
  <c r="J14" i="169"/>
  <c r="G14" i="169"/>
  <c r="F14" i="169"/>
  <c r="K67" i="167"/>
  <c r="J67" i="167"/>
  <c r="I67" i="167"/>
  <c r="K64" i="167"/>
  <c r="J64" i="167"/>
  <c r="I64" i="167"/>
  <c r="K61" i="167"/>
  <c r="J61" i="167"/>
  <c r="I61" i="167"/>
  <c r="K58" i="167"/>
  <c r="J58" i="167"/>
  <c r="I58" i="167"/>
  <c r="K55" i="167"/>
  <c r="J55" i="167"/>
  <c r="I55" i="167"/>
  <c r="K52" i="167"/>
  <c r="J52" i="167"/>
  <c r="I52" i="167"/>
  <c r="J49" i="167"/>
  <c r="K49" i="167"/>
  <c r="I49" i="167"/>
  <c r="G49" i="167"/>
  <c r="E49" i="167"/>
  <c r="I32" i="167"/>
  <c r="E32" i="167"/>
  <c r="I29" i="167"/>
  <c r="I26" i="167"/>
  <c r="E26" i="167"/>
  <c r="I23" i="167"/>
  <c r="I20" i="167"/>
  <c r="I17" i="167"/>
  <c r="E17" i="167"/>
  <c r="E14" i="167" s="1"/>
  <c r="K14" i="167"/>
  <c r="J14" i="167"/>
  <c r="I14" i="167"/>
  <c r="G14" i="167"/>
  <c r="F14" i="167"/>
  <c r="F13" i="96"/>
  <c r="G13" i="96"/>
  <c r="F14" i="96"/>
  <c r="G14" i="96"/>
  <c r="G12" i="96"/>
  <c r="F12" i="96"/>
  <c r="G12" i="95"/>
  <c r="G13" i="95"/>
  <c r="G14" i="95"/>
  <c r="F13" i="95"/>
  <c r="F14" i="95"/>
  <c r="F12" i="95"/>
  <c r="E12" i="95" s="1"/>
  <c r="G47" i="166"/>
  <c r="F47" i="166"/>
  <c r="E47" i="166"/>
  <c r="G44" i="166"/>
  <c r="F44" i="166"/>
  <c r="E44" i="166"/>
  <c r="G41" i="166"/>
  <c r="F41" i="166"/>
  <c r="E41" i="166"/>
  <c r="G38" i="166"/>
  <c r="F38" i="166"/>
  <c r="E38" i="166"/>
  <c r="G35" i="166"/>
  <c r="F35" i="166"/>
  <c r="E35" i="166"/>
  <c r="G32" i="166"/>
  <c r="F32" i="166"/>
  <c r="E32" i="166"/>
  <c r="G29" i="166"/>
  <c r="F29" i="166"/>
  <c r="E29" i="166"/>
  <c r="G26" i="166"/>
  <c r="F26" i="166"/>
  <c r="E26" i="166"/>
  <c r="G23" i="166"/>
  <c r="F23" i="166"/>
  <c r="E23" i="166"/>
  <c r="G20" i="166"/>
  <c r="F20" i="166"/>
  <c r="E20" i="166"/>
  <c r="G17" i="166"/>
  <c r="F17" i="166"/>
  <c r="E17" i="166"/>
  <c r="E47" i="165"/>
  <c r="E44" i="165"/>
  <c r="E41" i="165"/>
  <c r="E38" i="165"/>
  <c r="E35" i="165"/>
  <c r="E32" i="165"/>
  <c r="I29" i="165"/>
  <c r="E29" i="165"/>
  <c r="E26" i="165"/>
  <c r="E23" i="165"/>
  <c r="I14" i="165"/>
  <c r="E20" i="165"/>
  <c r="E17" i="165"/>
  <c r="E14" i="165" s="1"/>
  <c r="K14" i="165"/>
  <c r="J14" i="165"/>
  <c r="G14" i="165"/>
  <c r="F14" i="165"/>
  <c r="I47" i="164"/>
  <c r="E47" i="164"/>
  <c r="I44" i="164"/>
  <c r="I41" i="164"/>
  <c r="I38" i="164"/>
  <c r="I35" i="164"/>
  <c r="I32" i="164"/>
  <c r="I29" i="164"/>
  <c r="E29" i="164"/>
  <c r="I26" i="164"/>
  <c r="E26" i="164"/>
  <c r="I23" i="164"/>
  <c r="I20" i="164"/>
  <c r="E20" i="164"/>
  <c r="I17" i="164"/>
  <c r="I14" i="164" s="1"/>
  <c r="E14" i="164"/>
  <c r="K14" i="164"/>
  <c r="J14" i="164"/>
  <c r="G14" i="164"/>
  <c r="F14" i="164"/>
  <c r="I47" i="163"/>
  <c r="E47" i="163"/>
  <c r="I44" i="163"/>
  <c r="E44" i="163"/>
  <c r="I41" i="163"/>
  <c r="E41" i="163"/>
  <c r="I38" i="163"/>
  <c r="E38" i="163"/>
  <c r="I35" i="163"/>
  <c r="E35" i="163"/>
  <c r="I32" i="163"/>
  <c r="E32" i="163"/>
  <c r="I29" i="163"/>
  <c r="E29" i="163"/>
  <c r="I26" i="163"/>
  <c r="E26" i="163"/>
  <c r="I23" i="163"/>
  <c r="E23" i="163"/>
  <c r="E14" i="163" s="1"/>
  <c r="I20" i="163"/>
  <c r="E20" i="163"/>
  <c r="I17" i="163"/>
  <c r="I14" i="163" s="1"/>
  <c r="E17" i="163"/>
  <c r="K14" i="163"/>
  <c r="J14" i="163"/>
  <c r="G14" i="163"/>
  <c r="G14" i="166" s="1"/>
  <c r="F14" i="163"/>
  <c r="F14" i="166" s="1"/>
  <c r="G47" i="162"/>
  <c r="F47" i="162"/>
  <c r="E47" i="162"/>
  <c r="G44" i="162"/>
  <c r="F44" i="162"/>
  <c r="E44" i="162"/>
  <c r="G41" i="162"/>
  <c r="F41" i="162"/>
  <c r="E41" i="162"/>
  <c r="G38" i="162"/>
  <c r="F38" i="162"/>
  <c r="E38" i="162"/>
  <c r="G35" i="162"/>
  <c r="F35" i="162"/>
  <c r="G32" i="162"/>
  <c r="F32" i="162"/>
  <c r="E32" i="162"/>
  <c r="G29" i="162"/>
  <c r="F29" i="162"/>
  <c r="E29" i="162"/>
  <c r="G26" i="162"/>
  <c r="F26" i="162"/>
  <c r="E26" i="162"/>
  <c r="G23" i="162"/>
  <c r="F23" i="162"/>
  <c r="E23" i="162"/>
  <c r="G20" i="162"/>
  <c r="F20" i="162"/>
  <c r="E20" i="162"/>
  <c r="G17" i="162"/>
  <c r="F17" i="162"/>
  <c r="E17" i="162"/>
  <c r="I47" i="161"/>
  <c r="I44" i="161"/>
  <c r="I41" i="161"/>
  <c r="I38" i="161"/>
  <c r="I35" i="161"/>
  <c r="I32" i="161"/>
  <c r="I29" i="161"/>
  <c r="I26" i="161"/>
  <c r="I23" i="161"/>
  <c r="I17" i="161"/>
  <c r="E29" i="161"/>
  <c r="I32" i="160"/>
  <c r="I17" i="160"/>
  <c r="I14" i="160" s="1"/>
  <c r="E23" i="160"/>
  <c r="E14" i="160"/>
  <c r="I47" i="159"/>
  <c r="I44" i="159"/>
  <c r="I41" i="159"/>
  <c r="I38" i="159"/>
  <c r="I14" i="159" s="1"/>
  <c r="I35" i="159"/>
  <c r="I32" i="159"/>
  <c r="I29" i="159"/>
  <c r="I26" i="159"/>
  <c r="I23" i="159"/>
  <c r="I20" i="159"/>
  <c r="I17" i="159"/>
  <c r="E47" i="159"/>
  <c r="E44" i="159"/>
  <c r="E41" i="159"/>
  <c r="E38" i="159"/>
  <c r="E35" i="159"/>
  <c r="E32" i="159"/>
  <c r="E29" i="159"/>
  <c r="E26" i="159"/>
  <c r="E23" i="159"/>
  <c r="E20" i="159"/>
  <c r="E17" i="159"/>
  <c r="E14" i="159" s="1"/>
  <c r="I47" i="158"/>
  <c r="I44" i="158"/>
  <c r="I41" i="158"/>
  <c r="I38" i="158"/>
  <c r="I35" i="158"/>
  <c r="I32" i="158"/>
  <c r="I14" i="158" s="1"/>
  <c r="I29" i="158"/>
  <c r="I26" i="158"/>
  <c r="I23" i="158"/>
  <c r="I20" i="158"/>
  <c r="I17" i="158"/>
  <c r="E47" i="158"/>
  <c r="E44" i="158"/>
  <c r="E41" i="158"/>
  <c r="E35" i="158"/>
  <c r="E35" i="162" s="1"/>
  <c r="E29" i="158"/>
  <c r="E26" i="158"/>
  <c r="E23" i="158"/>
  <c r="E20" i="158"/>
  <c r="E17" i="158"/>
  <c r="K14" i="161"/>
  <c r="J14" i="161"/>
  <c r="I14" i="161"/>
  <c r="G14" i="161"/>
  <c r="F14" i="161"/>
  <c r="E14" i="161"/>
  <c r="K14" i="160"/>
  <c r="J14" i="160"/>
  <c r="G14" i="160"/>
  <c r="F14" i="160"/>
  <c r="K14" i="159"/>
  <c r="J14" i="159"/>
  <c r="G14" i="159"/>
  <c r="F14" i="159"/>
  <c r="K14" i="158"/>
  <c r="J14" i="158"/>
  <c r="G14" i="158"/>
  <c r="G14" i="162" s="1"/>
  <c r="F14" i="158"/>
  <c r="F14" i="162" s="1"/>
  <c r="E14" i="158"/>
  <c r="E14" i="162" s="1"/>
  <c r="I47" i="153"/>
  <c r="I44" i="153"/>
  <c r="I41" i="153"/>
  <c r="I38" i="153"/>
  <c r="I35" i="153"/>
  <c r="I32" i="153"/>
  <c r="I29" i="153"/>
  <c r="I26" i="153"/>
  <c r="I23" i="153"/>
  <c r="I20" i="153"/>
  <c r="I17" i="153"/>
  <c r="K14" i="153"/>
  <c r="J14" i="153"/>
  <c r="E47" i="153"/>
  <c r="E17" i="153"/>
  <c r="F14" i="153"/>
  <c r="G14" i="153"/>
  <c r="I14" i="169" l="1"/>
  <c r="E14" i="166"/>
  <c r="E44" i="153" l="1"/>
  <c r="E20" i="153" l="1"/>
  <c r="E23" i="153"/>
  <c r="E26" i="153"/>
  <c r="E29" i="153"/>
  <c r="E32" i="153"/>
  <c r="E35" i="153"/>
  <c r="E38" i="153"/>
  <c r="E41" i="153"/>
  <c r="E14" i="153" l="1"/>
  <c r="I14" i="153"/>
  <c r="E14" i="70"/>
  <c r="K14" i="70"/>
  <c r="J14" i="70"/>
  <c r="J13" i="70"/>
  <c r="I46" i="76"/>
  <c r="I48" i="76"/>
  <c r="E23" i="109"/>
  <c r="E22" i="109"/>
  <c r="E21" i="109"/>
  <c r="I17" i="109"/>
  <c r="I18" i="109"/>
  <c r="I19" i="109"/>
  <c r="I21" i="109"/>
  <c r="I22" i="109"/>
  <c r="I23" i="109"/>
  <c r="I25" i="109"/>
  <c r="I26" i="109"/>
  <c r="I27" i="109"/>
  <c r="I29" i="109"/>
  <c r="I30" i="109"/>
  <c r="I31" i="109"/>
  <c r="E13" i="143" l="1"/>
  <c r="F13" i="143"/>
  <c r="G13" i="143"/>
  <c r="I22" i="26"/>
  <c r="E22" i="26"/>
  <c r="E26" i="26"/>
  <c r="I26" i="26"/>
  <c r="I31" i="26"/>
  <c r="E31" i="26"/>
  <c r="E35" i="26"/>
  <c r="I35" i="26"/>
  <c r="I40" i="26"/>
  <c r="E40" i="26"/>
  <c r="E17" i="26" s="1"/>
  <c r="E45" i="26"/>
  <c r="I45" i="26"/>
  <c r="I50" i="26"/>
  <c r="E50" i="26"/>
  <c r="E54" i="26"/>
  <c r="I54" i="26"/>
  <c r="I59" i="26"/>
  <c r="E59" i="26"/>
  <c r="E64" i="26"/>
  <c r="I64" i="26"/>
  <c r="I70" i="26"/>
  <c r="E70" i="26"/>
  <c r="I18" i="27"/>
  <c r="E18" i="27"/>
  <c r="I22" i="27"/>
  <c r="E22" i="27"/>
  <c r="E27" i="27"/>
  <c r="I27" i="27"/>
  <c r="I31" i="27"/>
  <c r="E31" i="27"/>
  <c r="I35" i="27"/>
  <c r="E35" i="27"/>
  <c r="I39" i="27"/>
  <c r="E39" i="27"/>
  <c r="I44" i="27"/>
  <c r="E44" i="27"/>
  <c r="I48" i="27"/>
  <c r="E48" i="27"/>
  <c r="I52" i="27"/>
  <c r="E52" i="27"/>
  <c r="I56" i="27"/>
  <c r="E56" i="27"/>
  <c r="E61" i="27"/>
  <c r="I61" i="27"/>
  <c r="I66" i="27"/>
  <c r="E66" i="27"/>
  <c r="E70" i="27"/>
  <c r="I70" i="27"/>
  <c r="I75" i="27"/>
  <c r="E75" i="27"/>
  <c r="E79" i="27"/>
  <c r="I79" i="27"/>
  <c r="I83" i="27"/>
  <c r="E83" i="27"/>
  <c r="F17" i="26"/>
  <c r="G17" i="26"/>
  <c r="J17" i="26"/>
  <c r="K17" i="26"/>
  <c r="F17" i="108"/>
  <c r="G17" i="108"/>
  <c r="J17" i="108"/>
  <c r="K17" i="108"/>
  <c r="N17" i="108"/>
  <c r="O17" i="108"/>
  <c r="M21" i="108"/>
  <c r="M17" i="108" s="1"/>
  <c r="I21" i="108"/>
  <c r="I17" i="108" s="1"/>
  <c r="E21" i="108"/>
  <c r="E17" i="108" s="1"/>
  <c r="I25" i="108"/>
  <c r="I29" i="108"/>
  <c r="E29" i="108"/>
  <c r="I33" i="108"/>
  <c r="I37" i="108"/>
  <c r="I41" i="108"/>
  <c r="E45" i="108"/>
  <c r="I45" i="108"/>
  <c r="M45" i="108"/>
  <c r="E49" i="108"/>
  <c r="I49" i="108"/>
  <c r="E57" i="108"/>
  <c r="I57" i="108"/>
  <c r="M57" i="108"/>
  <c r="I61" i="108"/>
  <c r="I65" i="108"/>
  <c r="M65" i="108"/>
  <c r="E69" i="108"/>
  <c r="I69" i="108"/>
  <c r="M73" i="108"/>
  <c r="I73" i="108"/>
  <c r="E73" i="108"/>
  <c r="I73" i="107"/>
  <c r="E73" i="107"/>
  <c r="E69" i="107"/>
  <c r="I69" i="107"/>
  <c r="I65" i="107"/>
  <c r="E61" i="107"/>
  <c r="I57" i="107"/>
  <c r="E57" i="107"/>
  <c r="E53" i="107"/>
  <c r="I49" i="107"/>
  <c r="E49" i="107"/>
  <c r="I45" i="107"/>
  <c r="E45" i="107"/>
  <c r="E41" i="107"/>
  <c r="I37" i="107"/>
  <c r="E37" i="107"/>
  <c r="I33" i="107"/>
  <c r="E33" i="107"/>
  <c r="I29" i="107"/>
  <c r="E29" i="107"/>
  <c r="I25" i="107"/>
  <c r="E25" i="107"/>
  <c r="I21" i="107"/>
  <c r="E21" i="107"/>
  <c r="M21" i="106"/>
  <c r="M25" i="106"/>
  <c r="M29" i="106"/>
  <c r="M33" i="106"/>
  <c r="M37" i="106"/>
  <c r="M41" i="106"/>
  <c r="M45" i="106"/>
  <c r="M49" i="106"/>
  <c r="M57" i="106"/>
  <c r="M61" i="106"/>
  <c r="M65" i="106"/>
  <c r="M69" i="106"/>
  <c r="M73" i="106"/>
  <c r="M77" i="106"/>
  <c r="K77" i="106"/>
  <c r="J77" i="106"/>
  <c r="I77" i="106"/>
  <c r="K73" i="106"/>
  <c r="J73" i="106"/>
  <c r="I73" i="106"/>
  <c r="K69" i="106"/>
  <c r="J69" i="106"/>
  <c r="I69" i="106"/>
  <c r="K65" i="106"/>
  <c r="J65" i="106"/>
  <c r="I65" i="106" s="1"/>
  <c r="K61" i="106"/>
  <c r="J61" i="106"/>
  <c r="I61" i="106"/>
  <c r="K57" i="106"/>
  <c r="J57" i="106"/>
  <c r="I57" i="106"/>
  <c r="K53" i="106"/>
  <c r="J53" i="106"/>
  <c r="I53" i="106"/>
  <c r="K49" i="106"/>
  <c r="J49" i="106"/>
  <c r="I49" i="106"/>
  <c r="K45" i="106"/>
  <c r="J45" i="106"/>
  <c r="I45" i="106"/>
  <c r="K41" i="106"/>
  <c r="J41" i="106"/>
  <c r="I41" i="106"/>
  <c r="K37" i="106"/>
  <c r="J37" i="106"/>
  <c r="I37" i="106"/>
  <c r="K33" i="106"/>
  <c r="J33" i="106"/>
  <c r="I33" i="106" s="1"/>
  <c r="K29" i="106"/>
  <c r="J29" i="106"/>
  <c r="I29" i="106"/>
  <c r="K25" i="106"/>
  <c r="J25" i="106"/>
  <c r="I25" i="106"/>
  <c r="J21" i="106"/>
  <c r="I21" i="106" s="1"/>
  <c r="K21" i="106"/>
  <c r="E73" i="106"/>
  <c r="E69" i="106"/>
  <c r="E65" i="106"/>
  <c r="E61" i="106"/>
  <c r="E57" i="106"/>
  <c r="E49" i="106"/>
  <c r="E45" i="106"/>
  <c r="E41" i="106"/>
  <c r="E37" i="106"/>
  <c r="E29" i="106"/>
  <c r="E25" i="106"/>
  <c r="E21" i="106"/>
  <c r="J77" i="105"/>
  <c r="M77" i="105"/>
  <c r="M73" i="105"/>
  <c r="M69" i="105"/>
  <c r="M65" i="105"/>
  <c r="M61" i="105"/>
  <c r="M57" i="105"/>
  <c r="M49" i="105"/>
  <c r="M45" i="105"/>
  <c r="M37" i="105"/>
  <c r="M25" i="105"/>
  <c r="M21" i="105"/>
  <c r="E21" i="105"/>
  <c r="E25" i="105"/>
  <c r="E29" i="105"/>
  <c r="E33" i="105"/>
  <c r="E37" i="105"/>
  <c r="E41" i="105"/>
  <c r="E45" i="105"/>
  <c r="E49" i="105"/>
  <c r="E53" i="105"/>
  <c r="E57" i="105"/>
  <c r="E61" i="105"/>
  <c r="E65" i="105"/>
  <c r="E69" i="105"/>
  <c r="E73" i="105"/>
  <c r="E77" i="105"/>
  <c r="E81" i="105"/>
  <c r="K77" i="105"/>
  <c r="I77" i="105"/>
  <c r="K73" i="105"/>
  <c r="J73" i="105"/>
  <c r="I73" i="105"/>
  <c r="K69" i="105"/>
  <c r="J69" i="105"/>
  <c r="I69" i="105"/>
  <c r="K65" i="105"/>
  <c r="J65" i="105"/>
  <c r="I65" i="105"/>
  <c r="K61" i="105"/>
  <c r="I61" i="105" s="1"/>
  <c r="J61" i="105"/>
  <c r="K57" i="105"/>
  <c r="J57" i="105"/>
  <c r="I57" i="105"/>
  <c r="K49" i="105"/>
  <c r="J49" i="105"/>
  <c r="I49" i="105"/>
  <c r="K45" i="105"/>
  <c r="J45" i="105"/>
  <c r="I45" i="105"/>
  <c r="K41" i="105"/>
  <c r="J41" i="105"/>
  <c r="I41" i="105" s="1"/>
  <c r="K37" i="105"/>
  <c r="J37" i="105"/>
  <c r="I37" i="105"/>
  <c r="K29" i="105"/>
  <c r="J29" i="105"/>
  <c r="I29" i="105"/>
  <c r="K25" i="105"/>
  <c r="J25" i="105"/>
  <c r="I25" i="105"/>
  <c r="I21" i="105"/>
  <c r="J21" i="105"/>
  <c r="K21" i="105"/>
  <c r="I17" i="26" l="1"/>
  <c r="I81" i="108"/>
  <c r="E17" i="107"/>
  <c r="F17" i="107"/>
  <c r="G17" i="107"/>
  <c r="I17" i="107"/>
  <c r="J17" i="107"/>
  <c r="K17" i="107"/>
  <c r="E17" i="106"/>
  <c r="F17" i="106"/>
  <c r="G17" i="106"/>
  <c r="I17" i="106"/>
  <c r="J17" i="106"/>
  <c r="K17" i="106"/>
  <c r="M17" i="106"/>
  <c r="N17" i="106"/>
  <c r="O17" i="106"/>
  <c r="E17" i="105"/>
  <c r="F17" i="105"/>
  <c r="G17" i="105"/>
  <c r="I17" i="105"/>
  <c r="J17" i="105"/>
  <c r="K17" i="105"/>
  <c r="M17" i="105"/>
  <c r="N17" i="105"/>
  <c r="O17" i="105"/>
  <c r="K79" i="99" l="1"/>
  <c r="J79" i="99"/>
  <c r="I79" i="99" s="1"/>
  <c r="K75" i="99"/>
  <c r="J75" i="99"/>
  <c r="I75" i="99" s="1"/>
  <c r="K71" i="99"/>
  <c r="J71" i="99"/>
  <c r="I71" i="99" s="1"/>
  <c r="K67" i="99"/>
  <c r="J67" i="99"/>
  <c r="I67" i="99"/>
  <c r="K63" i="99"/>
  <c r="J63" i="99"/>
  <c r="I63" i="99"/>
  <c r="K59" i="99"/>
  <c r="J59" i="99"/>
  <c r="I59" i="99"/>
  <c r="K55" i="99"/>
  <c r="J55" i="99"/>
  <c r="K51" i="99"/>
  <c r="J51" i="99"/>
  <c r="I51" i="99"/>
  <c r="K47" i="99"/>
  <c r="J47" i="99"/>
  <c r="I47" i="99" s="1"/>
  <c r="K43" i="99"/>
  <c r="I43" i="99" s="1"/>
  <c r="J43" i="99"/>
  <c r="K39" i="99"/>
  <c r="J39" i="99"/>
  <c r="K35" i="99"/>
  <c r="J35" i="99"/>
  <c r="I35" i="99" s="1"/>
  <c r="K31" i="99"/>
  <c r="J31" i="99"/>
  <c r="I31" i="99"/>
  <c r="K27" i="99"/>
  <c r="J27" i="99"/>
  <c r="I27" i="99"/>
  <c r="K23" i="99"/>
  <c r="J23" i="99"/>
  <c r="I23" i="99"/>
  <c r="K77" i="22"/>
  <c r="J77" i="22"/>
  <c r="I77" i="22"/>
  <c r="K73" i="22"/>
  <c r="J73" i="22"/>
  <c r="I73" i="22"/>
  <c r="K69" i="22"/>
  <c r="I69" i="22" s="1"/>
  <c r="J69" i="22"/>
  <c r="K65" i="22"/>
  <c r="J65" i="22"/>
  <c r="I65" i="22" s="1"/>
  <c r="K61" i="22"/>
  <c r="I61" i="22" s="1"/>
  <c r="J61" i="22"/>
  <c r="K57" i="22"/>
  <c r="J57" i="22"/>
  <c r="I57" i="22"/>
  <c r="K49" i="22"/>
  <c r="J49" i="22"/>
  <c r="I49" i="22"/>
  <c r="K45" i="22"/>
  <c r="J45" i="22"/>
  <c r="I45" i="22"/>
  <c r="K37" i="22"/>
  <c r="J37" i="22"/>
  <c r="I37" i="22"/>
  <c r="K25" i="22"/>
  <c r="J25" i="22"/>
  <c r="J21" i="22"/>
  <c r="K21" i="22"/>
  <c r="M73" i="23"/>
  <c r="M72" i="23"/>
  <c r="M71" i="23"/>
  <c r="M65" i="23"/>
  <c r="M64" i="23"/>
  <c r="M63" i="23"/>
  <c r="M57" i="23"/>
  <c r="M56" i="23"/>
  <c r="M55" i="23"/>
  <c r="M45" i="23"/>
  <c r="M44" i="23"/>
  <c r="M43" i="23"/>
  <c r="M21" i="23"/>
  <c r="M20" i="23"/>
  <c r="M19" i="23"/>
  <c r="I81" i="23"/>
  <c r="I80" i="23"/>
  <c r="I79" i="23"/>
  <c r="I77" i="23"/>
  <c r="I76" i="23"/>
  <c r="I75" i="23"/>
  <c r="I73" i="23"/>
  <c r="I72" i="23"/>
  <c r="I71" i="23"/>
  <c r="I69" i="23"/>
  <c r="I68" i="23"/>
  <c r="I67" i="23"/>
  <c r="I65" i="23"/>
  <c r="I64" i="23"/>
  <c r="I63" i="23"/>
  <c r="I61" i="23"/>
  <c r="I60" i="23"/>
  <c r="I59" i="23"/>
  <c r="I57" i="23"/>
  <c r="I56" i="23"/>
  <c r="I55" i="23"/>
  <c r="I49" i="23"/>
  <c r="I48" i="23"/>
  <c r="I47" i="23"/>
  <c r="I45" i="23"/>
  <c r="I44" i="23"/>
  <c r="I43" i="23"/>
  <c r="I41" i="23"/>
  <c r="I40" i="23"/>
  <c r="I39" i="23"/>
  <c r="I37" i="23"/>
  <c r="I36" i="23"/>
  <c r="I35" i="23"/>
  <c r="I33" i="23"/>
  <c r="I32" i="23"/>
  <c r="I31" i="23"/>
  <c r="I29" i="23"/>
  <c r="I28" i="23"/>
  <c r="I27" i="23"/>
  <c r="I25" i="23"/>
  <c r="I24" i="23"/>
  <c r="I23" i="23"/>
  <c r="I21" i="23"/>
  <c r="I20" i="23"/>
  <c r="I19" i="23"/>
  <c r="E73" i="23"/>
  <c r="E72" i="23"/>
  <c r="E71" i="23"/>
  <c r="E69" i="23"/>
  <c r="E68" i="23"/>
  <c r="E67" i="23"/>
  <c r="E57" i="23"/>
  <c r="E49" i="23"/>
  <c r="E48" i="23"/>
  <c r="E47" i="23"/>
  <c r="E45" i="23"/>
  <c r="E44" i="23"/>
  <c r="E43" i="23"/>
  <c r="E29" i="23"/>
  <c r="E28" i="23"/>
  <c r="E27" i="23"/>
  <c r="E21" i="23"/>
  <c r="E20" i="23"/>
  <c r="E19" i="23"/>
  <c r="I75" i="100"/>
  <c r="I74" i="100"/>
  <c r="I73" i="100"/>
  <c r="I71" i="100"/>
  <c r="I70" i="100"/>
  <c r="I69" i="100"/>
  <c r="I67" i="100"/>
  <c r="I66" i="100"/>
  <c r="I65" i="100"/>
  <c r="I63" i="100"/>
  <c r="I59" i="100"/>
  <c r="I58" i="100"/>
  <c r="I57" i="100"/>
  <c r="I51" i="100"/>
  <c r="I50" i="100"/>
  <c r="I49" i="100"/>
  <c r="I47" i="100"/>
  <c r="I46" i="100"/>
  <c r="I45" i="100"/>
  <c r="I39" i="100"/>
  <c r="I38" i="100"/>
  <c r="I37" i="100"/>
  <c r="I35" i="100"/>
  <c r="I34" i="100"/>
  <c r="I33" i="100"/>
  <c r="I31" i="100"/>
  <c r="I30" i="100"/>
  <c r="I29" i="100"/>
  <c r="I27" i="100"/>
  <c r="I26" i="100"/>
  <c r="I25" i="100"/>
  <c r="I23" i="100"/>
  <c r="I22" i="100"/>
  <c r="I21" i="100"/>
  <c r="E75" i="100"/>
  <c r="E74" i="100"/>
  <c r="E73" i="100"/>
  <c r="E71" i="100"/>
  <c r="E70" i="100"/>
  <c r="E63" i="100"/>
  <c r="E62" i="100"/>
  <c r="E61" i="100"/>
  <c r="E59" i="100"/>
  <c r="E58" i="100"/>
  <c r="E57" i="100"/>
  <c r="E55" i="100"/>
  <c r="E54" i="100"/>
  <c r="E53" i="100"/>
  <c r="E51" i="100"/>
  <c r="E50" i="100"/>
  <c r="E49" i="100"/>
  <c r="E47" i="100"/>
  <c r="E46" i="100"/>
  <c r="E45" i="100"/>
  <c r="E43" i="100"/>
  <c r="E42" i="100"/>
  <c r="E41" i="100"/>
  <c r="E39" i="100"/>
  <c r="E38" i="100"/>
  <c r="E37" i="100"/>
  <c r="E35" i="100"/>
  <c r="E34" i="100"/>
  <c r="E33" i="100"/>
  <c r="E31" i="100"/>
  <c r="E30" i="100"/>
  <c r="E29" i="100"/>
  <c r="E27" i="100"/>
  <c r="E26" i="100"/>
  <c r="E25" i="100"/>
  <c r="E23" i="100"/>
  <c r="E22" i="100"/>
  <c r="E21" i="100"/>
  <c r="M79" i="99"/>
  <c r="M78" i="99"/>
  <c r="M77" i="99"/>
  <c r="M75" i="99"/>
  <c r="M74" i="99"/>
  <c r="M73" i="99"/>
  <c r="M71" i="99"/>
  <c r="M70" i="99"/>
  <c r="M69" i="99"/>
  <c r="M67" i="99"/>
  <c r="M66" i="99"/>
  <c r="M65" i="99"/>
  <c r="M63" i="99"/>
  <c r="M62" i="99"/>
  <c r="M61" i="99"/>
  <c r="M59" i="99"/>
  <c r="M58" i="99"/>
  <c r="M57" i="99"/>
  <c r="M51" i="99"/>
  <c r="M50" i="99"/>
  <c r="M49" i="99"/>
  <c r="M47" i="99"/>
  <c r="M46" i="99"/>
  <c r="M45" i="99"/>
  <c r="M43" i="99"/>
  <c r="M42" i="99"/>
  <c r="M41" i="99"/>
  <c r="M39" i="99"/>
  <c r="M38" i="99"/>
  <c r="M37" i="99"/>
  <c r="M35" i="99"/>
  <c r="M34" i="99"/>
  <c r="M33" i="99"/>
  <c r="M31" i="99"/>
  <c r="M30" i="99"/>
  <c r="M29" i="99"/>
  <c r="M27" i="99"/>
  <c r="M26" i="99"/>
  <c r="M25" i="99"/>
  <c r="M23" i="99"/>
  <c r="M22" i="99"/>
  <c r="M21" i="99"/>
  <c r="E75" i="99"/>
  <c r="E74" i="99"/>
  <c r="E73" i="99"/>
  <c r="E71" i="99"/>
  <c r="E70" i="99"/>
  <c r="E69" i="99"/>
  <c r="E67" i="99"/>
  <c r="E66" i="99"/>
  <c r="E65" i="99"/>
  <c r="E63" i="99"/>
  <c r="E62" i="99"/>
  <c r="E61" i="99"/>
  <c r="E59" i="99"/>
  <c r="E58" i="99"/>
  <c r="E57" i="99"/>
  <c r="E51" i="99"/>
  <c r="E50" i="99"/>
  <c r="E49" i="99"/>
  <c r="E47" i="99"/>
  <c r="E46" i="99"/>
  <c r="E45" i="99"/>
  <c r="E43" i="99"/>
  <c r="E42" i="99"/>
  <c r="E41" i="99"/>
  <c r="E39" i="99"/>
  <c r="E38" i="99"/>
  <c r="E37" i="99"/>
  <c r="E31" i="99"/>
  <c r="E30" i="99"/>
  <c r="E29" i="99"/>
  <c r="E27" i="99"/>
  <c r="E26" i="99"/>
  <c r="E25" i="99"/>
  <c r="E23" i="99"/>
  <c r="E22" i="99"/>
  <c r="E21" i="99"/>
  <c r="M77" i="22"/>
  <c r="M76" i="22"/>
  <c r="M75" i="22"/>
  <c r="M73" i="22"/>
  <c r="M72" i="22"/>
  <c r="M71" i="22"/>
  <c r="M69" i="22"/>
  <c r="M68" i="22"/>
  <c r="M67" i="22"/>
  <c r="M65" i="22"/>
  <c r="M64" i="22"/>
  <c r="M63" i="22"/>
  <c r="M61" i="22"/>
  <c r="M60" i="22"/>
  <c r="M59" i="22"/>
  <c r="M57" i="22"/>
  <c r="M56" i="22"/>
  <c r="M55" i="22"/>
  <c r="M49" i="22"/>
  <c r="M48" i="22"/>
  <c r="M47" i="22"/>
  <c r="M45" i="22"/>
  <c r="M44" i="22"/>
  <c r="M43" i="22"/>
  <c r="M37" i="22"/>
  <c r="M36" i="22"/>
  <c r="M35" i="22"/>
  <c r="M25" i="22"/>
  <c r="M24" i="22"/>
  <c r="M23" i="22"/>
  <c r="M21" i="22"/>
  <c r="M20" i="22"/>
  <c r="M19" i="22"/>
  <c r="E81" i="22"/>
  <c r="E77" i="22"/>
  <c r="E73" i="22"/>
  <c r="E69" i="22"/>
  <c r="E65" i="22"/>
  <c r="E61" i="22"/>
  <c r="E57" i="22"/>
  <c r="E53" i="22"/>
  <c r="E49" i="22"/>
  <c r="E48" i="22"/>
  <c r="E45" i="22"/>
  <c r="E41" i="22"/>
  <c r="E37" i="22"/>
  <c r="E33" i="22"/>
  <c r="E29" i="22"/>
  <c r="E25" i="22"/>
  <c r="E21" i="22"/>
  <c r="I25" i="22" l="1"/>
  <c r="I39" i="99"/>
  <c r="I21" i="22"/>
  <c r="I55" i="99"/>
  <c r="O17" i="23"/>
  <c r="N17" i="23"/>
  <c r="M17" i="23"/>
  <c r="O16" i="23"/>
  <c r="N16" i="23"/>
  <c r="M16" i="23"/>
  <c r="O15" i="23"/>
  <c r="N15" i="23"/>
  <c r="M15" i="23"/>
  <c r="K17" i="23"/>
  <c r="J17" i="23"/>
  <c r="I17" i="23"/>
  <c r="K16" i="23"/>
  <c r="J16" i="23"/>
  <c r="K15" i="23"/>
  <c r="J15" i="23"/>
  <c r="G17" i="23"/>
  <c r="F17" i="23"/>
  <c r="E17" i="23"/>
  <c r="G16" i="23"/>
  <c r="F16" i="23"/>
  <c r="G15" i="23"/>
  <c r="F15" i="23"/>
  <c r="K19" i="100"/>
  <c r="J19" i="100"/>
  <c r="I19" i="100"/>
  <c r="K18" i="100"/>
  <c r="J18" i="100"/>
  <c r="K17" i="100"/>
  <c r="J17" i="100"/>
  <c r="G19" i="100"/>
  <c r="F19" i="100"/>
  <c r="E19" i="100"/>
  <c r="G18" i="100"/>
  <c r="F18" i="100"/>
  <c r="G17" i="100"/>
  <c r="F17" i="100"/>
  <c r="O19" i="99"/>
  <c r="N19" i="99"/>
  <c r="M19" i="99"/>
  <c r="O18" i="99"/>
  <c r="N18" i="99"/>
  <c r="M18" i="99"/>
  <c r="O17" i="99"/>
  <c r="N17" i="99"/>
  <c r="M17" i="99"/>
  <c r="K19" i="99"/>
  <c r="J19" i="99"/>
  <c r="I19" i="99"/>
  <c r="K18" i="99"/>
  <c r="J18" i="99"/>
  <c r="I18" i="99"/>
  <c r="K17" i="99"/>
  <c r="J17" i="99"/>
  <c r="I17" i="99"/>
  <c r="G19" i="99"/>
  <c r="F19" i="99"/>
  <c r="E19" i="99"/>
  <c r="G18" i="99"/>
  <c r="F18" i="99"/>
  <c r="E18" i="99"/>
  <c r="G17" i="99"/>
  <c r="F17" i="99"/>
  <c r="E17" i="99"/>
  <c r="F16" i="22"/>
  <c r="G16" i="22"/>
  <c r="N16" i="22"/>
  <c r="O16" i="22"/>
  <c r="E17" i="22"/>
  <c r="F17" i="22"/>
  <c r="G17" i="22"/>
  <c r="I17" i="22"/>
  <c r="J17" i="22"/>
  <c r="K17" i="22"/>
  <c r="M17" i="22"/>
  <c r="N17" i="22"/>
  <c r="O17" i="22"/>
  <c r="E17" i="100"/>
  <c r="E18" i="100"/>
  <c r="I18" i="100"/>
  <c r="I17" i="100"/>
  <c r="E80" i="22"/>
  <c r="E79" i="22"/>
  <c r="K76" i="22"/>
  <c r="J76" i="22"/>
  <c r="I76" i="22"/>
  <c r="E76" i="22"/>
  <c r="K75" i="22"/>
  <c r="J75" i="22"/>
  <c r="I75" i="22"/>
  <c r="E75" i="22"/>
  <c r="K72" i="22"/>
  <c r="I72" i="22" s="1"/>
  <c r="J72" i="22"/>
  <c r="E72" i="22"/>
  <c r="K71" i="22"/>
  <c r="J71" i="22"/>
  <c r="I71" i="22"/>
  <c r="E71" i="22"/>
  <c r="K68" i="22"/>
  <c r="J68" i="22"/>
  <c r="I68" i="22"/>
  <c r="E68" i="22"/>
  <c r="K67" i="22"/>
  <c r="J67" i="22"/>
  <c r="I67" i="22" s="1"/>
  <c r="E67" i="22"/>
  <c r="K64" i="22"/>
  <c r="J64" i="22"/>
  <c r="I64" i="22"/>
  <c r="E64" i="22"/>
  <c r="K63" i="22"/>
  <c r="J63" i="22"/>
  <c r="I63" i="22" s="1"/>
  <c r="E63" i="22"/>
  <c r="K60" i="22"/>
  <c r="J60" i="22"/>
  <c r="I60" i="22" s="1"/>
  <c r="E60" i="22"/>
  <c r="K59" i="22"/>
  <c r="J59" i="22"/>
  <c r="I59" i="22"/>
  <c r="E59" i="22"/>
  <c r="K56" i="22"/>
  <c r="J56" i="22"/>
  <c r="E56" i="22"/>
  <c r="K55" i="22"/>
  <c r="J55" i="22"/>
  <c r="I55" i="22" s="1"/>
  <c r="E55" i="22"/>
  <c r="E52" i="22"/>
  <c r="E51" i="22"/>
  <c r="K48" i="22"/>
  <c r="J48" i="22"/>
  <c r="I48" i="22"/>
  <c r="K47" i="22"/>
  <c r="J47" i="22"/>
  <c r="I47" i="22"/>
  <c r="E47" i="22"/>
  <c r="K44" i="22"/>
  <c r="J44" i="22"/>
  <c r="I44" i="22"/>
  <c r="E44" i="22"/>
  <c r="K43" i="22"/>
  <c r="J43" i="22"/>
  <c r="I43" i="22"/>
  <c r="E43" i="22"/>
  <c r="K40" i="22"/>
  <c r="J40" i="22"/>
  <c r="I40" i="22" s="1"/>
  <c r="E40" i="22"/>
  <c r="K39" i="22"/>
  <c r="J39" i="22"/>
  <c r="E39" i="22"/>
  <c r="K36" i="22"/>
  <c r="J36" i="22"/>
  <c r="I36" i="22" s="1"/>
  <c r="E36" i="22"/>
  <c r="K35" i="22"/>
  <c r="J35" i="22"/>
  <c r="I35" i="22"/>
  <c r="E35" i="22"/>
  <c r="E32" i="22"/>
  <c r="E31" i="22"/>
  <c r="K28" i="22"/>
  <c r="J28" i="22"/>
  <c r="I28" i="22" s="1"/>
  <c r="E28" i="22"/>
  <c r="K27" i="22"/>
  <c r="J27" i="22"/>
  <c r="I27" i="22" s="1"/>
  <c r="E27" i="22"/>
  <c r="K24" i="22"/>
  <c r="J24" i="22"/>
  <c r="I24" i="22"/>
  <c r="E24" i="22"/>
  <c r="M15" i="22"/>
  <c r="K23" i="22"/>
  <c r="J23" i="22"/>
  <c r="I23" i="22"/>
  <c r="E23" i="22"/>
  <c r="M16" i="22"/>
  <c r="K20" i="22"/>
  <c r="J20" i="22"/>
  <c r="I20" i="22"/>
  <c r="E20" i="22"/>
  <c r="K19" i="22"/>
  <c r="J19" i="22"/>
  <c r="I19" i="22"/>
  <c r="E19" i="22"/>
  <c r="O15" i="22"/>
  <c r="N15" i="22"/>
  <c r="G15" i="22"/>
  <c r="F15" i="22"/>
  <c r="J15" i="22" l="1"/>
  <c r="K15" i="22"/>
  <c r="I56" i="22"/>
  <c r="K16" i="22"/>
  <c r="I39" i="22"/>
  <c r="J16" i="22"/>
  <c r="E16" i="22"/>
  <c r="E15" i="22"/>
  <c r="I15" i="22"/>
  <c r="I16" i="22"/>
  <c r="E13" i="21" l="1"/>
  <c r="F13" i="21"/>
  <c r="G13" i="21"/>
  <c r="K75" i="20"/>
  <c r="K71" i="20"/>
  <c r="K67" i="20"/>
  <c r="K63" i="20"/>
  <c r="K59" i="20"/>
  <c r="K55" i="20"/>
  <c r="K51" i="20"/>
  <c r="K47" i="20"/>
  <c r="K43" i="20"/>
  <c r="K39" i="20"/>
  <c r="K35" i="20"/>
  <c r="K31" i="20"/>
  <c r="K27" i="20"/>
  <c r="K15" i="20" s="1"/>
  <c r="K23" i="20"/>
  <c r="K19" i="20"/>
  <c r="G75" i="20"/>
  <c r="G71" i="20"/>
  <c r="G67" i="20"/>
  <c r="G63" i="20"/>
  <c r="G59" i="20"/>
  <c r="G55" i="20"/>
  <c r="G51" i="20"/>
  <c r="G47" i="20"/>
  <c r="G43" i="20"/>
  <c r="G39" i="20"/>
  <c r="G35" i="20"/>
  <c r="G31" i="20"/>
  <c r="G27" i="20"/>
  <c r="G23" i="20"/>
  <c r="G19" i="20"/>
  <c r="E15" i="20"/>
  <c r="H15" i="20"/>
  <c r="I15" i="20"/>
  <c r="L15" i="20"/>
  <c r="M15" i="20"/>
  <c r="N15" i="20"/>
  <c r="G15" i="20" l="1"/>
  <c r="H14" i="18" l="1"/>
  <c r="I14" i="18"/>
  <c r="G28" i="18"/>
  <c r="G22" i="18"/>
  <c r="G17" i="18"/>
  <c r="G14" i="18" l="1"/>
  <c r="I53" i="26" l="1"/>
  <c r="E53" i="26"/>
  <c r="I52" i="26"/>
  <c r="E52" i="26"/>
  <c r="E51" i="152"/>
  <c r="E50" i="152"/>
  <c r="E49" i="152"/>
  <c r="E47" i="152"/>
  <c r="E46" i="152"/>
  <c r="E45" i="152"/>
  <c r="E43" i="152"/>
  <c r="E42" i="152"/>
  <c r="E41" i="152"/>
  <c r="E39" i="152"/>
  <c r="E38" i="152"/>
  <c r="E37" i="152"/>
  <c r="E35" i="152"/>
  <c r="E34" i="152"/>
  <c r="E33" i="152"/>
  <c r="E31" i="152"/>
  <c r="E30" i="152"/>
  <c r="E29" i="152"/>
  <c r="E27" i="152"/>
  <c r="E26" i="152"/>
  <c r="E25" i="152"/>
  <c r="E23" i="152"/>
  <c r="E22" i="152"/>
  <c r="E21" i="152"/>
  <c r="E19" i="152"/>
  <c r="E18" i="152"/>
  <c r="E17" i="152"/>
  <c r="E15" i="152"/>
  <c r="E14" i="152"/>
  <c r="E13" i="152"/>
  <c r="E33" i="151"/>
  <c r="E32" i="151"/>
  <c r="E31" i="151"/>
  <c r="E29" i="151"/>
  <c r="E28" i="151"/>
  <c r="E27" i="151"/>
  <c r="E25" i="151"/>
  <c r="E24" i="151"/>
  <c r="E23" i="151"/>
  <c r="E21" i="151"/>
  <c r="E20" i="151"/>
  <c r="E19" i="151"/>
  <c r="E17" i="151"/>
  <c r="E16" i="151"/>
  <c r="E15" i="151"/>
  <c r="G13" i="151"/>
  <c r="F13" i="151"/>
  <c r="E13" i="151"/>
  <c r="G12" i="151"/>
  <c r="F12" i="151"/>
  <c r="E12" i="151" s="1"/>
  <c r="G11" i="151"/>
  <c r="F11" i="151"/>
  <c r="E11" i="151"/>
  <c r="E51" i="150"/>
  <c r="E50" i="150"/>
  <c r="E47" i="150"/>
  <c r="E46" i="150"/>
  <c r="E43" i="150"/>
  <c r="E42" i="150"/>
  <c r="E39" i="150"/>
  <c r="E38" i="150"/>
  <c r="E35" i="150"/>
  <c r="E34" i="150"/>
  <c r="E31" i="150"/>
  <c r="E30" i="150"/>
  <c r="E27" i="150"/>
  <c r="E26" i="150"/>
  <c r="E23" i="150"/>
  <c r="E22" i="150"/>
  <c r="E19" i="150"/>
  <c r="E18" i="150"/>
  <c r="E15" i="150"/>
  <c r="E14" i="150"/>
  <c r="E81" i="149"/>
  <c r="E80" i="149"/>
  <c r="E77" i="149"/>
  <c r="E76" i="149"/>
  <c r="E73" i="149"/>
  <c r="E72" i="149"/>
  <c r="E69" i="149"/>
  <c r="E68" i="149"/>
  <c r="E65" i="149"/>
  <c r="E64" i="149"/>
  <c r="E61" i="149"/>
  <c r="E60" i="149"/>
  <c r="E57" i="149"/>
  <c r="E56" i="149"/>
  <c r="E53" i="149"/>
  <c r="E52" i="149"/>
  <c r="E48" i="149"/>
  <c r="E47" i="149"/>
  <c r="E43" i="149"/>
  <c r="E42" i="149"/>
  <c r="E39" i="149"/>
  <c r="E38" i="149"/>
  <c r="E35" i="149"/>
  <c r="E34" i="149"/>
  <c r="E31" i="149"/>
  <c r="E30" i="149"/>
  <c r="E27" i="149"/>
  <c r="E26" i="149"/>
  <c r="E23" i="149"/>
  <c r="E22" i="149"/>
  <c r="E19" i="149"/>
  <c r="E18" i="149"/>
  <c r="E15" i="149"/>
  <c r="E14" i="149"/>
  <c r="E79" i="148"/>
  <c r="E78" i="148"/>
  <c r="E75" i="148"/>
  <c r="E74" i="148"/>
  <c r="E71" i="148"/>
  <c r="E70" i="148"/>
  <c r="E67" i="148"/>
  <c r="E66" i="148"/>
  <c r="E63" i="148"/>
  <c r="E62" i="148"/>
  <c r="E59" i="148"/>
  <c r="E58" i="148"/>
  <c r="E55" i="148"/>
  <c r="E54" i="148"/>
  <c r="E51" i="148"/>
  <c r="E50" i="148"/>
  <c r="E47" i="148"/>
  <c r="E46" i="148"/>
  <c r="E43" i="148"/>
  <c r="E42" i="148"/>
  <c r="E39" i="148"/>
  <c r="E38" i="148"/>
  <c r="E35" i="148"/>
  <c r="E34" i="148"/>
  <c r="E31" i="148"/>
  <c r="E30" i="148"/>
  <c r="E27" i="148"/>
  <c r="E26" i="148"/>
  <c r="E23" i="148"/>
  <c r="E22" i="148"/>
  <c r="E19" i="148"/>
  <c r="E18" i="148"/>
  <c r="E15" i="148"/>
  <c r="E14" i="148"/>
  <c r="E80" i="147"/>
  <c r="E79" i="147"/>
  <c r="E76" i="147"/>
  <c r="E75" i="147"/>
  <c r="E72" i="147"/>
  <c r="E71" i="147"/>
  <c r="E68" i="147"/>
  <c r="E67" i="147"/>
  <c r="E64" i="147"/>
  <c r="E63" i="147"/>
  <c r="E60" i="147"/>
  <c r="E59" i="147"/>
  <c r="E56" i="147"/>
  <c r="E55" i="147"/>
  <c r="E52" i="147"/>
  <c r="E51" i="147"/>
  <c r="E48" i="147"/>
  <c r="E47" i="147"/>
  <c r="E44" i="147"/>
  <c r="E43" i="147"/>
  <c r="E40" i="147"/>
  <c r="E39" i="147"/>
  <c r="E36" i="147"/>
  <c r="E35" i="147"/>
  <c r="E31" i="147"/>
  <c r="E30" i="147"/>
  <c r="E27" i="147"/>
  <c r="E26" i="147"/>
  <c r="E23" i="147"/>
  <c r="E22" i="147"/>
  <c r="E19" i="147"/>
  <c r="E18" i="147"/>
  <c r="E15" i="147"/>
  <c r="E14" i="147"/>
  <c r="E79" i="146"/>
  <c r="E78" i="146"/>
  <c r="E75" i="146"/>
  <c r="E74" i="146"/>
  <c r="E71" i="146"/>
  <c r="E70" i="146"/>
  <c r="E67" i="146"/>
  <c r="E66" i="146"/>
  <c r="E63" i="146"/>
  <c r="E62" i="146"/>
  <c r="E59" i="146"/>
  <c r="E58" i="146"/>
  <c r="E55" i="146"/>
  <c r="E54" i="146"/>
  <c r="E51" i="146"/>
  <c r="E50" i="146"/>
  <c r="E47" i="146"/>
  <c r="E46" i="146"/>
  <c r="E43" i="146"/>
  <c r="E42" i="146"/>
  <c r="E39" i="146"/>
  <c r="E38" i="146"/>
  <c r="E35" i="146"/>
  <c r="E34" i="146"/>
  <c r="E31" i="146"/>
  <c r="E30" i="146"/>
  <c r="E27" i="146"/>
  <c r="E26" i="146"/>
  <c r="E23" i="146"/>
  <c r="E22" i="146"/>
  <c r="E19" i="146"/>
  <c r="E18" i="146"/>
  <c r="E15" i="146"/>
  <c r="E14" i="146"/>
  <c r="E79" i="145"/>
  <c r="E78" i="145"/>
  <c r="E75" i="145"/>
  <c r="E74" i="145"/>
  <c r="E71" i="145"/>
  <c r="E70" i="145"/>
  <c r="E67" i="145"/>
  <c r="E66" i="145"/>
  <c r="E63" i="145"/>
  <c r="E62" i="145"/>
  <c r="E59" i="145"/>
  <c r="E58" i="145"/>
  <c r="E55" i="145"/>
  <c r="E54" i="145"/>
  <c r="E51" i="145"/>
  <c r="E50" i="145"/>
  <c r="E47" i="145"/>
  <c r="E46" i="145"/>
  <c r="E43" i="145"/>
  <c r="E42" i="145"/>
  <c r="E39" i="145"/>
  <c r="E38" i="145"/>
  <c r="E35" i="145"/>
  <c r="E34" i="145"/>
  <c r="E31" i="145"/>
  <c r="E30" i="145"/>
  <c r="E27" i="145"/>
  <c r="E26" i="145"/>
  <c r="E23" i="145"/>
  <c r="E22" i="145"/>
  <c r="E19" i="145"/>
  <c r="E18" i="145"/>
  <c r="E15" i="145"/>
  <c r="E14" i="145"/>
  <c r="F21" i="135"/>
  <c r="F17" i="135" s="1"/>
  <c r="G21" i="135"/>
  <c r="G17" i="135" s="1"/>
  <c r="H21" i="135"/>
  <c r="H17" i="135" s="1"/>
  <c r="F53" i="134"/>
  <c r="F49" i="134"/>
  <c r="F45" i="134"/>
  <c r="F41" i="134"/>
  <c r="F37" i="134"/>
  <c r="F33" i="134"/>
  <c r="F29" i="134"/>
  <c r="F25" i="134"/>
  <c r="G21" i="134"/>
  <c r="G17" i="134" s="1"/>
  <c r="H21" i="134"/>
  <c r="H17" i="134" s="1"/>
  <c r="I21" i="134"/>
  <c r="I17" i="134" s="1"/>
  <c r="F21" i="134" l="1"/>
  <c r="F17" i="134" s="1"/>
  <c r="J81" i="126" l="1"/>
  <c r="J80" i="126"/>
  <c r="J79" i="126"/>
  <c r="F81" i="126"/>
  <c r="F80" i="126"/>
  <c r="F79" i="126"/>
  <c r="J77" i="126"/>
  <c r="J76" i="126"/>
  <c r="J75" i="126"/>
  <c r="F77" i="126"/>
  <c r="F76" i="126"/>
  <c r="F75" i="126"/>
  <c r="J73" i="126"/>
  <c r="J72" i="126"/>
  <c r="J71" i="126"/>
  <c r="F73" i="126"/>
  <c r="F72" i="126"/>
  <c r="F71" i="126"/>
  <c r="J69" i="126"/>
  <c r="J68" i="126"/>
  <c r="J67" i="126"/>
  <c r="F69" i="126"/>
  <c r="F68" i="126"/>
  <c r="F67" i="126"/>
  <c r="J65" i="126"/>
  <c r="J64" i="126"/>
  <c r="J63" i="126"/>
  <c r="F65" i="126"/>
  <c r="F64" i="126"/>
  <c r="F63" i="126"/>
  <c r="J61" i="126"/>
  <c r="J60" i="126"/>
  <c r="J59" i="126"/>
  <c r="F61" i="126"/>
  <c r="F60" i="126"/>
  <c r="F59" i="126"/>
  <c r="J57" i="126"/>
  <c r="J56" i="126"/>
  <c r="J55" i="126"/>
  <c r="F57" i="126"/>
  <c r="F56" i="126"/>
  <c r="F55" i="126"/>
  <c r="J53" i="126"/>
  <c r="J52" i="126"/>
  <c r="J51" i="126"/>
  <c r="F53" i="126"/>
  <c r="F52" i="126"/>
  <c r="F51" i="126"/>
  <c r="J49" i="126"/>
  <c r="J48" i="126"/>
  <c r="J47" i="126"/>
  <c r="F49" i="126"/>
  <c r="F48" i="126"/>
  <c r="F47" i="126"/>
  <c r="J45" i="126"/>
  <c r="J44" i="126"/>
  <c r="J43" i="126"/>
  <c r="F45" i="126"/>
  <c r="F44" i="126"/>
  <c r="F43" i="126"/>
  <c r="J41" i="126"/>
  <c r="J40" i="126"/>
  <c r="J39" i="126"/>
  <c r="F41" i="126"/>
  <c r="F40" i="126"/>
  <c r="F39" i="126"/>
  <c r="J37" i="126"/>
  <c r="J36" i="126"/>
  <c r="J35" i="126"/>
  <c r="F37" i="126"/>
  <c r="F36" i="126"/>
  <c r="F35" i="126"/>
  <c r="J33" i="126"/>
  <c r="J32" i="126"/>
  <c r="J31" i="126"/>
  <c r="F33" i="126"/>
  <c r="F32" i="126"/>
  <c r="F31" i="126"/>
  <c r="J29" i="126"/>
  <c r="J28" i="126"/>
  <c r="J27" i="126"/>
  <c r="F29" i="126"/>
  <c r="F28" i="126"/>
  <c r="F27" i="126"/>
  <c r="J25" i="126"/>
  <c r="J24" i="126"/>
  <c r="J23" i="126"/>
  <c r="F25" i="126"/>
  <c r="F24" i="126"/>
  <c r="F23" i="126"/>
  <c r="J21" i="126"/>
  <c r="J20" i="126"/>
  <c r="J19" i="126"/>
  <c r="F21" i="126"/>
  <c r="F20" i="126"/>
  <c r="F19" i="126"/>
  <c r="J81" i="55"/>
  <c r="J80" i="55"/>
  <c r="J79" i="55"/>
  <c r="J77" i="55"/>
  <c r="J76" i="55"/>
  <c r="J75" i="55"/>
  <c r="J73" i="55"/>
  <c r="J72" i="55"/>
  <c r="J71" i="55"/>
  <c r="J69" i="55"/>
  <c r="J68" i="55"/>
  <c r="J67" i="55"/>
  <c r="J65" i="55"/>
  <c r="J64" i="55"/>
  <c r="J63" i="55"/>
  <c r="J61" i="55"/>
  <c r="J60" i="55"/>
  <c r="J59" i="55"/>
  <c r="J57" i="55"/>
  <c r="J56" i="55"/>
  <c r="J55" i="55"/>
  <c r="J53" i="55"/>
  <c r="J52" i="55"/>
  <c r="J51" i="55"/>
  <c r="J49" i="55"/>
  <c r="J48" i="55"/>
  <c r="J47" i="55"/>
  <c r="J45" i="55"/>
  <c r="J44" i="55"/>
  <c r="J43" i="55"/>
  <c r="J41" i="55"/>
  <c r="J40" i="55"/>
  <c r="J39" i="55"/>
  <c r="J37" i="55"/>
  <c r="J36" i="55"/>
  <c r="J35" i="55"/>
  <c r="J33" i="55"/>
  <c r="J32" i="55"/>
  <c r="J31" i="55"/>
  <c r="J29" i="55"/>
  <c r="J28" i="55"/>
  <c r="J27" i="55"/>
  <c r="J25" i="55"/>
  <c r="J24" i="55"/>
  <c r="J23" i="55"/>
  <c r="J21" i="55"/>
  <c r="H81" i="55"/>
  <c r="G81" i="55"/>
  <c r="F81" i="55" s="1"/>
  <c r="H80" i="55"/>
  <c r="G80" i="55"/>
  <c r="F80" i="55" s="1"/>
  <c r="H79" i="55"/>
  <c r="G79" i="55"/>
  <c r="F79" i="55"/>
  <c r="H77" i="55"/>
  <c r="G77" i="55"/>
  <c r="F77" i="55" s="1"/>
  <c r="H76" i="55"/>
  <c r="F76" i="55" s="1"/>
  <c r="G76" i="55"/>
  <c r="H75" i="55"/>
  <c r="G75" i="55"/>
  <c r="F75" i="55" s="1"/>
  <c r="H73" i="55"/>
  <c r="G73" i="55"/>
  <c r="H72" i="55"/>
  <c r="G72" i="55"/>
  <c r="F72" i="55"/>
  <c r="H71" i="55"/>
  <c r="G71" i="55"/>
  <c r="F71" i="55" s="1"/>
  <c r="H69" i="55"/>
  <c r="G69" i="55"/>
  <c r="F69" i="55" s="1"/>
  <c r="H68" i="55"/>
  <c r="G68" i="55"/>
  <c r="F68" i="55" s="1"/>
  <c r="H67" i="55"/>
  <c r="G67" i="55"/>
  <c r="F67" i="55"/>
  <c r="H65" i="55"/>
  <c r="F65" i="55" s="1"/>
  <c r="G65" i="55"/>
  <c r="H64" i="55"/>
  <c r="G64" i="55"/>
  <c r="H63" i="55"/>
  <c r="G63" i="55"/>
  <c r="F63" i="55" s="1"/>
  <c r="H61" i="55"/>
  <c r="G61" i="55"/>
  <c r="F61" i="55" s="1"/>
  <c r="H60" i="55"/>
  <c r="G60" i="55"/>
  <c r="F60" i="55"/>
  <c r="H59" i="55"/>
  <c r="G59" i="55"/>
  <c r="F59" i="55" s="1"/>
  <c r="H57" i="55"/>
  <c r="G57" i="55"/>
  <c r="F57" i="55" s="1"/>
  <c r="H56" i="55"/>
  <c r="G56" i="55"/>
  <c r="F56" i="55"/>
  <c r="H55" i="55"/>
  <c r="G55" i="55"/>
  <c r="F55" i="55"/>
  <c r="H53" i="55"/>
  <c r="G53" i="55"/>
  <c r="F53" i="55" s="1"/>
  <c r="H52" i="55"/>
  <c r="G52" i="55"/>
  <c r="H51" i="55"/>
  <c r="G51" i="55"/>
  <c r="F51" i="55"/>
  <c r="H49" i="55"/>
  <c r="G49" i="55"/>
  <c r="F49" i="55" s="1"/>
  <c r="H48" i="55"/>
  <c r="G48" i="55"/>
  <c r="F48" i="55"/>
  <c r="H47" i="55"/>
  <c r="G47" i="55"/>
  <c r="F47" i="55" s="1"/>
  <c r="H45" i="55"/>
  <c r="G45" i="55"/>
  <c r="F45" i="55" s="1"/>
  <c r="H44" i="55"/>
  <c r="G44" i="55"/>
  <c r="F44" i="55"/>
  <c r="H43" i="55"/>
  <c r="G43" i="55"/>
  <c r="F43" i="55" s="1"/>
  <c r="H41" i="55"/>
  <c r="G41" i="55"/>
  <c r="F41" i="55" s="1"/>
  <c r="H40" i="55"/>
  <c r="F40" i="55" s="1"/>
  <c r="G40" i="55"/>
  <c r="H39" i="55"/>
  <c r="G39" i="55"/>
  <c r="F39" i="55"/>
  <c r="H37" i="55"/>
  <c r="G37" i="55"/>
  <c r="F37" i="55" s="1"/>
  <c r="H36" i="55"/>
  <c r="G36" i="55"/>
  <c r="F36" i="55"/>
  <c r="H35" i="55"/>
  <c r="G35" i="55"/>
  <c r="F35" i="55" s="1"/>
  <c r="H33" i="55"/>
  <c r="G33" i="55"/>
  <c r="H32" i="55"/>
  <c r="G32" i="55"/>
  <c r="F32" i="55" s="1"/>
  <c r="H31" i="55"/>
  <c r="G31" i="55"/>
  <c r="F31" i="55" s="1"/>
  <c r="H29" i="55"/>
  <c r="G29" i="55"/>
  <c r="H28" i="55"/>
  <c r="F28" i="55" s="1"/>
  <c r="G28" i="55"/>
  <c r="H27" i="55"/>
  <c r="G27" i="55"/>
  <c r="F27" i="55"/>
  <c r="H25" i="55"/>
  <c r="G25" i="55"/>
  <c r="F25" i="55"/>
  <c r="H24" i="55"/>
  <c r="G24" i="55"/>
  <c r="F24" i="55"/>
  <c r="H23" i="55"/>
  <c r="G23" i="55"/>
  <c r="F23" i="55" s="1"/>
  <c r="G20" i="55"/>
  <c r="F20" i="55" s="1"/>
  <c r="H20" i="55"/>
  <c r="G21" i="55"/>
  <c r="H21" i="55"/>
  <c r="K17" i="55"/>
  <c r="L17" i="55"/>
  <c r="G17" i="126"/>
  <c r="H17" i="126"/>
  <c r="K17" i="126"/>
  <c r="L17" i="126"/>
  <c r="F33" i="55" l="1"/>
  <c r="F29" i="55"/>
  <c r="J17" i="126"/>
  <c r="F17" i="126"/>
  <c r="F52" i="55"/>
  <c r="F64" i="55"/>
  <c r="J17" i="55"/>
  <c r="H17" i="55"/>
  <c r="F73" i="55"/>
  <c r="G17" i="55"/>
  <c r="F21" i="55"/>
  <c r="F17" i="55" s="1"/>
  <c r="N19" i="53" l="1"/>
  <c r="J19" i="53"/>
  <c r="N23" i="53"/>
  <c r="J23" i="53"/>
  <c r="N27" i="53"/>
  <c r="N15" i="53" s="1"/>
  <c r="J27" i="53"/>
  <c r="J31" i="53"/>
  <c r="J15" i="53" s="1"/>
  <c r="F15" i="53" s="1"/>
  <c r="N31" i="53"/>
  <c r="N35" i="53"/>
  <c r="J35" i="53"/>
  <c r="J39" i="53"/>
  <c r="N39" i="53"/>
  <c r="N43" i="53"/>
  <c r="J43" i="53"/>
  <c r="J47" i="53"/>
  <c r="N47" i="53"/>
  <c r="N51" i="53"/>
  <c r="J51" i="53"/>
  <c r="J55" i="53"/>
  <c r="N55" i="53"/>
  <c r="N59" i="53"/>
  <c r="N63" i="53"/>
  <c r="N67" i="53"/>
  <c r="N71" i="53"/>
  <c r="N75" i="53"/>
  <c r="N79" i="53"/>
  <c r="J59" i="53"/>
  <c r="J63" i="53"/>
  <c r="J67" i="53"/>
  <c r="J71" i="53"/>
  <c r="J75" i="53"/>
  <c r="J79" i="53"/>
  <c r="H79" i="53"/>
  <c r="G79" i="53"/>
  <c r="F79" i="53"/>
  <c r="H78" i="53"/>
  <c r="G78" i="53"/>
  <c r="F78" i="53" s="1"/>
  <c r="H77" i="53"/>
  <c r="G77" i="53"/>
  <c r="F77" i="53"/>
  <c r="H75" i="53"/>
  <c r="G75" i="53"/>
  <c r="F75" i="53"/>
  <c r="H74" i="53"/>
  <c r="G74" i="53"/>
  <c r="F74" i="53"/>
  <c r="H73" i="53"/>
  <c r="F73" i="53" s="1"/>
  <c r="G73" i="53"/>
  <c r="H71" i="53"/>
  <c r="G71" i="53"/>
  <c r="F71" i="53"/>
  <c r="H70" i="53"/>
  <c r="G70" i="53"/>
  <c r="F70" i="53" s="1"/>
  <c r="H69" i="53"/>
  <c r="G69" i="53"/>
  <c r="F69" i="53"/>
  <c r="H67" i="53"/>
  <c r="G67" i="53"/>
  <c r="F67" i="53" s="1"/>
  <c r="H66" i="53"/>
  <c r="G66" i="53"/>
  <c r="F66" i="53"/>
  <c r="H65" i="53"/>
  <c r="G65" i="53"/>
  <c r="F65" i="53"/>
  <c r="H63" i="53"/>
  <c r="G63" i="53"/>
  <c r="F63" i="53"/>
  <c r="H62" i="53"/>
  <c r="F62" i="53" s="1"/>
  <c r="G62" i="53"/>
  <c r="H61" i="53"/>
  <c r="G61" i="53"/>
  <c r="F61" i="53"/>
  <c r="H59" i="53"/>
  <c r="G59" i="53"/>
  <c r="F59" i="53" s="1"/>
  <c r="H58" i="53"/>
  <c r="G58" i="53"/>
  <c r="F58" i="53"/>
  <c r="H57" i="53"/>
  <c r="G57" i="53"/>
  <c r="F57" i="53" s="1"/>
  <c r="H55" i="53"/>
  <c r="G55" i="53"/>
  <c r="F55" i="53"/>
  <c r="H54" i="53"/>
  <c r="G54" i="53"/>
  <c r="F54" i="53"/>
  <c r="H53" i="53"/>
  <c r="G53" i="53"/>
  <c r="F53" i="53"/>
  <c r="H51" i="53"/>
  <c r="F51" i="53" s="1"/>
  <c r="G51" i="53"/>
  <c r="H50" i="53"/>
  <c r="G50" i="53"/>
  <c r="F50" i="53"/>
  <c r="H49" i="53"/>
  <c r="G49" i="53"/>
  <c r="F49" i="53" s="1"/>
  <c r="H47" i="53"/>
  <c r="G47" i="53"/>
  <c r="F47" i="53"/>
  <c r="H46" i="53"/>
  <c r="G46" i="53"/>
  <c r="F46" i="53" s="1"/>
  <c r="H45" i="53"/>
  <c r="G45" i="53"/>
  <c r="F45" i="53"/>
  <c r="H43" i="53"/>
  <c r="G43" i="53"/>
  <c r="F43" i="53"/>
  <c r="H42" i="53"/>
  <c r="G42" i="53"/>
  <c r="F42" i="53"/>
  <c r="H41" i="53"/>
  <c r="F41" i="53" s="1"/>
  <c r="G41" i="53"/>
  <c r="H39" i="53"/>
  <c r="G39" i="53"/>
  <c r="F39" i="53"/>
  <c r="H38" i="53"/>
  <c r="G38" i="53"/>
  <c r="F38" i="53" s="1"/>
  <c r="H37" i="53"/>
  <c r="G37" i="53"/>
  <c r="F37" i="53"/>
  <c r="H35" i="53"/>
  <c r="G35" i="53"/>
  <c r="F35" i="53" s="1"/>
  <c r="H34" i="53"/>
  <c r="G34" i="53"/>
  <c r="F34" i="53"/>
  <c r="H33" i="53"/>
  <c r="G33" i="53"/>
  <c r="F33" i="53"/>
  <c r="H31" i="53"/>
  <c r="G31" i="53"/>
  <c r="F31" i="53"/>
  <c r="H30" i="53"/>
  <c r="F30" i="53" s="1"/>
  <c r="G30" i="53"/>
  <c r="H29" i="53"/>
  <c r="G29" i="53"/>
  <c r="F29" i="53"/>
  <c r="H27" i="53"/>
  <c r="G27" i="53"/>
  <c r="F27" i="53" s="1"/>
  <c r="H26" i="53"/>
  <c r="G26" i="53"/>
  <c r="F26" i="53"/>
  <c r="H25" i="53"/>
  <c r="G25" i="53"/>
  <c r="F25" i="53" s="1"/>
  <c r="H23" i="53"/>
  <c r="G23" i="53"/>
  <c r="F23" i="53"/>
  <c r="H22" i="53"/>
  <c r="G22" i="53"/>
  <c r="F22" i="53"/>
  <c r="H21" i="53"/>
  <c r="G21" i="53"/>
  <c r="F21" i="53"/>
  <c r="F19" i="53"/>
  <c r="G19" i="53"/>
  <c r="H19" i="53"/>
  <c r="K15" i="53"/>
  <c r="G15" i="53" s="1"/>
  <c r="L15" i="53"/>
  <c r="O15" i="53"/>
  <c r="P15" i="53"/>
  <c r="H15" i="53" s="1"/>
  <c r="F13" i="51"/>
  <c r="G13" i="51"/>
  <c r="E17" i="51"/>
  <c r="E16" i="51"/>
  <c r="E15" i="51"/>
  <c r="E21" i="51"/>
  <c r="E20" i="51"/>
  <c r="E19" i="51"/>
  <c r="E25" i="51"/>
  <c r="E24" i="51"/>
  <c r="E23" i="51"/>
  <c r="E29" i="51"/>
  <c r="E28" i="51"/>
  <c r="E27" i="51"/>
  <c r="E33" i="51"/>
  <c r="E32" i="51"/>
  <c r="E31" i="51"/>
  <c r="E37" i="51"/>
  <c r="E36" i="51"/>
  <c r="E35" i="51"/>
  <c r="E41" i="51"/>
  <c r="E40" i="51"/>
  <c r="E39" i="51"/>
  <c r="E45" i="51"/>
  <c r="E13" i="51" s="1"/>
  <c r="E44" i="51"/>
  <c r="E43" i="51"/>
  <c r="E49" i="51"/>
  <c r="E48" i="51"/>
  <c r="E47" i="51"/>
  <c r="E53" i="51"/>
  <c r="E52" i="51"/>
  <c r="E51" i="51"/>
  <c r="E57" i="51"/>
  <c r="E56" i="51"/>
  <c r="E55" i="51"/>
  <c r="E61" i="51"/>
  <c r="E60" i="51"/>
  <c r="E59" i="51"/>
  <c r="E65" i="51"/>
  <c r="E64" i="51"/>
  <c r="E63" i="51"/>
  <c r="E69" i="51"/>
  <c r="E68" i="51"/>
  <c r="E67" i="51"/>
  <c r="E73" i="51"/>
  <c r="E72" i="51"/>
  <c r="E71" i="51"/>
  <c r="E77" i="51"/>
  <c r="F18" i="129" l="1"/>
  <c r="E18" i="129" s="1"/>
  <c r="E47" i="129"/>
  <c r="E46" i="129"/>
  <c r="E45" i="129"/>
  <c r="E43" i="129"/>
  <c r="E42" i="129"/>
  <c r="E41" i="129"/>
  <c r="E39" i="129"/>
  <c r="E38" i="129"/>
  <c r="E37" i="129"/>
  <c r="E35" i="129"/>
  <c r="E34" i="129"/>
  <c r="E33" i="129"/>
  <c r="E31" i="129"/>
  <c r="E30" i="129"/>
  <c r="E29" i="129"/>
  <c r="E26" i="129"/>
  <c r="E27" i="129"/>
  <c r="E25" i="129"/>
  <c r="E17" i="129"/>
  <c r="E16" i="129"/>
  <c r="E49" i="92"/>
  <c r="E48" i="92"/>
  <c r="E47" i="92"/>
  <c r="E45" i="92"/>
  <c r="E44" i="92"/>
  <c r="E43" i="92"/>
  <c r="E41" i="92"/>
  <c r="E40" i="92"/>
  <c r="E39" i="92"/>
  <c r="E37" i="92"/>
  <c r="E36" i="92"/>
  <c r="E35" i="92"/>
  <c r="E33" i="92"/>
  <c r="E32" i="92"/>
  <c r="E31" i="92"/>
  <c r="E29" i="92"/>
  <c r="E28" i="92"/>
  <c r="E27" i="92"/>
  <c r="E25" i="92"/>
  <c r="E24" i="92"/>
  <c r="E23" i="92"/>
  <c r="E21" i="92"/>
  <c r="E20" i="92"/>
  <c r="E19" i="92"/>
  <c r="E16" i="92"/>
  <c r="E17" i="92"/>
  <c r="E15" i="92"/>
  <c r="G15" i="92"/>
  <c r="H15" i="92"/>
  <c r="I15" i="92"/>
  <c r="G16" i="92"/>
  <c r="H16" i="92"/>
  <c r="I16" i="92"/>
  <c r="F16" i="92"/>
  <c r="F17" i="92"/>
  <c r="G19" i="92"/>
  <c r="H19" i="92"/>
  <c r="I19" i="92"/>
  <c r="G20" i="92"/>
  <c r="H20" i="92"/>
  <c r="I20" i="92"/>
  <c r="G21" i="92"/>
  <c r="G17" i="92" s="1"/>
  <c r="H21" i="92"/>
  <c r="H17" i="92" s="1"/>
  <c r="I21" i="92"/>
  <c r="I17" i="92" s="1"/>
  <c r="F19" i="92"/>
  <c r="F15" i="92" s="1"/>
  <c r="F20" i="92"/>
  <c r="F21" i="92"/>
  <c r="G16" i="129"/>
  <c r="H16" i="129"/>
  <c r="I16" i="129"/>
  <c r="G17" i="129"/>
  <c r="H17" i="129"/>
  <c r="I17" i="129"/>
  <c r="G18" i="129"/>
  <c r="H18" i="129"/>
  <c r="I18" i="129"/>
  <c r="F16" i="129"/>
  <c r="F17" i="129"/>
  <c r="E12" i="143" l="1"/>
  <c r="E11" i="143"/>
  <c r="G11" i="143"/>
  <c r="G12" i="143"/>
  <c r="F11" i="143"/>
  <c r="F12" i="143"/>
  <c r="G19" i="55" l="1"/>
  <c r="H19" i="55"/>
  <c r="F16" i="126"/>
  <c r="E16" i="116" l="1"/>
  <c r="F16" i="116"/>
  <c r="G16" i="116"/>
  <c r="I16" i="116"/>
  <c r="J16" i="116"/>
  <c r="K16" i="116"/>
  <c r="I52" i="85" l="1"/>
  <c r="E28" i="85"/>
  <c r="E27" i="85"/>
  <c r="E26" i="85"/>
  <c r="E52" i="84"/>
  <c r="E51" i="84"/>
  <c r="E48" i="84"/>
  <c r="E47" i="84"/>
  <c r="E46" i="84"/>
  <c r="E44" i="84"/>
  <c r="E43" i="84"/>
  <c r="E42" i="84"/>
  <c r="E40" i="84"/>
  <c r="E39" i="84"/>
  <c r="E38" i="84"/>
  <c r="E36" i="84"/>
  <c r="E35" i="84"/>
  <c r="E34" i="84"/>
  <c r="E32" i="84"/>
  <c r="E31" i="84"/>
  <c r="E30" i="84"/>
  <c r="E28" i="84"/>
  <c r="E27" i="84"/>
  <c r="E26" i="84"/>
  <c r="E24" i="84"/>
  <c r="E23" i="84"/>
  <c r="E22" i="84"/>
  <c r="E20" i="84"/>
  <c r="E19" i="84"/>
  <c r="E18" i="84"/>
  <c r="I52" i="83"/>
  <c r="E52" i="86" s="1"/>
  <c r="I51" i="83"/>
  <c r="I48" i="83"/>
  <c r="E48" i="86" s="1"/>
  <c r="I47" i="83"/>
  <c r="E47" i="86" s="1"/>
  <c r="I46" i="83"/>
  <c r="E48" i="83"/>
  <c r="E47" i="83"/>
  <c r="E46" i="83"/>
  <c r="I44" i="83"/>
  <c r="I43" i="83"/>
  <c r="I42" i="83"/>
  <c r="I40" i="83"/>
  <c r="I39" i="83"/>
  <c r="I38" i="83"/>
  <c r="I36" i="83"/>
  <c r="I35" i="83"/>
  <c r="I34" i="83"/>
  <c r="I32" i="83"/>
  <c r="I31" i="83"/>
  <c r="I30" i="83"/>
  <c r="I28" i="83"/>
  <c r="E28" i="86" s="1"/>
  <c r="I27" i="83"/>
  <c r="E27" i="86" s="1"/>
  <c r="I26" i="83"/>
  <c r="E26" i="86" s="1"/>
  <c r="E28" i="83"/>
  <c r="E27" i="83"/>
  <c r="E26" i="83"/>
  <c r="I24" i="83"/>
  <c r="I23" i="83"/>
  <c r="I22" i="83"/>
  <c r="I20" i="83"/>
  <c r="E20" i="86" s="1"/>
  <c r="I19" i="83"/>
  <c r="I18" i="83"/>
  <c r="E20" i="83"/>
  <c r="E19" i="83"/>
  <c r="E18" i="83"/>
  <c r="I52" i="82"/>
  <c r="I51" i="82"/>
  <c r="I50" i="82"/>
  <c r="I48" i="82"/>
  <c r="I47" i="82"/>
  <c r="I46" i="82"/>
  <c r="I44" i="82"/>
  <c r="I43" i="82"/>
  <c r="I42" i="82"/>
  <c r="I40" i="82"/>
  <c r="I39" i="82"/>
  <c r="I38" i="82"/>
  <c r="I36" i="82"/>
  <c r="I35" i="82"/>
  <c r="I34" i="82"/>
  <c r="E34" i="86" s="1"/>
  <c r="I32" i="82"/>
  <c r="I31" i="82"/>
  <c r="I30" i="82"/>
  <c r="I28" i="82"/>
  <c r="I27" i="82"/>
  <c r="I26" i="82"/>
  <c r="I24" i="82"/>
  <c r="I23" i="82"/>
  <c r="I22" i="82"/>
  <c r="I20" i="82"/>
  <c r="I19" i="82"/>
  <c r="I18" i="82"/>
  <c r="E52" i="82"/>
  <c r="E51" i="82"/>
  <c r="E50" i="82"/>
  <c r="E48" i="82"/>
  <c r="E47" i="82"/>
  <c r="E46" i="82"/>
  <c r="E44" i="82"/>
  <c r="E43" i="82"/>
  <c r="E42" i="82"/>
  <c r="E40" i="82"/>
  <c r="E39" i="82"/>
  <c r="E38" i="82"/>
  <c r="E36" i="82"/>
  <c r="E35" i="82"/>
  <c r="E34" i="82"/>
  <c r="E32" i="82"/>
  <c r="E31" i="82"/>
  <c r="E30" i="82"/>
  <c r="E28" i="82"/>
  <c r="E27" i="82"/>
  <c r="E26" i="82"/>
  <c r="E24" i="82"/>
  <c r="E23" i="82"/>
  <c r="E22" i="82"/>
  <c r="E50" i="86"/>
  <c r="E42" i="86"/>
  <c r="E40" i="86"/>
  <c r="E39" i="86"/>
  <c r="E38" i="86"/>
  <c r="E36" i="86"/>
  <c r="E18" i="86"/>
  <c r="G52" i="86"/>
  <c r="F52" i="86"/>
  <c r="G51" i="86"/>
  <c r="F51" i="86"/>
  <c r="G50" i="86"/>
  <c r="F50" i="86"/>
  <c r="G48" i="86"/>
  <c r="F48" i="86"/>
  <c r="G47" i="86"/>
  <c r="F47" i="86"/>
  <c r="G46" i="86"/>
  <c r="F46" i="86"/>
  <c r="G44" i="86"/>
  <c r="F44" i="86"/>
  <c r="G43" i="86"/>
  <c r="F43" i="86"/>
  <c r="G42" i="86"/>
  <c r="F42" i="86"/>
  <c r="G40" i="86"/>
  <c r="F40" i="86"/>
  <c r="G39" i="86"/>
  <c r="F39" i="86"/>
  <c r="G38" i="86"/>
  <c r="F38" i="86"/>
  <c r="G36" i="86"/>
  <c r="F36" i="86"/>
  <c r="G35" i="86"/>
  <c r="F35" i="86"/>
  <c r="G34" i="86"/>
  <c r="F34" i="86"/>
  <c r="G32" i="86"/>
  <c r="F32" i="86"/>
  <c r="G31" i="86"/>
  <c r="F31" i="86"/>
  <c r="G30" i="86"/>
  <c r="F30" i="86"/>
  <c r="G28" i="86"/>
  <c r="F28" i="86"/>
  <c r="G27" i="86"/>
  <c r="F27" i="86"/>
  <c r="G26" i="86"/>
  <c r="F26" i="86"/>
  <c r="G24" i="86"/>
  <c r="F24" i="86"/>
  <c r="G23" i="86"/>
  <c r="F23" i="86"/>
  <c r="G22" i="86"/>
  <c r="F22" i="86"/>
  <c r="G20" i="86"/>
  <c r="G19" i="86"/>
  <c r="G18" i="86"/>
  <c r="F19" i="86"/>
  <c r="F20" i="86"/>
  <c r="F18" i="86"/>
  <c r="E43" i="86" l="1"/>
  <c r="E44" i="86"/>
  <c r="E30" i="86"/>
  <c r="E32" i="86"/>
  <c r="E31" i="86"/>
  <c r="E24" i="86"/>
  <c r="E16" i="86" s="1"/>
  <c r="E19" i="86"/>
  <c r="E51" i="86"/>
  <c r="E46" i="86"/>
  <c r="E35" i="86"/>
  <c r="E22" i="86"/>
  <c r="E23" i="86"/>
  <c r="I47" i="27" l="1"/>
  <c r="E47" i="27"/>
  <c r="E40" i="130" l="1"/>
  <c r="E39" i="130"/>
  <c r="E37" i="130"/>
  <c r="E36" i="130"/>
  <c r="E34" i="130"/>
  <c r="E33" i="130"/>
  <c r="E31" i="130"/>
  <c r="E30" i="130"/>
  <c r="E28" i="130"/>
  <c r="E27" i="130"/>
  <c r="E25" i="130"/>
  <c r="E24" i="130"/>
  <c r="E22" i="130"/>
  <c r="E21" i="130"/>
  <c r="E19" i="130"/>
  <c r="E18" i="130"/>
  <c r="E16" i="130"/>
  <c r="E15" i="130"/>
  <c r="H15" i="144"/>
  <c r="H14" i="144"/>
  <c r="G15" i="144"/>
  <c r="G14" i="144"/>
  <c r="F15" i="144"/>
  <c r="F14" i="144"/>
  <c r="E15" i="144"/>
  <c r="E14" i="144"/>
  <c r="H16" i="130"/>
  <c r="H15" i="130"/>
  <c r="G16" i="130"/>
  <c r="G15" i="130"/>
  <c r="F16" i="130"/>
  <c r="F15" i="130"/>
  <c r="J16" i="126" l="1"/>
  <c r="K16" i="126"/>
  <c r="L16" i="126"/>
  <c r="J46" i="53" l="1"/>
  <c r="J66" i="53"/>
  <c r="K76" i="106" l="1"/>
  <c r="J76" i="106"/>
  <c r="K75" i="106"/>
  <c r="J75" i="106"/>
  <c r="K72" i="106"/>
  <c r="J72" i="106"/>
  <c r="K71" i="106"/>
  <c r="J71" i="106"/>
  <c r="K68" i="106"/>
  <c r="J68" i="106"/>
  <c r="K67" i="106"/>
  <c r="J67" i="106"/>
  <c r="K64" i="106"/>
  <c r="J64" i="106"/>
  <c r="K63" i="106"/>
  <c r="J63" i="106"/>
  <c r="K60" i="106"/>
  <c r="J60" i="106"/>
  <c r="K59" i="106"/>
  <c r="J59" i="106"/>
  <c r="K56" i="106"/>
  <c r="J56" i="106"/>
  <c r="K55" i="106"/>
  <c r="J55" i="106"/>
  <c r="K52" i="106"/>
  <c r="J52" i="106"/>
  <c r="K51" i="106"/>
  <c r="J51" i="106"/>
  <c r="K48" i="106"/>
  <c r="J48" i="106"/>
  <c r="K47" i="106"/>
  <c r="J47" i="106"/>
  <c r="K44" i="106"/>
  <c r="J44" i="106"/>
  <c r="K43" i="106"/>
  <c r="J43" i="106"/>
  <c r="K40" i="106"/>
  <c r="J40" i="106"/>
  <c r="K39" i="106"/>
  <c r="J39" i="106"/>
  <c r="K36" i="106"/>
  <c r="J36" i="106"/>
  <c r="K35" i="106"/>
  <c r="J35" i="106"/>
  <c r="K32" i="106"/>
  <c r="J32" i="106"/>
  <c r="K31" i="106"/>
  <c r="J31" i="106"/>
  <c r="K28" i="106"/>
  <c r="J28" i="106"/>
  <c r="K27" i="106"/>
  <c r="J27" i="106"/>
  <c r="K24" i="106"/>
  <c r="J24" i="106"/>
  <c r="K23" i="106"/>
  <c r="J23" i="106"/>
  <c r="J19" i="106"/>
  <c r="K19" i="106"/>
  <c r="J20" i="106"/>
  <c r="K20" i="106"/>
  <c r="K76" i="105"/>
  <c r="J76" i="105"/>
  <c r="K75" i="105"/>
  <c r="J75" i="105"/>
  <c r="K72" i="105"/>
  <c r="J72" i="105"/>
  <c r="K71" i="105"/>
  <c r="J71" i="105"/>
  <c r="K68" i="105"/>
  <c r="J68" i="105"/>
  <c r="K67" i="105"/>
  <c r="J67" i="105"/>
  <c r="K64" i="105"/>
  <c r="J64" i="105"/>
  <c r="K63" i="105"/>
  <c r="J63" i="105"/>
  <c r="K60" i="105"/>
  <c r="J60" i="105"/>
  <c r="K59" i="105"/>
  <c r="J59" i="105"/>
  <c r="K56" i="105"/>
  <c r="J56" i="105"/>
  <c r="K55" i="105"/>
  <c r="J55" i="105"/>
  <c r="K48" i="105"/>
  <c r="J48" i="105"/>
  <c r="K47" i="105"/>
  <c r="J47" i="105"/>
  <c r="K44" i="105"/>
  <c r="J44" i="105"/>
  <c r="K43" i="105"/>
  <c r="J43" i="105"/>
  <c r="K40" i="105"/>
  <c r="J40" i="105"/>
  <c r="K39" i="105"/>
  <c r="J39" i="105"/>
  <c r="K36" i="105"/>
  <c r="J36" i="105"/>
  <c r="K35" i="105"/>
  <c r="J35" i="105"/>
  <c r="K28" i="105"/>
  <c r="J28" i="105"/>
  <c r="K27" i="105"/>
  <c r="J27" i="105"/>
  <c r="K24" i="105"/>
  <c r="J24" i="105"/>
  <c r="K23" i="105"/>
  <c r="J23" i="105"/>
  <c r="J19" i="105"/>
  <c r="K19" i="105"/>
  <c r="J20" i="105"/>
  <c r="K20" i="105"/>
  <c r="F16" i="106"/>
  <c r="H18" i="53" l="1"/>
  <c r="G18" i="53"/>
  <c r="N78" i="53"/>
  <c r="J78" i="53"/>
  <c r="N74" i="53"/>
  <c r="J74" i="53"/>
  <c r="N70" i="53"/>
  <c r="J70" i="53"/>
  <c r="N66" i="53"/>
  <c r="N62" i="53"/>
  <c r="J62" i="53"/>
  <c r="N58" i="53"/>
  <c r="J58" i="53"/>
  <c r="N54" i="53"/>
  <c r="J54" i="53"/>
  <c r="N50" i="53"/>
  <c r="J50" i="53"/>
  <c r="N46" i="53"/>
  <c r="N42" i="53"/>
  <c r="J42" i="53"/>
  <c r="N38" i="53"/>
  <c r="J38" i="53"/>
  <c r="N34" i="53"/>
  <c r="J34" i="53"/>
  <c r="N30" i="53"/>
  <c r="J30" i="53"/>
  <c r="N26" i="53"/>
  <c r="J26" i="53"/>
  <c r="N22" i="53"/>
  <c r="J22" i="53"/>
  <c r="J18" i="53"/>
  <c r="N18" i="53"/>
  <c r="K14" i="53"/>
  <c r="L14" i="53"/>
  <c r="O14" i="53"/>
  <c r="P14" i="53"/>
  <c r="E76" i="51"/>
  <c r="F12" i="51"/>
  <c r="G12" i="51"/>
  <c r="K28" i="18"/>
  <c r="G27" i="18"/>
  <c r="K22" i="18"/>
  <c r="K17" i="18"/>
  <c r="E14" i="18"/>
  <c r="H13" i="18"/>
  <c r="G13" i="18" s="1"/>
  <c r="I13" i="18"/>
  <c r="L14" i="18"/>
  <c r="M14" i="18"/>
  <c r="E13" i="18"/>
  <c r="H12" i="18"/>
  <c r="I12" i="18"/>
  <c r="L13" i="18"/>
  <c r="M13" i="18"/>
  <c r="G21" i="18"/>
  <c r="G16" i="18"/>
  <c r="I82" i="27"/>
  <c r="E82" i="27"/>
  <c r="I78" i="27"/>
  <c r="E78" i="27"/>
  <c r="I74" i="27"/>
  <c r="E74" i="27"/>
  <c r="I69" i="27"/>
  <c r="E69" i="27"/>
  <c r="I65" i="27"/>
  <c r="E65" i="27"/>
  <c r="I60" i="27"/>
  <c r="E60" i="27"/>
  <c r="I55" i="27"/>
  <c r="E55" i="27"/>
  <c r="I51" i="27"/>
  <c r="E51" i="27"/>
  <c r="I43" i="27"/>
  <c r="E43" i="27"/>
  <c r="I38" i="27"/>
  <c r="E38" i="27"/>
  <c r="I34" i="27"/>
  <c r="E34" i="27"/>
  <c r="I30" i="27"/>
  <c r="E30" i="27"/>
  <c r="I26" i="27"/>
  <c r="E26" i="27"/>
  <c r="I21" i="27"/>
  <c r="E21" i="27"/>
  <c r="I17" i="27"/>
  <c r="E17" i="27"/>
  <c r="F16" i="26"/>
  <c r="G16" i="26"/>
  <c r="J16" i="26"/>
  <c r="K16" i="26"/>
  <c r="I69" i="26"/>
  <c r="E69" i="26"/>
  <c r="I63" i="26"/>
  <c r="E63" i="26"/>
  <c r="I58" i="26"/>
  <c r="E58" i="26"/>
  <c r="I49" i="26"/>
  <c r="E49" i="26"/>
  <c r="I44" i="26"/>
  <c r="E44" i="26"/>
  <c r="I39" i="26"/>
  <c r="E39" i="26"/>
  <c r="I34" i="26"/>
  <c r="E34" i="26"/>
  <c r="I30" i="26"/>
  <c r="E30" i="26"/>
  <c r="I25" i="26"/>
  <c r="E25" i="26"/>
  <c r="E21" i="26"/>
  <c r="I21" i="26"/>
  <c r="I16" i="26" l="1"/>
  <c r="E16" i="26"/>
  <c r="K14" i="18"/>
  <c r="K13" i="18"/>
  <c r="G12" i="18"/>
  <c r="F18" i="53"/>
  <c r="G14" i="53"/>
  <c r="E12" i="51"/>
  <c r="J14" i="53"/>
  <c r="H14" i="53"/>
  <c r="N14" i="53"/>
  <c r="E78" i="96"/>
  <c r="E77" i="96"/>
  <c r="E76" i="96"/>
  <c r="E74" i="96"/>
  <c r="E73" i="96"/>
  <c r="E72" i="96"/>
  <c r="E70" i="96"/>
  <c r="E69" i="96"/>
  <c r="E68" i="96"/>
  <c r="E66" i="96"/>
  <c r="E65" i="96"/>
  <c r="E64" i="96"/>
  <c r="E62" i="96"/>
  <c r="E61" i="96"/>
  <c r="E60" i="96"/>
  <c r="E58" i="96"/>
  <c r="E57" i="96"/>
  <c r="E56" i="96"/>
  <c r="E54" i="96"/>
  <c r="E53" i="96"/>
  <c r="E52" i="96"/>
  <c r="E50" i="96"/>
  <c r="E49" i="96"/>
  <c r="E48" i="96"/>
  <c r="E46" i="96"/>
  <c r="E45" i="96"/>
  <c r="E44" i="96"/>
  <c r="E42" i="96"/>
  <c r="E41" i="96"/>
  <c r="E40" i="96"/>
  <c r="E38" i="96"/>
  <c r="E37" i="96"/>
  <c r="E36" i="96"/>
  <c r="E34" i="96"/>
  <c r="E33" i="96"/>
  <c r="E32" i="96"/>
  <c r="E30" i="96"/>
  <c r="E29" i="96"/>
  <c r="E28" i="96"/>
  <c r="E26" i="96"/>
  <c r="E25" i="96"/>
  <c r="E24" i="96"/>
  <c r="E22" i="96"/>
  <c r="E21" i="96"/>
  <c r="E20" i="96"/>
  <c r="E17" i="96"/>
  <c r="E18" i="96"/>
  <c r="E14" i="96"/>
  <c r="E78" i="95"/>
  <c r="E77" i="95"/>
  <c r="E76" i="95"/>
  <c r="E74" i="95"/>
  <c r="E73" i="95"/>
  <c r="E72" i="95"/>
  <c r="E70" i="95"/>
  <c r="E69" i="95"/>
  <c r="E68" i="95"/>
  <c r="E66" i="95"/>
  <c r="E65" i="95"/>
  <c r="E64" i="95"/>
  <c r="E62" i="95"/>
  <c r="E61" i="95"/>
  <c r="E60" i="95"/>
  <c r="E58" i="95"/>
  <c r="E57" i="95"/>
  <c r="E56" i="95"/>
  <c r="E54" i="95"/>
  <c r="E53" i="95"/>
  <c r="E52" i="95"/>
  <c r="E50" i="95"/>
  <c r="E49" i="95"/>
  <c r="E48" i="95"/>
  <c r="E46" i="95"/>
  <c r="E45" i="95"/>
  <c r="E44" i="95"/>
  <c r="E42" i="95"/>
  <c r="E41" i="95"/>
  <c r="E40" i="95"/>
  <c r="E38" i="95"/>
  <c r="E37" i="95"/>
  <c r="E36" i="95"/>
  <c r="E34" i="95"/>
  <c r="E33" i="95"/>
  <c r="E32" i="95"/>
  <c r="E30" i="95"/>
  <c r="E29" i="95"/>
  <c r="E28" i="95"/>
  <c r="E26" i="95"/>
  <c r="E25" i="95"/>
  <c r="E24" i="95"/>
  <c r="E22" i="95"/>
  <c r="E21" i="95"/>
  <c r="E20" i="95"/>
  <c r="E17" i="95"/>
  <c r="E18" i="95"/>
  <c r="F14" i="53" l="1"/>
  <c r="G52" i="119"/>
  <c r="F52" i="119"/>
  <c r="E52" i="119"/>
  <c r="G48" i="119"/>
  <c r="F48" i="119"/>
  <c r="E48" i="119"/>
  <c r="G44" i="119"/>
  <c r="F44" i="119"/>
  <c r="E44" i="119"/>
  <c r="G40" i="119"/>
  <c r="F40" i="119"/>
  <c r="E40" i="119"/>
  <c r="G36" i="119"/>
  <c r="F36" i="119"/>
  <c r="E36" i="119"/>
  <c r="G32" i="119"/>
  <c r="F32" i="119"/>
  <c r="E32" i="119"/>
  <c r="G28" i="119"/>
  <c r="F28" i="119"/>
  <c r="E28" i="119"/>
  <c r="G24" i="119"/>
  <c r="F24" i="119"/>
  <c r="E24" i="119"/>
  <c r="G20" i="119"/>
  <c r="F20" i="119"/>
  <c r="E20" i="119"/>
  <c r="I16" i="117"/>
  <c r="J16" i="117"/>
  <c r="K16" i="117"/>
  <c r="E16" i="117"/>
  <c r="F16" i="117"/>
  <c r="G16" i="117"/>
  <c r="E16" i="115"/>
  <c r="F16" i="115"/>
  <c r="G16" i="115"/>
  <c r="I16" i="115"/>
  <c r="J16" i="115"/>
  <c r="K16" i="115"/>
  <c r="F17" i="90"/>
  <c r="G17" i="90"/>
  <c r="H17" i="90"/>
  <c r="J17" i="90"/>
  <c r="K17" i="90"/>
  <c r="L17" i="90"/>
  <c r="E16" i="119" l="1"/>
  <c r="F16" i="119"/>
  <c r="G16" i="119"/>
  <c r="E13" i="95"/>
  <c r="E14" i="95"/>
  <c r="H82" i="89" l="1"/>
  <c r="G82" i="89"/>
  <c r="F82" i="89"/>
  <c r="H78" i="89"/>
  <c r="G78" i="89"/>
  <c r="F78" i="89"/>
  <c r="H74" i="89"/>
  <c r="G74" i="89"/>
  <c r="F74" i="89"/>
  <c r="H70" i="89"/>
  <c r="G70" i="89"/>
  <c r="F70" i="89"/>
  <c r="H66" i="89"/>
  <c r="G66" i="89"/>
  <c r="F66" i="89"/>
  <c r="H62" i="89"/>
  <c r="G62" i="89"/>
  <c r="F62" i="89"/>
  <c r="H58" i="89"/>
  <c r="G58" i="89"/>
  <c r="F58" i="89"/>
  <c r="H54" i="89"/>
  <c r="G54" i="89"/>
  <c r="F54" i="89"/>
  <c r="H50" i="89"/>
  <c r="G50" i="89"/>
  <c r="F50" i="89"/>
  <c r="H46" i="89"/>
  <c r="G46" i="89"/>
  <c r="F46" i="89"/>
  <c r="H42" i="89"/>
  <c r="G42" i="89"/>
  <c r="F42" i="89"/>
  <c r="H38" i="89"/>
  <c r="G38" i="89"/>
  <c r="F38" i="89"/>
  <c r="H34" i="89"/>
  <c r="G34" i="89"/>
  <c r="F34" i="89"/>
  <c r="H30" i="89"/>
  <c r="G30" i="89"/>
  <c r="F30" i="89"/>
  <c r="H26" i="89"/>
  <c r="G26" i="89"/>
  <c r="F26" i="89"/>
  <c r="H22" i="89"/>
  <c r="G22" i="89"/>
  <c r="F22" i="89"/>
  <c r="J20" i="88"/>
  <c r="I20" i="88"/>
  <c r="H20" i="88"/>
  <c r="J19" i="88"/>
  <c r="I19" i="88"/>
  <c r="H19" i="88"/>
  <c r="J17" i="88"/>
  <c r="I17" i="88"/>
  <c r="H17" i="88"/>
  <c r="J16" i="88"/>
  <c r="I16" i="88"/>
  <c r="H16" i="88"/>
  <c r="J15" i="88"/>
  <c r="I15" i="88"/>
  <c r="H15" i="88"/>
  <c r="J14" i="88"/>
  <c r="I14" i="88"/>
  <c r="H14" i="88"/>
  <c r="J13" i="88"/>
  <c r="I13" i="88"/>
  <c r="H13" i="88"/>
  <c r="F18" i="113"/>
  <c r="J18" i="113"/>
  <c r="K18" i="113"/>
  <c r="L18" i="113"/>
  <c r="N18" i="113"/>
  <c r="O18" i="113"/>
  <c r="P18" i="113"/>
  <c r="J17" i="114"/>
  <c r="K17" i="114"/>
  <c r="L17" i="114"/>
  <c r="J18" i="89"/>
  <c r="K18" i="89"/>
  <c r="L18" i="89"/>
  <c r="N18" i="89"/>
  <c r="O18" i="89"/>
  <c r="P18" i="89"/>
  <c r="J21" i="88" l="1"/>
  <c r="G18" i="113"/>
  <c r="H21" i="88"/>
  <c r="I21" i="88"/>
  <c r="H18" i="89"/>
  <c r="F18" i="89"/>
  <c r="G18" i="89"/>
  <c r="H18" i="113"/>
  <c r="E51" i="87" l="1"/>
  <c r="E50" i="87"/>
  <c r="E49" i="87"/>
  <c r="E47" i="87"/>
  <c r="E46" i="87"/>
  <c r="E45" i="87"/>
  <c r="E43" i="87"/>
  <c r="E42" i="87"/>
  <c r="E41" i="87"/>
  <c r="E39" i="87"/>
  <c r="E38" i="87"/>
  <c r="E37" i="87"/>
  <c r="E35" i="87"/>
  <c r="E15" i="87" s="1"/>
  <c r="E34" i="87"/>
  <c r="E33" i="87"/>
  <c r="E31" i="87"/>
  <c r="E30" i="87"/>
  <c r="E29" i="87"/>
  <c r="E27" i="87"/>
  <c r="E26" i="87"/>
  <c r="E25" i="87"/>
  <c r="E23" i="87"/>
  <c r="E22" i="87"/>
  <c r="E21" i="87"/>
  <c r="E18" i="87"/>
  <c r="E19" i="87"/>
  <c r="F15" i="87"/>
  <c r="G15" i="87"/>
  <c r="G42" i="125"/>
  <c r="F42" i="125"/>
  <c r="E42" i="125"/>
  <c r="G44" i="125"/>
  <c r="F44" i="125"/>
  <c r="E44" i="125"/>
  <c r="G43" i="125"/>
  <c r="F43" i="125"/>
  <c r="E43" i="125"/>
  <c r="G40" i="125"/>
  <c r="F40" i="125"/>
  <c r="E40" i="125"/>
  <c r="G39" i="125"/>
  <c r="F39" i="125"/>
  <c r="E39" i="125"/>
  <c r="G36" i="125"/>
  <c r="F36" i="125"/>
  <c r="E36" i="125"/>
  <c r="G35" i="125"/>
  <c r="F35" i="125"/>
  <c r="E35" i="125"/>
  <c r="G32" i="125"/>
  <c r="F32" i="125"/>
  <c r="E32" i="125"/>
  <c r="G31" i="125"/>
  <c r="F31" i="125"/>
  <c r="E31" i="125"/>
  <c r="G28" i="125"/>
  <c r="F28" i="125"/>
  <c r="E28" i="125"/>
  <c r="G27" i="125"/>
  <c r="F27" i="125"/>
  <c r="E27" i="125"/>
  <c r="G24" i="125"/>
  <c r="F24" i="125"/>
  <c r="F16" i="125" s="1"/>
  <c r="E24" i="125"/>
  <c r="G23" i="125"/>
  <c r="F23" i="125"/>
  <c r="E23" i="125"/>
  <c r="E20" i="125"/>
  <c r="F20" i="125"/>
  <c r="G20" i="125"/>
  <c r="E16" i="125"/>
  <c r="G16" i="125"/>
  <c r="E20" i="124"/>
  <c r="E18" i="124"/>
  <c r="E32" i="124"/>
  <c r="E31" i="124"/>
  <c r="E30" i="124"/>
  <c r="E40" i="124"/>
  <c r="E39" i="124"/>
  <c r="E15" i="124" s="1"/>
  <c r="E38" i="124"/>
  <c r="I44" i="124"/>
  <c r="I43" i="124"/>
  <c r="I42" i="124"/>
  <c r="I40" i="124"/>
  <c r="I39" i="124"/>
  <c r="I38" i="124"/>
  <c r="I36" i="124"/>
  <c r="I35" i="124"/>
  <c r="I34" i="124"/>
  <c r="I32" i="124"/>
  <c r="I31" i="124"/>
  <c r="I30" i="124"/>
  <c r="I28" i="124"/>
  <c r="I27" i="124"/>
  <c r="I26" i="124"/>
  <c r="I24" i="124"/>
  <c r="I23" i="124"/>
  <c r="I22" i="124"/>
  <c r="I14" i="124" s="1"/>
  <c r="I19" i="124"/>
  <c r="I20" i="124"/>
  <c r="I16" i="124" s="1"/>
  <c r="I18" i="124"/>
  <c r="E16" i="124"/>
  <c r="K16" i="124"/>
  <c r="J16" i="124"/>
  <c r="K15" i="124"/>
  <c r="J15" i="124"/>
  <c r="I15" i="124"/>
  <c r="K14" i="124"/>
  <c r="J14" i="124"/>
  <c r="F15" i="124"/>
  <c r="G15" i="124"/>
  <c r="F16" i="124"/>
  <c r="G16" i="124"/>
  <c r="F14" i="124"/>
  <c r="G14" i="124"/>
  <c r="E14" i="124"/>
  <c r="G40" i="123"/>
  <c r="F40" i="123"/>
  <c r="G36" i="123"/>
  <c r="F36" i="123"/>
  <c r="G32" i="123"/>
  <c r="F32" i="123"/>
  <c r="G28" i="123"/>
  <c r="F28" i="123"/>
  <c r="G24" i="123"/>
  <c r="F24" i="123"/>
  <c r="F20" i="123"/>
  <c r="F16" i="123" s="1"/>
  <c r="G20" i="123"/>
  <c r="I16" i="122"/>
  <c r="J16" i="122"/>
  <c r="K16" i="122"/>
  <c r="E19" i="121"/>
  <c r="E20" i="123" s="1"/>
  <c r="E18" i="121"/>
  <c r="E17" i="121"/>
  <c r="E31" i="121"/>
  <c r="E32" i="123" s="1"/>
  <c r="E30" i="121"/>
  <c r="E29" i="121"/>
  <c r="E39" i="121"/>
  <c r="E40" i="123" s="1"/>
  <c r="E38" i="121"/>
  <c r="E37" i="121"/>
  <c r="I39" i="121"/>
  <c r="I38" i="121"/>
  <c r="I37" i="121"/>
  <c r="I35" i="121"/>
  <c r="E36" i="123" s="1"/>
  <c r="I34" i="121"/>
  <c r="I33" i="121"/>
  <c r="I31" i="121"/>
  <c r="I30" i="121"/>
  <c r="I29" i="121"/>
  <c r="I27" i="121"/>
  <c r="E28" i="123" s="1"/>
  <c r="I26" i="121"/>
  <c r="I25" i="121"/>
  <c r="I23" i="121"/>
  <c r="E24" i="123" s="1"/>
  <c r="I22" i="121"/>
  <c r="I21" i="121"/>
  <c r="I18" i="121"/>
  <c r="I19" i="121"/>
  <c r="I17" i="121"/>
  <c r="J15" i="121"/>
  <c r="K15" i="121"/>
  <c r="F15" i="121"/>
  <c r="G15" i="121"/>
  <c r="F16" i="86"/>
  <c r="G16" i="86"/>
  <c r="G16" i="85"/>
  <c r="F16" i="85"/>
  <c r="K16" i="85"/>
  <c r="J16" i="85"/>
  <c r="I16" i="85"/>
  <c r="F16" i="84"/>
  <c r="G16" i="84"/>
  <c r="J16" i="83"/>
  <c r="K16" i="83"/>
  <c r="F16" i="83"/>
  <c r="G16" i="83"/>
  <c r="E16" i="82"/>
  <c r="I16" i="82"/>
  <c r="E19" i="82"/>
  <c r="E20" i="82"/>
  <c r="J16" i="82"/>
  <c r="K16" i="82"/>
  <c r="F16" i="82"/>
  <c r="G16" i="82"/>
  <c r="G52" i="81"/>
  <c r="F52" i="81"/>
  <c r="G51" i="81"/>
  <c r="F51" i="81"/>
  <c r="G48" i="81"/>
  <c r="F48" i="81"/>
  <c r="G47" i="81"/>
  <c r="F47" i="81"/>
  <c r="G44" i="81"/>
  <c r="F44" i="81"/>
  <c r="G43" i="81"/>
  <c r="F43" i="81"/>
  <c r="G40" i="81"/>
  <c r="F40" i="81"/>
  <c r="G39" i="81"/>
  <c r="F39" i="81"/>
  <c r="G36" i="81"/>
  <c r="F36" i="81"/>
  <c r="G35" i="81"/>
  <c r="F35" i="81"/>
  <c r="G32" i="81"/>
  <c r="F32" i="81"/>
  <c r="G31" i="81"/>
  <c r="F31" i="81"/>
  <c r="G28" i="81"/>
  <c r="F28" i="81"/>
  <c r="G27" i="81"/>
  <c r="F27" i="81"/>
  <c r="G24" i="81"/>
  <c r="F24" i="81"/>
  <c r="G23" i="81"/>
  <c r="F23" i="81"/>
  <c r="F20" i="81"/>
  <c r="G20" i="81"/>
  <c r="E16" i="80"/>
  <c r="E44" i="80"/>
  <c r="E43" i="80"/>
  <c r="E15" i="80" s="1"/>
  <c r="E42" i="80"/>
  <c r="I52" i="80"/>
  <c r="I51" i="80"/>
  <c r="I50" i="80"/>
  <c r="I44" i="80"/>
  <c r="I43" i="80"/>
  <c r="I42" i="80"/>
  <c r="I40" i="80"/>
  <c r="I39" i="80"/>
  <c r="I35" i="80"/>
  <c r="I34" i="80"/>
  <c r="I32" i="80"/>
  <c r="I31" i="80"/>
  <c r="I30" i="80"/>
  <c r="I28" i="80"/>
  <c r="I27" i="80"/>
  <c r="I15" i="80" s="1"/>
  <c r="I26" i="80"/>
  <c r="I24" i="80"/>
  <c r="I23" i="80"/>
  <c r="I22" i="80"/>
  <c r="E27" i="80"/>
  <c r="E28" i="80"/>
  <c r="J15" i="80"/>
  <c r="K15" i="80"/>
  <c r="I16" i="80"/>
  <c r="J16" i="80"/>
  <c r="K16" i="80"/>
  <c r="F15" i="80"/>
  <c r="G15" i="80"/>
  <c r="F16" i="80"/>
  <c r="G16" i="80"/>
  <c r="I52" i="79"/>
  <c r="I51" i="79"/>
  <c r="I50" i="79"/>
  <c r="E52" i="79"/>
  <c r="E51" i="79"/>
  <c r="E50" i="79"/>
  <c r="I48" i="79"/>
  <c r="I47" i="79"/>
  <c r="I46" i="79"/>
  <c r="E48" i="79"/>
  <c r="E47" i="79"/>
  <c r="E46" i="79"/>
  <c r="I44" i="79"/>
  <c r="I43" i="79"/>
  <c r="I42" i="79"/>
  <c r="E44" i="79"/>
  <c r="E43" i="79"/>
  <c r="E42" i="79"/>
  <c r="I40" i="79"/>
  <c r="I39" i="79"/>
  <c r="I38" i="79"/>
  <c r="E40" i="79"/>
  <c r="E39" i="79"/>
  <c r="E38" i="79"/>
  <c r="I36" i="79"/>
  <c r="I35" i="79"/>
  <c r="I34" i="79"/>
  <c r="E36" i="79"/>
  <c r="E35" i="79"/>
  <c r="E34" i="79"/>
  <c r="E32" i="79"/>
  <c r="E31" i="79"/>
  <c r="E30" i="79"/>
  <c r="I32" i="79"/>
  <c r="I31" i="79"/>
  <c r="I30" i="79"/>
  <c r="I28" i="79"/>
  <c r="I27" i="79"/>
  <c r="I26" i="79"/>
  <c r="I24" i="79"/>
  <c r="I16" i="79" s="1"/>
  <c r="I23" i="79"/>
  <c r="I22" i="79"/>
  <c r="E28" i="79"/>
  <c r="E27" i="79"/>
  <c r="E26" i="79"/>
  <c r="E24" i="79"/>
  <c r="E23" i="79"/>
  <c r="E22" i="79"/>
  <c r="E19" i="79"/>
  <c r="E20" i="79"/>
  <c r="E16" i="79" s="1"/>
  <c r="J16" i="79"/>
  <c r="K16" i="79"/>
  <c r="F16" i="79"/>
  <c r="G16" i="79"/>
  <c r="I52" i="78"/>
  <c r="I51" i="78"/>
  <c r="I50" i="78"/>
  <c r="I48" i="78"/>
  <c r="I47" i="78"/>
  <c r="I46" i="78"/>
  <c r="E48" i="78"/>
  <c r="E47" i="78"/>
  <c r="E46" i="78"/>
  <c r="I44" i="78"/>
  <c r="I43" i="78"/>
  <c r="I42" i="78"/>
  <c r="I40" i="78"/>
  <c r="I39" i="78"/>
  <c r="I38" i="78"/>
  <c r="I36" i="78"/>
  <c r="I35" i="78"/>
  <c r="I34" i="78"/>
  <c r="I32" i="78"/>
  <c r="I31" i="78"/>
  <c r="I30" i="78"/>
  <c r="I28" i="78"/>
  <c r="I27" i="78"/>
  <c r="I26" i="78"/>
  <c r="E28" i="78"/>
  <c r="E27" i="78"/>
  <c r="E26" i="78"/>
  <c r="I24" i="78"/>
  <c r="I23" i="78"/>
  <c r="I22" i="78"/>
  <c r="E24" i="78"/>
  <c r="E23" i="78"/>
  <c r="E22" i="78"/>
  <c r="I20" i="78"/>
  <c r="I19" i="78"/>
  <c r="I18" i="78"/>
  <c r="E19" i="78"/>
  <c r="E20" i="78"/>
  <c r="J16" i="78"/>
  <c r="K16" i="78"/>
  <c r="E16" i="78"/>
  <c r="F16" i="78"/>
  <c r="G16" i="78"/>
  <c r="I51" i="77"/>
  <c r="I50" i="77"/>
  <c r="I49" i="77"/>
  <c r="I47" i="77"/>
  <c r="I46" i="77"/>
  <c r="I45" i="77"/>
  <c r="I43" i="77"/>
  <c r="I42" i="77"/>
  <c r="I41" i="77"/>
  <c r="I39" i="77"/>
  <c r="I38" i="77"/>
  <c r="I37" i="77"/>
  <c r="I35" i="77"/>
  <c r="I34" i="77"/>
  <c r="I33" i="77"/>
  <c r="I31" i="77"/>
  <c r="I30" i="77"/>
  <c r="I29" i="77"/>
  <c r="I27" i="77"/>
  <c r="I26" i="77"/>
  <c r="I25" i="77"/>
  <c r="I23" i="77"/>
  <c r="I22" i="77"/>
  <c r="I21" i="77"/>
  <c r="I19" i="77"/>
  <c r="I15" i="77" s="1"/>
  <c r="I18" i="77"/>
  <c r="I17" i="77"/>
  <c r="J15" i="77"/>
  <c r="K15" i="77"/>
  <c r="E51" i="77"/>
  <c r="E50" i="77"/>
  <c r="E51" i="81" s="1"/>
  <c r="E49" i="77"/>
  <c r="E47" i="77"/>
  <c r="E46" i="77"/>
  <c r="E47" i="81" s="1"/>
  <c r="E45" i="77"/>
  <c r="E43" i="77"/>
  <c r="E42" i="77"/>
  <c r="E43" i="81" s="1"/>
  <c r="E41" i="77"/>
  <c r="E39" i="77"/>
  <c r="E40" i="81" s="1"/>
  <c r="E38" i="77"/>
  <c r="E39" i="81" s="1"/>
  <c r="E37" i="77"/>
  <c r="E35" i="77"/>
  <c r="E36" i="81" s="1"/>
  <c r="E34" i="77"/>
  <c r="E33" i="77"/>
  <c r="E31" i="77"/>
  <c r="E32" i="81" s="1"/>
  <c r="E30" i="77"/>
  <c r="E29" i="77"/>
  <c r="E27" i="77"/>
  <c r="E28" i="81" s="1"/>
  <c r="E26" i="77"/>
  <c r="E25" i="77"/>
  <c r="E23" i="77"/>
  <c r="E22" i="77"/>
  <c r="E21" i="77"/>
  <c r="E18" i="77"/>
  <c r="E19" i="77"/>
  <c r="F15" i="77"/>
  <c r="G15" i="77"/>
  <c r="E16" i="123" l="1"/>
  <c r="G16" i="123"/>
  <c r="E24" i="81"/>
  <c r="E35" i="81"/>
  <c r="E44" i="81"/>
  <c r="E31" i="81"/>
  <c r="E23" i="81"/>
  <c r="E27" i="81"/>
  <c r="E48" i="81"/>
  <c r="E15" i="121"/>
  <c r="E52" i="81"/>
  <c r="E15" i="77"/>
  <c r="F16" i="81"/>
  <c r="G16" i="81"/>
  <c r="E20" i="81"/>
  <c r="I15" i="121"/>
  <c r="E13" i="121"/>
  <c r="E16" i="85"/>
  <c r="E16" i="84"/>
  <c r="E16" i="83"/>
  <c r="I16" i="83"/>
  <c r="I16" i="78"/>
  <c r="E16" i="81" l="1"/>
  <c r="K13" i="70"/>
  <c r="K12" i="70"/>
  <c r="J12" i="70"/>
  <c r="G12" i="70"/>
  <c r="G13" i="70"/>
  <c r="G14" i="70"/>
  <c r="F14" i="70"/>
  <c r="I43" i="75"/>
  <c r="I42" i="75"/>
  <c r="I41" i="75"/>
  <c r="I39" i="75"/>
  <c r="I38" i="75"/>
  <c r="I37" i="75"/>
  <c r="E39" i="75"/>
  <c r="E38" i="75"/>
  <c r="E37" i="75"/>
  <c r="I35" i="75"/>
  <c r="I34" i="75"/>
  <c r="I33" i="75"/>
  <c r="E35" i="75"/>
  <c r="E34" i="75"/>
  <c r="E33" i="75"/>
  <c r="I31" i="75"/>
  <c r="I30" i="75"/>
  <c r="I29" i="75"/>
  <c r="E31" i="75"/>
  <c r="E30" i="75"/>
  <c r="E29" i="75"/>
  <c r="E27" i="75"/>
  <c r="E26" i="75"/>
  <c r="E25" i="75"/>
  <c r="E23" i="75"/>
  <c r="E22" i="75"/>
  <c r="E21" i="75"/>
  <c r="I23" i="75"/>
  <c r="I22" i="75"/>
  <c r="I21" i="75"/>
  <c r="I19" i="75"/>
  <c r="I18" i="75"/>
  <c r="I17" i="75"/>
  <c r="E18" i="75"/>
  <c r="E19" i="75"/>
  <c r="I77" i="74"/>
  <c r="I76" i="74"/>
  <c r="I75" i="74"/>
  <c r="E77" i="74"/>
  <c r="E76" i="74"/>
  <c r="E75" i="74"/>
  <c r="I73" i="74"/>
  <c r="I72" i="74"/>
  <c r="I71" i="74"/>
  <c r="E73" i="74"/>
  <c r="E72" i="74"/>
  <c r="E71" i="74"/>
  <c r="I69" i="74"/>
  <c r="I68" i="74"/>
  <c r="I67" i="74"/>
  <c r="E69" i="74"/>
  <c r="E68" i="74"/>
  <c r="E67" i="74"/>
  <c r="I65" i="74"/>
  <c r="I64" i="74"/>
  <c r="I63" i="74"/>
  <c r="E65" i="74"/>
  <c r="E64" i="74"/>
  <c r="E63" i="74"/>
  <c r="I61" i="74"/>
  <c r="I60" i="74"/>
  <c r="I59" i="74"/>
  <c r="E61" i="74"/>
  <c r="E60" i="74"/>
  <c r="E59" i="74"/>
  <c r="I57" i="74"/>
  <c r="I56" i="74"/>
  <c r="I55" i="74"/>
  <c r="E57" i="74"/>
  <c r="E56" i="74"/>
  <c r="E55" i="74"/>
  <c r="I53" i="74"/>
  <c r="I52" i="74"/>
  <c r="I51" i="74"/>
  <c r="E53" i="74"/>
  <c r="I14" i="75"/>
  <c r="I13" i="75"/>
  <c r="I12" i="75"/>
  <c r="E13" i="75"/>
  <c r="E14" i="75"/>
  <c r="I43" i="76"/>
  <c r="I42" i="76"/>
  <c r="I41" i="76"/>
  <c r="I39" i="76"/>
  <c r="I38" i="76"/>
  <c r="I37" i="76"/>
  <c r="E39" i="76"/>
  <c r="E38" i="76"/>
  <c r="E37" i="76"/>
  <c r="E35" i="76"/>
  <c r="E34" i="76"/>
  <c r="E33" i="76"/>
  <c r="I35" i="76"/>
  <c r="I34" i="76"/>
  <c r="I33" i="76"/>
  <c r="I31" i="76"/>
  <c r="I30" i="76"/>
  <c r="I29" i="76"/>
  <c r="E30" i="76"/>
  <c r="E31" i="76"/>
  <c r="I45" i="76"/>
  <c r="I26" i="76"/>
  <c r="I25" i="76"/>
  <c r="I24" i="76"/>
  <c r="I22" i="76"/>
  <c r="I21" i="76"/>
  <c r="I20" i="76"/>
  <c r="E22" i="76"/>
  <c r="E21" i="76"/>
  <c r="E20" i="76"/>
  <c r="I18" i="76"/>
  <c r="I17" i="76"/>
  <c r="I16" i="76"/>
  <c r="E18" i="76"/>
  <c r="E17" i="76"/>
  <c r="E16" i="76"/>
  <c r="I14" i="76"/>
  <c r="I13" i="76"/>
  <c r="I12" i="76"/>
  <c r="E13" i="76"/>
  <c r="E14" i="76"/>
  <c r="I72" i="75"/>
  <c r="I71" i="75"/>
  <c r="I70" i="75"/>
  <c r="E72" i="75"/>
  <c r="E71" i="75"/>
  <c r="E70" i="75"/>
  <c r="I68" i="75"/>
  <c r="I67" i="75"/>
  <c r="I66" i="75"/>
  <c r="E68" i="75"/>
  <c r="E67" i="75"/>
  <c r="E66" i="75"/>
  <c r="I64" i="75"/>
  <c r="I63" i="75"/>
  <c r="I62" i="75"/>
  <c r="E64" i="75"/>
  <c r="E63" i="75"/>
  <c r="E62" i="75"/>
  <c r="I60" i="75"/>
  <c r="I59" i="75"/>
  <c r="I58" i="75"/>
  <c r="E60" i="75"/>
  <c r="E59" i="75"/>
  <c r="E58" i="75"/>
  <c r="I56" i="75"/>
  <c r="I55" i="75"/>
  <c r="I54" i="75"/>
  <c r="E56" i="75"/>
  <c r="E55" i="75"/>
  <c r="E54" i="75"/>
  <c r="I52" i="75"/>
  <c r="I51" i="75"/>
  <c r="I50" i="75"/>
  <c r="E52" i="75"/>
  <c r="E51" i="75"/>
  <c r="E50" i="75"/>
  <c r="I48" i="75"/>
  <c r="I47" i="75"/>
  <c r="I46" i="75"/>
  <c r="E47" i="75"/>
  <c r="E48" i="75"/>
  <c r="I23" i="74"/>
  <c r="I19" i="74"/>
  <c r="E19" i="74"/>
  <c r="I75" i="73"/>
  <c r="I74" i="73"/>
  <c r="I73" i="73"/>
  <c r="E75" i="73"/>
  <c r="E74" i="73"/>
  <c r="E73" i="73"/>
  <c r="I71" i="73"/>
  <c r="I70" i="73"/>
  <c r="I69" i="73"/>
  <c r="E71" i="73"/>
  <c r="E70" i="73"/>
  <c r="E69" i="73"/>
  <c r="I67" i="73"/>
  <c r="I66" i="73"/>
  <c r="I65" i="73"/>
  <c r="E67" i="73"/>
  <c r="E66" i="73"/>
  <c r="E65" i="73"/>
  <c r="I63" i="73"/>
  <c r="I62" i="73"/>
  <c r="I61" i="73"/>
  <c r="E63" i="73"/>
  <c r="E62" i="73"/>
  <c r="E61" i="73"/>
  <c r="I59" i="73"/>
  <c r="I58" i="73"/>
  <c r="I57" i="73"/>
  <c r="E59" i="73"/>
  <c r="E58" i="73"/>
  <c r="E57" i="73"/>
  <c r="I55" i="73"/>
  <c r="I54" i="73"/>
  <c r="I53" i="73"/>
  <c r="E55" i="73"/>
  <c r="E54" i="73"/>
  <c r="E53" i="73"/>
  <c r="I51" i="73"/>
  <c r="I50" i="73"/>
  <c r="I49" i="73"/>
  <c r="E51" i="73"/>
  <c r="E50" i="73"/>
  <c r="E49" i="73"/>
  <c r="I47" i="73"/>
  <c r="I46" i="73"/>
  <c r="I45" i="73"/>
  <c r="E47" i="73"/>
  <c r="E46" i="73"/>
  <c r="E45" i="73"/>
  <c r="I43" i="73"/>
  <c r="I42" i="73"/>
  <c r="I41" i="73"/>
  <c r="E43" i="73"/>
  <c r="E42" i="73"/>
  <c r="E41" i="73"/>
  <c r="I39" i="73"/>
  <c r="I38" i="73"/>
  <c r="I37" i="73"/>
  <c r="E39" i="73"/>
  <c r="E38" i="73"/>
  <c r="E37" i="73"/>
  <c r="I35" i="73"/>
  <c r="I34" i="73"/>
  <c r="I33" i="73"/>
  <c r="E35" i="73"/>
  <c r="E34" i="73"/>
  <c r="E33" i="73"/>
  <c r="I31" i="73"/>
  <c r="I30" i="73"/>
  <c r="I29" i="73"/>
  <c r="E31" i="73"/>
  <c r="E30" i="73"/>
  <c r="E29" i="73"/>
  <c r="I27" i="73"/>
  <c r="I26" i="73"/>
  <c r="I25" i="73"/>
  <c r="E26" i="73"/>
  <c r="E27" i="73"/>
  <c r="I48" i="74"/>
  <c r="I47" i="74"/>
  <c r="I46" i="74"/>
  <c r="E48" i="74"/>
  <c r="E47" i="74"/>
  <c r="E46" i="74"/>
  <c r="I44" i="74"/>
  <c r="I43" i="74"/>
  <c r="I42" i="74"/>
  <c r="E44" i="74"/>
  <c r="E43" i="74"/>
  <c r="E42" i="74"/>
  <c r="I40" i="74"/>
  <c r="I39" i="74"/>
  <c r="I38" i="74"/>
  <c r="E40" i="74"/>
  <c r="E39" i="74"/>
  <c r="E38" i="74"/>
  <c r="I36" i="74"/>
  <c r="I35" i="74"/>
  <c r="I34" i="74"/>
  <c r="E36" i="74"/>
  <c r="E35" i="74"/>
  <c r="E34" i="74"/>
  <c r="I32" i="74"/>
  <c r="I31" i="74"/>
  <c r="I30" i="74"/>
  <c r="E32" i="74"/>
  <c r="E31" i="74"/>
  <c r="E30" i="74"/>
  <c r="I28" i="74"/>
  <c r="I27" i="74"/>
  <c r="I26" i="74"/>
  <c r="E27" i="74"/>
  <c r="E28" i="74"/>
  <c r="I22" i="73"/>
  <c r="I21" i="73"/>
  <c r="I20" i="73"/>
  <c r="I18" i="73"/>
  <c r="I17" i="73"/>
  <c r="I16" i="73"/>
  <c r="E18" i="73"/>
  <c r="E17" i="73"/>
  <c r="E16" i="73"/>
  <c r="I14" i="73"/>
  <c r="I13" i="73"/>
  <c r="I12" i="73"/>
  <c r="E14" i="73"/>
  <c r="E13" i="73"/>
  <c r="I76" i="72"/>
  <c r="I75" i="72"/>
  <c r="I74" i="72"/>
  <c r="E76" i="72"/>
  <c r="E75" i="72"/>
  <c r="E74" i="72"/>
  <c r="I72" i="72"/>
  <c r="I71" i="72"/>
  <c r="I70" i="72"/>
  <c r="E72" i="72"/>
  <c r="E71" i="72"/>
  <c r="E70" i="72"/>
  <c r="I68" i="72"/>
  <c r="I67" i="72"/>
  <c r="I66" i="72"/>
  <c r="E68" i="72"/>
  <c r="E67" i="72"/>
  <c r="E66" i="72"/>
  <c r="I64" i="72"/>
  <c r="I63" i="72"/>
  <c r="I62" i="72"/>
  <c r="E64" i="72"/>
  <c r="E63" i="72"/>
  <c r="E62" i="72"/>
  <c r="I60" i="72"/>
  <c r="I59" i="72"/>
  <c r="I58" i="72"/>
  <c r="E60" i="72"/>
  <c r="F13" i="70"/>
  <c r="E59" i="72"/>
  <c r="F12" i="70"/>
  <c r="E58" i="72"/>
  <c r="I56" i="72"/>
  <c r="I55" i="72"/>
  <c r="I54" i="72"/>
  <c r="E56" i="72"/>
  <c r="E55" i="72"/>
  <c r="E54" i="72"/>
  <c r="I52" i="72"/>
  <c r="I51" i="72"/>
  <c r="I50" i="72"/>
  <c r="E52" i="72"/>
  <c r="E51" i="72"/>
  <c r="E50" i="72"/>
  <c r="I48" i="72"/>
  <c r="I47" i="72"/>
  <c r="I46" i="72"/>
  <c r="E48" i="72"/>
  <c r="E47" i="72"/>
  <c r="E46" i="72"/>
  <c r="I43" i="72"/>
  <c r="I42" i="72"/>
  <c r="I41" i="72"/>
  <c r="E43" i="72"/>
  <c r="E42" i="72"/>
  <c r="E41" i="72"/>
  <c r="I39" i="72"/>
  <c r="I38" i="72"/>
  <c r="I37" i="72"/>
  <c r="E39" i="72"/>
  <c r="E38" i="72"/>
  <c r="E37" i="72"/>
  <c r="I35" i="72"/>
  <c r="I34" i="72"/>
  <c r="I33" i="72"/>
  <c r="E35" i="72"/>
  <c r="E34" i="72"/>
  <c r="E33" i="72"/>
  <c r="I31" i="72"/>
  <c r="I30" i="72"/>
  <c r="I29" i="72"/>
  <c r="E31" i="72"/>
  <c r="E30" i="72"/>
  <c r="E29" i="72"/>
  <c r="I27" i="72"/>
  <c r="I26" i="72"/>
  <c r="I25" i="72"/>
  <c r="E27" i="72"/>
  <c r="E26" i="72"/>
  <c r="E25" i="72"/>
  <c r="I22" i="72"/>
  <c r="I21" i="72"/>
  <c r="I20" i="72"/>
  <c r="E22" i="72"/>
  <c r="E21" i="72"/>
  <c r="E20" i="72"/>
  <c r="E18" i="72"/>
  <c r="E17" i="72"/>
  <c r="E16" i="72"/>
  <c r="I18" i="72"/>
  <c r="I17" i="72"/>
  <c r="I16" i="72"/>
  <c r="I14" i="72"/>
  <c r="I13" i="72"/>
  <c r="I12" i="72"/>
  <c r="E13" i="72"/>
  <c r="E14" i="72"/>
  <c r="I76" i="71"/>
  <c r="I75" i="71"/>
  <c r="I74" i="71"/>
  <c r="E76" i="71"/>
  <c r="E75" i="71"/>
  <c r="E74" i="71"/>
  <c r="I72" i="71"/>
  <c r="I71" i="71"/>
  <c r="I70" i="71"/>
  <c r="E72" i="71"/>
  <c r="E71" i="71"/>
  <c r="E70" i="71"/>
  <c r="I68" i="71"/>
  <c r="I67" i="71"/>
  <c r="I66" i="71"/>
  <c r="E67" i="71"/>
  <c r="E68" i="71"/>
  <c r="I63" i="71"/>
  <c r="I62" i="71"/>
  <c r="I61" i="71"/>
  <c r="I59" i="71"/>
  <c r="I58" i="71"/>
  <c r="I57" i="71"/>
  <c r="I55" i="71"/>
  <c r="I54" i="71"/>
  <c r="I53" i="71"/>
  <c r="E55" i="71"/>
  <c r="E54" i="71"/>
  <c r="E53" i="71"/>
  <c r="I51" i="71"/>
  <c r="I50" i="71"/>
  <c r="I49" i="71"/>
  <c r="E51" i="71"/>
  <c r="E50" i="71"/>
  <c r="E49" i="71"/>
  <c r="I47" i="71"/>
  <c r="I46" i="71"/>
  <c r="I45" i="71"/>
  <c r="E46" i="71"/>
  <c r="E47" i="71"/>
  <c r="I14" i="71"/>
  <c r="I13" i="71"/>
  <c r="I12" i="71"/>
  <c r="E14" i="71"/>
  <c r="E13" i="71"/>
  <c r="E12" i="71"/>
  <c r="E18" i="71"/>
  <c r="E17" i="71"/>
  <c r="E16" i="71"/>
  <c r="I18" i="71"/>
  <c r="I17" i="71"/>
  <c r="I16" i="71"/>
  <c r="I22" i="71"/>
  <c r="I21" i="71"/>
  <c r="I20" i="71"/>
  <c r="E22" i="71"/>
  <c r="E21" i="71"/>
  <c r="E20" i="71"/>
  <c r="E26" i="71"/>
  <c r="E25" i="71"/>
  <c r="E24" i="71"/>
  <c r="I26" i="71"/>
  <c r="I25" i="71"/>
  <c r="I24" i="71"/>
  <c r="I30" i="71"/>
  <c r="I29" i="71"/>
  <c r="I28" i="71"/>
  <c r="E30" i="71"/>
  <c r="E29" i="71"/>
  <c r="E28" i="71"/>
  <c r="I34" i="71"/>
  <c r="I33" i="71"/>
  <c r="I32" i="71"/>
  <c r="E34" i="71"/>
  <c r="E33" i="71"/>
  <c r="E32" i="71"/>
  <c r="E38" i="71"/>
  <c r="E37" i="71"/>
  <c r="E36" i="71"/>
  <c r="I38" i="71"/>
  <c r="I37" i="71"/>
  <c r="I36" i="71"/>
  <c r="I41" i="71"/>
  <c r="I42" i="71"/>
  <c r="I76" i="70" l="1"/>
  <c r="E76" i="70"/>
  <c r="I72" i="70"/>
  <c r="E72" i="70"/>
  <c r="I19" i="70"/>
  <c r="E19" i="70"/>
  <c r="E23" i="70"/>
  <c r="E22" i="70"/>
  <c r="I23" i="70"/>
  <c r="I27" i="70"/>
  <c r="E27" i="70"/>
  <c r="I31" i="70"/>
  <c r="E31" i="70"/>
  <c r="I35" i="70"/>
  <c r="E35" i="70"/>
  <c r="I39" i="70"/>
  <c r="E39" i="70"/>
  <c r="I43" i="70"/>
  <c r="E43" i="70"/>
  <c r="I47" i="70"/>
  <c r="E47" i="70"/>
  <c r="I51" i="70"/>
  <c r="E51" i="70"/>
  <c r="I55" i="70"/>
  <c r="E55" i="70"/>
  <c r="I59" i="70"/>
  <c r="E59" i="70"/>
  <c r="E63" i="70"/>
  <c r="I63" i="70"/>
  <c r="I67" i="70"/>
  <c r="I49" i="112"/>
  <c r="I48" i="112"/>
  <c r="I47" i="112"/>
  <c r="E49" i="112"/>
  <c r="E48" i="112"/>
  <c r="E47" i="112"/>
  <c r="I44" i="112"/>
  <c r="I43" i="112"/>
  <c r="I42" i="112"/>
  <c r="E44" i="112"/>
  <c r="E43" i="112"/>
  <c r="E42" i="112"/>
  <c r="I40" i="112"/>
  <c r="I39" i="112"/>
  <c r="I38" i="112"/>
  <c r="E40" i="112"/>
  <c r="E39" i="112"/>
  <c r="E38" i="112"/>
  <c r="I36" i="112"/>
  <c r="I35" i="112"/>
  <c r="I34" i="112"/>
  <c r="E36" i="112"/>
  <c r="E35" i="112"/>
  <c r="E34" i="112"/>
  <c r="I32" i="112"/>
  <c r="I31" i="112"/>
  <c r="I30" i="112"/>
  <c r="E32" i="112"/>
  <c r="E31" i="112"/>
  <c r="E30" i="112"/>
  <c r="I27" i="112"/>
  <c r="I26" i="112"/>
  <c r="I25" i="112"/>
  <c r="E27" i="112"/>
  <c r="E26" i="112"/>
  <c r="E25" i="112"/>
  <c r="I23" i="112"/>
  <c r="I22" i="112"/>
  <c r="I21" i="112"/>
  <c r="E23" i="112"/>
  <c r="E22" i="112"/>
  <c r="E21" i="112"/>
  <c r="E19" i="112"/>
  <c r="E18" i="112"/>
  <c r="E17" i="112"/>
  <c r="I19" i="112"/>
  <c r="I18" i="112"/>
  <c r="I17" i="112"/>
  <c r="I15" i="112"/>
  <c r="I14" i="112"/>
  <c r="I13" i="112"/>
  <c r="E14" i="112"/>
  <c r="E15" i="112"/>
  <c r="I67" i="68"/>
  <c r="I66" i="68"/>
  <c r="I65" i="68"/>
  <c r="E67" i="68"/>
  <c r="E66" i="68"/>
  <c r="E65" i="68"/>
  <c r="I63" i="68"/>
  <c r="I62" i="68"/>
  <c r="I61" i="68"/>
  <c r="E63" i="68"/>
  <c r="E62" i="68"/>
  <c r="E61" i="68"/>
  <c r="I58" i="68"/>
  <c r="I57" i="68"/>
  <c r="I56" i="68"/>
  <c r="E58" i="68"/>
  <c r="E57" i="68"/>
  <c r="E56" i="68"/>
  <c r="I54" i="68"/>
  <c r="I53" i="68"/>
  <c r="I52" i="68"/>
  <c r="E54" i="68"/>
  <c r="E53" i="68"/>
  <c r="E52" i="68"/>
  <c r="I50" i="68"/>
  <c r="I49" i="68"/>
  <c r="I48" i="68"/>
  <c r="E50" i="68"/>
  <c r="E49" i="68"/>
  <c r="E48" i="68"/>
  <c r="I45" i="68"/>
  <c r="I44" i="68"/>
  <c r="I43" i="68"/>
  <c r="E45" i="68"/>
  <c r="E44" i="68"/>
  <c r="E43" i="68"/>
  <c r="I41" i="68"/>
  <c r="I40" i="68"/>
  <c r="I39" i="68"/>
  <c r="E41" i="68"/>
  <c r="E40" i="68"/>
  <c r="E39" i="68"/>
  <c r="I37" i="68"/>
  <c r="I36" i="68"/>
  <c r="I35" i="68"/>
  <c r="E37" i="68"/>
  <c r="E36" i="68"/>
  <c r="E35" i="68"/>
  <c r="I32" i="68"/>
  <c r="I31" i="68"/>
  <c r="I30" i="68"/>
  <c r="E32" i="68"/>
  <c r="E31" i="68"/>
  <c r="E30" i="68"/>
  <c r="I27" i="68"/>
  <c r="I26" i="68"/>
  <c r="I25" i="68"/>
  <c r="E27" i="68"/>
  <c r="E26" i="68"/>
  <c r="E25" i="68"/>
  <c r="I23" i="68"/>
  <c r="I22" i="68"/>
  <c r="I21" i="68"/>
  <c r="E23" i="68"/>
  <c r="E22" i="68"/>
  <c r="E21" i="68"/>
  <c r="I19" i="68"/>
  <c r="I18" i="68"/>
  <c r="I17" i="68"/>
  <c r="E19" i="68"/>
  <c r="E18" i="68"/>
  <c r="E17" i="68"/>
  <c r="I14" i="68"/>
  <c r="I13" i="68"/>
  <c r="I12" i="68"/>
  <c r="E13" i="68"/>
  <c r="E14" i="68"/>
  <c r="I14" i="70" l="1"/>
  <c r="I76" i="67"/>
  <c r="I75" i="67"/>
  <c r="I74" i="67"/>
  <c r="I72" i="67"/>
  <c r="I71" i="67"/>
  <c r="I70" i="67"/>
  <c r="E76" i="67"/>
  <c r="E75" i="67"/>
  <c r="E74" i="67"/>
  <c r="E72" i="67"/>
  <c r="E71" i="67"/>
  <c r="E70" i="67"/>
  <c r="I67" i="67"/>
  <c r="I66" i="67"/>
  <c r="I65" i="67"/>
  <c r="I63" i="67"/>
  <c r="I62" i="67"/>
  <c r="I61" i="67"/>
  <c r="E67" i="67"/>
  <c r="E66" i="67"/>
  <c r="E65" i="67"/>
  <c r="E63" i="67"/>
  <c r="E62" i="67"/>
  <c r="E61" i="67"/>
  <c r="I58" i="67"/>
  <c r="I57" i="67"/>
  <c r="I56" i="67"/>
  <c r="I54" i="67"/>
  <c r="I53" i="67"/>
  <c r="I52" i="67"/>
  <c r="E58" i="67"/>
  <c r="E57" i="67"/>
  <c r="E56" i="67"/>
  <c r="E54" i="67"/>
  <c r="E53" i="67"/>
  <c r="E52" i="67"/>
  <c r="I49" i="67"/>
  <c r="I48" i="67"/>
  <c r="I47" i="67"/>
  <c r="I45" i="67"/>
  <c r="I44" i="67"/>
  <c r="I43" i="67"/>
  <c r="E49" i="67"/>
  <c r="E48" i="67"/>
  <c r="E47" i="67"/>
  <c r="E45" i="67"/>
  <c r="I40" i="67"/>
  <c r="I39" i="67"/>
  <c r="I38" i="67"/>
  <c r="I36" i="67"/>
  <c r="I35" i="67"/>
  <c r="I34" i="67"/>
  <c r="E40" i="67"/>
  <c r="E39" i="67"/>
  <c r="E38" i="67"/>
  <c r="E36" i="67"/>
  <c r="E35" i="67"/>
  <c r="E34" i="67"/>
  <c r="I31" i="67"/>
  <c r="I30" i="67"/>
  <c r="I29" i="67"/>
  <c r="E31" i="67"/>
  <c r="E30" i="67"/>
  <c r="E29" i="67"/>
  <c r="I27" i="67"/>
  <c r="I26" i="67"/>
  <c r="I25" i="67"/>
  <c r="E27" i="67"/>
  <c r="E26" i="67"/>
  <c r="E25" i="67"/>
  <c r="I23" i="67"/>
  <c r="I22" i="67"/>
  <c r="I21" i="67"/>
  <c r="E23" i="67"/>
  <c r="E22" i="67"/>
  <c r="E21" i="67"/>
  <c r="I19" i="67"/>
  <c r="I18" i="67"/>
  <c r="I17" i="67"/>
  <c r="E18" i="67"/>
  <c r="E19" i="67"/>
  <c r="F14" i="67"/>
  <c r="G14" i="67"/>
  <c r="J14" i="67"/>
  <c r="K14" i="67"/>
  <c r="I27" i="111"/>
  <c r="I28" i="111"/>
  <c r="E27" i="111"/>
  <c r="E28" i="111"/>
  <c r="E43" i="110"/>
  <c r="E44" i="110"/>
  <c r="E39" i="110"/>
  <c r="E40" i="110"/>
  <c r="I43" i="110"/>
  <c r="I44" i="110"/>
  <c r="I39" i="110"/>
  <c r="I40" i="110"/>
  <c r="I66" i="109"/>
  <c r="I65" i="109"/>
  <c r="I64" i="109"/>
  <c r="I62" i="109"/>
  <c r="I61" i="109"/>
  <c r="I60" i="109"/>
  <c r="E66" i="109"/>
  <c r="E65" i="109"/>
  <c r="E64" i="109"/>
  <c r="E61" i="109"/>
  <c r="E62" i="109"/>
  <c r="E13" i="110"/>
  <c r="E14" i="110"/>
  <c r="I13" i="110"/>
  <c r="I14" i="110"/>
  <c r="E71" i="109"/>
  <c r="E70" i="109"/>
  <c r="I70" i="109"/>
  <c r="I71" i="109"/>
  <c r="I53" i="110"/>
  <c r="I52" i="110"/>
  <c r="I51" i="110"/>
  <c r="I49" i="110"/>
  <c r="I48" i="110"/>
  <c r="I47" i="110"/>
  <c r="E53" i="110"/>
  <c r="E52" i="110"/>
  <c r="E51" i="110"/>
  <c r="E48" i="110"/>
  <c r="E49" i="110"/>
  <c r="I62" i="110"/>
  <c r="I61" i="110"/>
  <c r="I60" i="110"/>
  <c r="I58" i="110"/>
  <c r="I57" i="110"/>
  <c r="I56" i="110"/>
  <c r="E62" i="110"/>
  <c r="E61" i="110"/>
  <c r="E60" i="110"/>
  <c r="E57" i="110"/>
  <c r="E58" i="110"/>
  <c r="E18" i="69"/>
  <c r="E17" i="69"/>
  <c r="E16" i="69"/>
  <c r="I18" i="69"/>
  <c r="I17" i="69"/>
  <c r="I16" i="69"/>
  <c r="I14" i="69"/>
  <c r="I13" i="69"/>
  <c r="I12" i="69"/>
  <c r="E13" i="69"/>
  <c r="E14" i="69"/>
  <c r="E66" i="110"/>
  <c r="E67" i="110"/>
  <c r="I66" i="110"/>
  <c r="I67" i="110"/>
  <c r="I26" i="110"/>
  <c r="I25" i="110"/>
  <c r="I24" i="110"/>
  <c r="I22" i="110"/>
  <c r="I21" i="110"/>
  <c r="I20" i="110"/>
  <c r="I18" i="110"/>
  <c r="I17" i="110"/>
  <c r="I16" i="110"/>
  <c r="E26" i="110"/>
  <c r="E25" i="110"/>
  <c r="E24" i="110"/>
  <c r="E22" i="110"/>
  <c r="E21" i="110"/>
  <c r="E20" i="110"/>
  <c r="E18" i="110"/>
  <c r="E17" i="110"/>
  <c r="I48" i="69"/>
  <c r="I47" i="69"/>
  <c r="I46" i="69"/>
  <c r="I44" i="69"/>
  <c r="I43" i="69"/>
  <c r="I42" i="69"/>
  <c r="I40" i="69"/>
  <c r="I39" i="69"/>
  <c r="I38" i="69"/>
  <c r="E48" i="69"/>
  <c r="E47" i="69"/>
  <c r="E46" i="69"/>
  <c r="E44" i="69"/>
  <c r="E43" i="69"/>
  <c r="E42" i="69"/>
  <c r="E39" i="69"/>
  <c r="E40" i="69"/>
  <c r="I40" i="109"/>
  <c r="I39" i="109"/>
  <c r="I38" i="109"/>
  <c r="I36" i="109"/>
  <c r="I35" i="109"/>
  <c r="I34" i="109"/>
  <c r="E40" i="109"/>
  <c r="E39" i="109"/>
  <c r="E38" i="109"/>
  <c r="E35" i="109"/>
  <c r="E36" i="109"/>
  <c r="I35" i="69"/>
  <c r="I34" i="69"/>
  <c r="I33" i="69"/>
  <c r="I31" i="69"/>
  <c r="I30" i="69"/>
  <c r="I29" i="69"/>
  <c r="I27" i="69"/>
  <c r="I26" i="69"/>
  <c r="I25" i="69"/>
  <c r="I23" i="69"/>
  <c r="I22" i="69"/>
  <c r="I21" i="69"/>
  <c r="E35" i="69"/>
  <c r="E34" i="69"/>
  <c r="E33" i="69"/>
  <c r="E31" i="69"/>
  <c r="E30" i="69"/>
  <c r="E29" i="69"/>
  <c r="E27" i="69"/>
  <c r="E26" i="69"/>
  <c r="E25" i="69"/>
  <c r="E22" i="69"/>
  <c r="E23" i="69"/>
  <c r="I35" i="110"/>
  <c r="I34" i="110"/>
  <c r="I33" i="110"/>
  <c r="I31" i="110"/>
  <c r="I30" i="110"/>
  <c r="I29" i="110"/>
  <c r="E35" i="110"/>
  <c r="E34" i="110"/>
  <c r="E33" i="110"/>
  <c r="E30" i="110"/>
  <c r="E31" i="110"/>
  <c r="I23" i="111"/>
  <c r="I22" i="111"/>
  <c r="I21" i="111"/>
  <c r="I19" i="111"/>
  <c r="I18" i="111"/>
  <c r="I17" i="111"/>
  <c r="I14" i="111"/>
  <c r="I15" i="111"/>
  <c r="E23" i="111"/>
  <c r="E22" i="111"/>
  <c r="E21" i="111"/>
  <c r="E19" i="111"/>
  <c r="E18" i="111"/>
  <c r="E17" i="111"/>
  <c r="E14" i="111"/>
  <c r="E15" i="111"/>
  <c r="I65" i="69"/>
  <c r="I64" i="69"/>
  <c r="I63" i="69"/>
  <c r="E65" i="69"/>
  <c r="E64" i="69"/>
  <c r="E63" i="69"/>
  <c r="I61" i="69"/>
  <c r="I60" i="69"/>
  <c r="I59" i="69"/>
  <c r="E61" i="69"/>
  <c r="E60" i="69"/>
  <c r="E59" i="69"/>
  <c r="I57" i="69"/>
  <c r="I56" i="69"/>
  <c r="I55" i="69"/>
  <c r="E57" i="69"/>
  <c r="E56" i="69"/>
  <c r="E55" i="69"/>
  <c r="I53" i="69"/>
  <c r="I52" i="69"/>
  <c r="I51" i="69"/>
  <c r="E52" i="69"/>
  <c r="E53" i="69"/>
  <c r="E27" i="109"/>
  <c r="E26" i="109"/>
  <c r="E25" i="109"/>
  <c r="E31" i="109"/>
  <c r="E30" i="109"/>
  <c r="E29" i="109"/>
  <c r="E18" i="109"/>
  <c r="E19" i="109"/>
  <c r="I57" i="109"/>
  <c r="I56" i="109"/>
  <c r="I55" i="109"/>
  <c r="I53" i="109"/>
  <c r="I52" i="109"/>
  <c r="I51" i="109"/>
  <c r="I49" i="109"/>
  <c r="I48" i="109"/>
  <c r="I47" i="109"/>
  <c r="I45" i="109"/>
  <c r="I44" i="109"/>
  <c r="I43" i="109"/>
  <c r="E57" i="109"/>
  <c r="E56" i="109"/>
  <c r="E55" i="109"/>
  <c r="E53" i="109"/>
  <c r="E52" i="109"/>
  <c r="E51" i="109"/>
  <c r="E49" i="109"/>
  <c r="E48" i="109"/>
  <c r="E47" i="109"/>
  <c r="E44" i="109"/>
  <c r="E45" i="109"/>
  <c r="F14" i="109"/>
  <c r="G14" i="109"/>
  <c r="J14" i="109"/>
  <c r="K14" i="109"/>
  <c r="I14" i="67" l="1"/>
  <c r="E14" i="67"/>
  <c r="E14" i="109"/>
  <c r="I14" i="109"/>
  <c r="I76" i="106" l="1"/>
  <c r="I67" i="106"/>
  <c r="I63" i="106"/>
  <c r="I56" i="106"/>
  <c r="I55" i="106"/>
  <c r="I47" i="106"/>
  <c r="I39" i="106"/>
  <c r="I36" i="106"/>
  <c r="I35" i="106"/>
  <c r="I28" i="106"/>
  <c r="I24" i="106"/>
  <c r="I23" i="106"/>
  <c r="M72" i="108"/>
  <c r="M71" i="108"/>
  <c r="M64" i="108"/>
  <c r="M63" i="108"/>
  <c r="M56" i="108"/>
  <c r="M55" i="108"/>
  <c r="M44" i="108"/>
  <c r="M43" i="108"/>
  <c r="M20" i="108"/>
  <c r="M19" i="108"/>
  <c r="I80" i="108"/>
  <c r="I79" i="108"/>
  <c r="I76" i="108"/>
  <c r="I75" i="108"/>
  <c r="I72" i="108"/>
  <c r="I71" i="108"/>
  <c r="I68" i="108"/>
  <c r="I67" i="108"/>
  <c r="I64" i="108"/>
  <c r="I63" i="108"/>
  <c r="I60" i="108"/>
  <c r="I59" i="108"/>
  <c r="I56" i="108"/>
  <c r="I55" i="108"/>
  <c r="I48" i="108"/>
  <c r="I47" i="108"/>
  <c r="I44" i="108"/>
  <c r="I43" i="108"/>
  <c r="I40" i="108"/>
  <c r="I39" i="108"/>
  <c r="I36" i="108"/>
  <c r="I35" i="108"/>
  <c r="I32" i="108"/>
  <c r="I31" i="108"/>
  <c r="I28" i="108"/>
  <c r="I27" i="108"/>
  <c r="I24" i="108"/>
  <c r="I23" i="108"/>
  <c r="I20" i="108"/>
  <c r="I19" i="108"/>
  <c r="E72" i="108"/>
  <c r="E71" i="108"/>
  <c r="E68" i="108"/>
  <c r="E67" i="108"/>
  <c r="E48" i="108"/>
  <c r="E47" i="108"/>
  <c r="E44" i="108"/>
  <c r="E43" i="108"/>
  <c r="E28" i="108"/>
  <c r="E20" i="108"/>
  <c r="E19" i="108"/>
  <c r="I72" i="107"/>
  <c r="I71" i="107"/>
  <c r="I68" i="107"/>
  <c r="I67" i="107"/>
  <c r="I64" i="107"/>
  <c r="I63" i="107"/>
  <c r="I56" i="107"/>
  <c r="I55" i="107"/>
  <c r="I48" i="107"/>
  <c r="I47" i="107"/>
  <c r="I44" i="107"/>
  <c r="I43" i="107"/>
  <c r="I36" i="107"/>
  <c r="I35" i="107"/>
  <c r="I32" i="107"/>
  <c r="I31" i="107"/>
  <c r="I28" i="107"/>
  <c r="I27" i="107"/>
  <c r="I24" i="107"/>
  <c r="I23" i="107"/>
  <c r="I20" i="107"/>
  <c r="I19" i="107"/>
  <c r="E72" i="107"/>
  <c r="E71" i="107"/>
  <c r="E60" i="107"/>
  <c r="E59" i="107"/>
  <c r="E56" i="107"/>
  <c r="E55" i="107"/>
  <c r="E52" i="107"/>
  <c r="E51" i="107"/>
  <c r="E48" i="107"/>
  <c r="E47" i="107"/>
  <c r="E44" i="107"/>
  <c r="E43" i="107"/>
  <c r="E40" i="107"/>
  <c r="E39" i="107"/>
  <c r="E36" i="107"/>
  <c r="E35" i="107"/>
  <c r="E32" i="107"/>
  <c r="E31" i="107"/>
  <c r="E28" i="107"/>
  <c r="E27" i="107"/>
  <c r="E24" i="107"/>
  <c r="E23" i="107"/>
  <c r="E20" i="107"/>
  <c r="E19" i="107"/>
  <c r="M76" i="106"/>
  <c r="M75" i="106"/>
  <c r="M72" i="106"/>
  <c r="M71" i="106"/>
  <c r="M68" i="106"/>
  <c r="M67" i="106"/>
  <c r="M64" i="106"/>
  <c r="M63" i="106"/>
  <c r="M60" i="106"/>
  <c r="M59" i="106"/>
  <c r="M56" i="106"/>
  <c r="M55" i="106"/>
  <c r="M48" i="106"/>
  <c r="M47" i="106"/>
  <c r="M44" i="106"/>
  <c r="M43" i="106"/>
  <c r="M40" i="106"/>
  <c r="M39" i="106"/>
  <c r="M36" i="106"/>
  <c r="M35" i="106"/>
  <c r="M32" i="106"/>
  <c r="M28" i="106"/>
  <c r="M27" i="106"/>
  <c r="M24" i="106"/>
  <c r="M23" i="106"/>
  <c r="M20" i="106"/>
  <c r="M19" i="106"/>
  <c r="I75" i="106"/>
  <c r="I71" i="106"/>
  <c r="I68" i="106"/>
  <c r="I64" i="106"/>
  <c r="I60" i="106"/>
  <c r="I59" i="106"/>
  <c r="I48" i="106"/>
  <c r="I43" i="106"/>
  <c r="I32" i="106"/>
  <c r="I27" i="106"/>
  <c r="I20" i="106"/>
  <c r="E72" i="106"/>
  <c r="E71" i="106"/>
  <c r="E68" i="106"/>
  <c r="E67" i="106"/>
  <c r="E64" i="106"/>
  <c r="E63" i="106"/>
  <c r="E60" i="106"/>
  <c r="E59" i="106"/>
  <c r="E56" i="106"/>
  <c r="E55" i="106"/>
  <c r="E48" i="106"/>
  <c r="E47" i="106"/>
  <c r="E44" i="106"/>
  <c r="E43" i="106"/>
  <c r="E40" i="106"/>
  <c r="E39" i="106"/>
  <c r="E36" i="106"/>
  <c r="E35" i="106"/>
  <c r="E28" i="106"/>
  <c r="E27" i="106"/>
  <c r="E24" i="106"/>
  <c r="E23" i="106"/>
  <c r="E20" i="106"/>
  <c r="E19" i="106"/>
  <c r="M76" i="105"/>
  <c r="M75" i="105"/>
  <c r="M72" i="105"/>
  <c r="M71" i="105"/>
  <c r="M68" i="105"/>
  <c r="M67" i="105"/>
  <c r="M64" i="105"/>
  <c r="M63" i="105"/>
  <c r="M60" i="105"/>
  <c r="M59" i="105"/>
  <c r="M56" i="105"/>
  <c r="M55" i="105"/>
  <c r="M48" i="105"/>
  <c r="M47" i="105"/>
  <c r="M44" i="105"/>
  <c r="M43" i="105"/>
  <c r="M36" i="105"/>
  <c r="M35" i="105"/>
  <c r="M24" i="105"/>
  <c r="M23" i="105"/>
  <c r="M20" i="105"/>
  <c r="M19" i="105"/>
  <c r="I68" i="105"/>
  <c r="I64" i="105"/>
  <c r="I63" i="105"/>
  <c r="I27" i="105"/>
  <c r="E80" i="105"/>
  <c r="E79" i="105"/>
  <c r="E76" i="105"/>
  <c r="E75" i="105"/>
  <c r="E72" i="105"/>
  <c r="E71" i="105"/>
  <c r="E68" i="105"/>
  <c r="E67" i="105"/>
  <c r="E64" i="105"/>
  <c r="E63" i="105"/>
  <c r="E60" i="105"/>
  <c r="E59" i="105"/>
  <c r="E56" i="105"/>
  <c r="E55" i="105"/>
  <c r="E52" i="105"/>
  <c r="E51" i="105"/>
  <c r="E48" i="105"/>
  <c r="E47" i="105"/>
  <c r="E44" i="105"/>
  <c r="E43" i="105"/>
  <c r="E40" i="105"/>
  <c r="E39" i="105"/>
  <c r="E36" i="105"/>
  <c r="E35" i="105"/>
  <c r="E32" i="105"/>
  <c r="E31" i="105"/>
  <c r="E28" i="105"/>
  <c r="E27" i="105"/>
  <c r="E24" i="105"/>
  <c r="E23" i="105"/>
  <c r="E19" i="105"/>
  <c r="E20" i="105"/>
  <c r="E16" i="105" s="1"/>
  <c r="F16" i="108"/>
  <c r="G16" i="108"/>
  <c r="J16" i="108"/>
  <c r="K16" i="108"/>
  <c r="N16" i="108"/>
  <c r="O16" i="108"/>
  <c r="F16" i="107"/>
  <c r="G16" i="107"/>
  <c r="J16" i="107"/>
  <c r="K16" i="107"/>
  <c r="G16" i="106"/>
  <c r="N16" i="106"/>
  <c r="O16" i="106"/>
  <c r="F16" i="105"/>
  <c r="G16" i="105"/>
  <c r="N16" i="105"/>
  <c r="O16" i="105"/>
  <c r="E12" i="21"/>
  <c r="F12" i="21"/>
  <c r="G12" i="21"/>
  <c r="K73" i="20"/>
  <c r="K70" i="20"/>
  <c r="K69" i="20"/>
  <c r="K66" i="20"/>
  <c r="K65" i="20"/>
  <c r="K62" i="20"/>
  <c r="K61" i="20"/>
  <c r="K58" i="20"/>
  <c r="K57" i="20"/>
  <c r="K54" i="20"/>
  <c r="K53" i="20"/>
  <c r="K50" i="20"/>
  <c r="K49" i="20"/>
  <c r="K46" i="20"/>
  <c r="K45" i="20"/>
  <c r="K42" i="20"/>
  <c r="K41" i="20"/>
  <c r="K38" i="20"/>
  <c r="K37" i="20"/>
  <c r="K34" i="20"/>
  <c r="K33" i="20"/>
  <c r="K30" i="20"/>
  <c r="K29" i="20"/>
  <c r="K26" i="20"/>
  <c r="K25" i="20"/>
  <c r="K22" i="20"/>
  <c r="K21" i="20"/>
  <c r="K17" i="20"/>
  <c r="K18" i="20"/>
  <c r="G74" i="20"/>
  <c r="G73" i="20"/>
  <c r="G70" i="20"/>
  <c r="G69" i="20"/>
  <c r="G66" i="20"/>
  <c r="G65" i="20"/>
  <c r="G62" i="20"/>
  <c r="G61" i="20"/>
  <c r="G58" i="20"/>
  <c r="G57" i="20"/>
  <c r="G54" i="20"/>
  <c r="G53" i="20"/>
  <c r="G46" i="20"/>
  <c r="G45" i="20"/>
  <c r="G42" i="20"/>
  <c r="G41" i="20"/>
  <c r="G38" i="20"/>
  <c r="G37" i="20"/>
  <c r="G34" i="20"/>
  <c r="G33" i="20"/>
  <c r="G30" i="20"/>
  <c r="G26" i="20"/>
  <c r="G25" i="20"/>
  <c r="G22" i="20"/>
  <c r="G21" i="20"/>
  <c r="G17" i="20"/>
  <c r="G18" i="20"/>
  <c r="E14" i="20"/>
  <c r="H14" i="20"/>
  <c r="I14" i="20"/>
  <c r="L14" i="20"/>
  <c r="M14" i="20"/>
  <c r="N14" i="20"/>
  <c r="I15" i="23" l="1"/>
  <c r="I16" i="23"/>
  <c r="E15" i="23"/>
  <c r="E16" i="23"/>
  <c r="K14" i="20"/>
  <c r="E16" i="106"/>
  <c r="I35" i="105"/>
  <c r="I40" i="105"/>
  <c r="I60" i="105"/>
  <c r="I76" i="105"/>
  <c r="I47" i="105"/>
  <c r="I56" i="105"/>
  <c r="I67" i="105"/>
  <c r="I72" i="105"/>
  <c r="I16" i="107"/>
  <c r="I31" i="106"/>
  <c r="I44" i="106"/>
  <c r="I59" i="105"/>
  <c r="I55" i="105"/>
  <c r="I36" i="105"/>
  <c r="I52" i="106"/>
  <c r="M16" i="108"/>
  <c r="I16" i="108"/>
  <c r="E16" i="108"/>
  <c r="E16" i="107"/>
  <c r="I19" i="106"/>
  <c r="K16" i="106"/>
  <c r="I40" i="106"/>
  <c r="I51" i="106"/>
  <c r="I72" i="106"/>
  <c r="J16" i="106"/>
  <c r="M16" i="106"/>
  <c r="I20" i="105"/>
  <c r="I39" i="105"/>
  <c r="I43" i="105"/>
  <c r="I75" i="105"/>
  <c r="I48" i="105"/>
  <c r="I23" i="105"/>
  <c r="I44" i="105"/>
  <c r="I71" i="105"/>
  <c r="I19" i="105"/>
  <c r="I24" i="105"/>
  <c r="J16" i="105"/>
  <c r="M16" i="105"/>
  <c r="I28" i="105"/>
  <c r="K16" i="105"/>
  <c r="G14" i="20"/>
  <c r="I16" i="106" l="1"/>
  <c r="I16" i="105"/>
  <c r="G16" i="135" l="1"/>
  <c r="F20" i="135"/>
  <c r="F16" i="135" s="1"/>
  <c r="G20" i="135"/>
  <c r="H20" i="135"/>
  <c r="H16" i="135" s="1"/>
  <c r="G20" i="134"/>
  <c r="G16" i="134" s="1"/>
  <c r="H20" i="134"/>
  <c r="H16" i="134" s="1"/>
  <c r="I20" i="134"/>
  <c r="I16" i="134" s="1"/>
  <c r="F24" i="134"/>
  <c r="F28" i="134"/>
  <c r="F32" i="134"/>
  <c r="F36" i="134"/>
  <c r="F40" i="134"/>
  <c r="F52" i="134"/>
  <c r="F48" i="134"/>
  <c r="F44" i="134"/>
  <c r="F20" i="134" l="1"/>
  <c r="F16" i="134" s="1"/>
  <c r="M62" i="61" l="1"/>
  <c r="M61" i="61"/>
  <c r="M60" i="61"/>
  <c r="M30" i="61"/>
  <c r="M18" i="61" s="1"/>
  <c r="M29" i="61"/>
  <c r="M17" i="61" s="1"/>
  <c r="M28" i="61"/>
  <c r="M16" i="61" s="1"/>
  <c r="I70" i="61"/>
  <c r="I69" i="61"/>
  <c r="I68" i="61"/>
  <c r="I62" i="61"/>
  <c r="I61" i="61"/>
  <c r="I60" i="61"/>
  <c r="I54" i="61"/>
  <c r="I53" i="61"/>
  <c r="I52" i="61"/>
  <c r="I50" i="61"/>
  <c r="I49" i="61"/>
  <c r="I48" i="61"/>
  <c r="I46" i="61"/>
  <c r="I45" i="61"/>
  <c r="I44" i="61"/>
  <c r="I42" i="61"/>
  <c r="I41" i="61"/>
  <c r="I40" i="61"/>
  <c r="I30" i="61"/>
  <c r="I29" i="61"/>
  <c r="I28" i="61"/>
  <c r="I26" i="61"/>
  <c r="I25" i="61"/>
  <c r="I24" i="61"/>
  <c r="E70" i="61"/>
  <c r="E69" i="61"/>
  <c r="E68" i="61"/>
  <c r="E66" i="61"/>
  <c r="E65" i="61"/>
  <c r="E64" i="61"/>
  <c r="E62" i="61"/>
  <c r="E61" i="61"/>
  <c r="E60" i="61"/>
  <c r="E54" i="61"/>
  <c r="E53" i="61"/>
  <c r="E52" i="61"/>
  <c r="E50" i="61"/>
  <c r="E49" i="61"/>
  <c r="E48" i="61"/>
  <c r="E46" i="61"/>
  <c r="E45" i="61"/>
  <c r="E44" i="61"/>
  <c r="E42" i="61"/>
  <c r="E41" i="61"/>
  <c r="E40" i="61"/>
  <c r="E30" i="61"/>
  <c r="E29" i="61"/>
  <c r="E28" i="61"/>
  <c r="E26" i="61"/>
  <c r="E25" i="61"/>
  <c r="E24" i="61"/>
  <c r="E22" i="61"/>
  <c r="E21" i="61"/>
  <c r="E20" i="61"/>
  <c r="M62" i="59"/>
  <c r="M61" i="59"/>
  <c r="M60" i="59"/>
  <c r="M30" i="59"/>
  <c r="M18" i="59" s="1"/>
  <c r="M29" i="59"/>
  <c r="M17" i="59" s="1"/>
  <c r="M28" i="59"/>
  <c r="M16" i="59" s="1"/>
  <c r="I70" i="59"/>
  <c r="I69" i="59"/>
  <c r="I68" i="59"/>
  <c r="I62" i="59"/>
  <c r="I61" i="59"/>
  <c r="I60" i="59"/>
  <c r="I54" i="59"/>
  <c r="I53" i="59"/>
  <c r="I52" i="59"/>
  <c r="I50" i="59"/>
  <c r="I49" i="59"/>
  <c r="I48" i="59"/>
  <c r="I46" i="59"/>
  <c r="I45" i="59"/>
  <c r="I44" i="59"/>
  <c r="I42" i="59"/>
  <c r="I41" i="59"/>
  <c r="I40" i="59"/>
  <c r="I30" i="59"/>
  <c r="I29" i="59"/>
  <c r="I28" i="59"/>
  <c r="I26" i="59"/>
  <c r="I25" i="59"/>
  <c r="I17" i="59" s="1"/>
  <c r="I24" i="59"/>
  <c r="E70" i="59"/>
  <c r="E69" i="59"/>
  <c r="E68" i="59"/>
  <c r="E66" i="59"/>
  <c r="E65" i="59"/>
  <c r="E64" i="59"/>
  <c r="E62" i="59"/>
  <c r="E61" i="59"/>
  <c r="E60" i="59"/>
  <c r="E54" i="59"/>
  <c r="E53" i="59"/>
  <c r="E52" i="59"/>
  <c r="E50" i="59"/>
  <c r="E49" i="59"/>
  <c r="E48" i="59"/>
  <c r="E46" i="59"/>
  <c r="E45" i="59"/>
  <c r="E44" i="59"/>
  <c r="E42" i="59"/>
  <c r="E41" i="59"/>
  <c r="E30" i="59"/>
  <c r="E29" i="59"/>
  <c r="E28" i="59"/>
  <c r="E26" i="59"/>
  <c r="E25" i="59"/>
  <c r="E24" i="59"/>
  <c r="E22" i="59"/>
  <c r="E21" i="59"/>
  <c r="E20" i="59"/>
  <c r="E73" i="62"/>
  <c r="I66" i="62"/>
  <c r="I65" i="62"/>
  <c r="I64" i="62"/>
  <c r="I62" i="62"/>
  <c r="I61" i="62"/>
  <c r="I60" i="62"/>
  <c r="I50" i="62"/>
  <c r="I49" i="62"/>
  <c r="I48" i="62"/>
  <c r="I42" i="62"/>
  <c r="I41" i="62"/>
  <c r="I40" i="62"/>
  <c r="I38" i="62"/>
  <c r="I37" i="62"/>
  <c r="I36" i="62"/>
  <c r="I30" i="62"/>
  <c r="I29" i="62"/>
  <c r="I28" i="62"/>
  <c r="I26" i="62"/>
  <c r="I25" i="62"/>
  <c r="I24" i="62"/>
  <c r="I22" i="62"/>
  <c r="I21" i="62"/>
  <c r="I20" i="62"/>
  <c r="E74" i="62"/>
  <c r="E72" i="62"/>
  <c r="E66" i="62"/>
  <c r="E65" i="62"/>
  <c r="E64" i="62"/>
  <c r="E62" i="62"/>
  <c r="E61" i="62"/>
  <c r="E60" i="62"/>
  <c r="E58" i="62"/>
  <c r="E57" i="62"/>
  <c r="E56" i="62"/>
  <c r="E22" i="62"/>
  <c r="E21" i="62"/>
  <c r="E20" i="62"/>
  <c r="E74" i="60"/>
  <c r="E73" i="60"/>
  <c r="E72" i="60"/>
  <c r="E66" i="60"/>
  <c r="E65" i="60"/>
  <c r="E64" i="60"/>
  <c r="E62" i="60"/>
  <c r="E61" i="60"/>
  <c r="E60" i="60"/>
  <c r="E58" i="60"/>
  <c r="E57" i="60"/>
  <c r="E56" i="60"/>
  <c r="I22" i="60"/>
  <c r="I18" i="60" s="1"/>
  <c r="E22" i="60"/>
  <c r="E21" i="60"/>
  <c r="K76" i="64"/>
  <c r="G76" i="64"/>
  <c r="K72" i="64"/>
  <c r="G72" i="64"/>
  <c r="K68" i="64"/>
  <c r="G68" i="64"/>
  <c r="G60" i="64"/>
  <c r="G56" i="64"/>
  <c r="G52" i="64"/>
  <c r="G48" i="64"/>
  <c r="G44" i="64"/>
  <c r="G40" i="64"/>
  <c r="G36" i="64"/>
  <c r="G28" i="64"/>
  <c r="G24" i="64"/>
  <c r="G20" i="64"/>
  <c r="K16" i="64"/>
  <c r="G16" i="64"/>
  <c r="E12" i="64"/>
  <c r="H12" i="64"/>
  <c r="I12" i="64"/>
  <c r="L12" i="64"/>
  <c r="M12" i="64"/>
  <c r="I16" i="59" l="1"/>
  <c r="I18" i="59"/>
  <c r="I18" i="61"/>
  <c r="I16" i="61"/>
  <c r="I17" i="61"/>
  <c r="E16" i="61"/>
  <c r="E18" i="61"/>
  <c r="E17" i="61"/>
  <c r="E16" i="59"/>
  <c r="E17" i="59"/>
  <c r="E18" i="59"/>
  <c r="I16" i="62"/>
  <c r="I17" i="62"/>
  <c r="I18" i="62"/>
  <c r="E18" i="60"/>
  <c r="E17" i="60"/>
  <c r="E16" i="62"/>
  <c r="E17" i="62"/>
  <c r="E18" i="62"/>
  <c r="G12" i="64"/>
  <c r="K12" i="64"/>
  <c r="F79" i="97" l="1"/>
  <c r="F75" i="97"/>
  <c r="F71" i="97"/>
  <c r="F67" i="97"/>
  <c r="F63" i="97"/>
  <c r="F59" i="97"/>
  <c r="F55" i="97"/>
  <c r="F51" i="97"/>
  <c r="F47" i="97"/>
  <c r="F43" i="97"/>
  <c r="F39" i="97"/>
  <c r="F35" i="97"/>
  <c r="F31" i="97"/>
  <c r="F27" i="97"/>
  <c r="F23" i="97"/>
  <c r="F19" i="97"/>
  <c r="H15" i="97"/>
  <c r="J15" i="97"/>
  <c r="L15" i="97"/>
  <c r="N15" i="97"/>
  <c r="F15" i="97" l="1"/>
  <c r="H19" i="135"/>
  <c r="H15" i="135" s="1"/>
  <c r="G19" i="135"/>
  <c r="G15" i="135" s="1"/>
  <c r="F19" i="135"/>
  <c r="F15" i="135" s="1"/>
  <c r="F51" i="134"/>
  <c r="F47" i="134"/>
  <c r="F43" i="134"/>
  <c r="F39" i="134"/>
  <c r="F35" i="134"/>
  <c r="F31" i="134"/>
  <c r="F27" i="134"/>
  <c r="F23" i="134"/>
  <c r="I19" i="134"/>
  <c r="H19" i="134"/>
  <c r="G19" i="134"/>
  <c r="G15" i="134" s="1"/>
  <c r="H15" i="134"/>
  <c r="I14" i="133"/>
  <c r="G14" i="133"/>
  <c r="E14" i="133"/>
  <c r="I13" i="133"/>
  <c r="G13" i="133"/>
  <c r="E13" i="133"/>
  <c r="I12" i="133"/>
  <c r="G12" i="133"/>
  <c r="E12" i="133"/>
  <c r="E79" i="132"/>
  <c r="E78" i="132"/>
  <c r="E77" i="132"/>
  <c r="E75" i="132"/>
  <c r="E74" i="132"/>
  <c r="E73" i="132"/>
  <c r="E71" i="132"/>
  <c r="E70" i="132"/>
  <c r="E69" i="132"/>
  <c r="E67" i="132"/>
  <c r="E66" i="132"/>
  <c r="E65" i="132"/>
  <c r="E63" i="132"/>
  <c r="E62" i="132"/>
  <c r="E61" i="132"/>
  <c r="E59" i="132"/>
  <c r="E58" i="132"/>
  <c r="E57" i="132"/>
  <c r="E55" i="132"/>
  <c r="E54" i="132"/>
  <c r="E53" i="132"/>
  <c r="E51" i="132"/>
  <c r="E50" i="132"/>
  <c r="E49" i="132"/>
  <c r="E47" i="132"/>
  <c r="E46" i="132"/>
  <c r="E45" i="132"/>
  <c r="E43" i="132"/>
  <c r="E42" i="132"/>
  <c r="E41" i="132"/>
  <c r="E39" i="132"/>
  <c r="E38" i="132"/>
  <c r="E37" i="132"/>
  <c r="E35" i="132"/>
  <c r="E34" i="132"/>
  <c r="E33" i="132"/>
  <c r="E31" i="132"/>
  <c r="E30" i="132"/>
  <c r="E29" i="132"/>
  <c r="E27" i="132"/>
  <c r="E26" i="132"/>
  <c r="E25" i="132"/>
  <c r="E23" i="132"/>
  <c r="E22" i="132"/>
  <c r="E21" i="132"/>
  <c r="E19" i="132"/>
  <c r="E18" i="132"/>
  <c r="E17" i="132"/>
  <c r="K15" i="132"/>
  <c r="I15" i="132"/>
  <c r="G15" i="132"/>
  <c r="K14" i="132"/>
  <c r="I14" i="132"/>
  <c r="G14" i="132"/>
  <c r="K13" i="132"/>
  <c r="I13" i="132"/>
  <c r="G13" i="132"/>
  <c r="E13" i="132" l="1"/>
  <c r="F19" i="134"/>
  <c r="F15" i="134" s="1"/>
  <c r="E14" i="132"/>
  <c r="E15" i="132"/>
  <c r="I15" i="134"/>
  <c r="G32" i="65"/>
  <c r="E12" i="65" l="1"/>
  <c r="G12" i="65"/>
  <c r="H12" i="65"/>
  <c r="I12" i="65"/>
  <c r="K12" i="65"/>
  <c r="L12" i="65"/>
  <c r="M12" i="65"/>
  <c r="I71" i="63" l="1"/>
  <c r="I70" i="63"/>
  <c r="I69" i="63"/>
  <c r="E71" i="63"/>
  <c r="E70" i="63"/>
  <c r="E69" i="63"/>
  <c r="I67" i="63"/>
  <c r="I66" i="63"/>
  <c r="I65" i="63"/>
  <c r="E67" i="63"/>
  <c r="E66" i="63"/>
  <c r="E65" i="63"/>
  <c r="I63" i="63"/>
  <c r="I62" i="63"/>
  <c r="I61" i="63"/>
  <c r="E63" i="63"/>
  <c r="E62" i="63"/>
  <c r="E61" i="63"/>
  <c r="I59" i="63"/>
  <c r="I58" i="63"/>
  <c r="I57" i="63"/>
  <c r="E59" i="63"/>
  <c r="E58" i="63"/>
  <c r="E57" i="63"/>
  <c r="I55" i="63"/>
  <c r="I54" i="63"/>
  <c r="I53" i="63"/>
  <c r="E55" i="63"/>
  <c r="E54" i="63"/>
  <c r="E53" i="63"/>
  <c r="I51" i="63"/>
  <c r="I50" i="63"/>
  <c r="I49" i="63"/>
  <c r="E51" i="63"/>
  <c r="E50" i="63"/>
  <c r="E49" i="63"/>
  <c r="I47" i="63"/>
  <c r="I46" i="63"/>
  <c r="I45" i="63"/>
  <c r="E47" i="63"/>
  <c r="E46" i="63"/>
  <c r="E45" i="63"/>
  <c r="I43" i="63"/>
  <c r="I42" i="63"/>
  <c r="I41" i="63"/>
  <c r="E43" i="63"/>
  <c r="E42" i="63"/>
  <c r="E41" i="63"/>
  <c r="I39" i="63"/>
  <c r="I38" i="63"/>
  <c r="I37" i="63"/>
  <c r="E39" i="63"/>
  <c r="E38" i="63"/>
  <c r="E37" i="63"/>
  <c r="I35" i="63"/>
  <c r="I34" i="63"/>
  <c r="I33" i="63"/>
  <c r="E35" i="63"/>
  <c r="E34" i="63"/>
  <c r="E33" i="63"/>
  <c r="I31" i="63"/>
  <c r="I30" i="63"/>
  <c r="I29" i="63"/>
  <c r="E31" i="63"/>
  <c r="E30" i="63"/>
  <c r="E29" i="63"/>
  <c r="I27" i="63"/>
  <c r="I26" i="63"/>
  <c r="I25" i="63"/>
  <c r="E27" i="63"/>
  <c r="E26" i="63"/>
  <c r="E25" i="63"/>
  <c r="I23" i="63"/>
  <c r="I22" i="63"/>
  <c r="I21" i="63"/>
  <c r="E23" i="63"/>
  <c r="E22" i="63"/>
  <c r="E21" i="63"/>
  <c r="I19" i="63"/>
  <c r="I18" i="63"/>
  <c r="I17" i="63"/>
  <c r="E19" i="63"/>
  <c r="E18" i="63"/>
  <c r="J14" i="63"/>
  <c r="K14" i="63"/>
  <c r="J15" i="63"/>
  <c r="K15" i="63"/>
  <c r="F14" i="63"/>
  <c r="G14" i="63"/>
  <c r="F15" i="63"/>
  <c r="G15" i="63"/>
  <c r="I15" i="63" l="1"/>
  <c r="I14" i="63"/>
  <c r="E14" i="63"/>
  <c r="E15" i="63"/>
  <c r="K27" i="18" l="1"/>
  <c r="K26" i="18"/>
  <c r="G26" i="18"/>
  <c r="K21" i="18"/>
  <c r="K20" i="18"/>
  <c r="G20" i="18"/>
  <c r="K16" i="18"/>
  <c r="G15" i="18"/>
  <c r="I81" i="27" l="1"/>
  <c r="E81" i="27"/>
  <c r="I77" i="27"/>
  <c r="E77" i="27"/>
  <c r="I73" i="27"/>
  <c r="E73" i="27"/>
  <c r="I68" i="27"/>
  <c r="E68" i="27"/>
  <c r="I64" i="27"/>
  <c r="E64" i="27"/>
  <c r="I59" i="27"/>
  <c r="E59" i="27"/>
  <c r="I54" i="27"/>
  <c r="E54" i="27"/>
  <c r="I50" i="27"/>
  <c r="E50" i="27"/>
  <c r="I46" i="27"/>
  <c r="E46" i="27"/>
  <c r="I42" i="27"/>
  <c r="E42" i="27"/>
  <c r="I37" i="27"/>
  <c r="E37" i="27"/>
  <c r="I33" i="27"/>
  <c r="E33" i="27"/>
  <c r="I29" i="27"/>
  <c r="E29" i="27"/>
  <c r="I25" i="27"/>
  <c r="E25" i="27"/>
  <c r="I20" i="27"/>
  <c r="E20" i="27"/>
  <c r="I16" i="27"/>
  <c r="E16" i="27"/>
  <c r="I68" i="26"/>
  <c r="E68" i="26"/>
  <c r="I62" i="26"/>
  <c r="E62" i="26"/>
  <c r="I57" i="26"/>
  <c r="E57" i="26"/>
  <c r="I48" i="26"/>
  <c r="E48" i="26"/>
  <c r="I43" i="26"/>
  <c r="E43" i="26"/>
  <c r="I38" i="26"/>
  <c r="E38" i="26"/>
  <c r="I33" i="26"/>
  <c r="E33" i="26"/>
  <c r="I29" i="26"/>
  <c r="E29" i="26"/>
  <c r="I24" i="26"/>
  <c r="E24" i="26"/>
  <c r="I20" i="26"/>
  <c r="E20" i="26"/>
  <c r="F15" i="26"/>
  <c r="G15" i="26"/>
  <c r="J15" i="26"/>
  <c r="K15" i="26"/>
  <c r="I15" i="26" l="1"/>
  <c r="E15" i="26"/>
  <c r="L15" i="126" l="1"/>
  <c r="K15" i="126"/>
  <c r="H16" i="126"/>
  <c r="G16" i="126"/>
  <c r="H15" i="126"/>
  <c r="G15" i="126"/>
  <c r="F15" i="126" l="1"/>
  <c r="J15" i="126"/>
  <c r="G38" i="125"/>
  <c r="F38" i="125"/>
  <c r="E38" i="125"/>
  <c r="G34" i="125"/>
  <c r="F34" i="125"/>
  <c r="E34" i="125"/>
  <c r="G30" i="125"/>
  <c r="F30" i="125"/>
  <c r="E30" i="125"/>
  <c r="G26" i="125"/>
  <c r="F26" i="125"/>
  <c r="E26" i="125"/>
  <c r="G22" i="125"/>
  <c r="F22" i="125"/>
  <c r="E22" i="125"/>
  <c r="G19" i="125"/>
  <c r="F19" i="125"/>
  <c r="E19" i="125"/>
  <c r="G18" i="125"/>
  <c r="F18" i="125"/>
  <c r="E18" i="125"/>
  <c r="F15" i="125" l="1"/>
  <c r="E14" i="125"/>
  <c r="G15" i="125"/>
  <c r="F14" i="125"/>
  <c r="G14" i="125"/>
  <c r="E15" i="125"/>
  <c r="I14" i="121"/>
  <c r="K15" i="122" l="1"/>
  <c r="J15" i="122"/>
  <c r="I15" i="122"/>
  <c r="K14" i="122"/>
  <c r="J14" i="122"/>
  <c r="I14" i="122"/>
  <c r="G14" i="122"/>
  <c r="E14" i="122"/>
  <c r="K14" i="121"/>
  <c r="J14" i="121"/>
  <c r="K13" i="121"/>
  <c r="J13" i="121"/>
  <c r="I13" i="121"/>
  <c r="F13" i="121"/>
  <c r="G13" i="121"/>
  <c r="E14" i="121"/>
  <c r="F14" i="121"/>
  <c r="G14" i="121"/>
  <c r="E34" i="123"/>
  <c r="F34" i="123"/>
  <c r="G34" i="123"/>
  <c r="E35" i="123"/>
  <c r="F35" i="123"/>
  <c r="G35" i="123"/>
  <c r="G39" i="123" l="1"/>
  <c r="F39" i="123"/>
  <c r="E39" i="123"/>
  <c r="G38" i="123"/>
  <c r="F38" i="123"/>
  <c r="E38" i="123"/>
  <c r="G31" i="123"/>
  <c r="F31" i="123"/>
  <c r="E31" i="123"/>
  <c r="G30" i="123"/>
  <c r="F30" i="123"/>
  <c r="E30" i="123"/>
  <c r="G27" i="123"/>
  <c r="F27" i="123"/>
  <c r="E27" i="123"/>
  <c r="G26" i="123"/>
  <c r="F26" i="123"/>
  <c r="E26" i="123"/>
  <c r="G23" i="123"/>
  <c r="F23" i="123"/>
  <c r="E23" i="123"/>
  <c r="G22" i="123"/>
  <c r="F22" i="123"/>
  <c r="E22" i="123"/>
  <c r="G19" i="123"/>
  <c r="F19" i="123"/>
  <c r="E19" i="123"/>
  <c r="G18" i="123"/>
  <c r="F18" i="123"/>
  <c r="E18" i="123"/>
  <c r="K15" i="117"/>
  <c r="J15" i="117"/>
  <c r="I15" i="117"/>
  <c r="K14" i="117"/>
  <c r="J14" i="117"/>
  <c r="I14" i="117"/>
  <c r="E14" i="123" l="1"/>
  <c r="F15" i="123"/>
  <c r="E15" i="123"/>
  <c r="F14" i="123"/>
  <c r="G15" i="123"/>
  <c r="G14" i="123"/>
  <c r="G51" i="119" l="1"/>
  <c r="F51" i="119"/>
  <c r="E51" i="119"/>
  <c r="G50" i="119"/>
  <c r="F50" i="119"/>
  <c r="E50" i="119"/>
  <c r="G47" i="119"/>
  <c r="F47" i="119"/>
  <c r="E47" i="119"/>
  <c r="G46" i="119"/>
  <c r="F46" i="119"/>
  <c r="E46" i="119"/>
  <c r="G43" i="119"/>
  <c r="F43" i="119"/>
  <c r="E43" i="119"/>
  <c r="G42" i="119"/>
  <c r="F42" i="119"/>
  <c r="E42" i="119"/>
  <c r="G39" i="119"/>
  <c r="F39" i="119"/>
  <c r="E39" i="119"/>
  <c r="G38" i="119"/>
  <c r="F38" i="119"/>
  <c r="E38" i="119"/>
  <c r="G35" i="119"/>
  <c r="F35" i="119"/>
  <c r="E35" i="119"/>
  <c r="G34" i="119"/>
  <c r="F34" i="119"/>
  <c r="E34" i="119"/>
  <c r="G31" i="119"/>
  <c r="F31" i="119"/>
  <c r="E31" i="119"/>
  <c r="G30" i="119"/>
  <c r="F30" i="119"/>
  <c r="E30" i="119"/>
  <c r="G27" i="119"/>
  <c r="F27" i="119"/>
  <c r="E27" i="119"/>
  <c r="G26" i="119"/>
  <c r="F26" i="119"/>
  <c r="E26" i="119"/>
  <c r="G23" i="119"/>
  <c r="F23" i="119"/>
  <c r="E23" i="119"/>
  <c r="G22" i="119"/>
  <c r="F22" i="119"/>
  <c r="E22" i="119"/>
  <c r="F18" i="119"/>
  <c r="G18" i="119"/>
  <c r="F19" i="119"/>
  <c r="G19" i="119"/>
  <c r="E18" i="119"/>
  <c r="E19" i="119"/>
  <c r="G15" i="119" l="1"/>
  <c r="F15" i="119"/>
  <c r="E15" i="119"/>
  <c r="G14" i="119"/>
  <c r="F14" i="119"/>
  <c r="E14" i="119"/>
  <c r="G15" i="117"/>
  <c r="F15" i="117"/>
  <c r="E15" i="117"/>
  <c r="G14" i="117"/>
  <c r="F14" i="117"/>
  <c r="E14" i="117"/>
  <c r="K15" i="116"/>
  <c r="J15" i="116"/>
  <c r="I15" i="116"/>
  <c r="G15" i="116"/>
  <c r="F15" i="116"/>
  <c r="E15" i="116"/>
  <c r="K14" i="116"/>
  <c r="J14" i="116"/>
  <c r="I14" i="116"/>
  <c r="G14" i="116"/>
  <c r="F14" i="116"/>
  <c r="E14" i="116"/>
  <c r="K15" i="115"/>
  <c r="J15" i="115"/>
  <c r="I15" i="115"/>
  <c r="G15" i="115"/>
  <c r="F15" i="115"/>
  <c r="E15" i="115"/>
  <c r="K14" i="115"/>
  <c r="J14" i="115"/>
  <c r="I14" i="115"/>
  <c r="G14" i="115"/>
  <c r="F14" i="115"/>
  <c r="E14" i="115"/>
  <c r="E13" i="96" l="1"/>
  <c r="L16" i="114" l="1"/>
  <c r="K16" i="114"/>
  <c r="J16" i="114"/>
  <c r="L15" i="114"/>
  <c r="K15" i="114"/>
  <c r="J15" i="114"/>
  <c r="F15" i="114"/>
  <c r="P17" i="113"/>
  <c r="O17" i="113"/>
  <c r="N17" i="113"/>
  <c r="L17" i="113"/>
  <c r="K17" i="113"/>
  <c r="J17" i="113"/>
  <c r="P16" i="113"/>
  <c r="O16" i="113"/>
  <c r="N16" i="113"/>
  <c r="L16" i="113"/>
  <c r="K16" i="113"/>
  <c r="J16" i="113"/>
  <c r="H81" i="89"/>
  <c r="G81" i="89"/>
  <c r="F81" i="89"/>
  <c r="H80" i="89"/>
  <c r="G80" i="89"/>
  <c r="F80" i="89"/>
  <c r="H77" i="89"/>
  <c r="G77" i="89"/>
  <c r="F77" i="89"/>
  <c r="H76" i="89"/>
  <c r="G76" i="89"/>
  <c r="F76" i="89"/>
  <c r="H73" i="89"/>
  <c r="H72" i="89"/>
  <c r="G72" i="89"/>
  <c r="F72" i="89"/>
  <c r="H69" i="89"/>
  <c r="G69" i="89"/>
  <c r="F69" i="89"/>
  <c r="H68" i="89"/>
  <c r="G68" i="89"/>
  <c r="F68" i="89"/>
  <c r="H65" i="89"/>
  <c r="G65" i="89"/>
  <c r="F65" i="89"/>
  <c r="H64" i="89"/>
  <c r="G64" i="89"/>
  <c r="F64" i="89"/>
  <c r="H61" i="89"/>
  <c r="G61" i="89"/>
  <c r="F61" i="89"/>
  <c r="H60" i="89"/>
  <c r="G60" i="89"/>
  <c r="F60" i="89"/>
  <c r="H57" i="89"/>
  <c r="G57" i="89"/>
  <c r="F57" i="89"/>
  <c r="H56" i="89"/>
  <c r="G56" i="89"/>
  <c r="F56" i="89"/>
  <c r="H53" i="89"/>
  <c r="G53" i="89"/>
  <c r="F53" i="89"/>
  <c r="H52" i="89"/>
  <c r="G52" i="89"/>
  <c r="F52" i="89"/>
  <c r="H49" i="89"/>
  <c r="G49" i="89"/>
  <c r="F49" i="89"/>
  <c r="H48" i="89"/>
  <c r="G48" i="89"/>
  <c r="F48" i="89"/>
  <c r="H45" i="89"/>
  <c r="G45" i="89"/>
  <c r="F45" i="89"/>
  <c r="H44" i="89"/>
  <c r="G44" i="89"/>
  <c r="F44" i="89"/>
  <c r="H41" i="89"/>
  <c r="G41" i="89"/>
  <c r="F41" i="89"/>
  <c r="H40" i="89"/>
  <c r="G40" i="89"/>
  <c r="F40" i="89"/>
  <c r="H37" i="89"/>
  <c r="G37" i="89"/>
  <c r="F37" i="89"/>
  <c r="H36" i="89"/>
  <c r="G36" i="89"/>
  <c r="F36" i="89"/>
  <c r="H33" i="89"/>
  <c r="G33" i="89"/>
  <c r="F33" i="89"/>
  <c r="H32" i="89"/>
  <c r="G32" i="89"/>
  <c r="F32" i="89"/>
  <c r="H29" i="89"/>
  <c r="G29" i="89"/>
  <c r="F29" i="89"/>
  <c r="H28" i="89"/>
  <c r="G28" i="89"/>
  <c r="F28" i="89"/>
  <c r="H25" i="89"/>
  <c r="G25" i="89"/>
  <c r="F25" i="89"/>
  <c r="H24" i="89"/>
  <c r="G24" i="89"/>
  <c r="F24" i="89"/>
  <c r="G20" i="89"/>
  <c r="H20" i="89"/>
  <c r="F21" i="89"/>
  <c r="G21" i="89"/>
  <c r="H21" i="89"/>
  <c r="O16" i="89"/>
  <c r="P16" i="89"/>
  <c r="O17" i="89"/>
  <c r="P17" i="89"/>
  <c r="K16" i="89"/>
  <c r="L16" i="89"/>
  <c r="K17" i="89"/>
  <c r="L17" i="89"/>
  <c r="J16" i="89"/>
  <c r="J17" i="89"/>
  <c r="K15" i="90"/>
  <c r="L15" i="90"/>
  <c r="K16" i="90"/>
  <c r="L16" i="90"/>
  <c r="G15" i="90"/>
  <c r="H15" i="90"/>
  <c r="G16" i="90"/>
  <c r="H16" i="90"/>
  <c r="F61" i="88"/>
  <c r="E61" i="88"/>
  <c r="D61" i="88"/>
  <c r="F51" i="88"/>
  <c r="E51" i="88"/>
  <c r="D51" i="88"/>
  <c r="F41" i="88"/>
  <c r="E41" i="88"/>
  <c r="D41" i="88"/>
  <c r="F31" i="88"/>
  <c r="E31" i="88"/>
  <c r="D31" i="88"/>
  <c r="F20" i="88"/>
  <c r="E20" i="88"/>
  <c r="D20" i="88"/>
  <c r="F19" i="88"/>
  <c r="E19" i="88"/>
  <c r="D19" i="88"/>
  <c r="F17" i="88"/>
  <c r="E17" i="88"/>
  <c r="D17" i="88"/>
  <c r="F16" i="88"/>
  <c r="E16" i="88"/>
  <c r="D16" i="88"/>
  <c r="F15" i="88"/>
  <c r="E15" i="88"/>
  <c r="D15" i="88"/>
  <c r="F14" i="88"/>
  <c r="E14" i="88"/>
  <c r="D14" i="88"/>
  <c r="F13" i="88"/>
  <c r="E13" i="88"/>
  <c r="D13" i="88"/>
  <c r="E15" i="85"/>
  <c r="F15" i="85"/>
  <c r="G15" i="85"/>
  <c r="E15" i="84"/>
  <c r="F15" i="84"/>
  <c r="G15" i="84"/>
  <c r="E15" i="83"/>
  <c r="F15" i="83"/>
  <c r="G15" i="83"/>
  <c r="I15" i="83"/>
  <c r="J15" i="83"/>
  <c r="K15" i="83"/>
  <c r="E15" i="82"/>
  <c r="F15" i="82"/>
  <c r="G15" i="82"/>
  <c r="I15" i="82"/>
  <c r="J15" i="82"/>
  <c r="K15" i="82"/>
  <c r="E15" i="79"/>
  <c r="F15" i="79"/>
  <c r="G15" i="79"/>
  <c r="I15" i="79"/>
  <c r="J15" i="79"/>
  <c r="K15" i="79"/>
  <c r="E15" i="78"/>
  <c r="F15" i="78"/>
  <c r="G15" i="78"/>
  <c r="I15" i="78"/>
  <c r="J15" i="78"/>
  <c r="K15" i="78"/>
  <c r="E14" i="77"/>
  <c r="F14" i="77"/>
  <c r="G14" i="77"/>
  <c r="I14" i="77"/>
  <c r="J14" i="77"/>
  <c r="K14" i="77"/>
  <c r="E19" i="81"/>
  <c r="F19" i="81"/>
  <c r="G19" i="81"/>
  <c r="F17" i="89" l="1"/>
  <c r="F17" i="113"/>
  <c r="G16" i="113"/>
  <c r="F16" i="113"/>
  <c r="G17" i="113"/>
  <c r="H16" i="113"/>
  <c r="H17" i="113"/>
  <c r="G16" i="89"/>
  <c r="H17" i="89"/>
  <c r="G17" i="89"/>
  <c r="H16" i="89"/>
  <c r="E21" i="88"/>
  <c r="D21" i="88"/>
  <c r="F21" i="88"/>
  <c r="G15" i="86"/>
  <c r="E15" i="86"/>
  <c r="F15" i="86"/>
  <c r="F15" i="81"/>
  <c r="E15" i="81"/>
  <c r="G15" i="81"/>
  <c r="K13" i="67" l="1"/>
  <c r="J13" i="67"/>
  <c r="K12" i="67"/>
  <c r="J12" i="67"/>
  <c r="G12" i="67"/>
  <c r="G13" i="67"/>
  <c r="F12" i="67"/>
  <c r="F13" i="67"/>
  <c r="E13" i="112"/>
  <c r="K13" i="109" l="1"/>
  <c r="J13" i="109"/>
  <c r="K12" i="109"/>
  <c r="J12" i="109"/>
  <c r="F12" i="109"/>
  <c r="G12" i="109"/>
  <c r="F13" i="109"/>
  <c r="G13" i="109"/>
  <c r="I13" i="111"/>
  <c r="E13" i="111"/>
  <c r="E12" i="69"/>
  <c r="I12" i="110"/>
  <c r="E12" i="110"/>
  <c r="E16" i="110"/>
  <c r="I26" i="111"/>
  <c r="E26" i="111"/>
  <c r="I42" i="110"/>
  <c r="E42" i="110"/>
  <c r="I65" i="110"/>
  <c r="E65" i="110"/>
  <c r="E56" i="110"/>
  <c r="E47" i="110"/>
  <c r="I38" i="110"/>
  <c r="E38" i="110"/>
  <c r="E29" i="110"/>
  <c r="I69" i="109"/>
  <c r="E69" i="109"/>
  <c r="E60" i="109"/>
  <c r="E43" i="109"/>
  <c r="E34" i="109"/>
  <c r="E17" i="109"/>
  <c r="I12" i="109" l="1"/>
  <c r="I13" i="109"/>
  <c r="E13" i="109"/>
  <c r="E12" i="109"/>
  <c r="O15" i="108"/>
  <c r="N15" i="108"/>
  <c r="M15" i="108"/>
  <c r="K15" i="108"/>
  <c r="J15" i="108"/>
  <c r="I15" i="108"/>
  <c r="G15" i="108"/>
  <c r="F15" i="108"/>
  <c r="E15" i="108"/>
  <c r="K15" i="107"/>
  <c r="J15" i="107"/>
  <c r="I15" i="107"/>
  <c r="G15" i="107"/>
  <c r="F15" i="107"/>
  <c r="E15" i="107"/>
  <c r="O15" i="106"/>
  <c r="N15" i="106"/>
  <c r="M15" i="106"/>
  <c r="K15" i="106"/>
  <c r="J15" i="106"/>
  <c r="I15" i="106"/>
  <c r="G15" i="106"/>
  <c r="F15" i="106"/>
  <c r="E15" i="106"/>
  <c r="O15" i="105"/>
  <c r="N15" i="105"/>
  <c r="M15" i="105"/>
  <c r="K15" i="105"/>
  <c r="J15" i="105"/>
  <c r="I15" i="105"/>
  <c r="G15" i="105"/>
  <c r="F15" i="105"/>
  <c r="E15" i="105"/>
  <c r="E11" i="21" l="1"/>
  <c r="G11" i="21"/>
  <c r="F11" i="21"/>
  <c r="E13" i="20" l="1"/>
  <c r="G13" i="20"/>
  <c r="H13" i="20"/>
  <c r="I13" i="20"/>
  <c r="K13" i="20"/>
  <c r="L13" i="20"/>
  <c r="M13" i="20"/>
  <c r="N13" i="20"/>
  <c r="N77" i="53" l="1"/>
  <c r="N41" i="53"/>
  <c r="N37" i="53"/>
  <c r="N33" i="53"/>
  <c r="N29" i="53"/>
  <c r="N25" i="53"/>
  <c r="N17" i="53"/>
  <c r="O13" i="53"/>
  <c r="J17" i="53"/>
  <c r="F78" i="97" l="1"/>
  <c r="F74" i="97"/>
  <c r="F70" i="97"/>
  <c r="F66" i="97"/>
  <c r="F62" i="97"/>
  <c r="F58" i="97"/>
  <c r="F54" i="97"/>
  <c r="F50" i="97"/>
  <c r="F46" i="97"/>
  <c r="F42" i="97"/>
  <c r="F38" i="97"/>
  <c r="F34" i="97"/>
  <c r="F30" i="97"/>
  <c r="F26" i="97"/>
  <c r="F22" i="97"/>
  <c r="F18" i="97"/>
  <c r="N14" i="97"/>
  <c r="L14" i="97"/>
  <c r="J14" i="97"/>
  <c r="H14" i="97"/>
  <c r="F14" i="97" l="1"/>
  <c r="E75" i="51" l="1"/>
  <c r="E16" i="96" l="1"/>
  <c r="E16" i="95"/>
  <c r="E12" i="96" l="1"/>
  <c r="F11" i="51" l="1"/>
  <c r="G11" i="51"/>
  <c r="E11" i="51" l="1"/>
  <c r="J20" i="55"/>
  <c r="J16" i="55" s="1"/>
  <c r="J19" i="55"/>
  <c r="K16" i="55"/>
  <c r="L16" i="55"/>
  <c r="F19" i="55" l="1"/>
  <c r="H16" i="55"/>
  <c r="G16" i="55"/>
  <c r="J77" i="53"/>
  <c r="N73" i="53"/>
  <c r="J73" i="53"/>
  <c r="N69" i="53"/>
  <c r="J69" i="53"/>
  <c r="N65" i="53"/>
  <c r="J65" i="53"/>
  <c r="N61" i="53"/>
  <c r="J61" i="53"/>
  <c r="N57" i="53"/>
  <c r="J57" i="53"/>
  <c r="N53" i="53"/>
  <c r="J53" i="53"/>
  <c r="N49" i="53"/>
  <c r="J49" i="53"/>
  <c r="N45" i="53"/>
  <c r="J45" i="53"/>
  <c r="J41" i="53"/>
  <c r="J37" i="53"/>
  <c r="J33" i="53"/>
  <c r="J29" i="53"/>
  <c r="J25" i="53"/>
  <c r="N21" i="53"/>
  <c r="J21" i="53"/>
  <c r="G17" i="53"/>
  <c r="H17" i="53"/>
  <c r="K13" i="53"/>
  <c r="L13" i="53"/>
  <c r="P13" i="53"/>
  <c r="F16" i="55" l="1"/>
  <c r="N13" i="53"/>
  <c r="U14" i="53" s="1"/>
  <c r="H13" i="53"/>
  <c r="F17" i="53"/>
  <c r="G13" i="53"/>
  <c r="J13" i="53"/>
  <c r="T14" i="53" s="1"/>
  <c r="J16" i="90"/>
  <c r="J15" i="90"/>
  <c r="F16" i="90"/>
  <c r="F15" i="90"/>
  <c r="N17" i="89"/>
  <c r="N16" i="89"/>
  <c r="F16" i="89"/>
  <c r="E17" i="87"/>
  <c r="G14" i="87"/>
  <c r="F14" i="87"/>
  <c r="G13" i="87"/>
  <c r="F13" i="87"/>
  <c r="I42" i="85"/>
  <c r="K14" i="85"/>
  <c r="J14" i="85"/>
  <c r="G14" i="85"/>
  <c r="F14" i="85"/>
  <c r="G14" i="84"/>
  <c r="F14" i="84"/>
  <c r="E22" i="83"/>
  <c r="K14" i="83"/>
  <c r="J14" i="83"/>
  <c r="G14" i="83"/>
  <c r="F14" i="83"/>
  <c r="E18" i="82"/>
  <c r="K14" i="82"/>
  <c r="J14" i="82"/>
  <c r="G14" i="82"/>
  <c r="F14" i="82"/>
  <c r="G50" i="81"/>
  <c r="F50" i="81"/>
  <c r="G46" i="81"/>
  <c r="F46" i="81"/>
  <c r="G42" i="81"/>
  <c r="F42" i="81"/>
  <c r="G38" i="81"/>
  <c r="F38" i="81"/>
  <c r="G34" i="81"/>
  <c r="F34" i="81"/>
  <c r="G30" i="81"/>
  <c r="F30" i="81"/>
  <c r="G26" i="81"/>
  <c r="F26" i="81"/>
  <c r="G22" i="81"/>
  <c r="F22" i="81"/>
  <c r="G18" i="81"/>
  <c r="F18" i="81"/>
  <c r="E46" i="80"/>
  <c r="E26" i="80"/>
  <c r="K14" i="80"/>
  <c r="J14" i="80"/>
  <c r="G14" i="80"/>
  <c r="F14" i="80"/>
  <c r="E18" i="79"/>
  <c r="K14" i="79"/>
  <c r="J14" i="79"/>
  <c r="G14" i="79"/>
  <c r="F14" i="79"/>
  <c r="E42" i="78"/>
  <c r="E18" i="78"/>
  <c r="K14" i="78"/>
  <c r="J14" i="78"/>
  <c r="G14" i="78"/>
  <c r="F14" i="78"/>
  <c r="E17" i="77"/>
  <c r="K13" i="77"/>
  <c r="J13" i="77"/>
  <c r="G13" i="77"/>
  <c r="F13" i="77"/>
  <c r="E29" i="76"/>
  <c r="E12" i="76"/>
  <c r="E46" i="75"/>
  <c r="E17" i="75"/>
  <c r="E12" i="75"/>
  <c r="E52" i="74"/>
  <c r="E51" i="74"/>
  <c r="E26" i="74"/>
  <c r="I22" i="74"/>
  <c r="I21" i="74"/>
  <c r="I18" i="74"/>
  <c r="E18" i="74"/>
  <c r="I17" i="74"/>
  <c r="E17" i="74"/>
  <c r="I13" i="74"/>
  <c r="I12" i="74"/>
  <c r="E25" i="73"/>
  <c r="E12" i="73"/>
  <c r="E12" i="72"/>
  <c r="E66" i="71"/>
  <c r="E45" i="71"/>
  <c r="I40" i="71"/>
  <c r="I75" i="70"/>
  <c r="E75" i="70"/>
  <c r="I74" i="70"/>
  <c r="E74" i="70"/>
  <c r="I71" i="70"/>
  <c r="E71" i="70"/>
  <c r="I70" i="70"/>
  <c r="E70" i="70"/>
  <c r="I66" i="70"/>
  <c r="I65" i="70"/>
  <c r="I58" i="70"/>
  <c r="E58" i="70"/>
  <c r="I57" i="70"/>
  <c r="E57" i="70"/>
  <c r="I38" i="70"/>
  <c r="E38" i="70"/>
  <c r="I37" i="70"/>
  <c r="I12" i="70" s="1"/>
  <c r="E37" i="70"/>
  <c r="I62" i="70"/>
  <c r="E62" i="70"/>
  <c r="I61" i="70"/>
  <c r="E61" i="70"/>
  <c r="I54" i="70"/>
  <c r="E54" i="70"/>
  <c r="I53" i="70"/>
  <c r="E53" i="70"/>
  <c r="I42" i="70"/>
  <c r="E42" i="70"/>
  <c r="I41" i="70"/>
  <c r="E41" i="70"/>
  <c r="I50" i="70"/>
  <c r="E50" i="70"/>
  <c r="I49" i="70"/>
  <c r="E49" i="70"/>
  <c r="I46" i="70"/>
  <c r="E46" i="70"/>
  <c r="I45" i="70"/>
  <c r="E45" i="70"/>
  <c r="I34" i="70"/>
  <c r="E34" i="70"/>
  <c r="I33" i="70"/>
  <c r="E33" i="70"/>
  <c r="I30" i="70"/>
  <c r="E30" i="70"/>
  <c r="I29" i="70"/>
  <c r="E29" i="70"/>
  <c r="I26" i="70"/>
  <c r="E26" i="70"/>
  <c r="I25" i="70"/>
  <c r="E25" i="70"/>
  <c r="I22" i="70"/>
  <c r="I21" i="70"/>
  <c r="E21" i="70"/>
  <c r="I18" i="70"/>
  <c r="E18" i="70"/>
  <c r="I17" i="70"/>
  <c r="E17" i="70"/>
  <c r="E51" i="69"/>
  <c r="E38" i="69"/>
  <c r="E21" i="69"/>
  <c r="E12" i="68"/>
  <c r="E44" i="67"/>
  <c r="E43" i="67"/>
  <c r="E17" i="67"/>
  <c r="I13" i="70" l="1"/>
  <c r="E13" i="70"/>
  <c r="E12" i="70"/>
  <c r="E14" i="85"/>
  <c r="I14" i="85"/>
  <c r="E14" i="83"/>
  <c r="E12" i="67"/>
  <c r="I12" i="67"/>
  <c r="E13" i="67"/>
  <c r="I13" i="67"/>
  <c r="I14" i="83"/>
  <c r="E14" i="82"/>
  <c r="I14" i="82"/>
  <c r="E34" i="81"/>
  <c r="E14" i="80"/>
  <c r="E46" i="81"/>
  <c r="F14" i="81"/>
  <c r="G14" i="86"/>
  <c r="I14" i="79"/>
  <c r="F14" i="86"/>
  <c r="E13" i="77"/>
  <c r="E50" i="81"/>
  <c r="E30" i="81"/>
  <c r="G14" i="81"/>
  <c r="E14" i="84"/>
  <c r="I14" i="78"/>
  <c r="E14" i="79"/>
  <c r="E14" i="78"/>
  <c r="E22" i="81"/>
  <c r="E38" i="81"/>
  <c r="F13" i="53"/>
  <c r="I14" i="80"/>
  <c r="E14" i="87"/>
  <c r="E26" i="81"/>
  <c r="E42" i="81"/>
  <c r="E13" i="87"/>
  <c r="I13" i="77"/>
  <c r="E18" i="81"/>
  <c r="E14" i="86" l="1"/>
  <c r="E14" i="81"/>
  <c r="E12" i="18" l="1"/>
  <c r="L12" i="18"/>
  <c r="M12" i="18"/>
  <c r="K15" i="18"/>
  <c r="K12" i="18" l="1"/>
  <c r="E78" i="1" l="1"/>
  <c r="E77" i="1"/>
  <c r="E74" i="1"/>
  <c r="E73" i="1"/>
  <c r="E70" i="1"/>
  <c r="E69" i="1"/>
  <c r="E66" i="1"/>
  <c r="E65" i="1"/>
  <c r="E62" i="1"/>
  <c r="E61" i="1"/>
  <c r="E58" i="1"/>
  <c r="E57" i="1"/>
  <c r="E54" i="1"/>
  <c r="E53" i="1"/>
  <c r="E50" i="1"/>
  <c r="E49" i="1"/>
  <c r="E46" i="1"/>
  <c r="E45" i="1"/>
  <c r="E42" i="1"/>
  <c r="E41" i="1"/>
  <c r="E38" i="1"/>
  <c r="E37" i="1"/>
  <c r="E34" i="1"/>
  <c r="E33" i="1"/>
  <c r="E30" i="1"/>
  <c r="E29" i="1"/>
  <c r="E26" i="1"/>
  <c r="E25" i="1"/>
  <c r="E22" i="1"/>
  <c r="E21" i="1"/>
  <c r="E18" i="1"/>
  <c r="E17" i="1"/>
  <c r="G14" i="1"/>
  <c r="F14" i="1"/>
  <c r="G13" i="1"/>
  <c r="F13" i="1"/>
  <c r="E13" i="1" s="1"/>
  <c r="E14" i="1" l="1"/>
  <c r="K13" i="63" l="1"/>
  <c r="J13" i="63"/>
  <c r="F13" i="63"/>
  <c r="G13" i="63"/>
  <c r="E17" i="63"/>
  <c r="E13" i="63" l="1"/>
  <c r="I13" i="63"/>
  <c r="E20" i="60"/>
  <c r="E16" i="60" s="1"/>
  <c r="L15" i="55" l="1"/>
  <c r="K15" i="55"/>
  <c r="J15" i="55"/>
  <c r="H15" i="55" l="1"/>
  <c r="G15" i="55"/>
  <c r="F15" i="55"/>
  <c r="E126" i="3" l="1"/>
  <c r="E122" i="3"/>
  <c r="E119" i="3"/>
  <c r="E118" i="3"/>
  <c r="E115" i="3"/>
  <c r="E114" i="3"/>
  <c r="E111" i="3"/>
  <c r="E110" i="3"/>
  <c r="E107" i="3"/>
  <c r="E106" i="3"/>
  <c r="E103" i="3"/>
  <c r="E102" i="3"/>
  <c r="E99" i="3"/>
  <c r="E98" i="3"/>
  <c r="E93" i="3"/>
  <c r="E92" i="3"/>
  <c r="E89" i="3"/>
  <c r="E88" i="3"/>
  <c r="E85" i="3"/>
  <c r="E84" i="3"/>
  <c r="E60" i="3"/>
  <c r="E59" i="3"/>
  <c r="E56" i="3"/>
  <c r="E55" i="3"/>
  <c r="E52" i="3"/>
  <c r="E51" i="3"/>
  <c r="E48" i="3"/>
  <c r="E47" i="3"/>
  <c r="E44" i="3"/>
  <c r="E43" i="3"/>
  <c r="E40" i="3"/>
  <c r="E39" i="3"/>
  <c r="E36" i="3"/>
  <c r="E35" i="3"/>
  <c r="E32" i="3"/>
  <c r="E31" i="3"/>
  <c r="E28" i="3"/>
  <c r="E27" i="3"/>
  <c r="E24" i="3"/>
  <c r="E23" i="3"/>
  <c r="E20" i="3"/>
  <c r="E19" i="3"/>
  <c r="E49" i="2"/>
  <c r="E48" i="2"/>
  <c r="E45" i="2"/>
  <c r="E44" i="2"/>
  <c r="E41" i="2"/>
  <c r="E40" i="2"/>
  <c r="E37" i="2"/>
  <c r="E36" i="2"/>
  <c r="E33" i="2"/>
  <c r="E32" i="2"/>
  <c r="E29" i="2"/>
  <c r="E28" i="2"/>
  <c r="E25" i="2"/>
  <c r="E24" i="2"/>
  <c r="I19" i="2"/>
  <c r="I15" i="2" s="1"/>
  <c r="G19" i="2"/>
  <c r="I18" i="2"/>
  <c r="I14" i="2" s="1"/>
  <c r="G18" i="2"/>
  <c r="E18" i="2" l="1"/>
  <c r="E19" i="2"/>
  <c r="G15" i="2"/>
  <c r="E15" i="2" s="1"/>
  <c r="G14" i="2"/>
  <c r="E14" i="2" s="1"/>
</calcChain>
</file>

<file path=xl/sharedStrings.xml><?xml version="1.0" encoding="utf-8"?>
<sst xmlns="http://schemas.openxmlformats.org/spreadsheetml/2006/main" count="9673" uniqueCount="1358">
  <si>
    <t>Jadual 6.1</t>
  </si>
  <si>
    <t>Table 6.1</t>
  </si>
  <si>
    <t>Negeri</t>
  </si>
  <si>
    <t>Tahun</t>
  </si>
  <si>
    <t>Jumlah</t>
  </si>
  <si>
    <t>Sekolah rendah</t>
  </si>
  <si>
    <t xml:space="preserve">Sekolah menengah </t>
  </si>
  <si>
    <t>State</t>
  </si>
  <si>
    <t>Year</t>
  </si>
  <si>
    <t>Total</t>
  </si>
  <si>
    <t>Primary school</t>
  </si>
  <si>
    <t>Secondary school</t>
  </si>
  <si>
    <t>Akademik</t>
  </si>
  <si>
    <t>Academic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</si>
  <si>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</si>
  <si>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</si>
  <si>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</si>
  <si>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</si>
  <si>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</si>
  <si>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</si>
  <si>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</si>
  <si>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</si>
  <si>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</si>
  <si>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</si>
  <si>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 xml:space="preserve">Selangor </t>
  </si>
  <si>
    <t>Terengganu</t>
  </si>
  <si>
    <t xml:space="preserve">Sabah </t>
  </si>
  <si>
    <t>Sarawak</t>
  </si>
  <si>
    <t>W.P. Kuala Lumpur</t>
  </si>
  <si>
    <t>W.P. Labuan</t>
  </si>
  <si>
    <t>W.P. Putrajaya</t>
  </si>
  <si>
    <t>-</t>
  </si>
  <si>
    <t>Sumber: Kementerian Pendidikan Malaysia</t>
  </si>
  <si>
    <t>Source: Ministry of Education Malaysia</t>
  </si>
  <si>
    <t>2. Data termasuk sekolah bantuan kerajaan</t>
  </si>
  <si>
    <t>Jadual 6.2</t>
  </si>
  <si>
    <t>Table 6.2</t>
  </si>
  <si>
    <t>Lelaki</t>
  </si>
  <si>
    <t>Perempuan</t>
  </si>
  <si>
    <t>Male</t>
  </si>
  <si>
    <t>Female</t>
  </si>
  <si>
    <t>Jadual 6.4</t>
  </si>
  <si>
    <t>Table 6.4</t>
  </si>
  <si>
    <t>Jadual 6.6</t>
  </si>
  <si>
    <t>Table 6.6</t>
  </si>
  <si>
    <t>Sekolah kerajaan dan</t>
  </si>
  <si>
    <t>Calon lain</t>
  </si>
  <si>
    <t>bantuan kerajaan</t>
  </si>
  <si>
    <t>Other candidate</t>
  </si>
  <si>
    <t>Government and</t>
  </si>
  <si>
    <t>government-aided</t>
  </si>
  <si>
    <t>school</t>
  </si>
  <si>
    <t>Malaysia</t>
  </si>
  <si>
    <t>Sabah</t>
  </si>
  <si>
    <t>Selangor</t>
  </si>
  <si>
    <t>Jadual 6.7</t>
  </si>
  <si>
    <t>Table 6.7</t>
  </si>
  <si>
    <t xml:space="preserve"> </t>
  </si>
  <si>
    <t>Pencapaian</t>
  </si>
  <si>
    <t>Sekolah kerajaan</t>
  </si>
  <si>
    <t>Achievement</t>
  </si>
  <si>
    <t>dan bantuan</t>
  </si>
  <si>
    <t>Other</t>
  </si>
  <si>
    <t>kerajaan</t>
  </si>
  <si>
    <t>candidate</t>
  </si>
  <si>
    <t xml:space="preserve">Jumlah </t>
  </si>
  <si>
    <t xml:space="preserve">Mencapai tahap </t>
  </si>
  <si>
    <t xml:space="preserve">penguasaan minimum </t>
  </si>
  <si>
    <t>semua mata pelajaran</t>
  </si>
  <si>
    <t xml:space="preserve">Minimum acquisition </t>
  </si>
  <si>
    <t>in all subjects</t>
  </si>
  <si>
    <t>Semua Gred A</t>
  </si>
  <si>
    <t>All Grade A(s)</t>
  </si>
  <si>
    <t>Minimum 1 Gred B</t>
  </si>
  <si>
    <t>Minimum 1 Grade B</t>
  </si>
  <si>
    <t>Minimum 1 Gred C</t>
  </si>
  <si>
    <t>Minimum 1 Grade C</t>
  </si>
  <si>
    <t>Minimum 1 Gred D</t>
  </si>
  <si>
    <t>Minimum 1 Grade D</t>
  </si>
  <si>
    <t>Minimum 1 Gred E</t>
  </si>
  <si>
    <t>Minimum 1 Grade E</t>
  </si>
  <si>
    <t>Semua Gred E</t>
  </si>
  <si>
    <t>All Grade E(s)</t>
  </si>
  <si>
    <t>Lain-lain</t>
  </si>
  <si>
    <t>Others</t>
  </si>
  <si>
    <t>Jadual 6.8</t>
  </si>
  <si>
    <t xml:space="preserve">: Pencapaian calon Ujian Pencapaian Sekolah Rendah (UPSR) mengikut mata pelajaran, </t>
  </si>
  <si>
    <t>Table 6.8</t>
  </si>
  <si>
    <t xml:space="preserve">: Candidates' achievement of the Ujian Pencapaian Sekolah Rendah (UPSR) by subject, </t>
  </si>
  <si>
    <t>Calon</t>
  </si>
  <si>
    <t>Candidate</t>
  </si>
  <si>
    <t>A</t>
  </si>
  <si>
    <t>B</t>
  </si>
  <si>
    <t>C</t>
  </si>
  <si>
    <t>D</t>
  </si>
  <si>
    <t>E</t>
  </si>
  <si>
    <t xml:space="preserve">Calon sekolah kerajaan dan </t>
  </si>
  <si>
    <t xml:space="preserve">bantuan kerajaan  </t>
  </si>
  <si>
    <t xml:space="preserve">Candidate of government and </t>
  </si>
  <si>
    <t>government-aided school</t>
  </si>
  <si>
    <t>Bahasa Melayu-Pemahaman (SK)</t>
  </si>
  <si>
    <t>Malay Language-Comprehension</t>
  </si>
  <si>
    <t>Bahasa Melayu-Pemahaman (SJK)</t>
  </si>
  <si>
    <t>Bahasa Melayu-Penulisan (SK)</t>
  </si>
  <si>
    <t>Malay Language-Writing</t>
  </si>
  <si>
    <t>Bahasa Melayu-Penulisan (SJK)</t>
  </si>
  <si>
    <t>Bahasa Inggeris-Pemahaman (SK)</t>
  </si>
  <si>
    <t>English Language-Comprehension</t>
  </si>
  <si>
    <t>Bahasa Inggeris-Pemahaman (SJK)</t>
  </si>
  <si>
    <t>Bahasa Inggeris-Penulisan (SK)</t>
  </si>
  <si>
    <t>English Language-Writing</t>
  </si>
  <si>
    <t>Bahasa Inggeris-Penulisan (SJK)</t>
  </si>
  <si>
    <t>Matematik</t>
  </si>
  <si>
    <t>Mathematics</t>
  </si>
  <si>
    <t>Sains</t>
  </si>
  <si>
    <t>Science</t>
  </si>
  <si>
    <t>Bahasa Cina-Pemahaman</t>
  </si>
  <si>
    <t>Chinese Language-Comprehension</t>
  </si>
  <si>
    <t>PENDIDIKAN</t>
  </si>
  <si>
    <t>EDUCATION</t>
  </si>
  <si>
    <t xml:space="preserve">                   </t>
  </si>
  <si>
    <t>Bahasa Cina-Penulisan</t>
  </si>
  <si>
    <t>Chinese Language-Writing</t>
  </si>
  <si>
    <t>Bahasa Tamil-Pemahaman</t>
  </si>
  <si>
    <t>Tamil Language-Comprehension</t>
  </si>
  <si>
    <t>Bahasa Tamil-Penulisan</t>
  </si>
  <si>
    <t>Tamil Language-Writing</t>
  </si>
  <si>
    <t>Bahasa Melayu-Pemahaman</t>
  </si>
  <si>
    <t>Bahasa Melayu-Penulisan</t>
  </si>
  <si>
    <t>Jadual 6.9</t>
  </si>
  <si>
    <t>Table 6.9</t>
  </si>
  <si>
    <t>Agensi kerajaan</t>
  </si>
  <si>
    <t>Sekolah menengah</t>
  </si>
  <si>
    <t xml:space="preserve">    Total</t>
  </si>
  <si>
    <t xml:space="preserve">bantuan kerajaan </t>
  </si>
  <si>
    <t>selain KPM</t>
  </si>
  <si>
    <t>agama negeri</t>
  </si>
  <si>
    <t xml:space="preserve"> Government</t>
  </si>
  <si>
    <t>State religious</t>
  </si>
  <si>
    <t xml:space="preserve">      agencies other than</t>
  </si>
  <si>
    <t>secondary school</t>
  </si>
  <si>
    <t>MOE</t>
  </si>
  <si>
    <t xml:space="preserve">  </t>
  </si>
  <si>
    <t xml:space="preserve">agama rakyat </t>
  </si>
  <si>
    <t>swasta</t>
  </si>
  <si>
    <t>persendirian</t>
  </si>
  <si>
    <t>Rakyat religious</t>
  </si>
  <si>
    <t>Private secondary</t>
  </si>
  <si>
    <t>Private</t>
  </si>
  <si>
    <t xml:space="preserve">secondary school </t>
  </si>
  <si>
    <t xml:space="preserve"> school</t>
  </si>
  <si>
    <t xml:space="preserve"> candidate</t>
  </si>
  <si>
    <t xml:space="preserve"> Data berdasarkan calon yang mendaftar sekurang-kurangnya enam mata pelajaran</t>
  </si>
  <si>
    <t xml:space="preserve">: Candidates' achievement of the Sijil Pelajaran Malaysia (SPM) examination by category of </t>
  </si>
  <si>
    <t>Sekolah kerajaan &amp;</t>
  </si>
  <si>
    <t>Government &amp;</t>
  </si>
  <si>
    <t>Lulus semua mata pelajaran</t>
  </si>
  <si>
    <t>Passed all subjects</t>
  </si>
  <si>
    <t xml:space="preserve">(A+, A, A-) </t>
  </si>
  <si>
    <t>(Kombinasi A dan B)</t>
  </si>
  <si>
    <t xml:space="preserve">(Kombinasi A hingga C) </t>
  </si>
  <si>
    <t>Minimum 1 Gred G</t>
  </si>
  <si>
    <t>Minimum 1 Grade G</t>
  </si>
  <si>
    <t>Semua Gred G</t>
  </si>
  <si>
    <t>All Grade G(s)</t>
  </si>
  <si>
    <t>Lain-lain kombinasi</t>
  </si>
  <si>
    <t>Other combinations</t>
  </si>
  <si>
    <t>Jadual 6.11</t>
  </si>
  <si>
    <t>Table 6.11</t>
  </si>
  <si>
    <t>Mata Pelajaran</t>
  </si>
  <si>
    <t>Subject</t>
  </si>
  <si>
    <t>Cemerlang</t>
  </si>
  <si>
    <t>Kepujian</t>
  </si>
  <si>
    <t>Lulus</t>
  </si>
  <si>
    <t>Gagal</t>
  </si>
  <si>
    <t>Excellent</t>
  </si>
  <si>
    <t>Credit</t>
  </si>
  <si>
    <t>Passes</t>
  </si>
  <si>
    <t>Fail</t>
  </si>
  <si>
    <t>A+, A,  A-</t>
  </si>
  <si>
    <t>B+, B</t>
  </si>
  <si>
    <t>C+, C</t>
  </si>
  <si>
    <t>G</t>
  </si>
  <si>
    <t>Bahasa Melayu</t>
  </si>
  <si>
    <t>Malay Language</t>
  </si>
  <si>
    <t>English Language</t>
  </si>
  <si>
    <t>Islamic Education</t>
  </si>
  <si>
    <t>Pendidikan Moral</t>
  </si>
  <si>
    <t>Moral Education</t>
  </si>
  <si>
    <t>Sejarah</t>
  </si>
  <si>
    <t>History</t>
  </si>
  <si>
    <t>Literature in English</t>
  </si>
  <si>
    <t>Geografi</t>
  </si>
  <si>
    <t>Geography</t>
  </si>
  <si>
    <t>Bahasa Arab</t>
  </si>
  <si>
    <t>Arabic Language</t>
  </si>
  <si>
    <t>Pendidikan Seni Visual</t>
  </si>
  <si>
    <t>Visual Art Education</t>
  </si>
  <si>
    <t>Pendidikan Muzik</t>
  </si>
  <si>
    <t>Music Education</t>
  </si>
  <si>
    <t>Dance</t>
  </si>
  <si>
    <t>Matematik Tambahan</t>
  </si>
  <si>
    <t>Additional Mathematics</t>
  </si>
  <si>
    <t xml:space="preserve">Agriculture </t>
  </si>
  <si>
    <t>Pengajian Keusahawanan</t>
  </si>
  <si>
    <t>Entrepreneurial Studies</t>
  </si>
  <si>
    <t>Prinsip Perakaunan</t>
  </si>
  <si>
    <t>Principles of Account</t>
  </si>
  <si>
    <t>Engineering Drawing</t>
  </si>
  <si>
    <t>Mechanical Engineering Studies</t>
  </si>
  <si>
    <t>Civil Engineering Studies</t>
  </si>
  <si>
    <t xml:space="preserve">Pengajian Kejuruteraan </t>
  </si>
  <si>
    <t>Electrical &amp; Electronic</t>
  </si>
  <si>
    <t>Elektrik &amp; Elektronik</t>
  </si>
  <si>
    <t>Engineering Studies</t>
  </si>
  <si>
    <t>Reka Cipta</t>
  </si>
  <si>
    <t>Invention</t>
  </si>
  <si>
    <t>Perniagaan</t>
  </si>
  <si>
    <t>Economic</t>
  </si>
  <si>
    <t>Asas Kelestarian</t>
  </si>
  <si>
    <t>Sains Rumah Tangga</t>
  </si>
  <si>
    <t>Sains Komputer</t>
  </si>
  <si>
    <t>Computer Science</t>
  </si>
  <si>
    <t>Grafik Komunikasi Teknikal</t>
  </si>
  <si>
    <t>Fizik</t>
  </si>
  <si>
    <t>Physics</t>
  </si>
  <si>
    <t>Kimia</t>
  </si>
  <si>
    <t>Chemistry</t>
  </si>
  <si>
    <t>Biologi</t>
  </si>
  <si>
    <t>Biology</t>
  </si>
  <si>
    <t>Sains Tambahan</t>
  </si>
  <si>
    <t>Additional Sciences</t>
  </si>
  <si>
    <t>Sains Sukan</t>
  </si>
  <si>
    <t xml:space="preserve">Sport Science </t>
  </si>
  <si>
    <t>Tasawwur Islam</t>
  </si>
  <si>
    <t>Islamic Tasawwur</t>
  </si>
  <si>
    <t>Al-Quran &amp; Al Sunnah Education</t>
  </si>
  <si>
    <t>Pendidikan Syari'ah Islamiah</t>
  </si>
  <si>
    <t>Islamic Syariah</t>
  </si>
  <si>
    <t>Hifz Al-Quran</t>
  </si>
  <si>
    <t>Bahasa Cina</t>
  </si>
  <si>
    <t>Chinese Language</t>
  </si>
  <si>
    <t>Bahasa Tamil</t>
  </si>
  <si>
    <t>Tamil Language</t>
  </si>
  <si>
    <t>Bahasa Iban</t>
  </si>
  <si>
    <t>Iban Language</t>
  </si>
  <si>
    <t>Bahasa Kadazandusun</t>
  </si>
  <si>
    <t>Kadazandusun Language</t>
  </si>
  <si>
    <t>Pembinaan Domestik</t>
  </si>
  <si>
    <t>Domestic Construction</t>
  </si>
  <si>
    <t>Kerja Paip Domestik</t>
  </si>
  <si>
    <t>Domestic Plumbing</t>
  </si>
  <si>
    <t>Pendawaian Domestik</t>
  </si>
  <si>
    <t>Domestic Wiring</t>
  </si>
  <si>
    <t>Kimpalan Arka dan Gas</t>
  </si>
  <si>
    <t>Arc and Gas Welding</t>
  </si>
  <si>
    <t>Menservis Automobil</t>
  </si>
  <si>
    <t>Automotive Servicing</t>
  </si>
  <si>
    <t>Menservis Motosikal</t>
  </si>
  <si>
    <t>Motorcycles Servicing</t>
  </si>
  <si>
    <t>dan penyamanan Udara</t>
  </si>
  <si>
    <t xml:space="preserve">Refrigeration and Air Conditioning
</t>
  </si>
  <si>
    <t>Equipment Servicing</t>
  </si>
  <si>
    <t>Rekaan dan Jahitan Pakaian</t>
  </si>
  <si>
    <t>Design and Tailoring</t>
  </si>
  <si>
    <t>Katering dan Penyajian</t>
  </si>
  <si>
    <t>Catering and Serving</t>
  </si>
  <si>
    <t>Pemprosesan Makanan</t>
  </si>
  <si>
    <t>Food Prosessing</t>
  </si>
  <si>
    <t>Facial and Hair Care</t>
  </si>
  <si>
    <t>Landskap dan Nurseri</t>
  </si>
  <si>
    <t>Landscape and Nursery</t>
  </si>
  <si>
    <t>Akuakultur dan Haiwan Rekreasi</t>
  </si>
  <si>
    <t>Aquaculture and Pets</t>
  </si>
  <si>
    <t>Tanaman Makanan</t>
  </si>
  <si>
    <t>Food and Crop Cultivation</t>
  </si>
  <si>
    <t>Produksi Multimedia</t>
  </si>
  <si>
    <t>Multimedia Production</t>
  </si>
  <si>
    <t>Kesusasteraan Cina</t>
  </si>
  <si>
    <t>Literature in Chinese</t>
  </si>
  <si>
    <t>Kesusasteraan Tamil</t>
  </si>
  <si>
    <t>Literature in Tamil</t>
  </si>
  <si>
    <t>Bible Knowledge</t>
  </si>
  <si>
    <t>Bahasa Punjabi</t>
  </si>
  <si>
    <t>Punjabi Language</t>
  </si>
  <si>
    <t>Source: Ministry of Education, Malaysia</t>
  </si>
  <si>
    <t>Jadual 6.12</t>
  </si>
  <si>
    <t>Table 6.12</t>
  </si>
  <si>
    <t xml:space="preserve">: Candidates' achievement of the Sijil Tinggi Agama Malaysia (STAM) examination by category of </t>
  </si>
  <si>
    <t>Calon baharu</t>
  </si>
  <si>
    <t>Calon ulangan</t>
  </si>
  <si>
    <t>New candidate</t>
  </si>
  <si>
    <t>Repeated candidate</t>
  </si>
  <si>
    <t>Mumtaz (Cemerlang)</t>
  </si>
  <si>
    <t>Jayyid Jiddan (Sangat Baik)</t>
  </si>
  <si>
    <t>Very Good</t>
  </si>
  <si>
    <t>Jayyid (Baik)</t>
  </si>
  <si>
    <t>Good</t>
  </si>
  <si>
    <t>Maqbul (Lulus)</t>
  </si>
  <si>
    <t>Rasib (Gagal)</t>
  </si>
  <si>
    <t xml:space="preserve"> Data berdasarkan semua calon</t>
  </si>
  <si>
    <t>Jadual 6.13</t>
  </si>
  <si>
    <t>Table 6.13</t>
  </si>
  <si>
    <t>Jadual 6.14</t>
  </si>
  <si>
    <t>Table 6.14</t>
  </si>
  <si>
    <t>Sekolah</t>
  </si>
  <si>
    <t>Swasta</t>
  </si>
  <si>
    <t>Persendirian</t>
  </si>
  <si>
    <t>Kerajaan</t>
  </si>
  <si>
    <t>Integriti</t>
  </si>
  <si>
    <t>Individu</t>
  </si>
  <si>
    <t>Integrity</t>
  </si>
  <si>
    <t>Private individual</t>
  </si>
  <si>
    <t>government</t>
  </si>
  <si>
    <t xml:space="preserve">Kelulusan Penuh </t>
  </si>
  <si>
    <t>Full passes</t>
  </si>
  <si>
    <t>5 Mata Pelajaran</t>
  </si>
  <si>
    <t>5 subjects</t>
  </si>
  <si>
    <t>4 Mata Pelajaran</t>
  </si>
  <si>
    <t>4 subjects</t>
  </si>
  <si>
    <t>3 Mata Pelajaran</t>
  </si>
  <si>
    <t>3 subjects</t>
  </si>
  <si>
    <t>2 Mata Pelajaran</t>
  </si>
  <si>
    <t>2 subjects</t>
  </si>
  <si>
    <t>1 Mata Pelajaran</t>
  </si>
  <si>
    <t>1 subjects</t>
  </si>
  <si>
    <t>Lulus Sebahagian</t>
  </si>
  <si>
    <t>Partial Pass</t>
  </si>
  <si>
    <t>Sumber: Majlis Peperiksaan Malaysia</t>
  </si>
  <si>
    <t>Source: Malaysian Examinations Council</t>
  </si>
  <si>
    <t>Jadual 6.15</t>
  </si>
  <si>
    <t xml:space="preserve">: Pencapaian calon Sijil Tinggi Persekolahan Malaysia (STPM) mengikut kategori calon dan Purata Nilai Gred </t>
  </si>
  <si>
    <t>Table 6.15</t>
  </si>
  <si>
    <t xml:space="preserve">: Candidates' achievement of the Malaysian Higher School Certificate (STPM) by category of candidate and Cumulative </t>
  </si>
  <si>
    <t xml:space="preserve">Purata Nilai Gred </t>
  </si>
  <si>
    <t>Keseluruhan (PNGK)</t>
  </si>
  <si>
    <t>Cumulative Grade Point</t>
  </si>
  <si>
    <r>
      <rPr>
        <i/>
        <sz val="11"/>
        <rFont val="Century Gothic"/>
        <family val="2"/>
      </rPr>
      <t>Average</t>
    </r>
    <r>
      <rPr>
        <sz val="11"/>
        <rFont val="Century Gothic"/>
        <family val="2"/>
      </rPr>
      <t xml:space="preserve"> (CGPA)</t>
    </r>
  </si>
  <si>
    <t>3.50–3.99</t>
  </si>
  <si>
    <t>3.00–3.49</t>
  </si>
  <si>
    <t>2.50–2.99</t>
  </si>
  <si>
    <t>2.00–2.49</t>
  </si>
  <si>
    <t>Bawah 2.00</t>
  </si>
  <si>
    <t>Below 2.00</t>
  </si>
  <si>
    <t>Bilangan</t>
  </si>
  <si>
    <t>Number</t>
  </si>
  <si>
    <t>Lulus penuh</t>
  </si>
  <si>
    <t>Lulus sebahagian</t>
  </si>
  <si>
    <t>Partial pass</t>
  </si>
  <si>
    <t>Pengajian Am</t>
  </si>
  <si>
    <t>General Studies</t>
  </si>
  <si>
    <t xml:space="preserve">Kesusasteraan Melayu </t>
  </si>
  <si>
    <t>Komunikasi</t>
  </si>
  <si>
    <t xml:space="preserve">Communicative Malay </t>
  </si>
  <si>
    <t>Literature</t>
  </si>
  <si>
    <t>Syariah</t>
  </si>
  <si>
    <t>Islamic Law</t>
  </si>
  <si>
    <t>Usuluddin</t>
  </si>
  <si>
    <t>Islamic Theology</t>
  </si>
  <si>
    <t>Ekonomi</t>
  </si>
  <si>
    <t>Economics</t>
  </si>
  <si>
    <t xml:space="preserve">Pengajian Perniagaan </t>
  </si>
  <si>
    <t>Business Studies</t>
  </si>
  <si>
    <t>Perakaunan</t>
  </si>
  <si>
    <t>Accounting</t>
  </si>
  <si>
    <t>Mathematics (M)</t>
  </si>
  <si>
    <t>Mathematics (T)</t>
  </si>
  <si>
    <t>Technology</t>
  </si>
  <si>
    <t>Sports Science</t>
  </si>
  <si>
    <t>Seni Visual</t>
  </si>
  <si>
    <t>Visual Art</t>
  </si>
  <si>
    <t xml:space="preserve">Agensi </t>
  </si>
  <si>
    <t>Guru</t>
  </si>
  <si>
    <t>Pelajar</t>
  </si>
  <si>
    <t>Agency</t>
  </si>
  <si>
    <t>tadika</t>
  </si>
  <si>
    <t>Teacher</t>
  </si>
  <si>
    <t>Student</t>
  </si>
  <si>
    <t>Number of</t>
  </si>
  <si>
    <t>kindergartens</t>
  </si>
  <si>
    <t>Jabatan Agama</t>
  </si>
  <si>
    <t>Islam Negeri</t>
  </si>
  <si>
    <t xml:space="preserve">State Islamic </t>
  </si>
  <si>
    <t xml:space="preserve">Religious </t>
  </si>
  <si>
    <t>Department</t>
  </si>
  <si>
    <t xml:space="preserve">Jabatan Kemajuan </t>
  </si>
  <si>
    <t>Masyarakat</t>
  </si>
  <si>
    <t>(KEMAS)</t>
  </si>
  <si>
    <t xml:space="preserve">Department of </t>
  </si>
  <si>
    <t xml:space="preserve">Community </t>
  </si>
  <si>
    <t>Development</t>
  </si>
  <si>
    <t>Jabatan  Perpaduan</t>
  </si>
  <si>
    <t xml:space="preserve">Negara dan </t>
  </si>
  <si>
    <t>Integrasi Nasional</t>
  </si>
  <si>
    <t>National Unity</t>
  </si>
  <si>
    <t>and Integration</t>
  </si>
  <si>
    <t>Jadual 6.18</t>
  </si>
  <si>
    <t>Table 6.18</t>
  </si>
  <si>
    <t>Agama</t>
  </si>
  <si>
    <t>MP Cina</t>
  </si>
  <si>
    <t>Religious</t>
  </si>
  <si>
    <t>PC Sec.</t>
  </si>
  <si>
    <t>MP Cina merujuk kepada Sekolah Menengah Persendirian Cina</t>
  </si>
  <si>
    <t>PC Sec. refers to Private Chinese Secondary School</t>
  </si>
  <si>
    <t>Sekolah Pendidikan Khas</t>
  </si>
  <si>
    <t>Sekolah Antarabangsa</t>
  </si>
  <si>
    <t>Sekolah Ekspatriat</t>
  </si>
  <si>
    <t>Special Education School</t>
  </si>
  <si>
    <t>International School</t>
  </si>
  <si>
    <t>Expatriate School</t>
  </si>
  <si>
    <t>Jadual 6.19</t>
  </si>
  <si>
    <t>Table 6.19</t>
  </si>
  <si>
    <t>Jadual 6.20</t>
  </si>
  <si>
    <t>Table 6.20</t>
  </si>
  <si>
    <t>Jadual 6.21</t>
  </si>
  <si>
    <t xml:space="preserve">: Bilangan staf akademik dan penuntut di Institut Pendidikan Guru mengikut negeri dan jantina, Malaysia, </t>
  </si>
  <si>
    <t>Table 6.21</t>
  </si>
  <si>
    <t xml:space="preserve">: Number of academic staffs and students in Institute of Teacher Education by state and sex, Malaysia, </t>
  </si>
  <si>
    <t>Institut Pendidikan Guru</t>
  </si>
  <si>
    <t xml:space="preserve">Tahun </t>
  </si>
  <si>
    <t>Staf akademik</t>
  </si>
  <si>
    <t>Penuntut</t>
  </si>
  <si>
    <t>Institute of Teacher Education</t>
  </si>
  <si>
    <t xml:space="preserve">Year </t>
  </si>
  <si>
    <t>Academic staff</t>
  </si>
  <si>
    <t>Kampus Tun Hussien Onn</t>
  </si>
  <si>
    <t>Tun Hussien Onn Campus</t>
  </si>
  <si>
    <t>Kampus Temenggong Ibrahim</t>
  </si>
  <si>
    <t>Temenggong Ibrahim Campus</t>
  </si>
  <si>
    <t>Kampus Darul Aman</t>
  </si>
  <si>
    <t xml:space="preserve">Darul Aman Campus  </t>
  </si>
  <si>
    <t>Kampus Sultan Abdul Halim</t>
  </si>
  <si>
    <t>Sultan Abdul Halim Campus</t>
  </si>
  <si>
    <t>Kampus Kota Bharu</t>
  </si>
  <si>
    <t xml:space="preserve">    Kota Bharu Campus</t>
  </si>
  <si>
    <t>Kampus Perempuan Melayu</t>
  </si>
  <si>
    <t xml:space="preserve">   Perempuan Melayu Campus</t>
  </si>
  <si>
    <t xml:space="preserve">Kampus Raja Melewar </t>
  </si>
  <si>
    <t xml:space="preserve">   Raja Melewar Campus</t>
  </si>
  <si>
    <t>Kampus Pendidikan Teknik</t>
  </si>
  <si>
    <t>Kampus Tengku Ampuan Afzan</t>
  </si>
  <si>
    <t xml:space="preserve">    Tengku Ampuan Afzan Campus</t>
  </si>
  <si>
    <t xml:space="preserve">Institut Pendidikan Guru </t>
  </si>
  <si>
    <t>Kampus Ipoh</t>
  </si>
  <si>
    <t xml:space="preserve">   Institute of Teacher Education </t>
  </si>
  <si>
    <t>Ipoh Campus</t>
  </si>
  <si>
    <t>Kampus Perlis</t>
  </si>
  <si>
    <t xml:space="preserve">Institute of Teacher Education </t>
  </si>
  <si>
    <t>Perlis Campus</t>
  </si>
  <si>
    <t xml:space="preserve">: Bilangan staf akademik dan penuntut di Institut Pendidikan Guru mengikut negeri dan jantina, </t>
  </si>
  <si>
    <t xml:space="preserve">: Number of academic staffs and students in Institute of Teacher Education by state and sex,  </t>
  </si>
  <si>
    <t>Kampus Pulau Pinang</t>
  </si>
  <si>
    <t xml:space="preserve">    Pulau Pinang Campus</t>
  </si>
  <si>
    <t>Kampus Tuanku Bainun</t>
  </si>
  <si>
    <t xml:space="preserve">    Tuanku Bainun Campus</t>
  </si>
  <si>
    <t>Kampus Gaya</t>
  </si>
  <si>
    <t xml:space="preserve">    Gaya Campus</t>
  </si>
  <si>
    <t>Kampus Kent</t>
  </si>
  <si>
    <t xml:space="preserve">    Kent Campus</t>
  </si>
  <si>
    <t>Kampus Tawau</t>
  </si>
  <si>
    <t xml:space="preserve">    Tawau Campus</t>
  </si>
  <si>
    <t>Kampus Keningau</t>
  </si>
  <si>
    <t xml:space="preserve">    Keningau Campus</t>
  </si>
  <si>
    <t>Kampus Batu Lintang</t>
  </si>
  <si>
    <t xml:space="preserve">    Batu Lintang Campus</t>
  </si>
  <si>
    <t>Kampus Sarawak</t>
  </si>
  <si>
    <t xml:space="preserve">    Sarawak Campus</t>
  </si>
  <si>
    <t>Kampus Rajang</t>
  </si>
  <si>
    <t xml:space="preserve">    Rajang Campus</t>
  </si>
  <si>
    <t>Kampus Tun Abdul Razak</t>
  </si>
  <si>
    <t xml:space="preserve">    Tun Abdul Razak Campus</t>
  </si>
  <si>
    <t>Kampus Pendidikan Islam</t>
  </si>
  <si>
    <t xml:space="preserve">    Pendidikan Islam Campus</t>
  </si>
  <si>
    <t>Kampus Dato' Razali Ismail</t>
  </si>
  <si>
    <t xml:space="preserve">    Dato' Razali Ismail Campus</t>
  </si>
  <si>
    <t>Kampus Sultan Mizan</t>
  </si>
  <si>
    <t xml:space="preserve">    Sultan Mizan Campus</t>
  </si>
  <si>
    <t>Kampus Bahasa Melayu</t>
  </si>
  <si>
    <t xml:space="preserve">    Bahasa Melayu Campus</t>
  </si>
  <si>
    <t>Kampus Bahasa Antarabangsa</t>
  </si>
  <si>
    <t xml:space="preserve">    Bahasa Antarabangsa Campus</t>
  </si>
  <si>
    <t>Kampus Ilmu Khas</t>
  </si>
  <si>
    <t xml:space="preserve">    Ilmu Khas Campus</t>
  </si>
  <si>
    <t>Jadual 6.22</t>
  </si>
  <si>
    <t>Table 6.22</t>
  </si>
  <si>
    <t>Universiti Malaya (UM)</t>
  </si>
  <si>
    <t>University of Malaya</t>
  </si>
  <si>
    <t>Universiti Sains Malaysia (USM)</t>
  </si>
  <si>
    <t>University of Science Malaysia</t>
  </si>
  <si>
    <t>Universiti Kebangsaan Malaysia (UKM)</t>
  </si>
  <si>
    <t>National University of Malaysia</t>
  </si>
  <si>
    <t>Universiti Putra Malaysia (UPM)</t>
  </si>
  <si>
    <t>University Putra Malaysia</t>
  </si>
  <si>
    <t>Universiti Teknologi Malaysia (UTM)</t>
  </si>
  <si>
    <t>University Technology Malaysia</t>
  </si>
  <si>
    <t>Universiti Utara Malaysia (UUM)</t>
  </si>
  <si>
    <t>Northern University of Malaysia</t>
  </si>
  <si>
    <t>Universiti Islam Antarabangsa Malaysia (UIAM)</t>
  </si>
  <si>
    <t>International Islamic University Malaysia</t>
  </si>
  <si>
    <t>Universiti Malaysia Sarawak (UNIMAS)</t>
  </si>
  <si>
    <t>University Malaysia Sarawak</t>
  </si>
  <si>
    <t>Universiti Malaysia Sabah (UMS)</t>
  </si>
  <si>
    <t>University Malaysia Sabah</t>
  </si>
  <si>
    <t>Universiti Pendidikan Sultan Idris (UPSI)</t>
  </si>
  <si>
    <t xml:space="preserve">Sultan Idris Education University </t>
  </si>
  <si>
    <t>Universiti Teknologi MARA (UiTM)</t>
  </si>
  <si>
    <t>University Technology MARA</t>
  </si>
  <si>
    <t>Universiti Sultan Zainal Abidin (UniSZA)</t>
  </si>
  <si>
    <t>University Sultan Zainal Abidin</t>
  </si>
  <si>
    <t>Universiti Malaysia Terengganu (UMT)</t>
  </si>
  <si>
    <t>University Malaysia Terengganu</t>
  </si>
  <si>
    <t>Universiti Sains Islam Malaysia (USIM)</t>
  </si>
  <si>
    <t>Islamic Science University of Malaysia</t>
  </si>
  <si>
    <t>Universiti Tun Hussein Onn Malaysia (UTHM)</t>
  </si>
  <si>
    <t>University Tun Hussein Onn Malaysia</t>
  </si>
  <si>
    <t>Universiti Teknikal Malaysia Melaka (UTeM)</t>
  </si>
  <si>
    <t>University Technical Malaysia Melaka</t>
  </si>
  <si>
    <t>Universiti Malaysia Pahang (UMP)</t>
  </si>
  <si>
    <t>University Malaysia Pahang</t>
  </si>
  <si>
    <t>Universiti Malaysia Perlis (UNIMAP)</t>
  </si>
  <si>
    <t>University Malaysia Perlis</t>
  </si>
  <si>
    <t>Universiti Malaysia Kelantan (UMK)</t>
  </si>
  <si>
    <t>University Malaysia Kelantan</t>
  </si>
  <si>
    <t>Jadual 6.23</t>
  </si>
  <si>
    <t>Table 6.23</t>
  </si>
  <si>
    <t>Negeri &amp; Politeknik</t>
  </si>
  <si>
    <t>State &amp; Polytechnic</t>
  </si>
  <si>
    <t>Politeknik METrO Johor Bharu</t>
  </si>
  <si>
    <t>METrO Polytechnic, Johor Bharu</t>
  </si>
  <si>
    <t>Politeknik Ibrahim Sultan</t>
  </si>
  <si>
    <t>Ibrahim Sultan Polytechnic</t>
  </si>
  <si>
    <t>Politeknik Mersing</t>
  </si>
  <si>
    <t>Mersing Polytechnic</t>
  </si>
  <si>
    <t>Politeknik Tun Syed Nasir Syed Ismail</t>
  </si>
  <si>
    <t>Tun Syed Nasir Syed Ismail Polytechnic</t>
  </si>
  <si>
    <t>Politeknik Sultan Abdul Halim Mu'adzam Shah</t>
  </si>
  <si>
    <t>Sultan Abdul Halim Mu'adzam Shah Polytechnic</t>
  </si>
  <si>
    <t>Politeknik Tuanku Sultanah Bahiyah</t>
  </si>
  <si>
    <t>Tuanku Sultanah Bahiyah Polytechnic</t>
  </si>
  <si>
    <t>Politeknik Kota Bharu</t>
  </si>
  <si>
    <t>Kota Bharu Polytechnic</t>
  </si>
  <si>
    <t>Politeknik Jeli</t>
  </si>
  <si>
    <t>Jeli Polytechnic</t>
  </si>
  <si>
    <t>Politeknik Melaka</t>
  </si>
  <si>
    <t>Melaka Polytechnic</t>
  </si>
  <si>
    <t>Politeknik Merlimau</t>
  </si>
  <si>
    <t>Merlimau Polytechnic</t>
  </si>
  <si>
    <t>Politeknik Port Dickson</t>
  </si>
  <si>
    <t>Port Dickson Polytechnic</t>
  </si>
  <si>
    <t>Politeknik Nilai</t>
  </si>
  <si>
    <t>Nilai Polytechnic</t>
  </si>
  <si>
    <t>Politeknik Sultan Hj. Ahmad Shah</t>
  </si>
  <si>
    <t>Sultan Hj. Ahmad Shah Polytechnic</t>
  </si>
  <si>
    <t>Politeknik Muadzam Shah</t>
  </si>
  <si>
    <t>Muadzam Shah Polytechnic</t>
  </si>
  <si>
    <t>Politeknik METrO Kuantan</t>
  </si>
  <si>
    <t>METrO Polytechnic, Kuantan</t>
  </si>
  <si>
    <t>Politeknik Ungku Omar</t>
  </si>
  <si>
    <t>Ungku Omar Polytechnic</t>
  </si>
  <si>
    <t>Politeknik Sultan Azlan Shah</t>
  </si>
  <si>
    <t>Sultan Azlan Shah Polytechnic</t>
  </si>
  <si>
    <t>Politeknik Bagan Datuk</t>
  </si>
  <si>
    <t>Bagan Datuk Polytechnic</t>
  </si>
  <si>
    <t>Politeknik Tuanku Syed Sirajuddin</t>
  </si>
  <si>
    <t>Tuanku Syed Sirajuddin Polytechnic</t>
  </si>
  <si>
    <t>Politeknik Seberang Perai</t>
  </si>
  <si>
    <t>Seberang Perai Polytechnic</t>
  </si>
  <si>
    <t>Politeknik Balik Pulau</t>
  </si>
  <si>
    <t>Balik Pulau Polytechnic</t>
  </si>
  <si>
    <t>Politeknik METrO Tasek Gelugor</t>
  </si>
  <si>
    <t>METrO Polytechnic, Tasek Gelugor</t>
  </si>
  <si>
    <t>Politeknik Kota Kinabalu</t>
  </si>
  <si>
    <t>Kota Kinabalu Polytechnic</t>
  </si>
  <si>
    <t>Politeknik Sandakan</t>
  </si>
  <si>
    <t>Sandakan Polytechnic</t>
  </si>
  <si>
    <t>Politeknik Tawau</t>
  </si>
  <si>
    <t>Tawau Polytechnic</t>
  </si>
  <si>
    <t>Politeknik Kuching</t>
  </si>
  <si>
    <t>Kuching Polytechnic</t>
  </si>
  <si>
    <t>Politeknik Mukah</t>
  </si>
  <si>
    <t>Mukah Polytechnic</t>
  </si>
  <si>
    <t>Politeknik METrO Betong</t>
  </si>
  <si>
    <t xml:space="preserve">METrO Polytechnic, Betong </t>
  </si>
  <si>
    <t xml:space="preserve">Politeknik Sultan Salahuddin Abdul Aziz Shah </t>
  </si>
  <si>
    <t xml:space="preserve">Sultan Salahuddin Abdul Aziz Shah Polytechnic </t>
  </si>
  <si>
    <t>Politeknik Sultan Idris Shah</t>
  </si>
  <si>
    <t>Sultan Idris Shah Polytechnic</t>
  </si>
  <si>
    <t>Politeknik Banting</t>
  </si>
  <si>
    <t>Banting Polytechnic</t>
  </si>
  <si>
    <t>Politeknik Kuala Terengganu</t>
  </si>
  <si>
    <t>Kuala Terengganu Polytechnic</t>
  </si>
  <si>
    <t>Politeknik Sultan Mizan Zainal Abidin</t>
  </si>
  <si>
    <t>Sultan Mizan Zainal Abidin Polytechnic</t>
  </si>
  <si>
    <t>Politeknik Hulu Terengganu</t>
  </si>
  <si>
    <t>Hulu Terengganu Polytechnic</t>
  </si>
  <si>
    <t xml:space="preserve">Politeknik Besut </t>
  </si>
  <si>
    <t>Besut Polytechnic</t>
  </si>
  <si>
    <t>Politeknik METrO Kuala Lumpur</t>
  </si>
  <si>
    <t>METrO Polytechnic, Kuala Lumpur</t>
  </si>
  <si>
    <t>Jadual 6.24</t>
  </si>
  <si>
    <t>Table 6.24</t>
  </si>
  <si>
    <t xml:space="preserve">Negeri &amp; Kolej komuniti </t>
  </si>
  <si>
    <t>State &amp; Community college</t>
  </si>
  <si>
    <t xml:space="preserve">     Lelaki</t>
  </si>
  <si>
    <t xml:space="preserve">     Male</t>
  </si>
  <si>
    <t>Kolej Komuniti Segamat</t>
  </si>
  <si>
    <t>Segamat Community College</t>
  </si>
  <si>
    <t>Kolej Komuniti Ledang, Muar</t>
  </si>
  <si>
    <t>Ledang Community College, Muar</t>
  </si>
  <si>
    <t>Kolej Komuniti Bandar Penawar, Kota Tinggi</t>
  </si>
  <si>
    <t>Bandar Penawar Community College, Kota Tinggi</t>
  </si>
  <si>
    <t xml:space="preserve">Kolej Komuniti Segamat 2, Jementah </t>
  </si>
  <si>
    <t xml:space="preserve">Segamat 2 Community College, Jementah </t>
  </si>
  <si>
    <t>Kolej Komuniti Pasir Gudang</t>
  </si>
  <si>
    <t>Pasir Gudang Community College</t>
  </si>
  <si>
    <t xml:space="preserve">Kolej Komuniti Batu Pahat </t>
  </si>
  <si>
    <t>Batu Pahat Community College</t>
  </si>
  <si>
    <t xml:space="preserve">Kolej Komuniti Kluang </t>
  </si>
  <si>
    <t>Kluang Community College</t>
  </si>
  <si>
    <t>Kolej Komuniti Cawangan Gelang Patah</t>
  </si>
  <si>
    <t>Gelang Patah Branch Community College</t>
  </si>
  <si>
    <t>Kolej Komuniti Bandar Darul Aman Jitra</t>
  </si>
  <si>
    <t>Bandar Darul Aman Jitra Community College</t>
  </si>
  <si>
    <t xml:space="preserve">Kolej Komuniti Sungai Petani </t>
  </si>
  <si>
    <t xml:space="preserve">Sungai Petani Community College </t>
  </si>
  <si>
    <t>Kolej Komuniti Langkawi</t>
  </si>
  <si>
    <t>Langkawi Community College</t>
  </si>
  <si>
    <t>Kolej Komuniti Kulim</t>
  </si>
  <si>
    <t>Kulim Community College</t>
  </si>
  <si>
    <t>Kolej Komuniti Baling</t>
  </si>
  <si>
    <t>Baling Community College</t>
  </si>
  <si>
    <t>Kolej Komuniti Padang Terap</t>
  </si>
  <si>
    <t>Padang Terap Community College</t>
  </si>
  <si>
    <t>Kolej Komuniti Sik</t>
  </si>
  <si>
    <t>Sik Community College</t>
  </si>
  <si>
    <t>Kolej Komuniti Cawangan Jerlun</t>
  </si>
  <si>
    <t>Jerlun Branch Community College</t>
  </si>
  <si>
    <t>Kolej Komuniti Kok Lanas</t>
  </si>
  <si>
    <t>Kok Lanas Community College</t>
  </si>
  <si>
    <t>Kolej Komuniti Cawangan Rantau Panjang</t>
  </si>
  <si>
    <t xml:space="preserve">Rantau Panjang Branch Community College </t>
  </si>
  <si>
    <t>Kolej Komuniti Bukit Beruang</t>
  </si>
  <si>
    <t>Bukit Beruang Community College</t>
  </si>
  <si>
    <t>Kolej Komuniti Masjid Tanah</t>
  </si>
  <si>
    <t>Masjid Tanah Community College</t>
  </si>
  <si>
    <t>Kolej Komuniti Selandar, Nyalas</t>
  </si>
  <si>
    <t>Selandar Community College, Nyalas</t>
  </si>
  <si>
    <t>Kolej Komuniti Jasin</t>
  </si>
  <si>
    <t>Jasin Community College</t>
  </si>
  <si>
    <t>Kolej Komuniti Jempol, Bahau</t>
  </si>
  <si>
    <t>Jempol Community College, Bahau</t>
  </si>
  <si>
    <t>Kolej Komuniti Jelebu</t>
  </si>
  <si>
    <t>Jelebu Community College</t>
  </si>
  <si>
    <t>Kolej Komuniti Rembau</t>
  </si>
  <si>
    <t>Rembau Community College</t>
  </si>
  <si>
    <t xml:space="preserve">Kolej Komuniti Tampin </t>
  </si>
  <si>
    <t>Tampin Community College</t>
  </si>
  <si>
    <t>Kolej Komuniti Kuala Pilah</t>
  </si>
  <si>
    <t>Kuala Pilah Community College</t>
  </si>
  <si>
    <t>Kolej Komuniti Kuantan</t>
  </si>
  <si>
    <t>Kuantan Community College</t>
  </si>
  <si>
    <t>Kolej Komuniti Bentong</t>
  </si>
  <si>
    <t>Bentong Community College</t>
  </si>
  <si>
    <t>Kolej Komuniti Temerloh</t>
  </si>
  <si>
    <t>Temerloh Community College</t>
  </si>
  <si>
    <t>Kolej Komuniti Paya Besar, Gambang</t>
  </si>
  <si>
    <t>Paya Besar Community College, Gambang</t>
  </si>
  <si>
    <t>Kolej Komuniti Rompin</t>
  </si>
  <si>
    <t>Rompin Community College</t>
  </si>
  <si>
    <t xml:space="preserve">Kolej Komuniti Pekan </t>
  </si>
  <si>
    <t>Pekan Community College</t>
  </si>
  <si>
    <t xml:space="preserve">Kolej Komuniti Jerantut </t>
  </si>
  <si>
    <t>Jerantut Community College</t>
  </si>
  <si>
    <t>Kolej Komuniti Grik</t>
  </si>
  <si>
    <t>Grik Community College</t>
  </si>
  <si>
    <t>Kolej Komuniti Sungai Siput</t>
  </si>
  <si>
    <t>Sungai Siput Community College</t>
  </si>
  <si>
    <t>Kolej Komuniti Pasir Salak</t>
  </si>
  <si>
    <t>Pasir Salak Community College</t>
  </si>
  <si>
    <t xml:space="preserve">Kolej Komuniti Batu Gajah </t>
  </si>
  <si>
    <t>Batu Gajah Community College</t>
  </si>
  <si>
    <t xml:space="preserve">Kolej Komuniti Taiping </t>
  </si>
  <si>
    <t>Taiping Community College</t>
  </si>
  <si>
    <t>Kolej Komuniti Bagan Datuk</t>
  </si>
  <si>
    <t>Bagan Datuk Community College</t>
  </si>
  <si>
    <t xml:space="preserve">Kolej Komuniti Bagan Serai </t>
  </si>
  <si>
    <t>Bagan Serai Community College</t>
  </si>
  <si>
    <t xml:space="preserve">Kolej Komuniti Arau </t>
  </si>
  <si>
    <t>Arau Community College</t>
  </si>
  <si>
    <t>Kolej Komuniti Cawangan Kangar</t>
  </si>
  <si>
    <t>Kangar Branch Community College</t>
  </si>
  <si>
    <t>Kolej Komuniti Kepala Batas</t>
  </si>
  <si>
    <t>Kepala Batas Community College</t>
  </si>
  <si>
    <t>Kolej Komuniti Bayan Baru</t>
  </si>
  <si>
    <t>Bayan Baru Community College</t>
  </si>
  <si>
    <t xml:space="preserve">Kolej Komuniti Seberang Jaya </t>
  </si>
  <si>
    <t>Seberang Jaya Community College</t>
  </si>
  <si>
    <t>Kolej Komuniti Tawau</t>
  </si>
  <si>
    <t>Tawau Community College</t>
  </si>
  <si>
    <t xml:space="preserve">Kolej Komuniti Lahad Datu </t>
  </si>
  <si>
    <t>Lahad Datu Community College</t>
  </si>
  <si>
    <t xml:space="preserve">Kolej Komuniti Sandakan </t>
  </si>
  <si>
    <t>Sandakan Community College</t>
  </si>
  <si>
    <t>Kolej Komuniti Beaufort</t>
  </si>
  <si>
    <t>Beaufort Community College</t>
  </si>
  <si>
    <t>Kolej Komuniti Tambunan</t>
  </si>
  <si>
    <t>Tambunan Community College</t>
  </si>
  <si>
    <t>Kolej Komuniti Penampang</t>
  </si>
  <si>
    <t>Penampang Community College</t>
  </si>
  <si>
    <t>Kolej Komuniti Marudu</t>
  </si>
  <si>
    <t>Marudu Community College</t>
  </si>
  <si>
    <t>Kolej Komuniti Kuching</t>
  </si>
  <si>
    <t>Kuching Community College</t>
  </si>
  <si>
    <t>Kolej Komuniti Mas Gading, Kuching</t>
  </si>
  <si>
    <t>Mas Gading Community College, Kuching</t>
  </si>
  <si>
    <t xml:space="preserve">Kolej Komuniti Miri </t>
  </si>
  <si>
    <t>Miri Community College</t>
  </si>
  <si>
    <t>Kolej Komuniti Sarikei</t>
  </si>
  <si>
    <t>Sarikei Community College</t>
  </si>
  <si>
    <t>Kolej Komuniti Sabak Bernam</t>
  </si>
  <si>
    <t>Sabak Bernam Community College</t>
  </si>
  <si>
    <t>Kolej Komuniti Kuala Langat, Banting</t>
  </si>
  <si>
    <t>Kuala Langat Community College, Banting</t>
  </si>
  <si>
    <t>Kolej Komuniti Hulu Selangor, Bukit Beruntung</t>
  </si>
  <si>
    <t>Hulu Selangor Community College, Bukit Beruntung</t>
  </si>
  <si>
    <t>Kolej Komuniti Hulu Langat, Kajang</t>
  </si>
  <si>
    <t>Hulu Langat Community College, Kajang</t>
  </si>
  <si>
    <t xml:space="preserve">Kolej Komuniti Selayang </t>
  </si>
  <si>
    <t xml:space="preserve">Selayang Community College </t>
  </si>
  <si>
    <t>Kolej Komuniti Ampang</t>
  </si>
  <si>
    <t xml:space="preserve">Ampang Community College </t>
  </si>
  <si>
    <t>Kolej Komuniti Kelana Jaya</t>
  </si>
  <si>
    <t>Kelana Jaya Community College</t>
  </si>
  <si>
    <t>Kolej Komuniti Kuala Terengganu</t>
  </si>
  <si>
    <t>Kuala Terengganu Community College</t>
  </si>
  <si>
    <t>Kolej Komuniti Besut</t>
  </si>
  <si>
    <t>Besut Community College</t>
  </si>
  <si>
    <t>Jadual 6.25</t>
  </si>
  <si>
    <t xml:space="preserve">: Bilangan penuntut di universiti awam mengikut bidang, kelulusan akademik dan jantina, </t>
  </si>
  <si>
    <t>Table 6.25</t>
  </si>
  <si>
    <t xml:space="preserve">: Number of students in public university by course, academic qualification and sex, </t>
  </si>
  <si>
    <t>Bidang</t>
  </si>
  <si>
    <t>Kedoktoran</t>
  </si>
  <si>
    <t>Sarjana</t>
  </si>
  <si>
    <t>Course</t>
  </si>
  <si>
    <t>Doctorate</t>
  </si>
  <si>
    <t>Master</t>
  </si>
  <si>
    <t>Pendidikan</t>
  </si>
  <si>
    <t>Education</t>
  </si>
  <si>
    <t>Sastera &amp; Kemanusiaan</t>
  </si>
  <si>
    <t>Arts &amp; Humanities</t>
  </si>
  <si>
    <t>Sains Sosial, Perniagaan &amp; Perundangan</t>
  </si>
  <si>
    <t xml:space="preserve">Social Sciences, Business &amp; Law </t>
  </si>
  <si>
    <t>Sains, Matematik &amp; Komputer</t>
  </si>
  <si>
    <t>Kejuruteraan, Pembuatan &amp; Pembinaan</t>
  </si>
  <si>
    <t>Engineering, Manufacturing &amp; Construction</t>
  </si>
  <si>
    <t>Pertanian &amp; Veterinar</t>
  </si>
  <si>
    <t>Agriculture &amp; Veterinary</t>
  </si>
  <si>
    <t>Kesihatan &amp; Kebajikan</t>
  </si>
  <si>
    <t>Health &amp; Welfare</t>
  </si>
  <si>
    <t>Perkhidmatan</t>
  </si>
  <si>
    <t>Services</t>
  </si>
  <si>
    <t>Program Asas</t>
  </si>
  <si>
    <t xml:space="preserve">General Programme </t>
  </si>
  <si>
    <t>: Bilangan penuntut di universiti awam mengikut bidang, kelulusan akademik dan jantina, Malaysia,</t>
  </si>
  <si>
    <t xml:space="preserve">: Number of students in public university by course, academic qualification and sex, Malaysia, </t>
  </si>
  <si>
    <t>Diploma Lepasan Ijazah</t>
  </si>
  <si>
    <t>Sarjana Muda</t>
  </si>
  <si>
    <t>Postgraduate Diploma</t>
  </si>
  <si>
    <t>Bachelor</t>
  </si>
  <si>
    <t>Diploma</t>
  </si>
  <si>
    <t>Matrikulasi</t>
  </si>
  <si>
    <t>Matriculation</t>
  </si>
  <si>
    <t xml:space="preserve">      Total</t>
  </si>
  <si>
    <t>Profesional</t>
  </si>
  <si>
    <r>
      <rPr>
        <b/>
        <sz val="10"/>
        <rFont val="Century Gothic"/>
        <family val="2"/>
      </rPr>
      <t>Lain-lain</t>
    </r>
    <r>
      <rPr>
        <b/>
        <vertAlign val="superscript"/>
        <sz val="10"/>
        <rFont val="Century Gothic"/>
        <family val="2"/>
      </rPr>
      <t>a</t>
    </r>
  </si>
  <si>
    <t>Professional</t>
  </si>
  <si>
    <t xml:space="preserve">     Total</t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</si>
  <si>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Diploma Lanjutan dan Pra Sesi</t>
    </r>
  </si>
  <si>
    <t xml:space="preserve">   Includes Advanced Diploma and Pre-Session Levels</t>
  </si>
  <si>
    <t>Jumlah Besar</t>
  </si>
  <si>
    <t>Grand Total</t>
  </si>
  <si>
    <t>Jadual 6.26</t>
  </si>
  <si>
    <t xml:space="preserve">: Bilangan keluaran di universiti awam mengikut  bidang, kelulusan akademik dan jantina, </t>
  </si>
  <si>
    <t>Table 6.26</t>
  </si>
  <si>
    <t xml:space="preserve">: Number of outputs in public university by course, academic qualification and sex, </t>
  </si>
  <si>
    <t xml:space="preserve">                      </t>
  </si>
  <si>
    <t>General Programme</t>
  </si>
  <si>
    <t>Source: Ministry of Education Malaysia (Higher Education), Malaysia</t>
  </si>
  <si>
    <t>: Number of outputs in public university by course, academic qualification and sex, Malaysia,</t>
  </si>
  <si>
    <t>Jadual 6.27</t>
  </si>
  <si>
    <t xml:space="preserve">: Bilangan penuntut di institusi pendidikan tinggi swasta mengikut bidang dan jantina, Malaysia, </t>
  </si>
  <si>
    <t>Table 6.27</t>
  </si>
  <si>
    <t xml:space="preserve">: Number of students in private higher education institution by course and sex, Malaysia, </t>
  </si>
  <si>
    <t>Sastera dan Kemanusiaan</t>
  </si>
  <si>
    <t>Arts and Humanities</t>
  </si>
  <si>
    <t>Sains Sosial, Perniagaan dan Perundangan</t>
  </si>
  <si>
    <t>Social Sciences, Business and Law</t>
  </si>
  <si>
    <t>Sains, Matematik dan Komputer</t>
  </si>
  <si>
    <t>Kejuruteraan, Pembuatan dan Pembinaan</t>
  </si>
  <si>
    <t>Engineering, Manufacturing and Construction</t>
  </si>
  <si>
    <t>Pertanian dan Veterinar</t>
  </si>
  <si>
    <t>Agriculture and Veterinary</t>
  </si>
  <si>
    <t>Kesihatan dan Kebajikan</t>
  </si>
  <si>
    <t>Health and Welfare</t>
  </si>
  <si>
    <t>Jadual 6.28</t>
  </si>
  <si>
    <t>Table 6.28</t>
  </si>
  <si>
    <t>Kelulusan akademik</t>
  </si>
  <si>
    <t>Academic qualification</t>
  </si>
  <si>
    <r>
      <rPr>
        <b/>
        <sz val="9"/>
        <rFont val="Century Gothic"/>
        <family val="2"/>
      </rPr>
      <t xml:space="preserve">Nota/ </t>
    </r>
    <r>
      <rPr>
        <i/>
        <sz val="9"/>
        <rFont val="Century Gothic"/>
        <family val="2"/>
      </rPr>
      <t>Note:</t>
    </r>
  </si>
  <si>
    <t>`</t>
  </si>
  <si>
    <t>Jadual 6.29</t>
  </si>
  <si>
    <t>Table 6.29</t>
  </si>
  <si>
    <t>Perkara</t>
  </si>
  <si>
    <t>RM</t>
  </si>
  <si>
    <t>Item</t>
  </si>
  <si>
    <t>Jumlah perbelanjaan bagi pendidikan (RM juta)</t>
  </si>
  <si>
    <t>Total expenditure on education (RM million)</t>
  </si>
  <si>
    <t xml:space="preserve">Peratus perbelanjaan pendidikan daripada jumlah </t>
  </si>
  <si>
    <t>perbelanjaan persekutuan</t>
  </si>
  <si>
    <t>Percentage of total expenditure against total federal expenditure</t>
  </si>
  <si>
    <t xml:space="preserve">Jumlah perbelanjaan bagi pendidikan per kapita (RM) </t>
  </si>
  <si>
    <t>Total expenditure on education per capita</t>
  </si>
  <si>
    <t>Kos semasa bagi setiap murid setahun (RM)</t>
  </si>
  <si>
    <t>Annual recurrent cost per student</t>
  </si>
  <si>
    <t xml:space="preserve">i.    </t>
  </si>
  <si>
    <t xml:space="preserve">Pendidikan prasekolah </t>
  </si>
  <si>
    <t>Pre-School education</t>
  </si>
  <si>
    <t xml:space="preserve">ii.   </t>
  </si>
  <si>
    <t>Pendidikan rendah</t>
  </si>
  <si>
    <t>Primary education</t>
  </si>
  <si>
    <t xml:space="preserve">iii.    </t>
  </si>
  <si>
    <t>Pendidikan menengah</t>
  </si>
  <si>
    <t xml:space="preserve">      </t>
  </si>
  <si>
    <t>Secondary education</t>
  </si>
  <si>
    <t xml:space="preserve">iv.   </t>
  </si>
  <si>
    <t>Pendidikan lepasan menengah</t>
  </si>
  <si>
    <t>Post secondary education</t>
  </si>
  <si>
    <t>Turath Al-Quran dan Al-Sunnah</t>
  </si>
  <si>
    <t>Turath Dirasat Islamiah</t>
  </si>
  <si>
    <t>Usul Al-Din</t>
  </si>
  <si>
    <t>Al-Syariah</t>
  </si>
  <si>
    <t>Al-Lughah Al-Arabiah Al-Mu'asirah</t>
  </si>
  <si>
    <t>Manahij Al-'Ulum Al-Islamiah</t>
  </si>
  <si>
    <t>Al-Adab Wa Al-Balaghah</t>
  </si>
  <si>
    <t>Kolej Komuniti Cawangan Lenggong, Perak</t>
  </si>
  <si>
    <t>Lenggong Community College</t>
  </si>
  <si>
    <t>Kolej Komuniti Cawangan Sibu</t>
  </si>
  <si>
    <t>Sibu Branch Community College</t>
  </si>
  <si>
    <t xml:space="preserve">   Vocational Education Campus</t>
  </si>
  <si>
    <t>SRAR</t>
  </si>
  <si>
    <t>SMAR</t>
  </si>
  <si>
    <t>SAR</t>
  </si>
  <si>
    <t>SRAN</t>
  </si>
  <si>
    <t>SMAN</t>
  </si>
  <si>
    <t>Type of people school</t>
  </si>
  <si>
    <t xml:space="preserve">: Bilangan sekolah rendah dan menengah agama di bawah seliaan Jabatan Agama Islam Negeri </t>
  </si>
  <si>
    <r>
      <t>W.P. Kuala Lumpur</t>
    </r>
    <r>
      <rPr>
        <vertAlign val="superscript"/>
        <sz val="10"/>
        <rFont val="Century Gothic"/>
        <family val="2"/>
      </rPr>
      <t>a</t>
    </r>
  </si>
  <si>
    <t xml:space="preserve">Lelaki </t>
  </si>
  <si>
    <t xml:space="preserve">: Bilangan guru sekolah rendah dan menengah agama di bawah seliaan Jabatan Agama Islam Negeri </t>
  </si>
  <si>
    <t xml:space="preserve">: Bilangan guru sekolah rendah dan menengah agama di bawah seliaan Jabatan Agama Islam Negeri mengikut negeri, </t>
  </si>
  <si>
    <t xml:space="preserve">: Bilangan murid sekolah rendah dan menengah agama di bawah seliaan Jabatan Agama Islam Negeri mengikut negeri, </t>
  </si>
  <si>
    <t xml:space="preserve">: Bilangan murid sekolah rendah dan menengah agama di bawah seliaan Jabatan Agama Islam Negeri </t>
  </si>
  <si>
    <t>Murid</t>
  </si>
  <si>
    <t>Pupil</t>
  </si>
  <si>
    <t>Sumber: Jabatan Kemajuan Islam Malaysia</t>
  </si>
  <si>
    <t>Source: Department of Islamic Development Malaysia</t>
  </si>
  <si>
    <t>Jadual 6.35</t>
  </si>
  <si>
    <t>Table 6.35</t>
  </si>
  <si>
    <t>Jadual 6.34</t>
  </si>
  <si>
    <t>Jadual 6.33</t>
  </si>
  <si>
    <t>Table 6.33</t>
  </si>
  <si>
    <t>Jadual 6.32</t>
  </si>
  <si>
    <t>Table 6.32</t>
  </si>
  <si>
    <t>Jadual 6.31</t>
  </si>
  <si>
    <t>Table 6.31</t>
  </si>
  <si>
    <t>Jadual 6.30</t>
  </si>
  <si>
    <t>Table 6.30</t>
  </si>
  <si>
    <r>
      <rPr>
        <b/>
        <sz val="10"/>
        <rFont val="Century Gothic"/>
        <family val="2"/>
      </rPr>
      <t>Calon lain</t>
    </r>
    <r>
      <rPr>
        <sz val="10"/>
        <rFont val="Century Gothic"/>
        <family val="2"/>
      </rPr>
      <t xml:space="preserve">  </t>
    </r>
  </si>
  <si>
    <t>: Number of primary and secondary religious schools under State Islamic Religious Department by state,</t>
  </si>
  <si>
    <t xml:space="preserve">: Number of teachers in primary and secondary religious school under State Islamic Religious Department </t>
  </si>
  <si>
    <t>n.a</t>
  </si>
  <si>
    <t>n.a Data tidak tersedia/ berkenaan</t>
  </si>
  <si>
    <t>Source: Ministry of Higher Education, Malaysia</t>
  </si>
  <si>
    <t>Jenis sekolah rakyat</t>
  </si>
  <si>
    <t>Jenis sekolah negeri</t>
  </si>
  <si>
    <t>Type of state school</t>
  </si>
  <si>
    <r>
      <rPr>
        <b/>
        <sz val="9"/>
        <color rgb="FF000000"/>
        <rFont val="Century Gothic"/>
        <family val="2"/>
      </rPr>
      <t xml:space="preserve">Nota/ </t>
    </r>
    <r>
      <rPr>
        <i/>
        <sz val="9"/>
        <color rgb="FF000000"/>
        <rFont val="Century Gothic"/>
        <family val="2"/>
      </rPr>
      <t>Note</t>
    </r>
  </si>
  <si>
    <t>Business</t>
  </si>
  <si>
    <t>Technical Communication Graphic</t>
  </si>
  <si>
    <t>Menservis Peralatan Penyejukan</t>
  </si>
  <si>
    <t xml:space="preserve">Teknologi Maklumat </t>
  </si>
  <si>
    <t xml:space="preserve">Information </t>
  </si>
  <si>
    <t>Communication</t>
  </si>
  <si>
    <t>: Pencapaian calon Sijil Tinggi Persekolahan Malaysia (STPM) mengikut  mata pelajaran, Malaysia,</t>
  </si>
  <si>
    <t xml:space="preserve">: Candidates' achievement of the Malaysian Higher School Certificate (STPM) by subject, Malaysia, </t>
  </si>
  <si>
    <t>Perbelanjaan mengurus pendidikan sektor pelajaran (RM juta)</t>
  </si>
  <si>
    <t>Operating expenditure on education sector (RM million)</t>
  </si>
  <si>
    <t>: Perbelanjaan Kerajaan Persekutuan untuk pendidikan, Malaysia, 2018-2020</t>
  </si>
  <si>
    <t>: Federal Government expenditure on education, Malaysia, 2018-2020</t>
  </si>
  <si>
    <t>Tadika</t>
  </si>
  <si>
    <t>kindergarten</t>
  </si>
  <si>
    <t xml:space="preserve">: Bilangan guru tadika, sekolah rendah dan menengah swasta mengikut negeri, Malaysia, </t>
  </si>
  <si>
    <t xml:space="preserve">: Number of teachers in kindergarten, private primary and secondary schools by state, Malaysia, </t>
  </si>
  <si>
    <t xml:space="preserve">: Bilangan murid tadika, sekolah rendah dan menengah swasta mengikut negeri, Malaysia, </t>
  </si>
  <si>
    <t>Sumber: Kementerian Pengajian Tinggi Malaysia</t>
  </si>
  <si>
    <t>Kolej Komuniti Cawangan Hulu Terengganu</t>
  </si>
  <si>
    <t>Universiti</t>
  </si>
  <si>
    <t>Foregin Branch Campus University</t>
  </si>
  <si>
    <t>University</t>
  </si>
  <si>
    <t>Universiti Cawangan Luar Negara</t>
  </si>
  <si>
    <t xml:space="preserve">Kolej Universiti </t>
  </si>
  <si>
    <t>University College</t>
  </si>
  <si>
    <t xml:space="preserve">Kolej  </t>
  </si>
  <si>
    <t xml:space="preserve"> College</t>
  </si>
  <si>
    <t>Menengah</t>
  </si>
  <si>
    <t>Secondary</t>
  </si>
  <si>
    <t>Rendah</t>
  </si>
  <si>
    <t xml:space="preserve">Menengah </t>
  </si>
  <si>
    <t>Primary</t>
  </si>
  <si>
    <t>Tahfiz Al-Qur'an</t>
  </si>
  <si>
    <t>Qur'an Memorization</t>
  </si>
  <si>
    <t>Sumber: Kementerian Pengajian Tinggi</t>
  </si>
  <si>
    <t>Source: Ministry of Higher Education</t>
  </si>
  <si>
    <t>Negeri merujuk kepada negeri bermastautin</t>
  </si>
  <si>
    <t>The state refers to residential state</t>
  </si>
  <si>
    <t>Luar Negara</t>
  </si>
  <si>
    <t>Jadual 6.36</t>
  </si>
  <si>
    <t>Table 6.36</t>
  </si>
  <si>
    <t>Jadual 6.17</t>
  </si>
  <si>
    <t>Table 6.17</t>
  </si>
  <si>
    <t xml:space="preserve"> Luar Negara</t>
  </si>
  <si>
    <t>Foregin Branch</t>
  </si>
  <si>
    <t>Campus University</t>
  </si>
  <si>
    <t xml:space="preserve">: Number of pupils in primary and secondary religious school under State Islamic Religious Department </t>
  </si>
  <si>
    <t>Ujian Pencapaian Sekolah Rendah (UPSR) telah dibatalkan pada tahun 2020 dan dimansuhkan pada tahun 2021</t>
  </si>
  <si>
    <t>The Ujian Pencapaian Sekolah Rendah (UPSR) was canceled in 2020 and abolished in 2021</t>
  </si>
  <si>
    <t>: Calon Ujian Pencapaian Sekolah Rendah (UPSR) mengikut negeri, Malaysia, 2018-2019</t>
  </si>
  <si>
    <t>: Candidates of the Ujian Pencapaian Sekolah Rendah (UPSR) by state, Malaysia, 2018-2019</t>
  </si>
  <si>
    <t>: Pencapaian calon Ujian Pencapaian Sekolah Rendah (UPSR), Malaysia, 2018-2019</t>
  </si>
  <si>
    <t>: Candidates' achievement of the Ujian Pencapaian Sekolah Rendah (UPSR), Malaysia, 2018-2019</t>
  </si>
  <si>
    <t xml:space="preserve">  Malaysia, 2018-2019</t>
  </si>
  <si>
    <t xml:space="preserve">  Malaysia, 2018-2019 (samb.)</t>
  </si>
  <si>
    <t xml:space="preserve">  Malaysia, 2018-2019 (cont'd)</t>
  </si>
  <si>
    <t>Mumtaz</t>
  </si>
  <si>
    <t>Jayyid Jiddan</t>
  </si>
  <si>
    <t>Jayyid</t>
  </si>
  <si>
    <t>Maqbul</t>
  </si>
  <si>
    <t>Rasib</t>
  </si>
  <si>
    <t>(Cemerlang)</t>
  </si>
  <si>
    <t>(Sangat Baik)</t>
  </si>
  <si>
    <t>(Baik)</t>
  </si>
  <si>
    <t>(Lulus)</t>
  </si>
  <si>
    <t>(Gagal)</t>
  </si>
  <si>
    <t>Hifz Al-Quran dan Tajwid</t>
  </si>
  <si>
    <t>Fiqh</t>
  </si>
  <si>
    <t>Tauhid dan Mantiq</t>
  </si>
  <si>
    <t xml:space="preserve">Tafsir dan Ulumuhu </t>
  </si>
  <si>
    <t>Hadith dan Mustolah</t>
  </si>
  <si>
    <t>Nahu dan Sarf</t>
  </si>
  <si>
    <t>Insya’ dan Mutalaah</t>
  </si>
  <si>
    <t xml:space="preserve">Adab dan Nusus </t>
  </si>
  <si>
    <t>‘Arudh dan Qafiyah</t>
  </si>
  <si>
    <t xml:space="preserve">Balaghah </t>
  </si>
  <si>
    <t>Table 6.34</t>
  </si>
  <si>
    <t>Jadual 6.37</t>
  </si>
  <si>
    <t>Table 6.37</t>
  </si>
  <si>
    <t>Tadika swasta</t>
  </si>
  <si>
    <t>Private kindergarten</t>
  </si>
  <si>
    <t xml:space="preserve">: Number of pupils in kindergarten, private primary and secondary schools by state, Malaysia, </t>
  </si>
  <si>
    <t>Negeri &amp; Universiti awam</t>
  </si>
  <si>
    <t>State &amp; Public university</t>
  </si>
  <si>
    <t>Taraf Kolej</t>
  </si>
  <si>
    <t>Level of college</t>
  </si>
  <si>
    <r>
      <rPr>
        <b/>
        <sz val="10"/>
        <color theme="1"/>
        <rFont val="Century Gothic"/>
        <family val="2"/>
      </rPr>
      <t>Kedoktoran/</t>
    </r>
    <r>
      <rPr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Doctorate</t>
    </r>
  </si>
  <si>
    <r>
      <rPr>
        <b/>
        <sz val="10"/>
        <color theme="1"/>
        <rFont val="Century Gothic"/>
        <family val="2"/>
      </rPr>
      <t xml:space="preserve">Sarjana/ </t>
    </r>
    <r>
      <rPr>
        <i/>
        <sz val="10"/>
        <color theme="1"/>
        <rFont val="Century Gothic"/>
        <family val="2"/>
      </rPr>
      <t>Master</t>
    </r>
  </si>
  <si>
    <r>
      <t xml:space="preserve">Sarjana Muda/ </t>
    </r>
    <r>
      <rPr>
        <i/>
        <sz val="10"/>
        <color theme="1"/>
        <rFont val="Century Gothic"/>
        <family val="2"/>
      </rPr>
      <t>Bachelor</t>
    </r>
  </si>
  <si>
    <r>
      <rPr>
        <b/>
        <sz val="10"/>
        <color theme="1"/>
        <rFont val="Century Gothic"/>
        <family val="2"/>
      </rPr>
      <t>Profesional/</t>
    </r>
    <r>
      <rPr>
        <i/>
        <sz val="10"/>
        <color theme="1"/>
        <rFont val="Century Gothic"/>
        <family val="2"/>
      </rPr>
      <t xml:space="preserve"> Professional</t>
    </r>
  </si>
  <si>
    <r>
      <rPr>
        <b/>
        <sz val="10"/>
        <color theme="1"/>
        <rFont val="Century Gothic"/>
        <family val="2"/>
      </rPr>
      <t>Lain-lain</t>
    </r>
    <r>
      <rPr>
        <b/>
        <vertAlign val="superscript"/>
        <sz val="10"/>
        <color theme="1"/>
        <rFont val="Century Gothic"/>
        <family val="2"/>
      </rPr>
      <t>a</t>
    </r>
    <r>
      <rPr>
        <b/>
        <sz val="10"/>
        <color theme="1"/>
        <rFont val="Century Gothic"/>
        <family val="2"/>
      </rPr>
      <t>/</t>
    </r>
    <r>
      <rPr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Others</t>
    </r>
  </si>
  <si>
    <r>
      <rPr>
        <b/>
        <sz val="10"/>
        <color theme="1"/>
        <rFont val="Century Gothic"/>
        <family val="2"/>
      </rPr>
      <t>Jumlah/</t>
    </r>
    <r>
      <rPr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Total</t>
    </r>
  </si>
  <si>
    <t>Campus</t>
  </si>
  <si>
    <t xml:space="preserve">University </t>
  </si>
  <si>
    <t>College</t>
  </si>
  <si>
    <t>Kolej</t>
  </si>
  <si>
    <t xml:space="preserve">Universiti </t>
  </si>
  <si>
    <t>Diploma Lanjutan/</t>
  </si>
  <si>
    <t>Postgraduate diploma</t>
  </si>
  <si>
    <t xml:space="preserve">Foregin </t>
  </si>
  <si>
    <t>Branch</t>
  </si>
  <si>
    <t>Cawangan</t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</si>
  <si>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Sijil dan tiada tahap</t>
    </r>
  </si>
  <si>
    <t xml:space="preserve">   Includes Certificate and no level</t>
  </si>
  <si>
    <t>: Bilangan staf akademik di institusi pendidikan tinggi swasta mengikut negeri, taraf kolej dan jantina</t>
  </si>
  <si>
    <t>: Number of students in private higher education institution by state, level of college and sex</t>
  </si>
  <si>
    <t>: Number of academic staffs in private higher education institution by state, level of college and sex</t>
  </si>
  <si>
    <t xml:space="preserve">: Bilangan keluaran di institut pengajian tinggi swasta mengikut  bidang, kelulusan akademik dan </t>
  </si>
  <si>
    <t xml:space="preserve">: Number of outputs in private higher education institution by course, academic qualification and sex, </t>
  </si>
  <si>
    <t>Pra Diploma</t>
  </si>
  <si>
    <t>Pre-Diploma</t>
  </si>
  <si>
    <t>Sijil</t>
  </si>
  <si>
    <t>Certificate</t>
  </si>
  <si>
    <t xml:space="preserve">: Bilangan keluaran di kolej komuniti mengikut  bidang, kelulusan akademik dan jantina,  </t>
  </si>
  <si>
    <t xml:space="preserve">: Number of outputs in community college by course, academic qualification and sex, </t>
  </si>
  <si>
    <t>Jadual 6.39</t>
  </si>
  <si>
    <t>Table 6.39</t>
  </si>
  <si>
    <t>Jadual 6.38</t>
  </si>
  <si>
    <t>Table 6.38</t>
  </si>
  <si>
    <t>Peringkat rendah</t>
  </si>
  <si>
    <t>Primary level</t>
  </si>
  <si>
    <t>Peringkat menengah</t>
  </si>
  <si>
    <t>Secondary level</t>
  </si>
  <si>
    <t>Peringkat lepasan menengah</t>
  </si>
  <si>
    <t>Post secondary level</t>
  </si>
  <si>
    <t>Jadual 6.3</t>
  </si>
  <si>
    <t>Table 6.3</t>
  </si>
  <si>
    <t>Table 6.5</t>
  </si>
  <si>
    <t>Jadual 6.5</t>
  </si>
  <si>
    <t>Jadual 6.10</t>
  </si>
  <si>
    <t>Table 6.10</t>
  </si>
  <si>
    <t xml:space="preserve">: Candidates' achievement of the Malaysian Higher School Certificate (STPM) by category of candidate, </t>
  </si>
  <si>
    <t>Jadual 6.16</t>
  </si>
  <si>
    <t>Table 6.16</t>
  </si>
  <si>
    <t>Session</t>
  </si>
  <si>
    <t>Sesi</t>
  </si>
  <si>
    <t>(Band)</t>
  </si>
  <si>
    <t>Government school</t>
  </si>
  <si>
    <t>Sekolah swasta</t>
  </si>
  <si>
    <t>Private school</t>
  </si>
  <si>
    <t>5+</t>
  </si>
  <si>
    <t>Bahasa Inggeris</t>
  </si>
  <si>
    <t>Pendidikan Islam</t>
  </si>
  <si>
    <t>Kesusasteraan Inggeris</t>
  </si>
  <si>
    <t>Kesusasteraan Melayu Komunikatif</t>
  </si>
  <si>
    <t>Communicative Malay Literature</t>
  </si>
  <si>
    <t xml:space="preserve">Lukisan </t>
  </si>
  <si>
    <t>Drawing</t>
  </si>
  <si>
    <t>Sejarah dan Pengurusan Seni</t>
  </si>
  <si>
    <t>History and Art Management</t>
  </si>
  <si>
    <t>Seni Halus 2D</t>
  </si>
  <si>
    <t>Fine Art 2D</t>
  </si>
  <si>
    <t>Seni Halus 3D</t>
  </si>
  <si>
    <t>Fine Art 3D</t>
  </si>
  <si>
    <t>Reka bentuk Grafik</t>
  </si>
  <si>
    <t>Graphic Design</t>
  </si>
  <si>
    <t>Multimedia Kreatif</t>
  </si>
  <si>
    <t>Creative Multimedia</t>
  </si>
  <si>
    <t>Reka Bentuk Kraf</t>
  </si>
  <si>
    <t>Craft Design</t>
  </si>
  <si>
    <t>Reka Bentuk Industri</t>
  </si>
  <si>
    <t>Industy Design</t>
  </si>
  <si>
    <t>Produksi Seni Persembahan</t>
  </si>
  <si>
    <t xml:space="preserve">
Performing Arts Production</t>
  </si>
  <si>
    <t>Alat Muzik Utama</t>
  </si>
  <si>
    <t xml:space="preserve">Main Musical Instruments
</t>
  </si>
  <si>
    <t>Muzik Komputer</t>
  </si>
  <si>
    <t>Computer music</t>
  </si>
  <si>
    <t>Aural dan Teori</t>
  </si>
  <si>
    <t>Aural and Theory</t>
  </si>
  <si>
    <t>Tarian</t>
  </si>
  <si>
    <t>Koreografi Tari</t>
  </si>
  <si>
    <t>Dance Choreography</t>
  </si>
  <si>
    <t>Apresiasi Tari</t>
  </si>
  <si>
    <t>Dance Appreciation</t>
  </si>
  <si>
    <t>Lakonan</t>
  </si>
  <si>
    <t>Acting</t>
  </si>
  <si>
    <t>Penulisan Skrip</t>
  </si>
  <si>
    <t>Script Writing</t>
  </si>
  <si>
    <t>Sinografi</t>
  </si>
  <si>
    <t>Sinography</t>
  </si>
  <si>
    <t>Pertanian</t>
  </si>
  <si>
    <t xml:space="preserve">Lukisan Kejuruteraan </t>
  </si>
  <si>
    <t xml:space="preserve">Pengajian Kejuruteraan Mekanikal </t>
  </si>
  <si>
    <t xml:space="preserve">Pengajian Kejuruteraan Awam </t>
  </si>
  <si>
    <t>Pendidikan Al-Quran dan Al-Sunnah</t>
  </si>
  <si>
    <t>Turath Bahasa Arab</t>
  </si>
  <si>
    <t>Bahasa Semai</t>
  </si>
  <si>
    <t>Semai Language</t>
  </si>
  <si>
    <t xml:space="preserve">Menservis Peralatan </t>
  </si>
  <si>
    <t>Elektrik Domestik</t>
  </si>
  <si>
    <t xml:space="preserve">Domestic Electrical </t>
  </si>
  <si>
    <t>Appliances Servicing</t>
  </si>
  <si>
    <t>Pembuatan Perabot</t>
  </si>
  <si>
    <t>Furniture Manufacturing</t>
  </si>
  <si>
    <t xml:space="preserve">Asuhan dan Pendidikan </t>
  </si>
  <si>
    <t>Awal Kanak-Kanak</t>
  </si>
  <si>
    <t>Care and early Childhood Education</t>
  </si>
  <si>
    <t>Penjagaan Muka dan</t>
  </si>
  <si>
    <t>Penggayaan Rambut</t>
  </si>
  <si>
    <t>Gerontologi Asas dan Geriatrik</t>
  </si>
  <si>
    <t xml:space="preserve">Basic Gerontology and Geriatric </t>
  </si>
  <si>
    <t>Produksi Reka Tanda</t>
  </si>
  <si>
    <t>Signage Design Production</t>
  </si>
  <si>
    <t>Hiasan Dalaman</t>
  </si>
  <si>
    <t>Interior Decoration</t>
  </si>
  <si>
    <t>Reka Bentuk Grafik Digital</t>
  </si>
  <si>
    <t xml:space="preserve">Digital Graphic Design
</t>
  </si>
  <si>
    <t>: Bilangan guru dan murid Kelas Agama Fardu Ain (KAFA) mengikut negeri, Malaysia, 2019-2021</t>
  </si>
  <si>
    <t>: Number of teachers and pupils Kelas Agama Fardu Ain (KAFA) by state, Malaysia, 2019-2021</t>
  </si>
  <si>
    <t>Universiti Pertahanan Nasional Malaysia (UPNM)</t>
  </si>
  <si>
    <t>National Defence University of Malaysia</t>
  </si>
  <si>
    <t xml:space="preserve">  2020-2022 (samb.)</t>
  </si>
  <si>
    <t xml:space="preserve">  2020-2022 (cont'd)</t>
  </si>
  <si>
    <t xml:space="preserve">  Malaysia, 2020-2022 (samb.)</t>
  </si>
  <si>
    <t xml:space="preserve">  Malaysia, 2020-2022 (cont'd)</t>
  </si>
  <si>
    <t xml:space="preserve">  jantina, Malaysia, 2020-2022</t>
  </si>
  <si>
    <t xml:space="preserve">  Malaysia, 2020-2022</t>
  </si>
  <si>
    <t xml:space="preserve">Kolej Komuniti Kota Tinggi </t>
  </si>
  <si>
    <t>Kota Tinggi Community College</t>
  </si>
  <si>
    <t>Bandar Tenggara Community College</t>
  </si>
  <si>
    <t>Tanjung Piai Community College</t>
  </si>
  <si>
    <t>Kolej Komuniti Tanjung Piai</t>
  </si>
  <si>
    <t>Kolej Komuniti Pagoh</t>
  </si>
  <si>
    <t>Pagoh Community College</t>
  </si>
  <si>
    <t>Kolej Komuniti Muar</t>
  </si>
  <si>
    <t>Muar Community College</t>
  </si>
  <si>
    <t xml:space="preserve">Kolej Komuniti Bandar Tenggara </t>
  </si>
  <si>
    <t>Kolej Komuniti Jerai</t>
  </si>
  <si>
    <t xml:space="preserve">Jerai Community College </t>
  </si>
  <si>
    <t>Kolej Komuniti Bandar Baharu</t>
  </si>
  <si>
    <t>Bandar Baharu Community College</t>
  </si>
  <si>
    <t>Kolej Komuniti Pasir Mas</t>
  </si>
  <si>
    <t>Pasir Mas Community College</t>
  </si>
  <si>
    <t>Kolej Komuniti Jeli</t>
  </si>
  <si>
    <t>Jeli Community College</t>
  </si>
  <si>
    <t>Community College Tanah Merah Branch</t>
  </si>
  <si>
    <t>Kolej Komuniti Kota Melaka</t>
  </si>
  <si>
    <t xml:space="preserve">Kota Melaka Community College </t>
  </si>
  <si>
    <t>Kolej Komuniti Tangga Batu</t>
  </si>
  <si>
    <t>Tangga Batu Community College</t>
  </si>
  <si>
    <t>Kolej Komuniti Raub</t>
  </si>
  <si>
    <t>Raub Community College</t>
  </si>
  <si>
    <t>Kolej Komuniti Lipis</t>
  </si>
  <si>
    <t>Lipis Community College</t>
  </si>
  <si>
    <t>Kolej Komuniti Bera</t>
  </si>
  <si>
    <t>Bera Community College</t>
  </si>
  <si>
    <r>
      <t>Kolej Komuniti Cawangan Maran</t>
    </r>
    <r>
      <rPr>
        <b/>
        <vertAlign val="superscript"/>
        <sz val="10"/>
        <rFont val="Century Gothic"/>
        <family val="2"/>
      </rPr>
      <t>a</t>
    </r>
  </si>
  <si>
    <r>
      <t>Kolej Komuniti Cawangan Tanah Merah</t>
    </r>
    <r>
      <rPr>
        <b/>
        <vertAlign val="superscript"/>
        <sz val="10"/>
        <rFont val="Century Gothic"/>
        <family val="2"/>
      </rPr>
      <t>a</t>
    </r>
  </si>
  <si>
    <t>Community College Maran Branch</t>
  </si>
  <si>
    <t>Kolej Komuniti Bukit Mertajam</t>
  </si>
  <si>
    <t>Bukit Mertajam Community College</t>
  </si>
  <si>
    <t>Kolej Komuniti Tasek Gelugor</t>
  </si>
  <si>
    <t>Tasek Gelugor Community College</t>
  </si>
  <si>
    <t>Kolej Komuniti Nibong Tebal</t>
  </si>
  <si>
    <t>Nibong Tebal Community College</t>
  </si>
  <si>
    <t>Kolej Komuniti Tapah</t>
  </si>
  <si>
    <t xml:space="preserve">Tapah Community College </t>
  </si>
  <si>
    <t>Kolej Komuniti Kuala Kangsar</t>
  </si>
  <si>
    <t xml:space="preserve">Kuala Kangsar Community College </t>
  </si>
  <si>
    <t>Kolej Komuniti Manjung</t>
  </si>
  <si>
    <t>Manjung Community College</t>
  </si>
  <si>
    <t>Kolej Komuniti Tanjung Karang</t>
  </si>
  <si>
    <t>Tanjung Karang Community College</t>
  </si>
  <si>
    <t>Kolej Komuniti Klang</t>
  </si>
  <si>
    <t xml:space="preserve">Klang Community College </t>
  </si>
  <si>
    <t>Kolej Komuniti Shah Alam</t>
  </si>
  <si>
    <t xml:space="preserve">Shah Alam Community College </t>
  </si>
  <si>
    <t>Kolej Komuniti Cawangan Sepang</t>
  </si>
  <si>
    <t>Sepang Community College Branch</t>
  </si>
  <si>
    <t>Kolej Komuniti Kemaman</t>
  </si>
  <si>
    <t>Kemaman Community College</t>
  </si>
  <si>
    <t>Kolej Komuniti Cawangan Kuala Nerus</t>
  </si>
  <si>
    <t xml:space="preserve">Hulu Terengganu Community College Branch </t>
  </si>
  <si>
    <t>Kuala Nerus Community College Branch</t>
  </si>
  <si>
    <t>Kolej Komuniti Semporna</t>
  </si>
  <si>
    <t>Semporna Community College</t>
  </si>
  <si>
    <t>Kolej Komuniti Santubong</t>
  </si>
  <si>
    <t xml:space="preserve">Santubong Community College </t>
  </si>
  <si>
    <t>Kolej Komuniti Betong</t>
  </si>
  <si>
    <t>Betong Community College</t>
  </si>
  <si>
    <t>Kolej Komuniti Teluk Intan</t>
  </si>
  <si>
    <t>Teluk Intan Community College</t>
  </si>
  <si>
    <t>Kolej Komuniti Chenderoh</t>
  </si>
  <si>
    <t>Chenderoh Community College</t>
  </si>
  <si>
    <t>Pra Universiti/ Asasi</t>
  </si>
  <si>
    <t>Pre University/ Foundation</t>
  </si>
  <si>
    <t>.</t>
  </si>
  <si>
    <t>Institusi</t>
  </si>
  <si>
    <t>Institution</t>
  </si>
  <si>
    <t>Universiti Awam</t>
  </si>
  <si>
    <t>Public University</t>
  </si>
  <si>
    <t>Politeknik</t>
  </si>
  <si>
    <t>Polytechnic</t>
  </si>
  <si>
    <t xml:space="preserve">Kolej komuniti </t>
  </si>
  <si>
    <t>Community college</t>
  </si>
  <si>
    <t>Institusi Pengajian Tinggi Swasta</t>
  </si>
  <si>
    <t>Private Higher Education Institution</t>
  </si>
  <si>
    <t>Kementerian Pendidikan Tinggi Malaysia</t>
  </si>
  <si>
    <t>Ministry of Higher Education Malaysia</t>
  </si>
  <si>
    <t>State government</t>
  </si>
  <si>
    <r>
      <t>: Bilangan calon</t>
    </r>
    <r>
      <rPr>
        <b/>
        <i/>
        <sz val="11"/>
        <rFont val="Century Gothic"/>
        <family val="2"/>
      </rPr>
      <t xml:space="preserve"> Malaysian University English Test </t>
    </r>
    <r>
      <rPr>
        <b/>
        <sz val="11"/>
        <rFont val="Century Gothic"/>
        <family val="2"/>
      </rPr>
      <t xml:space="preserve">(MUET) mengikut pencapaian dan jenis calon, </t>
    </r>
  </si>
  <si>
    <t xml:space="preserve">: Number of candidates of the Malaysian University English Test (MUET) by achievement and </t>
  </si>
  <si>
    <t>Jadual 6.40</t>
  </si>
  <si>
    <t>Table 6.40</t>
  </si>
  <si>
    <t>Science, Mathematics &amp; Computing</t>
  </si>
  <si>
    <r>
      <rPr>
        <b/>
        <sz val="9"/>
        <color rgb="FF000000"/>
        <rFont val="Century Gothic"/>
        <family val="2"/>
      </rPr>
      <t xml:space="preserve">Nota/ </t>
    </r>
    <r>
      <rPr>
        <i/>
        <sz val="9"/>
        <color rgb="FF000000"/>
        <rFont val="Century Gothic"/>
        <family val="2"/>
      </rPr>
      <t>Notes:</t>
    </r>
  </si>
  <si>
    <r>
      <rPr>
        <b/>
        <sz val="9"/>
        <color rgb="FF000000"/>
        <rFont val="Century Gothic"/>
        <family val="2"/>
      </rPr>
      <t xml:space="preserve">Nota/ </t>
    </r>
    <r>
      <rPr>
        <i/>
        <sz val="9"/>
        <color rgb="FF000000"/>
        <rFont val="Century Gothic"/>
        <family val="2"/>
      </rPr>
      <t>Note:</t>
    </r>
  </si>
  <si>
    <r>
      <t xml:space="preserve">SRAR - Sekolah Rendah Agama Rakyat/ </t>
    </r>
    <r>
      <rPr>
        <i/>
        <sz val="9"/>
        <color theme="1"/>
        <rFont val="Century Gothic"/>
        <family val="2"/>
      </rPr>
      <t>People Religious Primary School</t>
    </r>
  </si>
  <si>
    <r>
      <t xml:space="preserve">SMAR - Sekolah Menengah Agama Rakyat/ </t>
    </r>
    <r>
      <rPr>
        <i/>
        <sz val="9"/>
        <color theme="1"/>
        <rFont val="Century Gothic"/>
        <family val="2"/>
      </rPr>
      <t>People Religious Secondary School</t>
    </r>
  </si>
  <si>
    <r>
      <t xml:space="preserve">SRAN - Sekolah Rendah Agama Negeri/ </t>
    </r>
    <r>
      <rPr>
        <i/>
        <sz val="9"/>
        <color theme="1"/>
        <rFont val="Century Gothic"/>
        <family val="2"/>
      </rPr>
      <t>State Religious Primary School</t>
    </r>
  </si>
  <si>
    <r>
      <t xml:space="preserve">SMAN - Sekolah Rendah Agama Negeri/ </t>
    </r>
    <r>
      <rPr>
        <i/>
        <sz val="9"/>
        <color theme="1"/>
        <rFont val="Century Gothic"/>
        <family val="2"/>
      </rPr>
      <t>State Religious Secondary School</t>
    </r>
  </si>
  <si>
    <t>1. Seperti pada 30 Jun tahun rujukan</t>
  </si>
  <si>
    <t xml:space="preserve">    As at 30 June of the reference year</t>
  </si>
  <si>
    <t>Seperti pada 30 Jun tahun rujukan</t>
  </si>
  <si>
    <t>As at 30 June of the reference year</t>
  </si>
  <si>
    <r>
      <t xml:space="preserve"> </t>
    </r>
    <r>
      <rPr>
        <b/>
        <sz val="8"/>
        <rFont val="Century Gothic"/>
        <family val="2"/>
      </rPr>
      <t xml:space="preserve">Nota/ </t>
    </r>
    <r>
      <rPr>
        <i/>
        <sz val="8"/>
        <rFont val="Century Gothic"/>
        <family val="2"/>
      </rPr>
      <t>Note:</t>
    </r>
  </si>
  <si>
    <t xml:space="preserve">: Pencapaian calon peperiksaan Sijil Pelajaran Malaysia (SPM) mengikut kategori calon, </t>
  </si>
  <si>
    <t xml:space="preserve">  Malaysia, 2021 dan 2022</t>
  </si>
  <si>
    <t xml:space="preserve">  Malaysia, 2021 dan 2022 (samb.)</t>
  </si>
  <si>
    <t xml:space="preserve"> Data are based on candidates who registered for at least six subjects</t>
  </si>
  <si>
    <t>: Pencapaian calon Sijil Tinggi Persekolahan Malaysia (STPM) mengikut kategori calon, Malaysia, 2020-2022</t>
  </si>
  <si>
    <t xml:space="preserve">  Keseluruhan (PNGK), Malaysia, 2020-2022</t>
  </si>
  <si>
    <t xml:space="preserve">  Grade Point Average (CGPA), Malaysia, 2020-2022</t>
  </si>
  <si>
    <t>: Pencapaian calon Sijil Tinggi Persekolahan Malaysia (STPM) mengikut  mata pelajaran, Malaysia, 2020-2022</t>
  </si>
  <si>
    <t>: Candidates' achievement of the Malaysian Higher School Certificate (STPM) by subject, Malaysia, 2020-2022</t>
  </si>
  <si>
    <r>
      <t xml:space="preserve">Peratus/ </t>
    </r>
    <r>
      <rPr>
        <i/>
        <sz val="10"/>
        <rFont val="Century Gothic"/>
        <family val="2"/>
      </rPr>
      <t>Per cent</t>
    </r>
    <r>
      <rPr>
        <b/>
        <i/>
        <sz val="10"/>
        <rFont val="Century Gothic"/>
        <family val="2"/>
      </rPr>
      <t xml:space="preserve"> </t>
    </r>
    <r>
      <rPr>
        <b/>
        <sz val="10"/>
        <rFont val="Century Gothic"/>
        <family val="2"/>
      </rPr>
      <t>(%)</t>
    </r>
  </si>
  <si>
    <t xml:space="preserve">  type of candidates, Malaysia, 2021 and 2022</t>
  </si>
  <si>
    <t xml:space="preserve">  type of candidates, Malaysia, 2021 and 2022 (cont'd)</t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</si>
  <si>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Staf akademik mengguna pakai perjawatan dari Kolej Komuniti Jeli</t>
    </r>
  </si>
  <si>
    <t xml:space="preserve">   Academics Staff utilizing the post staff from Jeli Community College</t>
  </si>
  <si>
    <r>
      <rPr>
        <b/>
        <sz val="9"/>
        <color theme="1"/>
        <rFont val="Century Gothic"/>
        <family val="2"/>
      </rPr>
      <t>Nota/</t>
    </r>
    <r>
      <rPr>
        <sz val="9"/>
        <color theme="1"/>
        <rFont val="Century Gothic"/>
        <family val="2"/>
      </rPr>
      <t xml:space="preserve">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</si>
  <si>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Staf akademik mengguna pakai perjawatan dari Kolej Komuniti Paya Besar</t>
    </r>
  </si>
  <si>
    <t xml:space="preserve">   Academics Staff utilizing the post staff from Paya Besar Community College</t>
  </si>
  <si>
    <t>Universiti Cawangan</t>
  </si>
  <si>
    <t>: Bilangan penuntut di institusi pendidikan tinggi swasta mengikut negeri, taraf kolej dan jantina,</t>
  </si>
  <si>
    <r>
      <t xml:space="preserve">Nota/ </t>
    </r>
    <r>
      <rPr>
        <i/>
        <sz val="9"/>
        <color rgb="FF000000"/>
        <rFont val="Century Gothic"/>
        <family val="2"/>
      </rPr>
      <t>Note:</t>
    </r>
  </si>
  <si>
    <r>
      <t xml:space="preserve">Nota/ </t>
    </r>
    <r>
      <rPr>
        <i/>
        <sz val="9"/>
        <rFont val="Century Gothic"/>
        <family val="2"/>
      </rPr>
      <t>Notes:</t>
    </r>
  </si>
  <si>
    <t xml:space="preserve"> Data are not available/ applicable</t>
  </si>
  <si>
    <t xml:space="preserve">    Data include government-aided schools</t>
  </si>
  <si>
    <t xml:space="preserve">: Bilangan penuntut di universiti awam mengikut bidang, kelulusan akademik dan jantina, Malaysia, </t>
  </si>
  <si>
    <t xml:space="preserve">: Number of outputs in polytechnic by course, academic qualification and sex, Malaysia, </t>
  </si>
  <si>
    <t xml:space="preserve">: Bilangan keluaran di politeknik mengikut  bidang, kelulusan akademik dan jantina, Malaysia,   </t>
  </si>
  <si>
    <t xml:space="preserve">: Bilangan staf akademik di institusi pendidikan tinggi swasta mengikut taraf kolej, kelulusan akademik dan jantina, </t>
  </si>
  <si>
    <t xml:space="preserve">: Number of academic staffs in private higher education institution by level of college, academic qualification </t>
  </si>
  <si>
    <t>: Bilangan staf akademik di institusi pendidikan tinggi swasta mengikut negeri, taraf kolej dan jantina, Malaysia,</t>
  </si>
  <si>
    <t xml:space="preserve">: Number of students in private higher education institution by state, level of college and sex, Malaysia, </t>
  </si>
  <si>
    <t xml:space="preserve">: Bilangan penuntut di institusi pendidikan tinggi swasta mengikut negeri, taraf kolej dan jantina, Malaysia, </t>
  </si>
  <si>
    <t xml:space="preserve">Kolej Komuniti RTC Gopeng </t>
  </si>
  <si>
    <t>Gopeng RTC Community College</t>
  </si>
  <si>
    <t>: Bilangan sekolah rendah dan menengah kerajaan &amp; bantuan kerajaan mengikut negeri, Malaysia, 2021-2023</t>
  </si>
  <si>
    <t>: Number of primary and secondary schools at government &amp; government-aided by state, Malaysia, 2021-2023</t>
  </si>
  <si>
    <t>: Bilangan guru sekolah rendah dan menengah kerajaan &amp; bantuan kerajaan mengikut negeri, Malaysia, 2021-2023</t>
  </si>
  <si>
    <t>: Number of primary and secondary school teachers at government &amp; government-aided by state, Malaysia, 2021-2023</t>
  </si>
  <si>
    <t>: Bilangan murid sekolah rendah dan menengah kerajaan &amp; bantuan kerajaan mengikut negeri, Malaysia, 2021-2023</t>
  </si>
  <si>
    <t>: Number of primary and secondary school pupils at government &amp; government-aided by state, Malaysia, 2021-2023</t>
  </si>
  <si>
    <t>: Bilangan murid sekolah rendah dan menengah kerajaan &amp; bantuan kerajaan mengikut negeri, Malaysia, 2021-2023 (samb.)</t>
  </si>
  <si>
    <t>: Number of primary and secondary school pupils at government &amp; government-aided by state, Malaysia, 2021-2023 (cont'd)</t>
  </si>
  <si>
    <t>: Bilangan calon peperiksaan Sijil Pelajaran Malaysia (SPM) mengikut negeri, Malaysia, 2021-2023 (samb.)</t>
  </si>
  <si>
    <t>: Number of candidates of the Sijil Pelajaran Malaysia (SPM) examination by state, Malaysia, 2021-2023 (cont'd)</t>
  </si>
  <si>
    <t xml:space="preserve">  Malaysia, 2021-2023</t>
  </si>
  <si>
    <t>candidates, Malaysia, 2021-2023</t>
  </si>
  <si>
    <t xml:space="preserve">  Malaysia, 2021-2023(samb.)</t>
  </si>
  <si>
    <t>candidates, Malaysia, 2021-2023 (cont'd)</t>
  </si>
  <si>
    <t>: Pencapaian calon Sijil Pelajaran Malaysia (SPM) mengikut mata pelajaran, Malaysia, 2021-2023</t>
  </si>
  <si>
    <t>: Candidates' achievement of the Sijil Pelajaran Malaysia (SPM) examination by subject, Malaysia, 2021-2023</t>
  </si>
  <si>
    <r>
      <rPr>
        <sz val="8"/>
        <rFont val="Century Gothic"/>
        <family val="2"/>
        <charset val="1"/>
      </rPr>
      <t xml:space="preserve"> </t>
    </r>
    <r>
      <rPr>
        <b/>
        <sz val="8"/>
        <rFont val="Century Gothic"/>
        <family val="2"/>
        <charset val="1"/>
      </rPr>
      <t xml:space="preserve">Nota/ </t>
    </r>
    <r>
      <rPr>
        <i/>
        <sz val="8"/>
        <rFont val="Century Gothic"/>
        <family val="2"/>
        <charset val="1"/>
      </rPr>
      <t>Note</t>
    </r>
  </si>
  <si>
    <t xml:space="preserve"> Data berdasarkan calon baharu yang mendaftar sekurang-kurangnya enam mata pelajaran</t>
  </si>
  <si>
    <t xml:space="preserve"> Data is based on new candidates who registered for at least six subjects</t>
  </si>
  <si>
    <t xml:space="preserve">Basics of Sustainability </t>
  </si>
  <si>
    <t>Home Sciences</t>
  </si>
  <si>
    <t>Maharat Al-Quran</t>
  </si>
  <si>
    <t>: Pencapaian calon Sijil Tinggi Agama Malaysia (STAM) mengikut kategori calon, Malaysia, 2021-2023</t>
  </si>
  <si>
    <t xml:space="preserve">  candidate, Malaysia, 2021-2023</t>
  </si>
  <si>
    <t xml:space="preserve"> Data is based on all candidates</t>
  </si>
  <si>
    <t>: Pencapaian calon Sijil Tinggi Agama Malaysia (STAM) mengikut mata pelajaran, Malaysia, 2021-2023</t>
  </si>
  <si>
    <t>: Candidates' achievement of the Sijil Tinggi Agama Malaysia (STAM) examination by subject, Malaysia, 2021-2023</t>
  </si>
  <si>
    <r>
      <rPr>
        <sz val="9"/>
        <rFont val="Century Gothic"/>
        <family val="2"/>
        <charset val="1"/>
      </rPr>
      <t xml:space="preserve"> </t>
    </r>
    <r>
      <rPr>
        <b/>
        <sz val="9"/>
        <rFont val="Century Gothic"/>
        <family val="2"/>
        <charset val="1"/>
      </rPr>
      <t xml:space="preserve">Nota/ </t>
    </r>
    <r>
      <rPr>
        <i/>
        <sz val="9"/>
        <rFont val="Century Gothic"/>
        <family val="2"/>
        <charset val="1"/>
      </rPr>
      <t>Note</t>
    </r>
  </si>
  <si>
    <t xml:space="preserve"> Data berdasarkan semua calon baharu </t>
  </si>
  <si>
    <t xml:space="preserve"> Data is based on all new candidates</t>
  </si>
  <si>
    <t>: Bilangan tadika, guru dan murid mengikut agensi pendidikan lain dan jantina, Malaysia, 2021-2023</t>
  </si>
  <si>
    <t>: Number of kindergartens, teachers and pupils by other educational agency and sex, Malaysia, 2021-2023</t>
  </si>
  <si>
    <t>: Bilangan tadika, sekolah rendah dan menengah swasta mengikut negeri, Malaysia, 2021-2023</t>
  </si>
  <si>
    <t xml:space="preserve">: Number of private kindergarten, primary and secondary schools by state, Malaysia, 2021-2023 </t>
  </si>
  <si>
    <t>: Bilangan tadika, sekolah rendah dan menengah swasta mengikut negeri, Malaysia, 2021-2023 (samb.)</t>
  </si>
  <si>
    <t>: Number of private kindergarten, primary and secondary schools by state, Malaysia, 2021-2023 (cont'd)</t>
  </si>
  <si>
    <t>: Bilangan guru tadika, sekolah rendah dan menengah swasta mengikut negeri, Malaysia, 2021-2023</t>
  </si>
  <si>
    <t xml:space="preserve">: Number of teachers in kindergarten, private primary and secondary schools by state, Malaysia, 2021-2023 </t>
  </si>
  <si>
    <t xml:space="preserve">  2021-2023 (samb.)</t>
  </si>
  <si>
    <t xml:space="preserve">  2021-2023 (cont'd)</t>
  </si>
  <si>
    <t>: Bilangan calon peperiksaan Sijil Pelajaran Malaysia (SPM) mengikut negeri, Malaysia, 2021-2023</t>
  </si>
  <si>
    <t>: Number of candidates of the Sijil Pelajaran Malaysia (SPM) examination by state, Malaysia, 2021-2023</t>
  </si>
  <si>
    <t>: Bilangan murid tadika, sekolah rendah dan menengah swasta mengikut negeri, Malaysia, 2021-2023</t>
  </si>
  <si>
    <t xml:space="preserve">: Number of pupils in kindergarten, private primary and secondary schools by state, Malaysia, 2021-2023 </t>
  </si>
  <si>
    <t>: Bilangan murid tadika, sekolah rendah dan menengah swasta mengikut negeri, Malaysia, 2021-2023 (samb.)</t>
  </si>
  <si>
    <t>: Number of pupils in kindergarten, private primary and secondary schools by state, Malaysia, 2021-2023 (cont'd)</t>
  </si>
  <si>
    <t xml:space="preserve">: Bilangan murid tadika, sekolah rendah dan menengah swasta mengikut negeri, Malaysia, 2021-2023 (samb.) </t>
  </si>
  <si>
    <t xml:space="preserve">  2021-2023</t>
  </si>
  <si>
    <t>Bilangan institusi</t>
  </si>
  <si>
    <t>Number of institutions</t>
  </si>
  <si>
    <t>: Bilangan staf akademik dan penuntut di universiti awam mengikut negeri dan jantina, Malaysia, 2021-2023 (samb.)</t>
  </si>
  <si>
    <t>: Number of academic staffs and students in public university by state and sex, Malaysia, 2021-2023 (cont'd)</t>
  </si>
  <si>
    <t>: Bilangan staf akademik dan penuntut di universiti awam mengikut negeri dan jantina, Malaysia, 2021-2023</t>
  </si>
  <si>
    <t>: Number of academic staffs and students in public university by state and sex, Malaysia, 2021-2023</t>
  </si>
  <si>
    <t>: Bilangan staf akademik dan penuntut di politeknik mengikut negeri dan jantina, Malaysia, 2021-2023 (samb.)</t>
  </si>
  <si>
    <t>: Number of academic staffs and students in polytechnic by state and sex, Malaysia, 2021-2023 (cont'd)</t>
  </si>
  <si>
    <t>: Bilangan staf akademik dan penuntut di politeknik mengikut negeri dan jantina, Malaysia, 2021-2023</t>
  </si>
  <si>
    <t>: Number of academic staffs and students in polytechnic by state and sex, Malaysia, 2021-2023</t>
  </si>
  <si>
    <t>Kolej Komuniti Cawangan Setiu</t>
  </si>
  <si>
    <t>Setiu Community College Branch</t>
  </si>
  <si>
    <t>: Bilangan staf akademik dan penuntut di kolej komuniti mengikut negeri dan jantina, Malaysia, 2021-2023 (samb.)</t>
  </si>
  <si>
    <t>: Number of academic staffs and students in community college by state and sex, Malaysia, 2021-2023 (cont'd)</t>
  </si>
  <si>
    <t>: Bilangan staf akademik dan penuntut di kolej komuniti mengikut negeri dan jantina, Malaysia, 2021-2023</t>
  </si>
  <si>
    <t>: Number of academic staffs and students in community college by state and sex, Malaysia, 2021-2023</t>
  </si>
  <si>
    <t>: Bilangan institusi pengajian tinggi, staf akademik dan penuntut mengikut institusi, Malaysia, 2021-2023</t>
  </si>
  <si>
    <t>: Number of higher education institutions, academic staffs and students by institution, Malaysia, 2021-2023</t>
  </si>
  <si>
    <t>Pertanian, Perhutanan, Perikanan dan Veterinar</t>
  </si>
  <si>
    <t>Agriculture, Forestry, Fisheries and Veterinary</t>
  </si>
  <si>
    <t>Teknologi Maklumat dan Komunikasi</t>
  </si>
  <si>
    <t xml:space="preserve">Information Technology and Communication </t>
  </si>
  <si>
    <t>Sains Semulajadi, Matematik dan Statistik</t>
  </si>
  <si>
    <t>Natural Sciences, Mathematics and Statistics</t>
  </si>
  <si>
    <t>Perniagaan, Pentadbiran dan Perundangan</t>
  </si>
  <si>
    <t>Business, Administration and Law</t>
  </si>
  <si>
    <t>Sains Sosial, Kewartawanan dan Maklumat</t>
  </si>
  <si>
    <t>Social Sciences, Journalism and Information</t>
  </si>
  <si>
    <t>Literature and Humanities</t>
  </si>
  <si>
    <t>Program dan Kelayakan Generik</t>
  </si>
  <si>
    <t>Programme and Generic Qualifications</t>
  </si>
  <si>
    <t xml:space="preserve">  2020-2023</t>
  </si>
  <si>
    <t>: Number of students in public university by course, academic qualification and sex, Malaysia, 2020-2023</t>
  </si>
  <si>
    <t xml:space="preserve">  2020-2023 (samb.)</t>
  </si>
  <si>
    <t xml:space="preserve">  2020-2023 (cont'd)</t>
  </si>
  <si>
    <t xml:space="preserve">  Malaysia, 2020-2023 (samb.)</t>
  </si>
  <si>
    <t xml:space="preserve">  Malaysia, 2020-2023 (cont'd)</t>
  </si>
  <si>
    <t>Pra sesi</t>
  </si>
  <si>
    <t>Pre session</t>
  </si>
  <si>
    <t>Persediaan ke institusi luar negara</t>
  </si>
  <si>
    <t>Preparation for overseas institutions</t>
  </si>
  <si>
    <t xml:space="preserve">  Malaysia, 2020-2023</t>
  </si>
  <si>
    <t>: Bilangan graduan institut pengajian tinggi (warganegara) yang sudah bekerja mengikut negeri, Malaysia, 2021-2023</t>
  </si>
  <si>
    <t>: Number of employed higher education institution graduates (citizens) by state, Malaysia, 2021-2023</t>
  </si>
  <si>
    <t>: Bilangan graduan institut pengajian tinggi (warganegara) yang belum bekerja mengikut negeri, Malaysia, 2021-2023</t>
  </si>
  <si>
    <t>: Number of unemployed higher education institution graduates (citizens) by state, Malaysia, 2021-2023</t>
  </si>
  <si>
    <t>: Bilangan keluaran di politeknik mengikut  bidang, kelulusan akademik dan jantina, Malaysia, 2020-2023</t>
  </si>
  <si>
    <t>: Number of outputs in polytechnic by course, academic qualification and sex, Malaysia, 2020-2023</t>
  </si>
  <si>
    <t xml:space="preserve">  Malaysia, 2021-2021</t>
  </si>
  <si>
    <t xml:space="preserve">  and sex, Malaysia, 2021-2021</t>
  </si>
  <si>
    <t>: Number of students in private higher education institution by state, level of college and sex, Malaysia, 2021-2023</t>
  </si>
  <si>
    <t xml:space="preserve">  Malaysia, 2021-2023 (samb.)</t>
  </si>
  <si>
    <t xml:space="preserve">  Malaysia, 2021-2023 (cont'd)</t>
  </si>
  <si>
    <t xml:space="preserve">  jantina, Malaysia, 2020-2023 (samb.)</t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</si>
  <si>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sijil dan tiada tahap</t>
    </r>
  </si>
  <si>
    <t xml:space="preserve">   Includes certificate and no level</t>
  </si>
  <si>
    <t>: Bilangan institusi pendidikan tinggi swasta mengikut negeri dan taraf kolej, Malaysia, 2021-2023</t>
  </si>
  <si>
    <t>: Number of  private higher education institution by state and level of college, Malaysia, 2021-2023</t>
  </si>
  <si>
    <t>: Bilangan tadika, guru dan murid tadika islam swasta mengikut negeri dan jantina, Malaysia, 2021-2023</t>
  </si>
  <si>
    <t>: Number of kindergartens, teachers and pupils at private religious pre-school by state and sex, Malaysia, 2021-2023</t>
  </si>
  <si>
    <t>: Bilangan tadika, guru dan murid tadika islam negeri mengikut negeri dan jantina, Malaysia, 2021-2023</t>
  </si>
  <si>
    <t>: Number of kindergartens, teachers and pupils at state religious pre-school by state and sex, Malaysia, 2021-2023</t>
  </si>
  <si>
    <t>1. Bilangan guru termasuk pembantu guru</t>
  </si>
  <si>
    <t xml:space="preserve">    Number of teachers include teacher assistants</t>
  </si>
  <si>
    <t xml:space="preserve">    Number of pupils include aged 4-6 years</t>
  </si>
  <si>
    <t xml:space="preserve">2. Bilangan murid merangkumi murid berumur 4-6 tahun </t>
  </si>
  <si>
    <t xml:space="preserve">  mengikut negeri, Malaysia, 2021-2023</t>
  </si>
  <si>
    <t xml:space="preserve">  mengikut negeri, Malaysia, 2021-2023 (samb.)</t>
  </si>
  <si>
    <t xml:space="preserve">  by state, Malaysia, 2021-2023 (cont'd)</t>
  </si>
  <si>
    <t>: Number of teachers in primary and secondary religious school under State Islamic Religious Department by state, Malaysia, 2021-2023</t>
  </si>
  <si>
    <t>: Number of pupils in primary and secondary religious school under State Islamic Religious Department by state, Malaysia, 2021-2023</t>
  </si>
  <si>
    <r>
      <t xml:space="preserve">SAR - Sekolah Agama Rakyat Rendah dan Menengah/ </t>
    </r>
    <r>
      <rPr>
        <sz val="9"/>
        <color theme="1"/>
        <rFont val="Century Gothic"/>
        <family val="2"/>
      </rPr>
      <t>Primary and Secondary People Religion School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</si>
</sst>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General_)"/>
    <numFmt numFmtId="167" formatCode="0.0%"/>
    <numFmt numFmtId="168" formatCode="0_)"/>
    <numFmt numFmtId="169" formatCode="[$-409]mmm\-yy;@"/>
    <numFmt numFmtId="170" formatCode="#,##0;[Red]#,##0"/>
    <numFmt numFmtId="171" formatCode="_(* #,##0_);_(* \(#,##0\);_(* &quot;-&quot;??_);_(@_)"/>
    <numFmt numFmtId="172" formatCode="[$-409]d\-mmm\-yy;@"/>
    <numFmt numFmtId="173" formatCode="0;[Red]0"/>
    <numFmt numFmtId="174" formatCode="#,##0.0"/>
    <numFmt numFmtId="175" formatCode="#,##0.0_);\(#,##0.0\)"/>
    <numFmt numFmtId="176" formatCode="0.0"/>
    <numFmt numFmtId="177" formatCode="_-* #,##0.00_-;\-* #,##0.00_-;_-* \-??_-;_-@_-"/>
    <numFmt numFmtId="178" formatCode="#,##0_);\(#,##0\)"/>
    <numFmt numFmtId="179" formatCode="_(* #,##0.00_);_(* \(#,##0.00\);_(* \-??_);_(@_)"/>
    <numFmt numFmtId="180" formatCode="_(* #,##0_);_(* \(#,##0\);_(* \-??_);_(@_)"/>
  </numFmts>
  <fonts count="12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sz val="9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theme="1"/>
      <name val="Century Gothic"/>
      <family val="2"/>
    </font>
    <font>
      <i/>
      <sz val="11"/>
      <color rgb="FFFF0000"/>
      <name val="Century Gothic"/>
      <family val="2"/>
    </font>
    <font>
      <i/>
      <sz val="10"/>
      <color rgb="FFFF0000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i/>
      <sz val="10"/>
      <name val="Century Gothic"/>
      <family val="2"/>
    </font>
    <font>
      <b/>
      <i/>
      <sz val="9"/>
      <name val="Century Gothic"/>
      <family val="2"/>
    </font>
    <font>
      <b/>
      <i/>
      <sz val="11"/>
      <name val="Century Gothic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rgb="FFFF0000"/>
      <name val="Century Gothic"/>
      <family val="2"/>
    </font>
    <font>
      <b/>
      <vertAlign val="superscript"/>
      <sz val="10"/>
      <name val="Century Gothic"/>
      <family val="2"/>
    </font>
    <font>
      <b/>
      <vertAlign val="superscript"/>
      <sz val="11"/>
      <name val="Century Gothic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4"/>
      <name val="Arial Narrow"/>
      <family val="2"/>
    </font>
    <font>
      <b/>
      <sz val="11"/>
      <name val="Arial Narrow"/>
      <family val="2"/>
    </font>
    <font>
      <sz val="11"/>
      <color rgb="FFFF0000"/>
      <name val="Arial Narrow"/>
      <family val="2"/>
    </font>
    <font>
      <b/>
      <sz val="10"/>
      <color theme="4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Century Gothic"/>
      <family val="2"/>
    </font>
    <font>
      <i/>
      <sz val="8"/>
      <color theme="1"/>
      <name val="Arial"/>
      <family val="2"/>
    </font>
    <font>
      <sz val="9"/>
      <color rgb="FF000000"/>
      <name val="Century Gothic"/>
      <family val="2"/>
    </font>
    <font>
      <i/>
      <sz val="8"/>
      <color theme="1"/>
      <name val="Century Gothic"/>
      <family val="2"/>
    </font>
    <font>
      <i/>
      <sz val="8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rgb="FFFF0000"/>
      <name val="Century Gothic"/>
      <family val="2"/>
    </font>
    <font>
      <b/>
      <sz val="11"/>
      <color theme="4"/>
      <name val="Century Gothic"/>
      <family val="2"/>
    </font>
    <font>
      <sz val="11"/>
      <color theme="1"/>
      <name val="Calibri"/>
      <family val="2"/>
      <scheme val="minor"/>
    </font>
    <font>
      <sz val="7"/>
      <name val="Helv"/>
      <charset val="134"/>
    </font>
    <font>
      <sz val="10"/>
      <name val="MS Sans Serif"/>
      <family val="2"/>
    </font>
    <font>
      <sz val="9"/>
      <name val="Helv"/>
      <charset val="134"/>
    </font>
    <font>
      <u/>
      <sz val="8"/>
      <color indexed="12"/>
      <name val="Helv"/>
      <charset val="134"/>
    </font>
    <font>
      <sz val="8"/>
      <name val="Helv"/>
      <charset val="134"/>
    </font>
    <font>
      <sz val="11"/>
      <color rgb="FF000000"/>
      <name val="Calibri"/>
      <family val="2"/>
    </font>
    <font>
      <u/>
      <sz val="9"/>
      <color indexed="12"/>
      <name val="Helv"/>
      <charset val="134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12"/>
      <color theme="1"/>
      <name val="Calibri"/>
      <family val="2"/>
      <scheme val="minor"/>
    </font>
    <font>
      <sz val="10"/>
      <name val="Helv"/>
      <charset val="134"/>
    </font>
    <font>
      <b/>
      <vertAlign val="superscript"/>
      <sz val="9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b/>
      <sz val="10"/>
      <name val="Century Gothic"/>
      <family val="2"/>
    </font>
    <font>
      <sz val="11"/>
      <name val="Century Gothic"/>
      <family val="2"/>
    </font>
    <font>
      <vertAlign val="superscript"/>
      <sz val="10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i/>
      <sz val="11"/>
      <name val="Century Gothic"/>
      <family val="2"/>
    </font>
    <font>
      <b/>
      <sz val="11"/>
      <name val="Century Gothic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sz val="10"/>
      <name val="MS Sans Serif"/>
      <family val="2"/>
    </font>
    <font>
      <sz val="12"/>
      <name val="Century Gothic"/>
      <family val="2"/>
    </font>
    <font>
      <b/>
      <vertAlign val="superscript"/>
      <sz val="10"/>
      <color theme="1"/>
      <name val="Century Gothic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9"/>
      <name val="Helv"/>
    </font>
    <font>
      <sz val="8"/>
      <name val="Helv"/>
    </font>
    <font>
      <sz val="7"/>
      <name val="Helv"/>
    </font>
    <font>
      <sz val="9"/>
      <name val="Arial"/>
      <charset val="134"/>
    </font>
    <font>
      <b/>
      <sz val="10"/>
      <name val="Century Gothic"/>
      <family val="2"/>
      <charset val="1"/>
    </font>
    <font>
      <sz val="10"/>
      <name val="Century Gothic"/>
      <family val="2"/>
      <charset val="1"/>
    </font>
    <font>
      <sz val="11"/>
      <name val="Century Gothic"/>
      <family val="2"/>
      <charset val="1"/>
    </font>
    <font>
      <b/>
      <sz val="11"/>
      <name val="Century Gothic"/>
      <family val="2"/>
      <charset val="1"/>
    </font>
    <font>
      <i/>
      <sz val="11"/>
      <name val="Century Gothic"/>
      <family val="2"/>
      <charset val="1"/>
    </font>
    <font>
      <i/>
      <sz val="10"/>
      <name val="Century Gothic"/>
      <family val="2"/>
      <charset val="1"/>
    </font>
    <font>
      <sz val="11"/>
      <color theme="1"/>
      <name val="Calibri"/>
      <family val="2"/>
      <charset val="1"/>
    </font>
    <font>
      <b/>
      <sz val="10"/>
      <color theme="1"/>
      <name val="Century Gothic"/>
      <family val="2"/>
      <charset val="1"/>
    </font>
    <font>
      <sz val="10"/>
      <color theme="1"/>
      <name val="Century Gothic"/>
      <family val="2"/>
      <charset val="1"/>
    </font>
    <font>
      <sz val="11"/>
      <color theme="1"/>
      <name val="Calibri"/>
      <charset val="134"/>
    </font>
    <font>
      <i/>
      <sz val="10"/>
      <color theme="1"/>
      <name val="Century Gothic"/>
      <family val="2"/>
      <charset val="1"/>
    </font>
    <font>
      <sz val="8"/>
      <name val="Century Gothic"/>
      <family val="2"/>
      <charset val="1"/>
    </font>
    <font>
      <sz val="10"/>
      <name val="Arial"/>
      <family val="2"/>
      <charset val="1"/>
    </font>
    <font>
      <b/>
      <sz val="8"/>
      <name val="Century Gothic"/>
      <family val="2"/>
      <charset val="1"/>
    </font>
    <font>
      <i/>
      <sz val="8"/>
      <name val="Century Gothic"/>
      <family val="2"/>
      <charset val="1"/>
    </font>
    <font>
      <sz val="7"/>
      <name val="Arial"/>
      <charset val="134"/>
    </font>
    <font>
      <b/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b/>
      <sz val="9"/>
      <name val="Century Gothic"/>
      <family val="2"/>
      <charset val="1"/>
    </font>
    <font>
      <i/>
      <sz val="9"/>
      <name val="Century Gothic"/>
      <family val="2"/>
      <charset val="1"/>
    </font>
    <font>
      <sz val="9"/>
      <name val="Century Gothic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2065187536243"/>
      </patternFill>
    </fill>
    <fill>
      <patternFill patternType="solid">
        <fgColor theme="0"/>
        <bgColor theme="4" tint="0.7998901333658864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CC"/>
      </patternFill>
    </fill>
  </fills>
  <borders count="8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680">
    <xf numFmtId="0" fontId="0" fillId="0" borderId="0"/>
    <xf numFmtId="165" fontId="59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169" fontId="6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165" fontId="59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172" fontId="67" fillId="0" borderId="0"/>
    <xf numFmtId="0" fontId="59" fillId="0" borderId="0"/>
    <xf numFmtId="0" fontId="60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165" fontId="10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165" fontId="10" fillId="0" borderId="0" applyFont="0" applyFill="0" applyBorder="0" applyAlignment="0" applyProtection="0"/>
    <xf numFmtId="0" fontId="59" fillId="0" borderId="0"/>
    <xf numFmtId="43" fontId="10" fillId="0" borderId="0" applyFont="0" applyFill="0" applyBorder="0" applyAlignment="0" applyProtection="0"/>
    <xf numFmtId="0" fontId="59" fillId="0" borderId="0"/>
    <xf numFmtId="0" fontId="68" fillId="0" borderId="0" applyNumberFormat="0" applyFill="0" applyBorder="0" applyAlignment="0" applyProtection="0">
      <alignment vertical="top"/>
      <protection locked="0"/>
    </xf>
    <xf numFmtId="165" fontId="5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59" fillId="0" borderId="0"/>
    <xf numFmtId="0" fontId="59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59" fillId="0" borderId="0"/>
    <xf numFmtId="0" fontId="59" fillId="0" borderId="0"/>
    <xf numFmtId="0" fontId="60" fillId="0" borderId="0"/>
    <xf numFmtId="0" fontId="59" fillId="0" borderId="0"/>
    <xf numFmtId="0" fontId="59" fillId="0" borderId="0"/>
    <xf numFmtId="0" fontId="60" fillId="0" borderId="0"/>
    <xf numFmtId="0" fontId="64" fillId="0" borderId="0"/>
    <xf numFmtId="0" fontId="59" fillId="0" borderId="0"/>
    <xf numFmtId="0" fontId="60" fillId="0" borderId="0"/>
    <xf numFmtId="0" fontId="59" fillId="0" borderId="0"/>
    <xf numFmtId="0" fontId="60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5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2" fillId="0" borderId="0"/>
    <xf numFmtId="0" fontId="64" fillId="0" borderId="0"/>
    <xf numFmtId="0" fontId="62" fillId="0" borderId="0"/>
    <xf numFmtId="0" fontId="59" fillId="0" borderId="0"/>
    <xf numFmtId="0" fontId="10" fillId="0" borderId="0"/>
    <xf numFmtId="0" fontId="10" fillId="0" borderId="0"/>
    <xf numFmtId="0" fontId="70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0" fillId="0" borderId="0"/>
    <xf numFmtId="166" fontId="62" fillId="0" borderId="0"/>
    <xf numFmtId="0" fontId="10" fillId="0" borderId="0"/>
    <xf numFmtId="166" fontId="62" fillId="0" borderId="0"/>
    <xf numFmtId="0" fontId="60" fillId="0" borderId="0"/>
    <xf numFmtId="0" fontId="59" fillId="0" borderId="0"/>
    <xf numFmtId="0" fontId="64" fillId="0" borderId="0"/>
    <xf numFmtId="0" fontId="59" fillId="0" borderId="0"/>
    <xf numFmtId="0" fontId="64" fillId="0" borderId="0"/>
    <xf numFmtId="0" fontId="59" fillId="0" borderId="0"/>
    <xf numFmtId="0" fontId="6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0" fontId="59" fillId="0" borderId="0"/>
    <xf numFmtId="0" fontId="59" fillId="0" borderId="0"/>
    <xf numFmtId="0" fontId="71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59" fillId="0" borderId="0"/>
    <xf numFmtId="169" fontId="6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37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0" fontId="62" fillId="0" borderId="0"/>
    <xf numFmtId="166" fontId="60" fillId="0" borderId="0"/>
    <xf numFmtId="0" fontId="62" fillId="0" borderId="0"/>
    <xf numFmtId="0" fontId="62" fillId="0" borderId="0"/>
    <xf numFmtId="0" fontId="10" fillId="0" borderId="0"/>
    <xf numFmtId="0" fontId="10" fillId="0" borderId="0"/>
    <xf numFmtId="169" fontId="93" fillId="0" borderId="0"/>
    <xf numFmtId="169" fontId="93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9" fontId="61" fillId="0" borderId="0"/>
    <xf numFmtId="165" fontId="6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96" fillId="0" borderId="0"/>
    <xf numFmtId="0" fontId="97" fillId="0" borderId="0"/>
    <xf numFmtId="0" fontId="10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9" fillId="0" borderId="0"/>
    <xf numFmtId="37" fontId="100" fillId="0" borderId="0"/>
    <xf numFmtId="0" fontId="101" fillId="0" borderId="0"/>
    <xf numFmtId="0" fontId="101" fillId="0" borderId="0"/>
    <xf numFmtId="0" fontId="108" fillId="0" borderId="0"/>
    <xf numFmtId="177" fontId="111" fillId="0" borderId="0" applyBorder="0" applyProtection="0"/>
    <xf numFmtId="0" fontId="111" fillId="0" borderId="0"/>
    <xf numFmtId="0" fontId="101" fillId="0" borderId="0"/>
    <xf numFmtId="0" fontId="114" fillId="0" borderId="0"/>
    <xf numFmtId="178" fontId="117" fillId="0" borderId="0"/>
    <xf numFmtId="0" fontId="101" fillId="0" borderId="0"/>
    <xf numFmtId="0" fontId="101" fillId="0" borderId="0"/>
    <xf numFmtId="0" fontId="101" fillId="0" borderId="0"/>
    <xf numFmtId="179" fontId="111" fillId="0" borderId="0" applyBorder="0" applyProtection="0"/>
  </cellStyleXfs>
  <cellXfs count="1940">
    <xf numFmtId="0" fontId="0" fillId="0" borderId="0" xfId="0"/>
    <xf numFmtId="166" fontId="13" fillId="2" borderId="0" xfId="107" applyNumberFormat="1" applyFont="1" applyFill="1"/>
    <xf numFmtId="166" fontId="13" fillId="2" borderId="0" xfId="107" applyNumberFormat="1" applyFont="1" applyFill="1" applyBorder="1"/>
    <xf numFmtId="166" fontId="15" fillId="2" borderId="0" xfId="107" applyNumberFormat="1" applyFont="1" applyFill="1" applyBorder="1" applyAlignment="1">
      <alignment horizontal="left" indent="1"/>
    </xf>
    <xf numFmtId="3" fontId="13" fillId="2" borderId="0" xfId="107" applyNumberFormat="1" applyFont="1" applyFill="1" applyBorder="1" applyAlignment="1"/>
    <xf numFmtId="166" fontId="14" fillId="2" borderId="0" xfId="107" applyNumberFormat="1" applyFont="1" applyFill="1" applyBorder="1" applyAlignment="1">
      <alignment horizontal="left" indent="1"/>
    </xf>
    <xf numFmtId="166" fontId="16" fillId="2" borderId="0" xfId="107" applyNumberFormat="1" applyFont="1" applyFill="1" applyBorder="1" applyAlignment="1">
      <alignment horizontal="left" indent="1"/>
    </xf>
    <xf numFmtId="166" fontId="11" fillId="2" borderId="0" xfId="107" applyNumberFormat="1" applyFont="1" applyFill="1" applyBorder="1"/>
    <xf numFmtId="3" fontId="11" fillId="2" borderId="0" xfId="107" applyNumberFormat="1" applyFont="1" applyFill="1" applyBorder="1" applyAlignment="1">
      <alignment horizontal="right"/>
    </xf>
    <xf numFmtId="166" fontId="17" fillId="2" borderId="0" xfId="107" applyNumberFormat="1" applyFont="1" applyFill="1" applyBorder="1" applyAlignment="1">
      <alignment horizontal="left" indent="1"/>
    </xf>
    <xf numFmtId="166" fontId="16" fillId="2" borderId="0" xfId="107" applyNumberFormat="1" applyFont="1" applyFill="1" applyBorder="1" applyAlignment="1">
      <alignment horizontal="left"/>
    </xf>
    <xf numFmtId="166" fontId="11" fillId="2" borderId="0" xfId="107" applyNumberFormat="1" applyFont="1" applyFill="1" applyBorder="1" applyAlignment="1">
      <alignment horizontal="left"/>
    </xf>
    <xf numFmtId="166" fontId="17" fillId="2" borderId="0" xfId="107" applyNumberFormat="1" applyFont="1" applyFill="1" applyBorder="1" applyAlignment="1">
      <alignment horizontal="center"/>
    </xf>
    <xf numFmtId="166" fontId="11" fillId="2" borderId="0" xfId="107" applyNumberFormat="1" applyFont="1" applyFill="1"/>
    <xf numFmtId="166" fontId="11" fillId="2" borderId="0" xfId="107" applyNumberFormat="1" applyFont="1" applyFill="1" applyBorder="1" applyAlignment="1">
      <alignment horizontal="right"/>
    </xf>
    <xf numFmtId="166" fontId="14" fillId="2" borderId="0" xfId="107" applyNumberFormat="1" applyFont="1" applyFill="1" applyBorder="1" applyAlignment="1">
      <alignment horizontal="left"/>
    </xf>
    <xf numFmtId="166" fontId="25" fillId="2" borderId="0" xfId="107" applyNumberFormat="1" applyFont="1" applyFill="1" applyBorder="1" applyAlignment="1">
      <alignment horizontal="left" indent="1"/>
    </xf>
    <xf numFmtId="166" fontId="26" fillId="2" borderId="0" xfId="107" applyNumberFormat="1" applyFont="1" applyFill="1" applyBorder="1" applyAlignment="1">
      <alignment horizontal="left" indent="1"/>
    </xf>
    <xf numFmtId="166" fontId="22" fillId="2" borderId="0" xfId="107" applyNumberFormat="1" applyFont="1" applyFill="1" applyBorder="1"/>
    <xf numFmtId="166" fontId="27" fillId="2" borderId="0" xfId="107" applyNumberFormat="1" applyFont="1" applyFill="1" applyBorder="1" applyAlignment="1">
      <alignment horizontal="left" indent="1"/>
    </xf>
    <xf numFmtId="166" fontId="28" fillId="2" borderId="0" xfId="107" applyNumberFormat="1" applyFont="1" applyFill="1" applyBorder="1" applyAlignment="1">
      <alignment horizontal="left" indent="1"/>
    </xf>
    <xf numFmtId="166" fontId="26" fillId="2" borderId="0" xfId="107" applyNumberFormat="1" applyFont="1" applyFill="1" applyBorder="1" applyAlignment="1">
      <alignment horizontal="left"/>
    </xf>
    <xf numFmtId="166" fontId="29" fillId="2" borderId="0" xfId="107" applyNumberFormat="1" applyFont="1" applyFill="1" applyBorder="1" applyAlignment="1">
      <alignment horizontal="left" indent="1"/>
    </xf>
    <xf numFmtId="166" fontId="30" fillId="2" borderId="0" xfId="107" applyNumberFormat="1" applyFont="1" applyFill="1" applyBorder="1" applyAlignment="1">
      <alignment horizontal="left" indent="1"/>
    </xf>
    <xf numFmtId="173" fontId="11" fillId="2" borderId="0" xfId="107" applyNumberFormat="1" applyFont="1" applyFill="1" applyBorder="1"/>
    <xf numFmtId="173" fontId="11" fillId="2" borderId="0" xfId="107" applyNumberFormat="1" applyFont="1" applyFill="1" applyBorder="1" applyAlignment="1">
      <alignment horizontal="right"/>
    </xf>
    <xf numFmtId="173" fontId="11" fillId="2" borderId="0" xfId="114" applyNumberFormat="1" applyFont="1" applyFill="1" applyBorder="1"/>
    <xf numFmtId="166" fontId="17" fillId="2" borderId="0" xfId="107" applyNumberFormat="1" applyFont="1" applyFill="1" applyBorder="1" applyAlignment="1">
      <alignment horizontal="left"/>
    </xf>
    <xf numFmtId="166" fontId="11" fillId="2" borderId="0" xfId="107" applyNumberFormat="1" applyFont="1" applyFill="1" applyBorder="1" applyAlignment="1"/>
    <xf numFmtId="166" fontId="17" fillId="2" borderId="0" xfId="107" applyNumberFormat="1" applyFont="1" applyFill="1" applyBorder="1" applyAlignment="1"/>
    <xf numFmtId="166" fontId="16" fillId="2" borderId="0" xfId="107" applyNumberFormat="1" applyFont="1" applyFill="1" applyBorder="1"/>
    <xf numFmtId="166" fontId="15" fillId="2" borderId="0" xfId="107" applyNumberFormat="1" applyFont="1" applyFill="1" applyBorder="1" applyAlignment="1">
      <alignment horizontal="left"/>
    </xf>
    <xf numFmtId="166" fontId="13" fillId="2" borderId="0" xfId="105" applyNumberFormat="1" applyFont="1" applyFill="1"/>
    <xf numFmtId="166" fontId="11" fillId="2" borderId="0" xfId="105" applyNumberFormat="1" applyFont="1" applyFill="1" applyBorder="1"/>
    <xf numFmtId="166" fontId="14" fillId="2" borderId="0" xfId="105" applyNumberFormat="1" applyFont="1" applyFill="1" applyBorder="1" applyAlignment="1">
      <alignment horizontal="left" indent="1"/>
    </xf>
    <xf numFmtId="166" fontId="16" fillId="2" borderId="0" xfId="105" applyNumberFormat="1" applyFont="1" applyFill="1" applyBorder="1" applyAlignment="1">
      <alignment horizontal="left" indent="1"/>
    </xf>
    <xf numFmtId="3" fontId="11" fillId="2" borderId="0" xfId="105" applyNumberFormat="1" applyFont="1" applyFill="1" applyBorder="1" applyAlignment="1">
      <alignment horizontal="right"/>
    </xf>
    <xf numFmtId="166" fontId="15" fillId="2" borderId="0" xfId="105" applyNumberFormat="1" applyFont="1" applyFill="1" applyBorder="1" applyAlignment="1">
      <alignment horizontal="left" indent="1"/>
    </xf>
    <xf numFmtId="166" fontId="17" fillId="2" borderId="0" xfId="105" applyNumberFormat="1" applyFont="1" applyFill="1" applyBorder="1" applyAlignment="1">
      <alignment horizontal="left" indent="1"/>
    </xf>
    <xf numFmtId="3" fontId="11" fillId="2" borderId="0" xfId="105" applyNumberFormat="1" applyFont="1" applyFill="1" applyBorder="1"/>
    <xf numFmtId="166" fontId="13" fillId="2" borderId="0" xfId="105" applyNumberFormat="1" applyFont="1" applyFill="1" applyBorder="1"/>
    <xf numFmtId="166" fontId="11" fillId="2" borderId="0" xfId="105" applyNumberFormat="1" applyFont="1" applyFill="1" applyBorder="1" applyAlignment="1">
      <alignment horizontal="center"/>
    </xf>
    <xf numFmtId="166" fontId="16" fillId="2" borderId="0" xfId="105" applyNumberFormat="1" applyFont="1" applyFill="1" applyAlignment="1">
      <alignment horizontal="left" indent="1"/>
    </xf>
    <xf numFmtId="166" fontId="11" fillId="2" borderId="0" xfId="105" applyNumberFormat="1" applyFont="1" applyFill="1"/>
    <xf numFmtId="166" fontId="17" fillId="2" borderId="0" xfId="105" applyNumberFormat="1" applyFont="1" applyFill="1" applyAlignment="1">
      <alignment horizontal="left" indent="1"/>
    </xf>
    <xf numFmtId="166" fontId="16" fillId="2" borderId="0" xfId="105" applyNumberFormat="1" applyFont="1" applyFill="1" applyBorder="1"/>
    <xf numFmtId="166" fontId="15" fillId="2" borderId="0" xfId="105" applyNumberFormat="1" applyFont="1" applyFill="1" applyBorder="1" applyAlignment="1">
      <alignment horizontal="left"/>
    </xf>
    <xf numFmtId="166" fontId="17" fillId="2" borderId="0" xfId="105" applyNumberFormat="1" applyFont="1" applyFill="1" applyBorder="1" applyAlignment="1">
      <alignment horizontal="left"/>
    </xf>
    <xf numFmtId="3" fontId="11" fillId="2" borderId="0" xfId="105" applyNumberFormat="1" applyFont="1" applyFill="1" applyBorder="1" applyAlignment="1" applyProtection="1">
      <alignment horizontal="right"/>
    </xf>
    <xf numFmtId="3" fontId="11" fillId="2" borderId="0" xfId="48" applyNumberFormat="1" applyFont="1" applyFill="1" applyBorder="1" applyAlignment="1" applyProtection="1">
      <alignment horizontal="right"/>
    </xf>
    <xf numFmtId="37" fontId="13" fillId="2" borderId="0" xfId="105" applyNumberFormat="1" applyFont="1" applyFill="1" applyBorder="1" applyAlignment="1" applyProtection="1">
      <alignment horizontal="right"/>
    </xf>
    <xf numFmtId="3" fontId="13" fillId="2" borderId="0" xfId="105" applyNumberFormat="1" applyFont="1" applyFill="1"/>
    <xf numFmtId="3" fontId="13" fillId="2" borderId="0" xfId="105" applyNumberFormat="1" applyFont="1" applyFill="1" applyBorder="1" applyAlignment="1" applyProtection="1">
      <alignment horizontal="right"/>
    </xf>
    <xf numFmtId="166" fontId="14" fillId="2" borderId="0" xfId="105" applyNumberFormat="1" applyFont="1" applyFill="1"/>
    <xf numFmtId="3" fontId="11" fillId="2" borderId="0" xfId="113" applyNumberFormat="1" applyFont="1" applyFill="1" applyBorder="1" applyAlignment="1" applyProtection="1">
      <alignment horizontal="right"/>
    </xf>
    <xf numFmtId="3" fontId="11" fillId="2" borderId="0" xfId="545" applyNumberFormat="1" applyFont="1" applyFill="1" applyBorder="1" applyAlignment="1" applyProtection="1">
      <alignment horizontal="right"/>
    </xf>
    <xf numFmtId="3" fontId="11" fillId="2" borderId="0" xfId="363" applyNumberFormat="1" applyFont="1" applyFill="1" applyBorder="1" applyAlignment="1" applyProtection="1">
      <alignment horizontal="right" vertical="center"/>
    </xf>
    <xf numFmtId="3" fontId="11" fillId="2" borderId="0" xfId="10" applyNumberFormat="1" applyFont="1" applyFill="1" applyBorder="1" applyAlignment="1" applyProtection="1">
      <alignment horizontal="right" vertical="center"/>
    </xf>
    <xf numFmtId="170" fontId="11" fillId="2" borderId="0" xfId="113" applyNumberFormat="1" applyFont="1" applyFill="1" applyBorder="1" applyAlignment="1" applyProtection="1">
      <alignment horizontal="right"/>
    </xf>
    <xf numFmtId="170" fontId="16" fillId="2" borderId="0" xfId="113" applyNumberFormat="1" applyFont="1" applyFill="1" applyBorder="1" applyAlignment="1" applyProtection="1">
      <alignment horizontal="right"/>
    </xf>
    <xf numFmtId="170" fontId="11" fillId="2" borderId="0" xfId="545" applyNumberFormat="1" applyFont="1" applyFill="1" applyBorder="1" applyAlignment="1" applyProtection="1">
      <alignment horizontal="right" vertical="top"/>
    </xf>
    <xf numFmtId="3" fontId="16" fillId="2" borderId="0" xfId="111" applyNumberFormat="1" applyFont="1" applyFill="1" applyBorder="1" applyAlignment="1" applyProtection="1">
      <alignment horizontal="right"/>
    </xf>
    <xf numFmtId="3" fontId="38" fillId="2" borderId="0" xfId="545" applyNumberFormat="1" applyFont="1" applyFill="1" applyBorder="1" applyAlignment="1" applyProtection="1">
      <alignment horizontal="right" vertical="top"/>
    </xf>
    <xf numFmtId="3" fontId="11" fillId="2" borderId="0" xfId="111" applyNumberFormat="1" applyFont="1" applyFill="1" applyBorder="1" applyAlignment="1" applyProtection="1">
      <alignment horizontal="right"/>
    </xf>
    <xf numFmtId="0" fontId="13" fillId="2" borderId="0" xfId="111" applyFont="1" applyFill="1"/>
    <xf numFmtId="3" fontId="16" fillId="2" borderId="0" xfId="544" applyNumberFormat="1" applyFont="1" applyFill="1" applyBorder="1" applyAlignment="1" applyProtection="1"/>
    <xf numFmtId="0" fontId="13" fillId="2" borderId="0" xfId="111" applyFont="1" applyFill="1" applyBorder="1"/>
    <xf numFmtId="0" fontId="16" fillId="2" borderId="0" xfId="111" applyFont="1" applyFill="1" applyBorder="1" applyAlignment="1">
      <alignment horizontal="left"/>
    </xf>
    <xf numFmtId="0" fontId="11" fillId="2" borderId="0" xfId="111" applyFont="1" applyFill="1" applyBorder="1"/>
    <xf numFmtId="3" fontId="11" fillId="2" borderId="0" xfId="544" applyNumberFormat="1" applyFont="1" applyFill="1" applyBorder="1" applyAlignment="1" applyProtection="1"/>
    <xf numFmtId="3" fontId="11" fillId="2" borderId="0" xfId="544" applyNumberFormat="1" applyFont="1" applyFill="1" applyBorder="1" applyAlignment="1" applyProtection="1">
      <alignment horizontal="right"/>
    </xf>
    <xf numFmtId="0" fontId="17" fillId="2" borderId="0" xfId="111" applyFont="1" applyFill="1" applyBorder="1" applyAlignment="1">
      <alignment horizontal="left"/>
    </xf>
    <xf numFmtId="0" fontId="11" fillId="2" borderId="0" xfId="111" applyFont="1" applyFill="1" applyBorder="1" applyAlignment="1">
      <alignment horizontal="center"/>
    </xf>
    <xf numFmtId="0" fontId="17" fillId="2" borderId="0" xfId="111" applyFont="1" applyFill="1" applyBorder="1" applyAlignment="1"/>
    <xf numFmtId="0" fontId="17" fillId="2" borderId="0" xfId="111" applyFont="1" applyFill="1" applyBorder="1"/>
    <xf numFmtId="3" fontId="11" fillId="2" borderId="0" xfId="544" applyNumberFormat="1" applyFont="1" applyFill="1" applyBorder="1" applyAlignment="1" applyProtection="1">
      <alignment horizontal="center"/>
    </xf>
    <xf numFmtId="168" fontId="13" fillId="2" borderId="0" xfId="90" applyNumberFormat="1" applyFont="1" applyFill="1"/>
    <xf numFmtId="168" fontId="13" fillId="2" borderId="0" xfId="90" applyNumberFormat="1" applyFont="1" applyFill="1" applyBorder="1"/>
    <xf numFmtId="168" fontId="11" fillId="2" borderId="0" xfId="90" applyNumberFormat="1" applyFont="1" applyFill="1" applyBorder="1"/>
    <xf numFmtId="168" fontId="11" fillId="2" borderId="0" xfId="90" applyNumberFormat="1" applyFont="1" applyFill="1" applyBorder="1" applyAlignment="1">
      <alignment horizontal="center"/>
    </xf>
    <xf numFmtId="168" fontId="17" fillId="2" borderId="0" xfId="90" applyNumberFormat="1" applyFont="1" applyFill="1" applyBorder="1" applyAlignment="1">
      <alignment vertical="top"/>
    </xf>
    <xf numFmtId="168" fontId="13" fillId="2" borderId="0" xfId="90" applyNumberFormat="1" applyFont="1" applyFill="1" applyBorder="1" applyAlignment="1">
      <alignment vertical="top"/>
    </xf>
    <xf numFmtId="168" fontId="14" fillId="2" borderId="0" xfId="90" applyNumberFormat="1" applyFont="1" applyFill="1" applyBorder="1"/>
    <xf numFmtId="168" fontId="13" fillId="2" borderId="0" xfId="90" applyNumberFormat="1" applyFont="1" applyFill="1" applyBorder="1" applyAlignment="1">
      <alignment horizontal="center"/>
    </xf>
    <xf numFmtId="168" fontId="15" fillId="2" borderId="0" xfId="90" applyNumberFormat="1" applyFont="1" applyFill="1" applyBorder="1"/>
    <xf numFmtId="168" fontId="16" fillId="2" borderId="0" xfId="90" applyNumberFormat="1" applyFont="1" applyFill="1" applyBorder="1" applyAlignment="1">
      <alignment horizontal="left" indent="2"/>
    </xf>
    <xf numFmtId="168" fontId="17" fillId="2" borderId="0" xfId="90" applyNumberFormat="1" applyFont="1" applyFill="1" applyBorder="1" applyAlignment="1">
      <alignment horizontal="left" vertical="top" indent="2"/>
    </xf>
    <xf numFmtId="168" fontId="17" fillId="2" borderId="0" xfId="90" applyNumberFormat="1" applyFont="1" applyFill="1" applyBorder="1" applyAlignment="1">
      <alignment horizontal="left" vertical="top"/>
    </xf>
    <xf numFmtId="166" fontId="13" fillId="2" borderId="0" xfId="543" applyNumberFormat="1" applyFont="1" applyFill="1"/>
    <xf numFmtId="166" fontId="11" fillId="2" borderId="0" xfId="543" applyNumberFormat="1" applyFont="1" applyFill="1" applyBorder="1"/>
    <xf numFmtId="166" fontId="13" fillId="2" borderId="0" xfId="76" applyNumberFormat="1" applyFont="1" applyFill="1"/>
    <xf numFmtId="166" fontId="13" fillId="2" borderId="0" xfId="76" applyNumberFormat="1" applyFont="1" applyFill="1" applyAlignment="1">
      <alignment vertical="top"/>
    </xf>
    <xf numFmtId="166" fontId="13" fillId="2" borderId="0" xfId="76" applyNumberFormat="1" applyFont="1" applyFill="1" applyBorder="1"/>
    <xf numFmtId="166" fontId="11" fillId="2" borderId="0" xfId="76" applyNumberFormat="1" applyFont="1" applyFill="1" applyBorder="1"/>
    <xf numFmtId="3" fontId="11" fillId="2" borderId="0" xfId="52" applyNumberFormat="1" applyFont="1" applyFill="1" applyBorder="1" applyProtection="1"/>
    <xf numFmtId="3" fontId="11" fillId="2" borderId="0" xfId="52" applyNumberFormat="1" applyFont="1" applyFill="1" applyBorder="1" applyAlignment="1" applyProtection="1">
      <alignment horizontal="right"/>
    </xf>
    <xf numFmtId="166" fontId="14" fillId="2" borderId="0" xfId="76" applyNumberFormat="1" applyFont="1" applyFill="1" applyBorder="1"/>
    <xf numFmtId="166" fontId="13" fillId="2" borderId="0" xfId="76" applyNumberFormat="1" applyFont="1" applyFill="1" applyBorder="1" applyAlignment="1">
      <alignment vertical="top"/>
    </xf>
    <xf numFmtId="166" fontId="11" fillId="2" borderId="0" xfId="76" applyNumberFormat="1" applyFont="1" applyFill="1" applyBorder="1" applyAlignment="1">
      <alignment vertical="top"/>
    </xf>
    <xf numFmtId="3" fontId="11" fillId="2" borderId="0" xfId="52" applyNumberFormat="1" applyFont="1" applyFill="1" applyBorder="1" applyAlignment="1" applyProtection="1">
      <alignment vertical="top"/>
    </xf>
    <xf numFmtId="3" fontId="11" fillId="2" borderId="0" xfId="52" applyNumberFormat="1" applyFont="1" applyFill="1" applyBorder="1" applyAlignment="1" applyProtection="1">
      <alignment horizontal="right" vertical="top"/>
    </xf>
    <xf numFmtId="166" fontId="14" fillId="2" borderId="0" xfId="76" applyNumberFormat="1" applyFont="1" applyFill="1"/>
    <xf numFmtId="166" fontId="13" fillId="2" borderId="0" xfId="543" applyNumberFormat="1" applyFont="1" applyFill="1" applyBorder="1"/>
    <xf numFmtId="166" fontId="11" fillId="2" borderId="4" xfId="543" applyNumberFormat="1" applyFont="1" applyFill="1" applyBorder="1"/>
    <xf numFmtId="166" fontId="16" fillId="2" borderId="0" xfId="543" applyNumberFormat="1" applyFont="1" applyFill="1" applyBorder="1" applyAlignment="1">
      <alignment horizontal="left" indent="1"/>
    </xf>
    <xf numFmtId="166" fontId="16" fillId="2" borderId="0" xfId="78" applyNumberFormat="1" applyFont="1" applyFill="1" applyBorder="1" applyAlignment="1">
      <alignment horizontal="left" vertical="center"/>
    </xf>
    <xf numFmtId="166" fontId="17" fillId="2" borderId="0" xfId="76" applyNumberFormat="1" applyFont="1" applyFill="1" applyBorder="1" applyAlignment="1">
      <alignment horizontal="left"/>
    </xf>
    <xf numFmtId="166" fontId="16" fillId="2" borderId="0" xfId="76" applyNumberFormat="1" applyFont="1" applyFill="1" applyBorder="1" applyAlignment="1">
      <alignment horizontal="left" indent="2"/>
    </xf>
    <xf numFmtId="166" fontId="17" fillId="2" borderId="0" xfId="76" applyNumberFormat="1" applyFont="1" applyFill="1" applyBorder="1" applyAlignment="1">
      <alignment horizontal="left" indent="2"/>
    </xf>
    <xf numFmtId="166" fontId="17" fillId="2" borderId="0" xfId="76" applyNumberFormat="1" applyFont="1" applyFill="1" applyBorder="1" applyAlignment="1">
      <alignment horizontal="left" vertical="top" indent="2"/>
    </xf>
    <xf numFmtId="166" fontId="16" fillId="2" borderId="0" xfId="76" applyNumberFormat="1" applyFont="1" applyFill="1" applyBorder="1" applyAlignment="1">
      <alignment horizontal="left"/>
    </xf>
    <xf numFmtId="3" fontId="11" fillId="2" borderId="0" xfId="52" applyNumberFormat="1" applyFont="1" applyFill="1" applyBorder="1" applyAlignment="1">
      <alignment horizontal="right"/>
    </xf>
    <xf numFmtId="166" fontId="11" fillId="2" borderId="0" xfId="76" applyNumberFormat="1" applyFont="1" applyFill="1" applyAlignment="1">
      <alignment vertical="top"/>
    </xf>
    <xf numFmtId="3" fontId="11" fillId="2" borderId="0" xfId="76" applyNumberFormat="1" applyFont="1" applyFill="1" applyBorder="1" applyAlignment="1">
      <alignment vertical="top"/>
    </xf>
    <xf numFmtId="3" fontId="11" fillId="2" borderId="0" xfId="76" applyNumberFormat="1" applyFont="1" applyFill="1" applyBorder="1"/>
    <xf numFmtId="166" fontId="11" fillId="2" borderId="0" xfId="76" applyNumberFormat="1" applyFont="1" applyFill="1"/>
    <xf numFmtId="166" fontId="17" fillId="2" borderId="0" xfId="76" applyNumberFormat="1" applyFont="1" applyFill="1" applyBorder="1" applyAlignment="1">
      <alignment horizontal="left" vertical="top"/>
    </xf>
    <xf numFmtId="166" fontId="16" fillId="2" borderId="0" xfId="76" applyNumberFormat="1" applyFont="1" applyFill="1" applyBorder="1"/>
    <xf numFmtId="167" fontId="11" fillId="2" borderId="0" xfId="76" applyNumberFormat="1" applyFont="1" applyFill="1" applyBorder="1" applyAlignment="1">
      <alignment vertical="top"/>
    </xf>
    <xf numFmtId="166" fontId="13" fillId="2" borderId="0" xfId="542" applyNumberFormat="1" applyFont="1" applyFill="1"/>
    <xf numFmtId="166" fontId="11" fillId="2" borderId="0" xfId="542" applyNumberFormat="1" applyFont="1" applyFill="1" applyBorder="1"/>
    <xf numFmtId="166" fontId="11" fillId="2" borderId="0" xfId="542" applyNumberFormat="1" applyFont="1" applyFill="1" applyBorder="1" applyAlignment="1">
      <alignment horizontal="left"/>
    </xf>
    <xf numFmtId="3" fontId="11" fillId="2" borderId="0" xfId="39" applyNumberFormat="1" applyFont="1" applyFill="1" applyBorder="1" applyAlignment="1">
      <alignment horizontal="right"/>
    </xf>
    <xf numFmtId="170" fontId="11" fillId="2" borderId="0" xfId="39" applyNumberFormat="1" applyFont="1" applyFill="1" applyBorder="1" applyAlignment="1">
      <alignment horizontal="right"/>
    </xf>
    <xf numFmtId="3" fontId="11" fillId="2" borderId="0" xfId="111" quotePrefix="1" applyNumberFormat="1" applyFont="1" applyFill="1" applyBorder="1" applyAlignment="1" applyProtection="1">
      <alignment horizontal="right"/>
    </xf>
    <xf numFmtId="3" fontId="11" fillId="2" borderId="0" xfId="113" quotePrefix="1" applyNumberFormat="1" applyFont="1" applyFill="1" applyBorder="1" applyAlignment="1" applyProtection="1">
      <alignment horizontal="right"/>
    </xf>
    <xf numFmtId="3" fontId="11" fillId="2" borderId="0" xfId="545" applyNumberFormat="1" applyFont="1" applyFill="1" applyBorder="1" applyAlignment="1" applyProtection="1">
      <alignment horizontal="right" vertical="top"/>
    </xf>
    <xf numFmtId="166" fontId="77" fillId="2" borderId="0" xfId="543" applyNumberFormat="1" applyFont="1" applyFill="1" applyBorder="1" applyAlignment="1">
      <alignment horizontal="left" indent="2"/>
    </xf>
    <xf numFmtId="166" fontId="75" fillId="2" borderId="0" xfId="543" applyNumberFormat="1" applyFont="1" applyFill="1" applyBorder="1" applyAlignment="1">
      <alignment vertical="top"/>
    </xf>
    <xf numFmtId="3" fontId="77" fillId="2" borderId="0" xfId="543" applyNumberFormat="1" applyFont="1" applyFill="1" applyBorder="1" applyAlignment="1"/>
    <xf numFmtId="166" fontId="75" fillId="2" borderId="0" xfId="543" applyNumberFormat="1" applyFont="1" applyFill="1" applyAlignment="1">
      <alignment vertical="top"/>
    </xf>
    <xf numFmtId="3" fontId="75" fillId="2" borderId="0" xfId="543" applyNumberFormat="1" applyFont="1" applyFill="1" applyBorder="1"/>
    <xf numFmtId="166" fontId="76" fillId="2" borderId="0" xfId="543" applyNumberFormat="1" applyFont="1" applyFill="1" applyBorder="1" applyAlignment="1">
      <alignment horizontal="left" vertical="top" indent="2"/>
    </xf>
    <xf numFmtId="166" fontId="77" fillId="2" borderId="0" xfId="543" applyNumberFormat="1" applyFont="1" applyFill="1" applyBorder="1" applyAlignment="1"/>
    <xf numFmtId="166" fontId="76" fillId="2" borderId="0" xfId="543" applyNumberFormat="1" applyFont="1" applyFill="1" applyBorder="1" applyAlignment="1">
      <alignment vertical="top"/>
    </xf>
    <xf numFmtId="3" fontId="77" fillId="2" borderId="0" xfId="543" applyNumberFormat="1" applyFont="1" applyFill="1" applyBorder="1" applyAlignment="1">
      <alignment vertical="top"/>
    </xf>
    <xf numFmtId="167" fontId="75" fillId="2" borderId="0" xfId="543" applyNumberFormat="1" applyFont="1" applyFill="1" applyBorder="1" applyAlignment="1">
      <alignment vertical="top"/>
    </xf>
    <xf numFmtId="166" fontId="75" fillId="2" borderId="0" xfId="543" applyNumberFormat="1" applyFont="1" applyFill="1"/>
    <xf numFmtId="166" fontId="75" fillId="2" borderId="0" xfId="543" applyNumberFormat="1" applyFont="1" applyFill="1" applyBorder="1"/>
    <xf numFmtId="166" fontId="75" fillId="2" borderId="0" xfId="543" applyNumberFormat="1" applyFont="1" applyFill="1" applyBorder="1" applyAlignment="1">
      <alignment horizontal="left" wrapText="1" indent="1"/>
    </xf>
    <xf numFmtId="166" fontId="76" fillId="2" borderId="0" xfId="543" applyNumberFormat="1" applyFont="1" applyFill="1" applyBorder="1" applyAlignment="1">
      <alignment horizontal="left" vertical="top" wrapText="1" indent="1"/>
    </xf>
    <xf numFmtId="166" fontId="75" fillId="2" borderId="0" xfId="543" applyNumberFormat="1" applyFont="1" applyFill="1" applyBorder="1" applyAlignment="1"/>
    <xf numFmtId="3" fontId="75" fillId="2" borderId="0" xfId="543" applyNumberFormat="1" applyFont="1" applyFill="1" applyBorder="1" applyAlignment="1"/>
    <xf numFmtId="166" fontId="75" fillId="2" borderId="0" xfId="543" applyNumberFormat="1" applyFont="1" applyFill="1" applyAlignment="1"/>
    <xf numFmtId="166" fontId="75" fillId="2" borderId="0" xfId="543" applyNumberFormat="1" applyFont="1" applyFill="1" applyBorder="1" applyAlignment="1">
      <alignment horizontal="left" vertical="top" indent="2"/>
    </xf>
    <xf numFmtId="166" fontId="75" fillId="2" borderId="0" xfId="543" applyNumberFormat="1" applyFont="1" applyFill="1" applyAlignment="1">
      <alignment horizontal="left" vertical="top" indent="2"/>
    </xf>
    <xf numFmtId="3" fontId="77" fillId="2" borderId="0" xfId="543" applyNumberFormat="1" applyFont="1" applyFill="1" applyBorder="1" applyAlignment="1">
      <alignment horizontal="left" vertical="top" indent="2"/>
    </xf>
    <xf numFmtId="167" fontId="75" fillId="2" borderId="0" xfId="543" applyNumberFormat="1" applyFont="1" applyFill="1" applyBorder="1" applyAlignment="1">
      <alignment horizontal="left" vertical="top" indent="2"/>
    </xf>
    <xf numFmtId="166" fontId="75" fillId="2" borderId="0" xfId="543" applyNumberFormat="1" applyFont="1" applyFill="1" applyBorder="1" applyAlignment="1">
      <alignment horizontal="left" indent="2"/>
    </xf>
    <xf numFmtId="166" fontId="75" fillId="2" borderId="0" xfId="543" applyNumberFormat="1" applyFont="1" applyFill="1" applyAlignment="1">
      <alignment horizontal="left" indent="2"/>
    </xf>
    <xf numFmtId="3" fontId="75" fillId="2" borderId="0" xfId="543" applyNumberFormat="1" applyFont="1" applyFill="1" applyBorder="1" applyAlignment="1">
      <alignment horizontal="right"/>
    </xf>
    <xf numFmtId="166" fontId="76" fillId="2" borderId="0" xfId="543" applyNumberFormat="1" applyFont="1" applyFill="1" applyBorder="1" applyAlignment="1"/>
    <xf numFmtId="3" fontId="75" fillId="2" borderId="0" xfId="52" applyNumberFormat="1" applyFont="1" applyFill="1" applyBorder="1" applyAlignment="1">
      <alignment horizontal="right"/>
    </xf>
    <xf numFmtId="3" fontId="75" fillId="2" borderId="0" xfId="543" applyNumberFormat="1" applyFont="1" applyFill="1" applyBorder="1" applyAlignment="1">
      <alignment horizontal="right" vertical="top"/>
    </xf>
    <xf numFmtId="3" fontId="75" fillId="2" borderId="0" xfId="543" quotePrefix="1" applyNumberFormat="1" applyFont="1" applyFill="1" applyBorder="1" applyAlignment="1">
      <alignment horizontal="right"/>
    </xf>
    <xf numFmtId="3" fontId="77" fillId="2" borderId="0" xfId="543" quotePrefix="1" applyNumberFormat="1" applyFont="1" applyFill="1" applyBorder="1" applyAlignment="1">
      <alignment horizontal="right"/>
    </xf>
    <xf numFmtId="173" fontId="11" fillId="2" borderId="0" xfId="114" applyNumberFormat="1" applyFont="1" applyFill="1" applyBorder="1" applyAlignment="1">
      <alignment horizontal="right"/>
    </xf>
    <xf numFmtId="173" fontId="11" fillId="2" borderId="0" xfId="114" quotePrefix="1" applyNumberFormat="1" applyFont="1" applyFill="1" applyBorder="1" applyAlignment="1">
      <alignment horizontal="right"/>
    </xf>
    <xf numFmtId="173" fontId="11" fillId="2" borderId="0" xfId="107" quotePrefix="1" applyNumberFormat="1" applyFont="1" applyFill="1" applyBorder="1" applyAlignment="1">
      <alignment horizontal="right"/>
    </xf>
    <xf numFmtId="3" fontId="11" fillId="2" borderId="0" xfId="107" quotePrefix="1" applyNumberFormat="1" applyFont="1" applyFill="1" applyBorder="1" applyAlignment="1">
      <alignment horizontal="right"/>
    </xf>
    <xf numFmtId="0" fontId="13" fillId="2" borderId="0" xfId="0" applyFont="1" applyFill="1"/>
    <xf numFmtId="166" fontId="16" fillId="2" borderId="0" xfId="78" applyNumberFormat="1" applyFont="1" applyFill="1" applyBorder="1" applyAlignment="1">
      <alignment horizontal="left" vertical="center" wrapText="1"/>
    </xf>
    <xf numFmtId="166" fontId="17" fillId="2" borderId="0" xfId="78" applyNumberFormat="1" applyFont="1" applyFill="1" applyBorder="1" applyAlignment="1">
      <alignment horizontal="left" vertical="top" wrapText="1"/>
    </xf>
    <xf numFmtId="166" fontId="17" fillId="2" borderId="0" xfId="78" applyNumberFormat="1" applyFont="1" applyFill="1" applyBorder="1" applyAlignment="1">
      <alignment horizontal="left" vertical="top"/>
    </xf>
    <xf numFmtId="171" fontId="21" fillId="2" borderId="0" xfId="1" applyNumberFormat="1" applyFont="1" applyFill="1"/>
    <xf numFmtId="171" fontId="21" fillId="2" borderId="0" xfId="1" applyNumberFormat="1" applyFont="1" applyFill="1" applyAlignment="1">
      <alignment horizontal="center"/>
    </xf>
    <xf numFmtId="171" fontId="21" fillId="2" borderId="0" xfId="1" applyNumberFormat="1" applyFont="1" applyFill="1" applyAlignment="1">
      <alignment horizontal="right"/>
    </xf>
    <xf numFmtId="0" fontId="21" fillId="2" borderId="0" xfId="128" applyFont="1" applyFill="1" applyAlignment="1">
      <alignment vertical="center"/>
    </xf>
    <xf numFmtId="0" fontId="14" fillId="2" borderId="0" xfId="101" applyFont="1" applyFill="1" applyAlignment="1">
      <alignment horizontal="right"/>
    </xf>
    <xf numFmtId="0" fontId="14" fillId="2" borderId="0" xfId="101" applyFont="1" applyFill="1" applyAlignment="1"/>
    <xf numFmtId="0" fontId="14" fillId="2" borderId="0" xfId="101" applyFont="1" applyFill="1" applyAlignment="1">
      <alignment horizontal="center" vertical="center"/>
    </xf>
    <xf numFmtId="0" fontId="14" fillId="2" borderId="0" xfId="101" applyFont="1" applyFill="1" applyAlignment="1">
      <alignment horizontal="right" vertical="center"/>
    </xf>
    <xf numFmtId="0" fontId="14" fillId="2" borderId="0" xfId="101" applyFont="1" applyFill="1" applyAlignment="1">
      <alignment vertical="center"/>
    </xf>
    <xf numFmtId="0" fontId="27" fillId="2" borderId="0" xfId="128" applyFont="1" applyFill="1" applyAlignment="1">
      <alignment vertical="top"/>
    </xf>
    <xf numFmtId="0" fontId="15" fillId="2" borderId="0" xfId="101" applyFont="1" applyFill="1" applyAlignment="1">
      <alignment horizontal="right" vertical="top"/>
    </xf>
    <xf numFmtId="0" fontId="15" fillId="2" borderId="0" xfId="101" applyFont="1" applyFill="1" applyAlignment="1">
      <alignment vertical="top"/>
    </xf>
    <xf numFmtId="0" fontId="15" fillId="2" borderId="0" xfId="101" applyFont="1" applyFill="1" applyAlignment="1">
      <alignment horizontal="center" vertical="top"/>
    </xf>
    <xf numFmtId="0" fontId="22" fillId="2" borderId="0" xfId="128" applyFont="1" applyFill="1" applyAlignment="1">
      <alignment vertical="center"/>
    </xf>
    <xf numFmtId="0" fontId="22" fillId="2" borderId="5" xfId="128" applyFont="1" applyFill="1" applyBorder="1" applyAlignment="1">
      <alignment vertical="center"/>
    </xf>
    <xf numFmtId="0" fontId="22" fillId="2" borderId="5" xfId="128" applyFont="1" applyFill="1" applyBorder="1" applyAlignment="1">
      <alignment horizontal="center" vertical="center"/>
    </xf>
    <xf numFmtId="0" fontId="17" fillId="2" borderId="5" xfId="101" applyFont="1" applyFill="1" applyBorder="1" applyAlignment="1">
      <alignment horizontal="right" vertical="center" wrapText="1"/>
    </xf>
    <xf numFmtId="0" fontId="16" fillId="3" borderId="1" xfId="128" applyFont="1" applyFill="1" applyBorder="1" applyAlignment="1">
      <alignment vertical="center" wrapText="1"/>
    </xf>
    <xf numFmtId="0" fontId="16" fillId="3" borderId="0" xfId="128" applyFont="1" applyFill="1" applyBorder="1" applyAlignment="1">
      <alignment vertical="center" wrapText="1"/>
    </xf>
    <xf numFmtId="0" fontId="16" fillId="3" borderId="0" xfId="1" applyNumberFormat="1" applyFont="1" applyFill="1" applyBorder="1" applyAlignment="1">
      <alignment horizontal="left" vertical="center" wrapText="1"/>
    </xf>
    <xf numFmtId="0" fontId="16" fillId="3" borderId="0" xfId="1" applyNumberFormat="1" applyFont="1" applyFill="1" applyBorder="1" applyAlignment="1">
      <alignment horizontal="center" vertical="center" wrapText="1"/>
    </xf>
    <xf numFmtId="0" fontId="26" fillId="3" borderId="0" xfId="1" applyNumberFormat="1" applyFont="1" applyFill="1" applyBorder="1" applyAlignment="1">
      <alignment horizontal="right" vertical="center"/>
    </xf>
    <xf numFmtId="0" fontId="21" fillId="2" borderId="0" xfId="1" applyNumberFormat="1" applyFont="1" applyFill="1"/>
    <xf numFmtId="0" fontId="16" fillId="3" borderId="0" xfId="128" applyFont="1" applyFill="1" applyBorder="1" applyAlignment="1"/>
    <xf numFmtId="0" fontId="16" fillId="3" borderId="0" xfId="1" applyNumberFormat="1" applyFont="1" applyFill="1" applyBorder="1" applyAlignment="1">
      <alignment horizontal="left" wrapText="1"/>
    </xf>
    <xf numFmtId="0" fontId="26" fillId="3" borderId="0" xfId="1" applyNumberFormat="1" applyFont="1" applyFill="1" applyBorder="1" applyAlignment="1">
      <alignment horizontal="center" wrapText="1"/>
    </xf>
    <xf numFmtId="0" fontId="26" fillId="3" borderId="0" xfId="1" applyNumberFormat="1" applyFont="1" applyFill="1" applyBorder="1" applyAlignment="1">
      <alignment horizontal="right" wrapText="1"/>
    </xf>
    <xf numFmtId="0" fontId="26" fillId="3" borderId="0" xfId="1" applyNumberFormat="1" applyFont="1" applyFill="1" applyBorder="1" applyAlignment="1">
      <alignment horizontal="center" wrapText="1"/>
    </xf>
    <xf numFmtId="0" fontId="17" fillId="3" borderId="0" xfId="128" applyFont="1" applyFill="1" applyBorder="1" applyAlignment="1">
      <alignment vertical="top"/>
    </xf>
    <xf numFmtId="0" fontId="17" fillId="3" borderId="0" xfId="1" applyNumberFormat="1" applyFont="1" applyFill="1" applyBorder="1" applyAlignment="1">
      <alignment horizontal="left" vertical="center" wrapText="1"/>
    </xf>
    <xf numFmtId="0" fontId="28" fillId="3" borderId="0" xfId="1" applyNumberFormat="1" applyFont="1" applyFill="1" applyBorder="1" applyAlignment="1">
      <alignment horizontal="center" vertical="top" wrapText="1"/>
    </xf>
    <xf numFmtId="0" fontId="28" fillId="3" borderId="0" xfId="1" applyNumberFormat="1" applyFont="1" applyFill="1" applyBorder="1" applyAlignment="1">
      <alignment horizontal="right" vertical="top" wrapText="1"/>
    </xf>
    <xf numFmtId="0" fontId="26" fillId="2" borderId="0" xfId="1" applyNumberFormat="1" applyFont="1" applyFill="1" applyAlignment="1">
      <alignment horizontal="right"/>
    </xf>
    <xf numFmtId="0" fontId="28" fillId="3" borderId="0" xfId="1" applyNumberFormat="1" applyFont="1" applyFill="1" applyBorder="1" applyAlignment="1">
      <alignment horizontal="center" vertical="top" wrapText="1"/>
    </xf>
    <xf numFmtId="0" fontId="17" fillId="3" borderId="2" xfId="128" applyFont="1" applyFill="1" applyBorder="1" applyAlignment="1">
      <alignment vertical="top"/>
    </xf>
    <xf numFmtId="0" fontId="16" fillId="3" borderId="2" xfId="1" applyNumberFormat="1" applyFont="1" applyFill="1" applyBorder="1" applyAlignment="1">
      <alignment horizontal="left" vertical="center" wrapText="1"/>
    </xf>
    <xf numFmtId="0" fontId="16" fillId="3" borderId="2" xfId="1" applyNumberFormat="1" applyFont="1" applyFill="1" applyBorder="1" applyAlignment="1">
      <alignment horizontal="center" vertical="center" wrapText="1"/>
    </xf>
    <xf numFmtId="0" fontId="28" fillId="3" borderId="2" xfId="1" applyNumberFormat="1" applyFont="1" applyFill="1" applyBorder="1" applyAlignment="1">
      <alignment horizontal="right" vertical="top" wrapText="1"/>
    </xf>
    <xf numFmtId="171" fontId="22" fillId="2" borderId="0" xfId="1" applyNumberFormat="1" applyFont="1" applyFill="1"/>
    <xf numFmtId="0" fontId="46" fillId="2" borderId="0" xfId="128" applyFont="1" applyFill="1" applyBorder="1" applyAlignment="1">
      <alignment vertical="center"/>
    </xf>
    <xf numFmtId="0" fontId="46" fillId="2" borderId="0" xfId="128" applyFont="1" applyFill="1" applyBorder="1" applyAlignment="1">
      <alignment horizontal="center" vertical="center"/>
    </xf>
    <xf numFmtId="3" fontId="46" fillId="2" borderId="0" xfId="128" applyNumberFormat="1" applyFont="1" applyFill="1" applyBorder="1" applyAlignment="1">
      <alignment horizontal="right" vertical="center"/>
    </xf>
    <xf numFmtId="3" fontId="46" fillId="2" borderId="0" xfId="128" applyNumberFormat="1" applyFont="1" applyFill="1" applyBorder="1" applyAlignment="1">
      <alignment vertical="center"/>
    </xf>
    <xf numFmtId="0" fontId="16" fillId="2" borderId="0" xfId="128" applyFont="1" applyFill="1" applyBorder="1" applyAlignment="1">
      <alignment horizontal="left" vertical="center"/>
    </xf>
    <xf numFmtId="0" fontId="16" fillId="2" borderId="0" xfId="128" applyFont="1" applyFill="1" applyBorder="1" applyAlignment="1">
      <alignment vertical="center"/>
    </xf>
    <xf numFmtId="0" fontId="16" fillId="2" borderId="0" xfId="128" applyFont="1" applyFill="1" applyBorder="1" applyAlignment="1">
      <alignment horizontal="center" vertical="center"/>
    </xf>
    <xf numFmtId="3" fontId="16" fillId="2" borderId="0" xfId="128" applyNumberFormat="1" applyFont="1" applyFill="1" applyBorder="1" applyAlignment="1">
      <alignment vertical="center"/>
    </xf>
    <xf numFmtId="3" fontId="16" fillId="2" borderId="0" xfId="363" applyNumberFormat="1" applyFont="1" applyFill="1" applyBorder="1" applyAlignment="1" applyProtection="1">
      <alignment horizontal="right" vertical="center"/>
    </xf>
    <xf numFmtId="3" fontId="16" fillId="2" borderId="0" xfId="10" applyNumberFormat="1" applyFont="1" applyFill="1" applyBorder="1" applyAlignment="1" applyProtection="1">
      <alignment horizontal="right" vertical="center"/>
    </xf>
    <xf numFmtId="3" fontId="22" fillId="2" borderId="0" xfId="1" applyNumberFormat="1" applyFont="1" applyFill="1" applyAlignment="1">
      <alignment horizontal="right"/>
    </xf>
    <xf numFmtId="0" fontId="11" fillId="2" borderId="0" xfId="128" applyFont="1" applyFill="1" applyBorder="1" applyAlignment="1">
      <alignment horizontal="center" vertical="center"/>
    </xf>
    <xf numFmtId="0" fontId="11" fillId="2" borderId="0" xfId="128" applyFont="1" applyFill="1" applyBorder="1" applyAlignment="1">
      <alignment vertical="center"/>
    </xf>
    <xf numFmtId="3" fontId="11" fillId="2" borderId="0" xfId="128" applyNumberFormat="1" applyFont="1" applyFill="1" applyBorder="1" applyAlignment="1">
      <alignment horizontal="right" vertical="center"/>
    </xf>
    <xf numFmtId="0" fontId="11" fillId="2" borderId="0" xfId="102" applyNumberFormat="1" applyFont="1" applyFill="1" applyBorder="1" applyAlignment="1">
      <alignment horizontal="right" vertical="center"/>
    </xf>
    <xf numFmtId="3" fontId="11" fillId="2" borderId="0" xfId="128" applyNumberFormat="1" applyFont="1" applyFill="1" applyBorder="1" applyAlignment="1">
      <alignment vertical="center"/>
    </xf>
    <xf numFmtId="0" fontId="11" fillId="2" borderId="0" xfId="128" applyFont="1" applyFill="1" applyBorder="1" applyAlignment="1">
      <alignment horizontal="left" vertical="center"/>
    </xf>
    <xf numFmtId="3" fontId="11" fillId="2" borderId="0" xfId="10" quotePrefix="1" applyNumberFormat="1" applyFont="1" applyFill="1" applyBorder="1" applyAlignment="1" applyProtection="1">
      <alignment horizontal="right" vertical="center"/>
    </xf>
    <xf numFmtId="171" fontId="11" fillId="2" borderId="0" xfId="1" applyNumberFormat="1" applyFont="1" applyFill="1" applyBorder="1" applyAlignment="1">
      <alignment horizontal="left" vertical="center"/>
    </xf>
    <xf numFmtId="3" fontId="11" fillId="2" borderId="0" xfId="1" applyNumberFormat="1" applyFont="1" applyFill="1" applyBorder="1" applyAlignment="1">
      <alignment vertical="center"/>
    </xf>
    <xf numFmtId="3" fontId="11" fillId="2" borderId="0" xfId="102" applyNumberFormat="1" applyFont="1" applyFill="1" applyBorder="1" applyAlignment="1">
      <alignment horizontal="right" vertical="center"/>
    </xf>
    <xf numFmtId="171" fontId="22" fillId="2" borderId="0" xfId="1" applyNumberFormat="1" applyFont="1" applyFill="1" applyAlignment="1">
      <alignment horizontal="right"/>
    </xf>
    <xf numFmtId="171" fontId="22" fillId="2" borderId="0" xfId="1" applyNumberFormat="1" applyFont="1" applyFill="1" applyBorder="1"/>
    <xf numFmtId="171" fontId="22" fillId="2" borderId="3" xfId="1" applyNumberFormat="1" applyFont="1" applyFill="1" applyBorder="1"/>
    <xf numFmtId="0" fontId="11" fillId="2" borderId="3" xfId="128" applyFont="1" applyFill="1" applyBorder="1" applyAlignment="1">
      <alignment horizontal="left" indent="1"/>
    </xf>
    <xf numFmtId="171" fontId="11" fillId="2" borderId="3" xfId="1" applyNumberFormat="1" applyFont="1" applyFill="1" applyBorder="1" applyAlignment="1">
      <alignment horizontal="left" vertical="center"/>
    </xf>
    <xf numFmtId="171" fontId="11" fillId="2" borderId="3" xfId="1" applyNumberFormat="1" applyFont="1" applyFill="1" applyBorder="1" applyAlignment="1">
      <alignment horizontal="center" vertical="center"/>
    </xf>
    <xf numFmtId="3" fontId="11" fillId="2" borderId="3" xfId="363" applyNumberFormat="1" applyFont="1" applyFill="1" applyBorder="1" applyAlignment="1" applyProtection="1">
      <alignment horizontal="right"/>
    </xf>
    <xf numFmtId="3" fontId="11" fillId="2" borderId="3" xfId="363" applyNumberFormat="1" applyFont="1" applyFill="1" applyBorder="1" applyAlignment="1" applyProtection="1"/>
    <xf numFmtId="3" fontId="11" fillId="2" borderId="0" xfId="363" applyNumberFormat="1" applyFont="1" applyFill="1" applyBorder="1" applyAlignment="1" applyProtection="1">
      <alignment horizontal="right"/>
    </xf>
    <xf numFmtId="0" fontId="23" fillId="2" borderId="0" xfId="1" applyNumberFormat="1" applyFont="1" applyFill="1"/>
    <xf numFmtId="0" fontId="52" fillId="2" borderId="0" xfId="80" applyFont="1" applyFill="1" applyBorder="1" applyAlignment="1">
      <alignment horizontal="left" vertical="center"/>
    </xf>
    <xf numFmtId="0" fontId="23" fillId="2" borderId="0" xfId="1" applyNumberFormat="1" applyFont="1" applyFill="1" applyAlignment="1">
      <alignment horizontal="center"/>
    </xf>
    <xf numFmtId="0" fontId="23" fillId="2" borderId="0" xfId="128" applyFont="1" applyFill="1" applyAlignment="1">
      <alignment horizontal="center"/>
    </xf>
    <xf numFmtId="0" fontId="23" fillId="2" borderId="0" xfId="128" applyFont="1" applyFill="1"/>
    <xf numFmtId="0" fontId="23" fillId="2" borderId="0" xfId="1" applyNumberFormat="1" applyFont="1" applyFill="1" applyBorder="1" applyAlignment="1">
      <alignment horizontal="right"/>
    </xf>
    <xf numFmtId="0" fontId="47" fillId="2" borderId="0" xfId="128" applyFont="1" applyFill="1" applyAlignment="1">
      <alignment horizontal="right"/>
    </xf>
    <xf numFmtId="0" fontId="47" fillId="2" borderId="6" xfId="128" applyFont="1" applyFill="1" applyBorder="1" applyAlignment="1">
      <alignment horizontal="right"/>
    </xf>
    <xf numFmtId="0" fontId="23" fillId="2" borderId="0" xfId="1" applyNumberFormat="1" applyFont="1" applyFill="1" applyBorder="1"/>
    <xf numFmtId="0" fontId="50" fillId="2" borderId="0" xfId="128" applyFont="1" applyFill="1" applyAlignment="1">
      <alignment horizontal="right" vertical="top"/>
    </xf>
    <xf numFmtId="0" fontId="50" fillId="2" borderId="0" xfId="1" applyNumberFormat="1" applyFont="1" applyFill="1" applyAlignment="1">
      <alignment horizontal="left" vertical="top" indent="1"/>
    </xf>
    <xf numFmtId="0" fontId="47" fillId="2" borderId="0" xfId="128" applyFont="1" applyFill="1" applyAlignment="1">
      <alignment horizontal="left"/>
    </xf>
    <xf numFmtId="0" fontId="50" fillId="2" borderId="0" xfId="1" applyNumberFormat="1" applyFont="1" applyFill="1" applyAlignment="1">
      <alignment horizontal="center" vertical="top"/>
    </xf>
    <xf numFmtId="0" fontId="50" fillId="2" borderId="0" xfId="1" applyNumberFormat="1" applyFont="1" applyFill="1" applyBorder="1" applyAlignment="1">
      <alignment horizontal="left" vertical="top" indent="1"/>
    </xf>
    <xf numFmtId="0" fontId="50" fillId="2" borderId="0" xfId="128" applyFont="1" applyFill="1" applyAlignment="1">
      <alignment horizontal="left" vertical="top"/>
    </xf>
    <xf numFmtId="0" fontId="50" fillId="2" borderId="0" xfId="1" applyNumberFormat="1" applyFont="1" applyFill="1"/>
    <xf numFmtId="0" fontId="50" fillId="2" borderId="0" xfId="1" applyNumberFormat="1" applyFont="1" applyFill="1" applyAlignment="1">
      <alignment horizontal="center"/>
    </xf>
    <xf numFmtId="0" fontId="53" fillId="2" borderId="0" xfId="128" applyFont="1" applyFill="1" applyAlignment="1">
      <alignment horizontal="left" vertical="top" indent="1"/>
    </xf>
    <xf numFmtId="171" fontId="23" fillId="2" borderId="0" xfId="1" applyNumberFormat="1" applyFont="1" applyFill="1"/>
    <xf numFmtId="0" fontId="47" fillId="2" borderId="0" xfId="128" applyFont="1" applyFill="1" applyAlignment="1">
      <alignment horizontal="left" indent="1"/>
    </xf>
    <xf numFmtId="171" fontId="23" fillId="2" borderId="0" xfId="1" applyNumberFormat="1" applyFont="1" applyFill="1" applyBorder="1" applyAlignment="1">
      <alignment horizontal="right"/>
    </xf>
    <xf numFmtId="171" fontId="23" fillId="2" borderId="0" xfId="1" applyNumberFormat="1" applyFont="1" applyFill="1" applyBorder="1"/>
    <xf numFmtId="0" fontId="26" fillId="2" borderId="0" xfId="128" applyFont="1" applyFill="1"/>
    <xf numFmtId="171" fontId="50" fillId="2" borderId="0" xfId="1" applyNumberFormat="1" applyFont="1" applyFill="1"/>
    <xf numFmtId="171" fontId="50" fillId="2" borderId="0" xfId="1" applyNumberFormat="1" applyFont="1" applyFill="1" applyAlignment="1">
      <alignment horizontal="center"/>
    </xf>
    <xf numFmtId="0" fontId="26" fillId="3" borderId="4" xfId="1" applyNumberFormat="1" applyFont="1" applyFill="1" applyBorder="1" applyAlignment="1">
      <alignment horizontal="center" wrapText="1"/>
    </xf>
    <xf numFmtId="0" fontId="17" fillId="2" borderId="0" xfId="101" applyFont="1" applyFill="1" applyBorder="1" applyAlignment="1">
      <alignment horizontal="right" vertical="center" wrapText="1"/>
    </xf>
    <xf numFmtId="0" fontId="26" fillId="3" borderId="1" xfId="1" applyNumberFormat="1" applyFont="1" applyFill="1" applyBorder="1" applyAlignment="1">
      <alignment horizontal="right" vertical="center"/>
    </xf>
    <xf numFmtId="0" fontId="26" fillId="2" borderId="4" xfId="1" applyNumberFormat="1" applyFont="1" applyFill="1" applyBorder="1" applyAlignment="1">
      <alignment horizontal="right"/>
    </xf>
    <xf numFmtId="0" fontId="11" fillId="2" borderId="0" xfId="102" quotePrefix="1" applyNumberFormat="1" applyFont="1" applyFill="1" applyBorder="1" applyAlignment="1">
      <alignment horizontal="right" vertical="center"/>
    </xf>
    <xf numFmtId="171" fontId="41" fillId="2" borderId="0" xfId="1" applyNumberFormat="1" applyFont="1" applyFill="1"/>
    <xf numFmtId="171" fontId="41" fillId="2" borderId="0" xfId="1" applyNumberFormat="1" applyFont="1" applyFill="1" applyAlignment="1">
      <alignment horizontal="center"/>
    </xf>
    <xf numFmtId="171" fontId="41" fillId="2" borderId="0" xfId="1" applyNumberFormat="1" applyFont="1" applyFill="1" applyAlignment="1">
      <alignment horizontal="right"/>
    </xf>
    <xf numFmtId="0" fontId="13" fillId="2" borderId="0" xfId="128" applyFont="1" applyFill="1" applyAlignment="1">
      <alignment vertical="center"/>
    </xf>
    <xf numFmtId="0" fontId="15" fillId="2" borderId="0" xfId="128" applyFont="1" applyFill="1" applyAlignment="1">
      <alignment vertical="top"/>
    </xf>
    <xf numFmtId="0" fontId="82" fillId="2" borderId="0" xfId="101" applyFont="1" applyFill="1" applyAlignment="1">
      <alignment horizontal="right" vertical="top"/>
    </xf>
    <xf numFmtId="0" fontId="11" fillId="2" borderId="0" xfId="128" applyFont="1" applyFill="1" applyAlignment="1">
      <alignment vertical="center"/>
    </xf>
    <xf numFmtId="0" fontId="11" fillId="2" borderId="5" xfId="128" applyFont="1" applyFill="1" applyBorder="1" applyAlignment="1">
      <alignment vertical="center"/>
    </xf>
    <xf numFmtId="0" fontId="11" fillId="2" borderId="5" xfId="128" applyFont="1" applyFill="1" applyBorder="1" applyAlignment="1">
      <alignment horizontal="center" vertical="center"/>
    </xf>
    <xf numFmtId="0" fontId="16" fillId="3" borderId="0" xfId="1" applyNumberFormat="1" applyFont="1" applyFill="1" applyBorder="1" applyAlignment="1">
      <alignment horizontal="right" vertical="center"/>
    </xf>
    <xf numFmtId="0" fontId="9" fillId="2" borderId="0" xfId="1" applyNumberFormat="1" applyFont="1" applyFill="1"/>
    <xf numFmtId="0" fontId="16" fillId="3" borderId="0" xfId="1" applyNumberFormat="1" applyFont="1" applyFill="1" applyBorder="1" applyAlignment="1">
      <alignment horizontal="center" wrapText="1"/>
    </xf>
    <xf numFmtId="0" fontId="16" fillId="3" borderId="0" xfId="1" applyNumberFormat="1" applyFont="1" applyFill="1" applyBorder="1" applyAlignment="1">
      <alignment horizontal="right" wrapText="1"/>
    </xf>
    <xf numFmtId="0" fontId="17" fillId="3" borderId="0" xfId="1" applyNumberFormat="1" applyFont="1" applyFill="1" applyBorder="1" applyAlignment="1">
      <alignment horizontal="center" vertical="top" wrapText="1"/>
    </xf>
    <xf numFmtId="0" fontId="17" fillId="3" borderId="0" xfId="1" applyNumberFormat="1" applyFont="1" applyFill="1" applyBorder="1" applyAlignment="1">
      <alignment horizontal="right" vertical="top" wrapText="1"/>
    </xf>
    <xf numFmtId="0" fontId="17" fillId="3" borderId="2" xfId="1" applyNumberFormat="1" applyFont="1" applyFill="1" applyBorder="1" applyAlignment="1">
      <alignment horizontal="right" vertical="top" wrapText="1"/>
    </xf>
    <xf numFmtId="0" fontId="43" fillId="2" borderId="0" xfId="128" applyFont="1" applyFill="1" applyBorder="1" applyAlignment="1">
      <alignment vertical="center"/>
    </xf>
    <xf numFmtId="0" fontId="43" fillId="2" borderId="0" xfId="128" applyFont="1" applyFill="1" applyBorder="1" applyAlignment="1">
      <alignment horizontal="center" vertical="center"/>
    </xf>
    <xf numFmtId="3" fontId="43" fillId="2" borderId="0" xfId="128" applyNumberFormat="1" applyFont="1" applyFill="1" applyBorder="1" applyAlignment="1">
      <alignment horizontal="right" vertical="center"/>
    </xf>
    <xf numFmtId="3" fontId="11" fillId="2" borderId="0" xfId="102" applyNumberFormat="1" applyFont="1" applyFill="1" applyBorder="1" applyAlignment="1">
      <alignment horizontal="right" vertical="center" wrapText="1"/>
    </xf>
    <xf numFmtId="3" fontId="45" fillId="2" borderId="0" xfId="545" applyNumberFormat="1" applyFont="1" applyFill="1" applyBorder="1" applyAlignment="1" applyProtection="1">
      <alignment horizontal="right" vertical="top"/>
    </xf>
    <xf numFmtId="3" fontId="44" fillId="2" borderId="0" xfId="111" applyNumberFormat="1" applyFont="1" applyFill="1" applyBorder="1" applyAlignment="1" applyProtection="1">
      <alignment horizontal="right"/>
    </xf>
    <xf numFmtId="3" fontId="11" fillId="2" borderId="0" xfId="129" quotePrefix="1" applyNumberFormat="1" applyFont="1" applyFill="1" applyBorder="1" applyAlignment="1">
      <alignment horizontal="right" vertical="center"/>
    </xf>
    <xf numFmtId="3" fontId="11" fillId="2" borderId="0" xfId="23" quotePrefix="1" applyNumberFormat="1" applyFont="1" applyFill="1" applyBorder="1" applyAlignment="1">
      <alignment horizontal="right" vertical="center"/>
    </xf>
    <xf numFmtId="0" fontId="48" fillId="2" borderId="0" xfId="1" applyNumberFormat="1" applyFont="1" applyFill="1"/>
    <xf numFmtId="0" fontId="48" fillId="2" borderId="0" xfId="1" applyNumberFormat="1" applyFont="1" applyFill="1" applyAlignment="1">
      <alignment horizontal="center"/>
    </xf>
    <xf numFmtId="0" fontId="49" fillId="2" borderId="0" xfId="1" applyNumberFormat="1" applyFont="1" applyFill="1" applyBorder="1" applyAlignment="1">
      <alignment horizontal="right"/>
    </xf>
    <xf numFmtId="171" fontId="42" fillId="2" borderId="0" xfId="1" applyNumberFormat="1" applyFont="1" applyFill="1"/>
    <xf numFmtId="0" fontId="47" fillId="2" borderId="0" xfId="128" applyFont="1" applyFill="1"/>
    <xf numFmtId="171" fontId="42" fillId="2" borderId="0" xfId="1" applyNumberFormat="1" applyFont="1" applyFill="1" applyAlignment="1">
      <alignment horizontal="right"/>
    </xf>
    <xf numFmtId="0" fontId="16" fillId="3" borderId="0" xfId="1" applyNumberFormat="1" applyFont="1" applyFill="1" applyBorder="1" applyAlignment="1">
      <alignment horizontal="center" vertical="top"/>
    </xf>
    <xf numFmtId="0" fontId="16" fillId="3" borderId="0" xfId="1" applyNumberFormat="1" applyFont="1" applyFill="1" applyBorder="1" applyAlignment="1">
      <alignment horizontal="center"/>
    </xf>
    <xf numFmtId="0" fontId="17" fillId="3" borderId="0" xfId="1" applyNumberFormat="1" applyFont="1" applyFill="1" applyBorder="1" applyAlignment="1">
      <alignment horizontal="center"/>
    </xf>
    <xf numFmtId="3" fontId="11" fillId="2" borderId="0" xfId="102" quotePrefix="1" applyNumberFormat="1" applyFont="1" applyFill="1" applyBorder="1" applyAlignment="1">
      <alignment horizontal="right" vertical="center"/>
    </xf>
    <xf numFmtId="3" fontId="16" fillId="2" borderId="0" xfId="113" applyNumberFormat="1" applyFont="1" applyFill="1" applyBorder="1" applyAlignment="1" applyProtection="1">
      <alignment horizontal="right"/>
    </xf>
    <xf numFmtId="3" fontId="22" fillId="2" borderId="0" xfId="1" applyNumberFormat="1" applyFont="1" applyFill="1"/>
    <xf numFmtId="3" fontId="11" fillId="2" borderId="0" xfId="107" applyNumberFormat="1" applyFont="1" applyFill="1" applyBorder="1" applyAlignment="1"/>
    <xf numFmtId="0" fontId="22" fillId="2" borderId="5" xfId="128" applyFont="1" applyFill="1" applyBorder="1" applyAlignment="1">
      <alignment horizontal="right" vertical="center"/>
    </xf>
    <xf numFmtId="0" fontId="16" fillId="3" borderId="0" xfId="1" applyNumberFormat="1" applyFont="1" applyFill="1" applyBorder="1" applyAlignment="1">
      <alignment horizontal="right" vertical="center" wrapText="1"/>
    </xf>
    <xf numFmtId="0" fontId="26" fillId="3" borderId="0" xfId="1" applyNumberFormat="1" applyFont="1" applyFill="1" applyBorder="1" applyAlignment="1">
      <alignment horizontal="right"/>
    </xf>
    <xf numFmtId="0" fontId="28" fillId="3" borderId="0" xfId="1" applyNumberFormat="1" applyFont="1" applyFill="1" applyBorder="1" applyAlignment="1">
      <alignment horizontal="right" vertical="top"/>
    </xf>
    <xf numFmtId="0" fontId="58" fillId="2" borderId="0" xfId="128" applyFont="1" applyFill="1" applyBorder="1" applyAlignment="1">
      <alignment vertical="center"/>
    </xf>
    <xf numFmtId="0" fontId="58" fillId="2" borderId="0" xfId="128" applyFont="1" applyFill="1" applyBorder="1" applyAlignment="1">
      <alignment horizontal="center" vertical="center"/>
    </xf>
    <xf numFmtId="3" fontId="58" fillId="2" borderId="0" xfId="128" applyNumberFormat="1" applyFont="1" applyFill="1" applyBorder="1" applyAlignment="1">
      <alignment horizontal="right" vertical="center"/>
    </xf>
    <xf numFmtId="3" fontId="16" fillId="2" borderId="0" xfId="128" applyNumberFormat="1" applyFont="1" applyFill="1" applyBorder="1" applyAlignment="1">
      <alignment horizontal="right" vertical="center"/>
    </xf>
    <xf numFmtId="171" fontId="11" fillId="2" borderId="3" xfId="1" applyNumberFormat="1" applyFont="1" applyFill="1" applyBorder="1" applyAlignment="1">
      <alignment horizontal="right" vertical="center"/>
    </xf>
    <xf numFmtId="0" fontId="23" fillId="2" borderId="6" xfId="1" applyNumberFormat="1" applyFont="1" applyFill="1" applyBorder="1"/>
    <xf numFmtId="0" fontId="23" fillId="2" borderId="0" xfId="1" applyNumberFormat="1" applyFont="1" applyFill="1" applyAlignment="1">
      <alignment horizontal="right"/>
    </xf>
    <xf numFmtId="0" fontId="23" fillId="2" borderId="0" xfId="128" applyFont="1" applyFill="1" applyAlignment="1">
      <alignment horizontal="right"/>
    </xf>
    <xf numFmtId="0" fontId="52" fillId="2" borderId="0" xfId="80" applyFont="1" applyFill="1" applyBorder="1" applyAlignment="1">
      <alignment horizontal="left"/>
    </xf>
    <xf numFmtId="0" fontId="50" fillId="2" borderId="0" xfId="1" applyNumberFormat="1" applyFont="1" applyFill="1" applyBorder="1" applyAlignment="1">
      <alignment horizontal="right" vertical="top"/>
    </xf>
    <xf numFmtId="0" fontId="50" fillId="2" borderId="0" xfId="1" applyNumberFormat="1" applyFont="1" applyFill="1" applyAlignment="1">
      <alignment vertical="top"/>
    </xf>
    <xf numFmtId="0" fontId="23" fillId="2" borderId="0" xfId="1" applyNumberFormat="1" applyFont="1" applyFill="1" applyBorder="1" applyAlignment="1">
      <alignment horizontal="right" vertical="top"/>
    </xf>
    <xf numFmtId="171" fontId="23" fillId="2" borderId="0" xfId="1" applyNumberFormat="1" applyFont="1" applyFill="1" applyAlignment="1">
      <alignment vertical="top"/>
    </xf>
    <xf numFmtId="166" fontId="78" fillId="2" borderId="0" xfId="79" applyNumberFormat="1" applyFont="1" applyFill="1"/>
    <xf numFmtId="166" fontId="78" fillId="2" borderId="0" xfId="79" applyNumberFormat="1" applyFont="1" applyFill="1" applyAlignment="1">
      <alignment horizontal="center"/>
    </xf>
    <xf numFmtId="166" fontId="14" fillId="2" borderId="0" xfId="79" applyNumberFormat="1" applyFont="1" applyFill="1" applyAlignment="1">
      <alignment horizontal="right"/>
    </xf>
    <xf numFmtId="166" fontId="83" fillId="2" borderId="0" xfId="79" applyNumberFormat="1" applyFont="1" applyFill="1" applyAlignment="1">
      <alignment horizontal="left"/>
    </xf>
    <xf numFmtId="166" fontId="15" fillId="2" borderId="0" xfId="79" applyNumberFormat="1" applyFont="1" applyFill="1" applyAlignment="1">
      <alignment horizontal="right"/>
    </xf>
    <xf numFmtId="166" fontId="82" fillId="2" borderId="0" xfId="79" applyNumberFormat="1" applyFont="1" applyFill="1" applyAlignment="1">
      <alignment horizontal="left"/>
    </xf>
    <xf numFmtId="166" fontId="75" fillId="2" borderId="1" xfId="79" applyNumberFormat="1" applyFont="1" applyFill="1" applyBorder="1"/>
    <xf numFmtId="166" fontId="75" fillId="2" borderId="1" xfId="79" applyNumberFormat="1" applyFont="1" applyFill="1" applyBorder="1" applyAlignment="1">
      <alignment horizontal="center"/>
    </xf>
    <xf numFmtId="166" fontId="75" fillId="2" borderId="0" xfId="79" applyNumberFormat="1" applyFont="1" applyFill="1"/>
    <xf numFmtId="166" fontId="75" fillId="2" borderId="0" xfId="79" applyNumberFormat="1" applyFont="1" applyFill="1" applyBorder="1"/>
    <xf numFmtId="166" fontId="77" fillId="2" borderId="0" xfId="79" applyNumberFormat="1" applyFont="1" applyFill="1" applyBorder="1" applyAlignment="1">
      <alignment horizontal="left"/>
    </xf>
    <xf numFmtId="168" fontId="77" fillId="2" borderId="0" xfId="90" applyNumberFormat="1" applyFont="1" applyFill="1" applyBorder="1" applyAlignment="1">
      <alignment horizontal="center"/>
    </xf>
    <xf numFmtId="166" fontId="77" fillId="2" borderId="0" xfId="79" applyNumberFormat="1" applyFont="1" applyFill="1" applyBorder="1" applyAlignment="1">
      <alignment horizontal="right"/>
    </xf>
    <xf numFmtId="166" fontId="76" fillId="2" borderId="0" xfId="79" applyNumberFormat="1" applyFont="1" applyFill="1" applyBorder="1" applyAlignment="1">
      <alignment horizontal="left"/>
    </xf>
    <xf numFmtId="168" fontId="76" fillId="2" borderId="0" xfId="90" applyNumberFormat="1" applyFont="1" applyFill="1" applyBorder="1" applyAlignment="1">
      <alignment horizontal="center" vertical="top"/>
    </xf>
    <xf numFmtId="166" fontId="76" fillId="2" borderId="0" xfId="79" applyNumberFormat="1" applyFont="1" applyFill="1" applyBorder="1" applyAlignment="1">
      <alignment horizontal="right"/>
    </xf>
    <xf numFmtId="166" fontId="75" fillId="2" borderId="2" xfId="79" applyNumberFormat="1" applyFont="1" applyFill="1" applyBorder="1"/>
    <xf numFmtId="166" fontId="76" fillId="2" borderId="2" xfId="79" applyNumberFormat="1" applyFont="1" applyFill="1" applyBorder="1"/>
    <xf numFmtId="166" fontId="75" fillId="2" borderId="2" xfId="79" applyNumberFormat="1" applyFont="1" applyFill="1" applyBorder="1" applyAlignment="1">
      <alignment horizontal="center"/>
    </xf>
    <xf numFmtId="166" fontId="75" fillId="2" borderId="2" xfId="79" applyNumberFormat="1" applyFont="1" applyFill="1" applyBorder="1" applyAlignment="1">
      <alignment horizontal="right"/>
    </xf>
    <xf numFmtId="166" fontId="76" fillId="2" borderId="0" xfId="79" applyNumberFormat="1" applyFont="1" applyFill="1" applyBorder="1"/>
    <xf numFmtId="166" fontId="75" fillId="2" borderId="0" xfId="79" applyNumberFormat="1" applyFont="1" applyFill="1" applyBorder="1" applyAlignment="1">
      <alignment horizontal="center"/>
    </xf>
    <xf numFmtId="166" fontId="75" fillId="2" borderId="0" xfId="79" applyNumberFormat="1" applyFont="1" applyFill="1" applyBorder="1" applyAlignment="1">
      <alignment horizontal="right"/>
    </xf>
    <xf numFmtId="166" fontId="77" fillId="2" borderId="0" xfId="79" applyNumberFormat="1" applyFont="1" applyFill="1" applyBorder="1" applyAlignment="1">
      <alignment horizontal="center"/>
    </xf>
    <xf numFmtId="174" fontId="77" fillId="2" borderId="0" xfId="79" applyNumberFormat="1" applyFont="1" applyFill="1" applyBorder="1" applyAlignment="1">
      <alignment horizontal="right"/>
    </xf>
    <xf numFmtId="175" fontId="75" fillId="2" borderId="0" xfId="79" applyNumberFormat="1" applyFont="1" applyFill="1" applyBorder="1" applyProtection="1"/>
    <xf numFmtId="174" fontId="16" fillId="2" borderId="0" xfId="79" applyNumberFormat="1" applyFont="1" applyFill="1" applyBorder="1" applyAlignment="1">
      <alignment horizontal="right"/>
    </xf>
    <xf numFmtId="166" fontId="16" fillId="2" borderId="0" xfId="79" applyNumberFormat="1" applyFont="1" applyFill="1" applyBorder="1" applyAlignment="1">
      <alignment horizontal="center"/>
    </xf>
    <xf numFmtId="174" fontId="75" fillId="2" borderId="0" xfId="79" applyNumberFormat="1" applyFont="1" applyFill="1" applyBorder="1" applyAlignment="1">
      <alignment horizontal="right"/>
    </xf>
    <xf numFmtId="174" fontId="11" fillId="2" borderId="0" xfId="79" applyNumberFormat="1" applyFont="1" applyFill="1" applyBorder="1" applyAlignment="1">
      <alignment horizontal="right"/>
    </xf>
    <xf numFmtId="174" fontId="11" fillId="2" borderId="0" xfId="79" applyNumberFormat="1" applyFont="1" applyFill="1" applyAlignment="1">
      <alignment horizontal="right"/>
    </xf>
    <xf numFmtId="166" fontId="16" fillId="2" borderId="0" xfId="79" applyNumberFormat="1" applyFont="1" applyFill="1" applyBorder="1" applyAlignment="1">
      <alignment horizontal="left"/>
    </xf>
    <xf numFmtId="166" fontId="17" fillId="2" borderId="0" xfId="79" applyNumberFormat="1" applyFont="1" applyFill="1" applyBorder="1" applyAlignment="1">
      <alignment horizontal="left"/>
    </xf>
    <xf numFmtId="166" fontId="77" fillId="2" borderId="0" xfId="79" applyNumberFormat="1" applyFont="1" applyFill="1" applyBorder="1"/>
    <xf numFmtId="166" fontId="76" fillId="2" borderId="0" xfId="79" applyNumberFormat="1" applyFont="1" applyFill="1" applyBorder="1" applyAlignment="1">
      <alignment horizontal="left" indent="3"/>
    </xf>
    <xf numFmtId="174" fontId="75" fillId="2" borderId="0" xfId="79" applyNumberFormat="1" applyFont="1" applyFill="1" applyBorder="1"/>
    <xf numFmtId="166" fontId="76" fillId="2" borderId="0" xfId="79" applyNumberFormat="1" applyFont="1" applyFill="1" applyBorder="1" applyAlignment="1">
      <alignment horizontal="left" indent="1"/>
    </xf>
    <xf numFmtId="166" fontId="76" fillId="2" borderId="0" xfId="79" applyNumberFormat="1" applyFont="1" applyFill="1" applyBorder="1" applyAlignment="1"/>
    <xf numFmtId="166" fontId="75" fillId="2" borderId="3" xfId="79" applyNumberFormat="1" applyFont="1" applyFill="1" applyBorder="1"/>
    <xf numFmtId="166" fontId="76" fillId="2" borderId="3" xfId="79" applyNumberFormat="1" applyFont="1" applyFill="1" applyBorder="1" applyAlignment="1">
      <alignment horizontal="left"/>
    </xf>
    <xf numFmtId="166" fontId="75" fillId="2" borderId="3" xfId="79" applyNumberFormat="1" applyFont="1" applyFill="1" applyBorder="1" applyAlignment="1">
      <alignment horizontal="center"/>
    </xf>
    <xf numFmtId="175" fontId="75" fillId="2" borderId="3" xfId="79" applyNumberFormat="1" applyFont="1" applyFill="1" applyBorder="1" applyProtection="1"/>
    <xf numFmtId="166" fontId="88" fillId="2" borderId="0" xfId="79" applyNumberFormat="1" applyFont="1" applyFill="1"/>
    <xf numFmtId="166" fontId="89" fillId="2" borderId="0" xfId="79" applyNumberFormat="1" applyFont="1" applyFill="1"/>
    <xf numFmtId="166" fontId="88" fillId="2" borderId="0" xfId="79" applyNumberFormat="1" applyFont="1" applyFill="1" applyAlignment="1">
      <alignment horizontal="center"/>
    </xf>
    <xf numFmtId="0" fontId="91" fillId="2" borderId="0" xfId="76" applyFont="1" applyFill="1" applyAlignment="1">
      <alignment horizontal="right"/>
    </xf>
    <xf numFmtId="166" fontId="90" fillId="2" borderId="0" xfId="79" applyNumberFormat="1" applyFont="1" applyFill="1" applyAlignment="1">
      <alignment vertical="top"/>
    </xf>
    <xf numFmtId="0" fontId="92" fillId="2" borderId="0" xfId="76" applyFont="1" applyFill="1" applyAlignment="1">
      <alignment horizontal="right" vertical="top"/>
    </xf>
    <xf numFmtId="0" fontId="90" fillId="2" borderId="0" xfId="76" applyFont="1" applyFill="1" applyAlignment="1">
      <alignment horizontal="left"/>
    </xf>
    <xf numFmtId="0" fontId="88" fillId="2" borderId="0" xfId="76" applyFont="1" applyFill="1"/>
    <xf numFmtId="0" fontId="18" fillId="2" borderId="0" xfId="546" applyNumberFormat="1" applyFont="1" applyFill="1" applyBorder="1" applyAlignment="1">
      <alignment horizontal="left" vertical="center"/>
    </xf>
    <xf numFmtId="0" fontId="21" fillId="2" borderId="0" xfId="0" applyFont="1" applyFill="1"/>
    <xf numFmtId="0" fontId="19" fillId="2" borderId="0" xfId="547" applyNumberFormat="1" applyFont="1" applyFill="1" applyAlignment="1">
      <alignment horizontal="left" vertical="center" indent="2"/>
    </xf>
    <xf numFmtId="0" fontId="22" fillId="2" borderId="0" xfId="568" applyFont="1" applyFill="1" applyAlignment="1">
      <alignment vertical="center"/>
    </xf>
    <xf numFmtId="0" fontId="22" fillId="2" borderId="0" xfId="568" applyFont="1" applyFill="1" applyAlignment="1">
      <alignment horizontal="center" vertical="center"/>
    </xf>
    <xf numFmtId="0" fontId="21" fillId="2" borderId="0" xfId="568" applyFont="1" applyFill="1" applyAlignment="1">
      <alignment vertical="center"/>
    </xf>
    <xf numFmtId="0" fontId="14" fillId="2" borderId="0" xfId="29" applyFont="1" applyFill="1" applyAlignment="1">
      <alignment horizontal="right" vertical="center"/>
    </xf>
    <xf numFmtId="0" fontId="14" fillId="2" borderId="0" xfId="29" applyFont="1" applyFill="1" applyAlignment="1">
      <alignment vertical="center"/>
    </xf>
    <xf numFmtId="0" fontId="21" fillId="2" borderId="0" xfId="568" applyFont="1" applyFill="1" applyAlignment="1">
      <alignment horizontal="center" vertical="center"/>
    </xf>
    <xf numFmtId="0" fontId="27" fillId="2" borderId="0" xfId="568" applyFont="1" applyFill="1" applyAlignment="1">
      <alignment vertical="center"/>
    </xf>
    <xf numFmtId="0" fontId="15" fillId="2" borderId="0" xfId="29" applyFont="1" applyFill="1" applyAlignment="1">
      <alignment horizontal="right" vertical="center"/>
    </xf>
    <xf numFmtId="0" fontId="15" fillId="2" borderId="0" xfId="29" applyFont="1" applyFill="1" applyAlignment="1">
      <alignment vertical="center"/>
    </xf>
    <xf numFmtId="0" fontId="27" fillId="2" borderId="0" xfId="568" applyFont="1" applyFill="1" applyAlignment="1">
      <alignment horizontal="center" vertical="center"/>
    </xf>
    <xf numFmtId="0" fontId="35" fillId="2" borderId="0" xfId="29" applyFont="1" applyFill="1" applyAlignment="1">
      <alignment horizontal="right" vertical="center"/>
    </xf>
    <xf numFmtId="0" fontId="35" fillId="2" borderId="0" xfId="29" applyFont="1" applyFill="1" applyAlignment="1">
      <alignment vertical="center"/>
    </xf>
    <xf numFmtId="0" fontId="22" fillId="2" borderId="5" xfId="568" applyFont="1" applyFill="1" applyBorder="1" applyAlignment="1">
      <alignment vertical="center"/>
    </xf>
    <xf numFmtId="0" fontId="22" fillId="2" borderId="5" xfId="568" applyFont="1" applyFill="1" applyBorder="1" applyAlignment="1">
      <alignment horizontal="center" vertical="center"/>
    </xf>
    <xf numFmtId="0" fontId="22" fillId="2" borderId="5" xfId="568" applyFont="1" applyFill="1" applyBorder="1" applyAlignment="1">
      <alignment horizontal="right" vertical="center"/>
    </xf>
    <xf numFmtId="0" fontId="17" fillId="2" borderId="5" xfId="29" applyFont="1" applyFill="1" applyBorder="1" applyAlignment="1">
      <alignment horizontal="right" vertical="center" wrapText="1"/>
    </xf>
    <xf numFmtId="0" fontId="16" fillId="3" borderId="1" xfId="568" applyFont="1" applyFill="1" applyBorder="1" applyAlignment="1">
      <alignment vertical="center" wrapText="1"/>
    </xf>
    <xf numFmtId="0" fontId="16" fillId="3" borderId="0" xfId="568" applyFont="1" applyFill="1" applyBorder="1" applyAlignment="1">
      <alignment vertical="center" wrapText="1"/>
    </xf>
    <xf numFmtId="0" fontId="16" fillId="3" borderId="0" xfId="569" applyNumberFormat="1" applyFont="1" applyFill="1" applyBorder="1" applyAlignment="1">
      <alignment horizontal="left" vertical="center" wrapText="1"/>
    </xf>
    <xf numFmtId="0" fontId="16" fillId="3" borderId="0" xfId="569" applyNumberFormat="1" applyFont="1" applyFill="1" applyBorder="1" applyAlignment="1">
      <alignment horizontal="center" vertical="center" wrapText="1"/>
    </xf>
    <xf numFmtId="0" fontId="16" fillId="3" borderId="0" xfId="569" applyNumberFormat="1" applyFont="1" applyFill="1" applyBorder="1" applyAlignment="1">
      <alignment horizontal="right" vertical="center" wrapText="1"/>
    </xf>
    <xf numFmtId="0" fontId="26" fillId="3" borderId="0" xfId="569" applyNumberFormat="1" applyFont="1" applyFill="1" applyBorder="1" applyAlignment="1">
      <alignment horizontal="right" vertical="center"/>
    </xf>
    <xf numFmtId="0" fontId="26" fillId="3" borderId="1" xfId="569" applyNumberFormat="1" applyFont="1" applyFill="1" applyBorder="1" applyAlignment="1">
      <alignment horizontal="right" vertical="center"/>
    </xf>
    <xf numFmtId="0" fontId="22" fillId="2" borderId="0" xfId="569" applyNumberFormat="1" applyFont="1" applyFill="1" applyAlignment="1">
      <alignment vertical="center"/>
    </xf>
    <xf numFmtId="0" fontId="16" fillId="3" borderId="0" xfId="568" applyFont="1" applyFill="1" applyBorder="1" applyAlignment="1">
      <alignment vertical="center"/>
    </xf>
    <xf numFmtId="0" fontId="26" fillId="3" borderId="0" xfId="569" applyNumberFormat="1" applyFont="1" applyFill="1" applyBorder="1" applyAlignment="1">
      <alignment horizontal="center" vertical="center" wrapText="1"/>
    </xf>
    <xf numFmtId="0" fontId="26" fillId="3" borderId="0" xfId="569" applyNumberFormat="1" applyFont="1" applyFill="1" applyBorder="1" applyAlignment="1">
      <alignment horizontal="right" vertical="center" wrapText="1"/>
    </xf>
    <xf numFmtId="0" fontId="17" fillId="3" borderId="0" xfId="568" applyFont="1" applyFill="1" applyBorder="1" applyAlignment="1">
      <alignment vertical="center"/>
    </xf>
    <xf numFmtId="175" fontId="17" fillId="2" borderId="0" xfId="540" applyNumberFormat="1" applyFont="1" applyFill="1" applyBorder="1" applyAlignment="1">
      <alignment vertical="center"/>
    </xf>
    <xf numFmtId="0" fontId="17" fillId="3" borderId="0" xfId="569" applyNumberFormat="1" applyFont="1" applyFill="1" applyBorder="1" applyAlignment="1">
      <alignment horizontal="left" vertical="center" wrapText="1"/>
    </xf>
    <xf numFmtId="0" fontId="28" fillId="3" borderId="0" xfId="569" applyNumberFormat="1" applyFont="1" applyFill="1" applyBorder="1" applyAlignment="1">
      <alignment horizontal="center" vertical="center" wrapText="1"/>
    </xf>
    <xf numFmtId="0" fontId="28" fillId="3" borderId="0" xfId="569" applyNumberFormat="1" applyFont="1" applyFill="1" applyBorder="1" applyAlignment="1">
      <alignment horizontal="right" vertical="center" wrapText="1"/>
    </xf>
    <xf numFmtId="0" fontId="17" fillId="3" borderId="2" xfId="568" applyFont="1" applyFill="1" applyBorder="1" applyAlignment="1">
      <alignment vertical="center"/>
    </xf>
    <xf numFmtId="0" fontId="16" fillId="3" borderId="2" xfId="569" applyNumberFormat="1" applyFont="1" applyFill="1" applyBorder="1" applyAlignment="1">
      <alignment horizontal="left" vertical="center" wrapText="1"/>
    </xf>
    <xf numFmtId="0" fontId="16" fillId="3" borderId="2" xfId="569" applyNumberFormat="1" applyFont="1" applyFill="1" applyBorder="1" applyAlignment="1">
      <alignment horizontal="center" vertical="center" wrapText="1"/>
    </xf>
    <xf numFmtId="0" fontId="28" fillId="3" borderId="2" xfId="569" applyNumberFormat="1" applyFont="1" applyFill="1" applyBorder="1" applyAlignment="1">
      <alignment horizontal="right" vertical="center" wrapText="1"/>
    </xf>
    <xf numFmtId="0" fontId="28" fillId="3" borderId="2" xfId="569" applyNumberFormat="1" applyFont="1" applyFill="1" applyBorder="1" applyAlignment="1">
      <alignment horizontal="center" vertical="center"/>
    </xf>
    <xf numFmtId="0" fontId="17" fillId="2" borderId="0" xfId="568" applyFont="1" applyFill="1" applyBorder="1" applyAlignment="1">
      <alignment vertical="center"/>
    </xf>
    <xf numFmtId="0" fontId="16" fillId="2" borderId="0" xfId="569" applyNumberFormat="1" applyFont="1" applyFill="1" applyBorder="1" applyAlignment="1">
      <alignment horizontal="left" vertical="center" wrapText="1"/>
    </xf>
    <xf numFmtId="0" fontId="16" fillId="2" borderId="0" xfId="569" applyNumberFormat="1" applyFont="1" applyFill="1" applyBorder="1" applyAlignment="1">
      <alignment horizontal="center" vertical="center" wrapText="1"/>
    </xf>
    <xf numFmtId="0" fontId="28" fillId="2" borderId="0" xfId="569" applyNumberFormat="1" applyFont="1" applyFill="1" applyBorder="1" applyAlignment="1">
      <alignment horizontal="right" vertical="center" wrapText="1"/>
    </xf>
    <xf numFmtId="0" fontId="26" fillId="2" borderId="0" xfId="568" applyFont="1" applyFill="1" applyAlignment="1">
      <alignment vertical="center"/>
    </xf>
    <xf numFmtId="3" fontId="26" fillId="2" borderId="0" xfId="568" applyNumberFormat="1" applyFont="1" applyFill="1" applyBorder="1" applyAlignment="1">
      <alignment horizontal="right" vertical="center"/>
    </xf>
    <xf numFmtId="0" fontId="26" fillId="2" borderId="0" xfId="568" applyNumberFormat="1" applyFont="1" applyFill="1" applyBorder="1" applyAlignment="1">
      <alignment vertical="center"/>
    </xf>
    <xf numFmtId="0" fontId="22" fillId="2" borderId="0" xfId="568" applyNumberFormat="1" applyFont="1" applyFill="1" applyBorder="1" applyAlignment="1">
      <alignment vertical="center"/>
    </xf>
    <xf numFmtId="3" fontId="22" fillId="2" borderId="0" xfId="568" applyNumberFormat="1" applyFont="1" applyFill="1" applyBorder="1" applyAlignment="1">
      <alignment horizontal="right" vertical="center"/>
    </xf>
    <xf numFmtId="3" fontId="22" fillId="2" borderId="0" xfId="568" applyNumberFormat="1" applyFont="1" applyFill="1" applyAlignment="1">
      <alignment horizontal="right" vertical="center"/>
    </xf>
    <xf numFmtId="0" fontId="28" fillId="2" borderId="0" xfId="568" applyFont="1" applyFill="1" applyAlignment="1">
      <alignment vertical="center"/>
    </xf>
    <xf numFmtId="166" fontId="18" fillId="2" borderId="0" xfId="105" applyNumberFormat="1" applyFont="1" applyFill="1" applyBorder="1" applyAlignment="1">
      <alignment horizontal="right"/>
    </xf>
    <xf numFmtId="166" fontId="19" fillId="2" borderId="0" xfId="105" applyNumberFormat="1" applyFont="1" applyFill="1" applyAlignment="1">
      <alignment horizontal="right"/>
    </xf>
    <xf numFmtId="0" fontId="23" fillId="2" borderId="0" xfId="568" applyFont="1" applyFill="1" applyAlignment="1">
      <alignment vertical="center"/>
    </xf>
    <xf numFmtId="0" fontId="23" fillId="2" borderId="0" xfId="568" applyFont="1" applyFill="1" applyAlignment="1">
      <alignment horizontal="center" vertical="center"/>
    </xf>
    <xf numFmtId="0" fontId="50" fillId="2" borderId="0" xfId="568" applyFont="1" applyFill="1" applyBorder="1" applyAlignment="1">
      <alignment horizontal="right" vertical="center"/>
    </xf>
    <xf numFmtId="0" fontId="73" fillId="2" borderId="0" xfId="80" applyFont="1" applyFill="1" applyBorder="1" applyAlignment="1">
      <alignment horizontal="left" vertical="center"/>
    </xf>
    <xf numFmtId="171" fontId="23" fillId="2" borderId="0" xfId="569" applyNumberFormat="1" applyFont="1" applyFill="1" applyAlignment="1">
      <alignment vertical="center"/>
    </xf>
    <xf numFmtId="0" fontId="47" fillId="2" borderId="0" xfId="570" applyNumberFormat="1" applyFont="1" applyFill="1" applyAlignment="1">
      <alignment horizontal="left" vertical="center"/>
    </xf>
    <xf numFmtId="171" fontId="50" fillId="2" borderId="0" xfId="569" applyNumberFormat="1" applyFont="1" applyFill="1" applyAlignment="1">
      <alignment vertical="center"/>
    </xf>
    <xf numFmtId="171" fontId="50" fillId="2" borderId="0" xfId="569" applyNumberFormat="1" applyFont="1" applyFill="1" applyAlignment="1">
      <alignment horizontal="center" vertical="center"/>
    </xf>
    <xf numFmtId="171" fontId="23" fillId="2" borderId="0" xfId="569" applyNumberFormat="1" applyFont="1" applyFill="1" applyBorder="1" applyAlignment="1">
      <alignment horizontal="right" vertical="center"/>
    </xf>
    <xf numFmtId="0" fontId="50" fillId="2" borderId="0" xfId="570" applyNumberFormat="1" applyFont="1" applyFill="1" applyAlignment="1">
      <alignment horizontal="left" vertical="center"/>
    </xf>
    <xf numFmtId="171" fontId="23" fillId="2" borderId="0" xfId="569" applyNumberFormat="1" applyFont="1" applyFill="1" applyAlignment="1">
      <alignment horizontal="center" vertical="center"/>
    </xf>
    <xf numFmtId="171" fontId="23" fillId="2" borderId="0" xfId="569" applyNumberFormat="1" applyFont="1" applyFill="1" applyAlignment="1">
      <alignment horizontal="right" vertical="center"/>
    </xf>
    <xf numFmtId="0" fontId="22" fillId="2" borderId="3" xfId="568" applyFont="1" applyFill="1" applyBorder="1" applyAlignment="1">
      <alignment vertical="center"/>
    </xf>
    <xf numFmtId="0" fontId="26" fillId="2" borderId="3" xfId="568" applyFont="1" applyFill="1" applyBorder="1" applyAlignment="1">
      <alignment vertical="center"/>
    </xf>
    <xf numFmtId="0" fontId="26" fillId="2" borderId="3" xfId="568" applyNumberFormat="1" applyFont="1" applyFill="1" applyBorder="1" applyAlignment="1">
      <alignment horizontal="center" vertical="center"/>
    </xf>
    <xf numFmtId="0" fontId="26" fillId="2" borderId="3" xfId="568" applyNumberFormat="1" applyFont="1" applyFill="1" applyBorder="1" applyAlignment="1">
      <alignment vertical="center"/>
    </xf>
    <xf numFmtId="0" fontId="22" fillId="2" borderId="3" xfId="568" applyNumberFormat="1" applyFont="1" applyFill="1" applyBorder="1" applyAlignment="1">
      <alignment vertical="center"/>
    </xf>
    <xf numFmtId="0" fontId="22" fillId="2" borderId="7" xfId="568" applyFont="1" applyFill="1" applyBorder="1" applyAlignment="1">
      <alignment vertical="center"/>
    </xf>
    <xf numFmtId="0" fontId="47" fillId="2" borderId="0" xfId="568" applyNumberFormat="1" applyFont="1" applyFill="1" applyBorder="1" applyAlignment="1">
      <alignment horizontal="right" vertical="center"/>
    </xf>
    <xf numFmtId="0" fontId="50" fillId="2" borderId="0" xfId="568" applyNumberFormat="1" applyFont="1" applyFill="1" applyBorder="1" applyAlignment="1">
      <alignment horizontal="right" vertical="center"/>
    </xf>
    <xf numFmtId="0" fontId="21" fillId="2" borderId="0" xfId="128" applyFont="1" applyFill="1" applyAlignment="1"/>
    <xf numFmtId="0" fontId="14" fillId="2" borderId="0" xfId="101" applyFont="1" applyFill="1" applyAlignment="1">
      <alignment horizontal="center"/>
    </xf>
    <xf numFmtId="3" fontId="11" fillId="2" borderId="0" xfId="363" quotePrefix="1" applyNumberFormat="1" applyFont="1" applyFill="1" applyBorder="1" applyAlignment="1" applyProtection="1">
      <alignment horizontal="right" vertical="center"/>
    </xf>
    <xf numFmtId="3" fontId="16" fillId="2" borderId="0" xfId="128" applyNumberFormat="1" applyFont="1" applyFill="1" applyBorder="1" applyAlignment="1">
      <alignment horizontal="center" vertical="center"/>
    </xf>
    <xf numFmtId="3" fontId="22" fillId="2" borderId="0" xfId="128" applyNumberFormat="1" applyFont="1" applyFill="1" applyBorder="1" applyAlignment="1">
      <alignment horizontal="right" vertical="center"/>
    </xf>
    <xf numFmtId="3" fontId="11" fillId="2" borderId="0" xfId="128" applyNumberFormat="1" applyFont="1" applyFill="1" applyBorder="1" applyAlignment="1">
      <alignment horizontal="center" vertical="center"/>
    </xf>
    <xf numFmtId="171" fontId="21" fillId="2" borderId="0" xfId="571" applyNumberFormat="1" applyFont="1" applyFill="1"/>
    <xf numFmtId="171" fontId="21" fillId="2" borderId="0" xfId="571" applyNumberFormat="1" applyFont="1" applyFill="1" applyAlignment="1">
      <alignment horizontal="center"/>
    </xf>
    <xf numFmtId="171" fontId="21" fillId="2" borderId="0" xfId="571" applyNumberFormat="1" applyFont="1" applyFill="1" applyAlignment="1">
      <alignment horizontal="right"/>
    </xf>
    <xf numFmtId="0" fontId="21" fillId="2" borderId="0" xfId="572" applyFont="1" applyFill="1" applyAlignment="1">
      <alignment vertical="center"/>
    </xf>
    <xf numFmtId="0" fontId="27" fillId="2" borderId="0" xfId="572" applyFont="1" applyFill="1" applyAlignment="1">
      <alignment vertical="top"/>
    </xf>
    <xf numFmtId="0" fontId="22" fillId="2" borderId="0" xfId="572" applyFont="1" applyFill="1" applyAlignment="1">
      <alignment vertical="center"/>
    </xf>
    <xf numFmtId="0" fontId="22" fillId="2" borderId="5" xfId="572" applyFont="1" applyFill="1" applyBorder="1" applyAlignment="1">
      <alignment vertical="center"/>
    </xf>
    <xf numFmtId="0" fontId="22" fillId="2" borderId="5" xfId="572" applyFont="1" applyFill="1" applyBorder="1" applyAlignment="1">
      <alignment horizontal="center" vertical="center"/>
    </xf>
    <xf numFmtId="0" fontId="16" fillId="3" borderId="1" xfId="572" applyFont="1" applyFill="1" applyBorder="1" applyAlignment="1">
      <alignment vertical="center" wrapText="1"/>
    </xf>
    <xf numFmtId="0" fontId="16" fillId="3" borderId="0" xfId="572" applyFont="1" applyFill="1" applyBorder="1" applyAlignment="1">
      <alignment vertical="center" wrapText="1"/>
    </xf>
    <xf numFmtId="0" fontId="16" fillId="3" borderId="0" xfId="571" applyNumberFormat="1" applyFont="1" applyFill="1" applyBorder="1" applyAlignment="1">
      <alignment horizontal="left" vertical="center" wrapText="1"/>
    </xf>
    <xf numFmtId="0" fontId="16" fillId="3" borderId="0" xfId="571" applyNumberFormat="1" applyFont="1" applyFill="1" applyBorder="1" applyAlignment="1">
      <alignment horizontal="center" vertical="center" wrapText="1"/>
    </xf>
    <xf numFmtId="0" fontId="26" fillId="3" borderId="0" xfId="571" applyNumberFormat="1" applyFont="1" applyFill="1" applyBorder="1" applyAlignment="1">
      <alignment horizontal="right" vertical="center"/>
    </xf>
    <xf numFmtId="0" fontId="21" fillId="2" borderId="0" xfId="571" applyNumberFormat="1" applyFont="1" applyFill="1"/>
    <xf numFmtId="0" fontId="17" fillId="3" borderId="0" xfId="572" applyFont="1" applyFill="1" applyBorder="1" applyAlignment="1">
      <alignment vertical="top"/>
    </xf>
    <xf numFmtId="0" fontId="16" fillId="3" borderId="0" xfId="572" applyFont="1" applyFill="1" applyBorder="1" applyAlignment="1"/>
    <xf numFmtId="0" fontId="16" fillId="3" borderId="0" xfId="571" applyNumberFormat="1" applyFont="1" applyFill="1" applyBorder="1" applyAlignment="1">
      <alignment horizontal="left" wrapText="1"/>
    </xf>
    <xf numFmtId="0" fontId="26" fillId="3" borderId="0" xfId="571" applyNumberFormat="1" applyFont="1" applyFill="1" applyBorder="1" applyAlignment="1">
      <alignment horizontal="center" wrapText="1"/>
    </xf>
    <xf numFmtId="0" fontId="28" fillId="3" borderId="0" xfId="571" applyNumberFormat="1" applyFont="1" applyFill="1" applyBorder="1" applyAlignment="1">
      <alignment horizontal="center" vertical="top" wrapText="1"/>
    </xf>
    <xf numFmtId="0" fontId="26" fillId="3" borderId="0" xfId="571" applyNumberFormat="1" applyFont="1" applyFill="1" applyBorder="1" applyAlignment="1">
      <alignment horizontal="right" wrapText="1"/>
    </xf>
    <xf numFmtId="0" fontId="28" fillId="3" borderId="0" xfId="571" applyNumberFormat="1" applyFont="1" applyFill="1" applyBorder="1" applyAlignment="1">
      <alignment horizontal="right" vertical="top" wrapText="1"/>
    </xf>
    <xf numFmtId="0" fontId="17" fillId="3" borderId="0" xfId="571" applyNumberFormat="1" applyFont="1" applyFill="1" applyBorder="1" applyAlignment="1">
      <alignment horizontal="left" vertical="center" wrapText="1"/>
    </xf>
    <xf numFmtId="0" fontId="28" fillId="3" borderId="0" xfId="571" applyNumberFormat="1" applyFont="1" applyFill="1" applyBorder="1" applyAlignment="1">
      <alignment horizontal="right" vertical="top"/>
    </xf>
    <xf numFmtId="0" fontId="17" fillId="3" borderId="2" xfId="572" applyFont="1" applyFill="1" applyBorder="1" applyAlignment="1">
      <alignment vertical="top"/>
    </xf>
    <xf numFmtId="0" fontId="16" fillId="3" borderId="2" xfId="571" applyNumberFormat="1" applyFont="1" applyFill="1" applyBorder="1" applyAlignment="1">
      <alignment horizontal="left" vertical="center" wrapText="1"/>
    </xf>
    <xf numFmtId="0" fontId="16" fillId="3" borderId="2" xfId="571" applyNumberFormat="1" applyFont="1" applyFill="1" applyBorder="1" applyAlignment="1">
      <alignment horizontal="center" vertical="center" wrapText="1"/>
    </xf>
    <xf numFmtId="0" fontId="28" fillId="3" borderId="2" xfId="571" applyNumberFormat="1" applyFont="1" applyFill="1" applyBorder="1" applyAlignment="1">
      <alignment horizontal="right" vertical="top" wrapText="1"/>
    </xf>
    <xf numFmtId="0" fontId="16" fillId="3" borderId="2" xfId="571" applyNumberFormat="1" applyFont="1" applyFill="1" applyBorder="1" applyAlignment="1">
      <alignment horizontal="right" vertical="center" wrapText="1"/>
    </xf>
    <xf numFmtId="0" fontId="58" fillId="2" borderId="0" xfId="572" applyFont="1" applyFill="1" applyBorder="1" applyAlignment="1">
      <alignment vertical="center"/>
    </xf>
    <xf numFmtId="0" fontId="58" fillId="2" borderId="0" xfId="572" applyFont="1" applyFill="1" applyBorder="1" applyAlignment="1">
      <alignment horizontal="center" vertical="center"/>
    </xf>
    <xf numFmtId="3" fontId="58" fillId="2" borderId="0" xfId="572" applyNumberFormat="1" applyFont="1" applyFill="1" applyBorder="1" applyAlignment="1">
      <alignment horizontal="right" vertical="center"/>
    </xf>
    <xf numFmtId="0" fontId="58" fillId="2" borderId="0" xfId="572" applyFont="1" applyFill="1" applyBorder="1" applyAlignment="1">
      <alignment horizontal="right" vertical="center"/>
    </xf>
    <xf numFmtId="171" fontId="22" fillId="2" borderId="0" xfId="571" applyNumberFormat="1" applyFont="1" applyFill="1"/>
    <xf numFmtId="0" fontId="16" fillId="2" borderId="0" xfId="572" applyFont="1" applyFill="1" applyBorder="1" applyAlignment="1">
      <alignment vertical="center"/>
    </xf>
    <xf numFmtId="0" fontId="16" fillId="2" borderId="0" xfId="572" applyFont="1" applyFill="1" applyBorder="1" applyAlignment="1">
      <alignment horizontal="center" vertical="center"/>
    </xf>
    <xf numFmtId="3" fontId="16" fillId="2" borderId="0" xfId="572" applyNumberFormat="1" applyFont="1" applyFill="1" applyBorder="1" applyAlignment="1">
      <alignment horizontal="right" vertical="center"/>
    </xf>
    <xf numFmtId="0" fontId="16" fillId="2" borderId="0" xfId="572" applyFont="1" applyFill="1" applyBorder="1" applyAlignment="1">
      <alignment horizontal="right" vertical="center"/>
    </xf>
    <xf numFmtId="0" fontId="11" fillId="2" borderId="0" xfId="572" applyFont="1" applyFill="1" applyBorder="1" applyAlignment="1">
      <alignment horizontal="center" vertical="center"/>
    </xf>
    <xf numFmtId="3" fontId="22" fillId="2" borderId="0" xfId="572" applyNumberFormat="1" applyFont="1" applyFill="1" applyBorder="1" applyAlignment="1">
      <alignment horizontal="right" vertical="center"/>
    </xf>
    <xf numFmtId="3" fontId="11" fillId="2" borderId="0" xfId="572" applyNumberFormat="1" applyFont="1" applyFill="1" applyBorder="1" applyAlignment="1">
      <alignment horizontal="right" vertical="center"/>
    </xf>
    <xf numFmtId="0" fontId="11" fillId="2" borderId="0" xfId="572" applyFont="1" applyFill="1" applyBorder="1" applyAlignment="1">
      <alignment horizontal="right" vertical="center"/>
    </xf>
    <xf numFmtId="3" fontId="16" fillId="2" borderId="0" xfId="572" applyNumberFormat="1" applyFont="1" applyFill="1" applyBorder="1" applyAlignment="1">
      <alignment vertical="center"/>
    </xf>
    <xf numFmtId="0" fontId="16" fillId="2" borderId="0" xfId="572" applyFont="1" applyFill="1" applyBorder="1" applyAlignment="1">
      <alignment horizontal="left" vertical="center"/>
    </xf>
    <xf numFmtId="0" fontId="11" fillId="2" borderId="0" xfId="572" applyFont="1" applyFill="1" applyBorder="1" applyAlignment="1">
      <alignment vertical="center"/>
    </xf>
    <xf numFmtId="3" fontId="11" fillId="2" borderId="0" xfId="572" applyNumberFormat="1" applyFont="1" applyFill="1" applyBorder="1" applyAlignment="1">
      <alignment vertical="center"/>
    </xf>
    <xf numFmtId="0" fontId="11" fillId="2" borderId="0" xfId="572" applyFont="1" applyFill="1" applyBorder="1" applyAlignment="1">
      <alignment horizontal="left" vertical="center"/>
    </xf>
    <xf numFmtId="171" fontId="11" fillId="2" borderId="0" xfId="571" applyNumberFormat="1" applyFont="1" applyFill="1" applyBorder="1" applyAlignment="1">
      <alignment horizontal="left" vertical="center"/>
    </xf>
    <xf numFmtId="3" fontId="11" fillId="2" borderId="0" xfId="571" applyNumberFormat="1" applyFont="1" applyFill="1" applyBorder="1" applyAlignment="1">
      <alignment vertical="center"/>
    </xf>
    <xf numFmtId="0" fontId="46" fillId="2" borderId="0" xfId="572" applyFont="1" applyFill="1" applyBorder="1" applyAlignment="1">
      <alignment vertical="center"/>
    </xf>
    <xf numFmtId="171" fontId="22" fillId="2" borderId="0" xfId="571" applyNumberFormat="1" applyFont="1" applyFill="1" applyAlignment="1">
      <alignment horizontal="right"/>
    </xf>
    <xf numFmtId="171" fontId="22" fillId="2" borderId="0" xfId="571" applyNumberFormat="1" applyFont="1" applyFill="1" applyBorder="1"/>
    <xf numFmtId="0" fontId="11" fillId="2" borderId="3" xfId="572" applyFont="1" applyFill="1" applyBorder="1" applyAlignment="1">
      <alignment horizontal="left" indent="1"/>
    </xf>
    <xf numFmtId="171" fontId="11" fillId="2" borderId="3" xfId="571" applyNumberFormat="1" applyFont="1" applyFill="1" applyBorder="1" applyAlignment="1">
      <alignment horizontal="left" vertical="center"/>
    </xf>
    <xf numFmtId="171" fontId="11" fillId="2" borderId="3" xfId="571" applyNumberFormat="1" applyFont="1" applyFill="1" applyBorder="1" applyAlignment="1">
      <alignment horizontal="center" vertical="center"/>
    </xf>
    <xf numFmtId="0" fontId="23" fillId="2" borderId="6" xfId="571" applyNumberFormat="1" applyFont="1" applyFill="1" applyBorder="1"/>
    <xf numFmtId="0" fontId="23" fillId="2" borderId="0" xfId="571" applyNumberFormat="1" applyFont="1" applyFill="1"/>
    <xf numFmtId="0" fontId="23" fillId="2" borderId="0" xfId="571" applyNumberFormat="1" applyFont="1" applyFill="1" applyAlignment="1">
      <alignment horizontal="center"/>
    </xf>
    <xf numFmtId="0" fontId="23" fillId="2" borderId="0" xfId="571" applyNumberFormat="1" applyFont="1" applyFill="1" applyAlignment="1">
      <alignment horizontal="right"/>
    </xf>
    <xf numFmtId="0" fontId="23" fillId="2" borderId="0" xfId="571" applyNumberFormat="1" applyFont="1" applyFill="1" applyBorder="1" applyAlignment="1">
      <alignment horizontal="right"/>
    </xf>
    <xf numFmtId="0" fontId="47" fillId="2" borderId="0" xfId="572" applyFont="1" applyFill="1" applyAlignment="1">
      <alignment horizontal="right"/>
    </xf>
    <xf numFmtId="0" fontId="50" fillId="2" borderId="0" xfId="572" applyFont="1" applyFill="1" applyAlignment="1">
      <alignment horizontal="right" vertical="top"/>
    </xf>
    <xf numFmtId="0" fontId="50" fillId="2" borderId="0" xfId="571" applyNumberFormat="1" applyFont="1" applyFill="1" applyAlignment="1">
      <alignment horizontal="left" vertical="top" indent="1"/>
    </xf>
    <xf numFmtId="0" fontId="47" fillId="2" borderId="0" xfId="572" applyFont="1" applyFill="1" applyAlignment="1">
      <alignment horizontal="left"/>
    </xf>
    <xf numFmtId="0" fontId="50" fillId="2" borderId="0" xfId="571" applyNumberFormat="1" applyFont="1" applyFill="1" applyAlignment="1">
      <alignment horizontal="center" vertical="top"/>
    </xf>
    <xf numFmtId="0" fontId="50" fillId="2" borderId="0" xfId="571" applyNumberFormat="1" applyFont="1" applyFill="1" applyBorder="1" applyAlignment="1">
      <alignment horizontal="left" vertical="top" indent="1"/>
    </xf>
    <xf numFmtId="171" fontId="23" fillId="2" borderId="0" xfId="571" applyNumberFormat="1" applyFont="1" applyFill="1" applyAlignment="1">
      <alignment vertical="top"/>
    </xf>
    <xf numFmtId="0" fontId="50" fillId="2" borderId="0" xfId="572" applyFont="1" applyFill="1" applyAlignment="1">
      <alignment horizontal="left" vertical="top"/>
    </xf>
    <xf numFmtId="0" fontId="50" fillId="2" borderId="0" xfId="571" applyNumberFormat="1" applyFont="1" applyFill="1" applyAlignment="1">
      <alignment vertical="top"/>
    </xf>
    <xf numFmtId="0" fontId="23" fillId="2" borderId="0" xfId="571" applyNumberFormat="1" applyFont="1" applyFill="1" applyBorder="1" applyAlignment="1">
      <alignment horizontal="right" vertical="top"/>
    </xf>
    <xf numFmtId="171" fontId="50" fillId="2" borderId="0" xfId="571" applyNumberFormat="1" applyFont="1" applyFill="1"/>
    <xf numFmtId="171" fontId="50" fillId="2" borderId="0" xfId="571" applyNumberFormat="1" applyFont="1" applyFill="1" applyAlignment="1">
      <alignment horizontal="center"/>
    </xf>
    <xf numFmtId="171" fontId="23" fillId="2" borderId="0" xfId="571" applyNumberFormat="1" applyFont="1" applyFill="1" applyBorder="1" applyAlignment="1">
      <alignment horizontal="right"/>
    </xf>
    <xf numFmtId="0" fontId="26" fillId="2" borderId="0" xfId="572" applyFont="1" applyFill="1"/>
    <xf numFmtId="166" fontId="13" fillId="2" borderId="0" xfId="110" applyNumberFormat="1" applyFont="1" applyFill="1"/>
    <xf numFmtId="166" fontId="14" fillId="2" borderId="0" xfId="110" applyNumberFormat="1" applyFont="1" applyFill="1" applyAlignment="1">
      <alignment horizontal="right"/>
    </xf>
    <xf numFmtId="166" fontId="14" fillId="2" borderId="0" xfId="110" applyNumberFormat="1" applyFont="1" applyFill="1" applyAlignment="1">
      <alignment horizontal="left"/>
    </xf>
    <xf numFmtId="166" fontId="13" fillId="2" borderId="0" xfId="110" applyNumberFormat="1" applyFont="1" applyFill="1" applyAlignment="1">
      <alignment horizontal="right"/>
    </xf>
    <xf numFmtId="166" fontId="14" fillId="2" borderId="0" xfId="110" applyNumberFormat="1" applyFont="1" applyFill="1" applyAlignment="1">
      <alignment horizontal="left" vertical="top"/>
    </xf>
    <xf numFmtId="166" fontId="15" fillId="2" borderId="0" xfId="110" applyNumberFormat="1" applyFont="1" applyFill="1" applyAlignment="1">
      <alignment horizontal="right"/>
    </xf>
    <xf numFmtId="166" fontId="15" fillId="2" borderId="0" xfId="110" applyNumberFormat="1" applyFont="1" applyFill="1" applyAlignment="1">
      <alignment horizontal="left"/>
    </xf>
    <xf numFmtId="166" fontId="15" fillId="2" borderId="0" xfId="110" applyNumberFormat="1" applyFont="1" applyFill="1" applyAlignment="1">
      <alignment horizontal="left" vertical="top"/>
    </xf>
    <xf numFmtId="166" fontId="15" fillId="2" borderId="0" xfId="110" applyNumberFormat="1" applyFont="1" applyFill="1"/>
    <xf numFmtId="166" fontId="16" fillId="2" borderId="0" xfId="106" applyNumberFormat="1" applyFont="1" applyFill="1" applyBorder="1" applyAlignment="1">
      <alignment horizontal="right"/>
    </xf>
    <xf numFmtId="166" fontId="17" fillId="2" borderId="0" xfId="106" applyNumberFormat="1" applyFont="1" applyFill="1" applyBorder="1" applyAlignment="1">
      <alignment horizontal="right"/>
    </xf>
    <xf numFmtId="166" fontId="12" fillId="2" borderId="0" xfId="71" applyNumberFormat="1" applyFont="1" applyFill="1" applyBorder="1"/>
    <xf numFmtId="166" fontId="19" fillId="2" borderId="0" xfId="105" applyNumberFormat="1" applyFont="1" applyFill="1" applyAlignment="1">
      <alignment horizontal="left"/>
    </xf>
    <xf numFmtId="37" fontId="12" fillId="2" borderId="0" xfId="71" applyNumberFormat="1" applyFont="1" applyFill="1" applyBorder="1" applyProtection="1"/>
    <xf numFmtId="166" fontId="12" fillId="2" borderId="0" xfId="110" applyNumberFormat="1" applyFont="1" applyFill="1" applyBorder="1"/>
    <xf numFmtId="166" fontId="18" fillId="2" borderId="0" xfId="106" applyNumberFormat="1" applyFont="1" applyFill="1" applyBorder="1" applyAlignment="1">
      <alignment horizontal="left"/>
    </xf>
    <xf numFmtId="166" fontId="12" fillId="2" borderId="0" xfId="110" applyNumberFormat="1" applyFont="1" applyFill="1"/>
    <xf numFmtId="166" fontId="19" fillId="2" borderId="0" xfId="71" applyNumberFormat="1" applyFont="1" applyFill="1" applyBorder="1" applyAlignment="1">
      <alignment horizontal="left" vertical="top"/>
    </xf>
    <xf numFmtId="166" fontId="13" fillId="2" borderId="0" xfId="119" applyNumberFormat="1" applyFont="1" applyFill="1"/>
    <xf numFmtId="166" fontId="13" fillId="2" borderId="0" xfId="119" applyNumberFormat="1" applyFont="1" applyFill="1" applyAlignment="1">
      <alignment horizontal="center"/>
    </xf>
    <xf numFmtId="166" fontId="13" fillId="2" borderId="0" xfId="119" applyNumberFormat="1" applyFont="1" applyFill="1" applyBorder="1"/>
    <xf numFmtId="166" fontId="13" fillId="2" borderId="0" xfId="119" applyNumberFormat="1" applyFont="1" applyFill="1" applyBorder="1" applyAlignment="1">
      <alignment horizontal="right"/>
    </xf>
    <xf numFmtId="166" fontId="14" fillId="2" borderId="0" xfId="119" applyNumberFormat="1" applyFont="1" applyFill="1" applyAlignment="1">
      <alignment horizontal="right"/>
    </xf>
    <xf numFmtId="166" fontId="14" fillId="2" borderId="0" xfId="119" applyNumberFormat="1" applyFont="1" applyFill="1" applyAlignment="1">
      <alignment horizontal="left"/>
    </xf>
    <xf numFmtId="166" fontId="14" fillId="2" borderId="0" xfId="119" applyNumberFormat="1" applyFont="1" applyFill="1" applyAlignment="1">
      <alignment horizontal="center"/>
    </xf>
    <xf numFmtId="166" fontId="13" fillId="2" borderId="0" xfId="119" applyNumberFormat="1" applyFont="1" applyFill="1" applyAlignment="1">
      <alignment horizontal="right"/>
    </xf>
    <xf numFmtId="166" fontId="15" fillId="2" borderId="0" xfId="119" applyNumberFormat="1" applyFont="1" applyFill="1" applyAlignment="1">
      <alignment horizontal="right"/>
    </xf>
    <xf numFmtId="166" fontId="15" fillId="2" borderId="0" xfId="119" applyNumberFormat="1" applyFont="1" applyFill="1" applyAlignment="1">
      <alignment horizontal="left"/>
    </xf>
    <xf numFmtId="166" fontId="15" fillId="2" borderId="0" xfId="119" applyNumberFormat="1" applyFont="1" applyFill="1" applyAlignment="1">
      <alignment horizontal="center"/>
    </xf>
    <xf numFmtId="166" fontId="13" fillId="2" borderId="1" xfId="119" applyNumberFormat="1" applyFont="1" applyFill="1" applyBorder="1"/>
    <xf numFmtId="166" fontId="14" fillId="2" borderId="1" xfId="119" applyNumberFormat="1" applyFont="1" applyFill="1" applyBorder="1" applyAlignment="1">
      <alignment horizontal="left"/>
    </xf>
    <xf numFmtId="166" fontId="14" fillId="2" borderId="1" xfId="119" applyNumberFormat="1" applyFont="1" applyFill="1" applyBorder="1" applyAlignment="1">
      <alignment horizontal="center" vertical="center"/>
    </xf>
    <xf numFmtId="166" fontId="15" fillId="2" borderId="1" xfId="119" applyNumberFormat="1" applyFont="1" applyFill="1" applyBorder="1"/>
    <xf numFmtId="166" fontId="13" fillId="2" borderId="1" xfId="119" applyNumberFormat="1" applyFont="1" applyFill="1" applyBorder="1" applyAlignment="1">
      <alignment horizontal="right"/>
    </xf>
    <xf numFmtId="166" fontId="11" fillId="2" borderId="0" xfId="119" applyNumberFormat="1" applyFont="1" applyFill="1" applyBorder="1"/>
    <xf numFmtId="166" fontId="16" fillId="2" borderId="0" xfId="119" applyNumberFormat="1" applyFont="1" applyFill="1" applyBorder="1" applyAlignment="1">
      <alignment horizontal="left"/>
    </xf>
    <xf numFmtId="166" fontId="16" fillId="2" borderId="0" xfId="119" applyNumberFormat="1" applyFont="1" applyFill="1" applyBorder="1"/>
    <xf numFmtId="166" fontId="16" fillId="2" borderId="0" xfId="119" applyNumberFormat="1" applyFont="1" applyFill="1" applyBorder="1" applyAlignment="1">
      <alignment horizontal="center" vertical="center"/>
    </xf>
    <xf numFmtId="166" fontId="11" fillId="2" borderId="0" xfId="119" applyNumberFormat="1" applyFont="1" applyFill="1" applyBorder="1" applyAlignment="1">
      <alignment horizontal="right"/>
    </xf>
    <xf numFmtId="166" fontId="11" fillId="2" borderId="0" xfId="119" applyNumberFormat="1" applyFont="1" applyFill="1"/>
    <xf numFmtId="166" fontId="17" fillId="2" borderId="0" xfId="71" applyNumberFormat="1" applyFont="1" applyFill="1" applyBorder="1" applyAlignment="1">
      <alignment horizontal="left"/>
    </xf>
    <xf numFmtId="166" fontId="17" fillId="2" borderId="0" xfId="119" applyNumberFormat="1" applyFont="1" applyFill="1" applyBorder="1"/>
    <xf numFmtId="166" fontId="17" fillId="2" borderId="0" xfId="119" applyNumberFormat="1" applyFont="1" applyFill="1" applyBorder="1" applyAlignment="1">
      <alignment horizontal="center" vertical="center"/>
    </xf>
    <xf numFmtId="166" fontId="13" fillId="2" borderId="2" xfId="119" applyNumberFormat="1" applyFont="1" applyFill="1" applyBorder="1"/>
    <xf numFmtId="166" fontId="14" fillId="2" borderId="2" xfId="119" applyNumberFormat="1" applyFont="1" applyFill="1" applyBorder="1" applyAlignment="1">
      <alignment horizontal="center" vertical="center"/>
    </xf>
    <xf numFmtId="166" fontId="13" fillId="2" borderId="2" xfId="119" applyNumberFormat="1" applyFont="1" applyFill="1" applyBorder="1" applyAlignment="1">
      <alignment horizontal="right" indent="8"/>
    </xf>
    <xf numFmtId="166" fontId="13" fillId="2" borderId="4" xfId="119" applyNumberFormat="1" applyFont="1" applyFill="1" applyBorder="1"/>
    <xf numFmtId="166" fontId="13" fillId="2" borderId="4" xfId="119" applyNumberFormat="1" applyFont="1" applyFill="1" applyBorder="1" applyAlignment="1">
      <alignment horizontal="center"/>
    </xf>
    <xf numFmtId="166" fontId="13" fillId="2" borderId="4" xfId="119" applyNumberFormat="1" applyFont="1" applyFill="1" applyBorder="1" applyAlignment="1">
      <alignment horizontal="right" indent="8"/>
    </xf>
    <xf numFmtId="166" fontId="16" fillId="2" borderId="0" xfId="71" applyNumberFormat="1" applyFont="1" applyFill="1" applyBorder="1" applyAlignment="1">
      <alignment horizontal="center"/>
    </xf>
    <xf numFmtId="3" fontId="16" fillId="2" borderId="0" xfId="47" applyNumberFormat="1" applyFont="1" applyFill="1" applyBorder="1" applyAlignment="1">
      <alignment horizontal="right"/>
    </xf>
    <xf numFmtId="3" fontId="16" fillId="2" borderId="0" xfId="119" applyNumberFormat="1" applyFont="1" applyFill="1" applyBorder="1" applyAlignment="1">
      <alignment horizontal="right" indent="8"/>
    </xf>
    <xf numFmtId="166" fontId="17" fillId="2" borderId="0" xfId="119" applyNumberFormat="1" applyFont="1" applyFill="1" applyBorder="1" applyAlignment="1">
      <alignment horizontal="left"/>
    </xf>
    <xf numFmtId="166" fontId="11" fillId="2" borderId="0" xfId="119" applyNumberFormat="1" applyFont="1" applyFill="1" applyBorder="1" applyAlignment="1">
      <alignment horizontal="right" indent="8"/>
    </xf>
    <xf numFmtId="166" fontId="11" fillId="2" borderId="0" xfId="71" applyNumberFormat="1" applyFont="1" applyFill="1" applyBorder="1" applyAlignment="1">
      <alignment horizontal="center"/>
    </xf>
    <xf numFmtId="3" fontId="11" fillId="2" borderId="0" xfId="119" applyNumberFormat="1" applyFont="1" applyFill="1" applyBorder="1" applyAlignment="1">
      <alignment horizontal="right"/>
    </xf>
    <xf numFmtId="3" fontId="11" fillId="2" borderId="0" xfId="119" applyNumberFormat="1" applyFont="1" applyFill="1" applyBorder="1" applyAlignment="1">
      <alignment horizontal="right" indent="8"/>
    </xf>
    <xf numFmtId="166" fontId="17" fillId="2" borderId="0" xfId="119" applyNumberFormat="1" applyFont="1" applyFill="1" applyBorder="1" applyAlignment="1">
      <alignment horizontal="left" vertical="top"/>
    </xf>
    <xf numFmtId="166" fontId="11" fillId="2" borderId="0" xfId="119" applyNumberFormat="1" applyFont="1" applyFill="1" applyBorder="1" applyAlignment="1">
      <alignment horizontal="left"/>
    </xf>
    <xf numFmtId="3" fontId="16" fillId="2" borderId="0" xfId="119" applyNumberFormat="1" applyFont="1" applyFill="1" applyBorder="1" applyAlignment="1" applyProtection="1">
      <alignment horizontal="right"/>
    </xf>
    <xf numFmtId="166" fontId="21" fillId="2" borderId="3" xfId="119" applyNumberFormat="1" applyFont="1" applyFill="1" applyBorder="1"/>
    <xf numFmtId="166" fontId="22" fillId="2" borderId="3" xfId="119" applyNumberFormat="1" applyFont="1" applyFill="1" applyBorder="1"/>
    <xf numFmtId="166" fontId="22" fillId="2" borderId="3" xfId="119" applyNumberFormat="1" applyFont="1" applyFill="1" applyBorder="1" applyAlignment="1">
      <alignment horizontal="center"/>
    </xf>
    <xf numFmtId="166" fontId="22" fillId="2" borderId="3" xfId="119" applyNumberFormat="1" applyFont="1" applyFill="1" applyBorder="1" applyAlignment="1">
      <alignment horizontal="right"/>
    </xf>
    <xf numFmtId="166" fontId="20" fillId="2" borderId="0" xfId="71" applyNumberFormat="1" applyFont="1" applyFill="1" applyBorder="1"/>
    <xf numFmtId="166" fontId="11" fillId="2" borderId="0" xfId="71" applyNumberFormat="1" applyFont="1" applyFill="1" applyBorder="1"/>
    <xf numFmtId="166" fontId="11" fillId="2" borderId="0" xfId="71" applyNumberFormat="1" applyFont="1" applyFill="1" applyBorder="1" applyAlignment="1">
      <alignment horizontal="right"/>
    </xf>
    <xf numFmtId="2" fontId="17" fillId="2" borderId="0" xfId="71" applyNumberFormat="1" applyFont="1" applyFill="1" applyAlignment="1">
      <alignment horizontal="left"/>
    </xf>
    <xf numFmtId="2" fontId="17" fillId="2" borderId="0" xfId="71" applyNumberFormat="1" applyFont="1" applyFill="1" applyBorder="1" applyAlignment="1">
      <alignment horizontal="right"/>
    </xf>
    <xf numFmtId="2" fontId="17" fillId="2" borderId="0" xfId="71" applyNumberFormat="1" applyFont="1" applyFill="1" applyBorder="1" applyAlignment="1"/>
    <xf numFmtId="37" fontId="20" fillId="2" borderId="0" xfId="71" applyNumberFormat="1" applyFont="1" applyFill="1" applyBorder="1" applyProtection="1"/>
    <xf numFmtId="166" fontId="15" fillId="2" borderId="0" xfId="119" applyNumberFormat="1" applyFont="1" applyFill="1"/>
    <xf numFmtId="37" fontId="13" fillId="2" borderId="0" xfId="119" applyNumberFormat="1" applyFont="1" applyFill="1" applyAlignment="1" applyProtection="1">
      <alignment horizontal="right"/>
    </xf>
    <xf numFmtId="166" fontId="15" fillId="2" borderId="0" xfId="119" applyNumberFormat="1" applyFont="1" applyFill="1" applyBorder="1" applyAlignment="1">
      <alignment horizontal="left"/>
    </xf>
    <xf numFmtId="166" fontId="15" fillId="2" borderId="0" xfId="119" applyNumberFormat="1" applyFont="1" applyFill="1" applyBorder="1" applyAlignment="1">
      <alignment horizontal="center"/>
    </xf>
    <xf numFmtId="166" fontId="13" fillId="2" borderId="0" xfId="71" applyNumberFormat="1" applyFont="1" applyFill="1" applyBorder="1"/>
    <xf numFmtId="166" fontId="14" fillId="2" borderId="0" xfId="71" applyNumberFormat="1" applyFont="1" applyFill="1" applyBorder="1"/>
    <xf numFmtId="166" fontId="14" fillId="2" borderId="0" xfId="71" applyNumberFormat="1" applyFont="1" applyFill="1" applyBorder="1" applyAlignment="1">
      <alignment horizontal="center"/>
    </xf>
    <xf numFmtId="166" fontId="13" fillId="2" borderId="0" xfId="71" applyNumberFormat="1" applyFont="1" applyFill="1" applyBorder="1" applyAlignment="1">
      <alignment horizontal="right"/>
    </xf>
    <xf numFmtId="166" fontId="13" fillId="2" borderId="0" xfId="71" applyNumberFormat="1" applyFont="1" applyFill="1"/>
    <xf numFmtId="166" fontId="14" fillId="2" borderId="0" xfId="71" applyNumberFormat="1" applyFont="1" applyFill="1" applyAlignment="1">
      <alignment horizontal="right"/>
    </xf>
    <xf numFmtId="166" fontId="14" fillId="2" borderId="0" xfId="71" applyNumberFormat="1" applyFont="1" applyFill="1" applyAlignment="1">
      <alignment horizontal="left"/>
    </xf>
    <xf numFmtId="166" fontId="14" fillId="2" borderId="0" xfId="71" applyNumberFormat="1" applyFont="1" applyFill="1" applyAlignment="1">
      <alignment horizontal="center"/>
    </xf>
    <xf numFmtId="166" fontId="15" fillId="2" borderId="0" xfId="71" applyNumberFormat="1" applyFont="1" applyFill="1" applyAlignment="1">
      <alignment horizontal="right"/>
    </xf>
    <xf numFmtId="166" fontId="15" fillId="2" borderId="0" xfId="71" applyNumberFormat="1" applyFont="1" applyFill="1" applyAlignment="1">
      <alignment horizontal="left"/>
    </xf>
    <xf numFmtId="166" fontId="15" fillId="2" borderId="0" xfId="71" applyNumberFormat="1" applyFont="1" applyFill="1" applyAlignment="1">
      <alignment horizontal="center"/>
    </xf>
    <xf numFmtId="166" fontId="13" fillId="2" borderId="0" xfId="71" applyNumberFormat="1" applyFont="1" applyFill="1" applyAlignment="1">
      <alignment horizontal="center"/>
    </xf>
    <xf numFmtId="166" fontId="11" fillId="2" borderId="1" xfId="71" applyNumberFormat="1" applyFont="1" applyFill="1" applyBorder="1"/>
    <xf numFmtId="166" fontId="16" fillId="2" borderId="0" xfId="71" applyNumberFormat="1" applyFont="1" applyFill="1" applyBorder="1" applyAlignment="1">
      <alignment horizontal="left"/>
    </xf>
    <xf numFmtId="166" fontId="17" fillId="2" borderId="0" xfId="71" applyNumberFormat="1" applyFont="1" applyFill="1" applyBorder="1"/>
    <xf numFmtId="166" fontId="16" fillId="2" borderId="0" xfId="71" applyNumberFormat="1" applyFont="1" applyFill="1" applyBorder="1" applyAlignment="1">
      <alignment horizontal="center" vertical="center"/>
    </xf>
    <xf numFmtId="166" fontId="16" fillId="2" borderId="0" xfId="71" applyNumberFormat="1" applyFont="1" applyFill="1" applyBorder="1" applyAlignment="1">
      <alignment horizontal="center"/>
    </xf>
    <xf numFmtId="166" fontId="16" fillId="2" borderId="0" xfId="71" applyNumberFormat="1" applyFont="1" applyFill="1" applyBorder="1" applyAlignment="1"/>
    <xf numFmtId="166" fontId="16" fillId="2" borderId="0" xfId="71" applyNumberFormat="1" applyFont="1" applyFill="1" applyBorder="1"/>
    <xf numFmtId="166" fontId="17" fillId="2" borderId="0" xfId="71" applyNumberFormat="1" applyFont="1" applyFill="1" applyBorder="1" applyAlignment="1">
      <alignment horizontal="center" vertical="center"/>
    </xf>
    <xf numFmtId="166" fontId="17" fillId="2" borderId="0" xfId="71" applyNumberFormat="1" applyFont="1" applyFill="1" applyBorder="1" applyAlignment="1"/>
    <xf numFmtId="166" fontId="16" fillId="2" borderId="0" xfId="71" applyNumberFormat="1" applyFont="1" applyFill="1" applyBorder="1" applyAlignment="1">
      <alignment vertical="center"/>
    </xf>
    <xf numFmtId="166" fontId="16" fillId="2" borderId="0" xfId="71" applyNumberFormat="1" applyFont="1" applyFill="1" applyBorder="1" applyAlignment="1">
      <alignment horizontal="right"/>
    </xf>
    <xf numFmtId="166" fontId="17" fillId="2" borderId="0" xfId="71" applyNumberFormat="1" applyFont="1" applyFill="1" applyBorder="1" applyAlignment="1">
      <alignment horizontal="right" vertical="top"/>
    </xf>
    <xf numFmtId="166" fontId="16" fillId="2" borderId="0" xfId="71" applyNumberFormat="1" applyFont="1" applyFill="1" applyBorder="1" applyAlignment="1">
      <alignment horizontal="right" indent="4"/>
    </xf>
    <xf numFmtId="166" fontId="13" fillId="2" borderId="2" xfId="71" applyNumberFormat="1" applyFont="1" applyFill="1" applyBorder="1"/>
    <xf numFmtId="166" fontId="14" fillId="2" borderId="2" xfId="71" applyNumberFormat="1" applyFont="1" applyFill="1" applyBorder="1" applyAlignment="1">
      <alignment vertical="center"/>
    </xf>
    <xf numFmtId="166" fontId="13" fillId="2" borderId="2" xfId="71" applyNumberFormat="1" applyFont="1" applyFill="1" applyBorder="1" applyAlignment="1">
      <alignment horizontal="right"/>
    </xf>
    <xf numFmtId="166" fontId="13" fillId="2" borderId="2" xfId="71" applyNumberFormat="1" applyFont="1" applyFill="1" applyBorder="1" applyAlignment="1">
      <alignment horizontal="right" indent="4"/>
    </xf>
    <xf numFmtId="166" fontId="13" fillId="2" borderId="0" xfId="71" applyNumberFormat="1" applyFont="1" applyFill="1" applyBorder="1" applyAlignment="1">
      <alignment horizontal="center"/>
    </xf>
    <xf numFmtId="166" fontId="13" fillId="2" borderId="0" xfId="71" applyNumberFormat="1" applyFont="1" applyFill="1" applyBorder="1" applyAlignment="1">
      <alignment horizontal="right" indent="4"/>
    </xf>
    <xf numFmtId="166" fontId="11" fillId="2" borderId="0" xfId="71" applyNumberFormat="1" applyFont="1" applyFill="1" applyBorder="1" applyAlignment="1">
      <alignment horizontal="right" indent="4"/>
    </xf>
    <xf numFmtId="3" fontId="11" fillId="2" borderId="0" xfId="101" applyNumberFormat="1" applyFont="1" applyFill="1" applyBorder="1" applyAlignment="1">
      <alignment horizontal="right"/>
    </xf>
    <xf numFmtId="170" fontId="11" fillId="2" borderId="0" xfId="101" applyNumberFormat="1" applyFont="1" applyFill="1" applyBorder="1" applyAlignment="1">
      <alignment horizontal="right"/>
    </xf>
    <xf numFmtId="166" fontId="11" fillId="2" borderId="0" xfId="71" applyNumberFormat="1" applyFont="1" applyFill="1" applyBorder="1" applyAlignment="1">
      <alignment horizontal="left"/>
    </xf>
    <xf numFmtId="170" fontId="11" fillId="2" borderId="0" xfId="101" applyNumberFormat="1" applyFont="1" applyFill="1" applyBorder="1" applyAlignment="1">
      <alignment horizontal="right" indent="4"/>
    </xf>
    <xf numFmtId="166" fontId="13" fillId="2" borderId="3" xfId="71" applyNumberFormat="1" applyFont="1" applyFill="1" applyBorder="1"/>
    <xf numFmtId="166" fontId="17" fillId="2" borderId="3" xfId="71" applyNumberFormat="1" applyFont="1" applyFill="1" applyBorder="1"/>
    <xf numFmtId="166" fontId="16" fillId="2" borderId="3" xfId="71" applyNumberFormat="1" applyFont="1" applyFill="1" applyBorder="1"/>
    <xf numFmtId="166" fontId="16" fillId="2" borderId="3" xfId="71" applyNumberFormat="1" applyFont="1" applyFill="1" applyBorder="1" applyAlignment="1">
      <alignment horizontal="center"/>
    </xf>
    <xf numFmtId="166" fontId="11" fillId="2" borderId="3" xfId="71" applyNumberFormat="1" applyFont="1" applyFill="1" applyBorder="1" applyAlignment="1">
      <alignment horizontal="right"/>
    </xf>
    <xf numFmtId="170" fontId="11" fillId="2" borderId="3" xfId="101" applyNumberFormat="1" applyFont="1" applyFill="1" applyBorder="1" applyAlignment="1">
      <alignment horizontal="right"/>
    </xf>
    <xf numFmtId="170" fontId="11" fillId="2" borderId="3" xfId="101" applyNumberFormat="1" applyFont="1" applyFill="1" applyBorder="1" applyAlignment="1">
      <alignment horizontal="right" indent="4"/>
    </xf>
    <xf numFmtId="37" fontId="13" fillId="2" borderId="0" xfId="71" applyNumberFormat="1" applyFont="1" applyFill="1" applyBorder="1" applyProtection="1"/>
    <xf numFmtId="166" fontId="12" fillId="2" borderId="0" xfId="71" applyNumberFormat="1" applyFont="1" applyFill="1" applyBorder="1" applyAlignment="1">
      <alignment horizontal="center"/>
    </xf>
    <xf numFmtId="166" fontId="12" fillId="2" borderId="0" xfId="71" applyNumberFormat="1" applyFont="1" applyFill="1" applyBorder="1" applyAlignment="1">
      <alignment horizontal="right"/>
    </xf>
    <xf numFmtId="166" fontId="12" fillId="2" borderId="0" xfId="71" applyNumberFormat="1" applyFont="1" applyFill="1" applyBorder="1" applyAlignment="1">
      <alignment vertical="top"/>
    </xf>
    <xf numFmtId="166" fontId="12" fillId="2" borderId="0" xfId="71" applyNumberFormat="1" applyFont="1" applyFill="1" applyBorder="1" applyAlignment="1">
      <alignment horizontal="center" vertical="top"/>
    </xf>
    <xf numFmtId="2" fontId="19" fillId="2" borderId="0" xfId="71" applyNumberFormat="1" applyFont="1" applyFill="1" applyBorder="1" applyAlignment="1">
      <alignment horizontal="right" vertical="top"/>
    </xf>
    <xf numFmtId="2" fontId="19" fillId="2" borderId="0" xfId="71" applyNumberFormat="1" applyFont="1" applyFill="1" applyBorder="1" applyAlignment="1">
      <alignment vertical="top"/>
    </xf>
    <xf numFmtId="37" fontId="12" fillId="2" borderId="0" xfId="71" applyNumberFormat="1" applyFont="1" applyFill="1" applyBorder="1" applyAlignment="1" applyProtection="1">
      <alignment vertical="top"/>
    </xf>
    <xf numFmtId="37" fontId="13" fillId="2" borderId="0" xfId="71" applyNumberFormat="1" applyFont="1" applyFill="1" applyBorder="1" applyAlignment="1" applyProtection="1">
      <alignment horizontal="right"/>
    </xf>
    <xf numFmtId="166" fontId="13" fillId="2" borderId="0" xfId="71" applyNumberFormat="1" applyFont="1" applyFill="1" applyAlignment="1">
      <alignment horizontal="right"/>
    </xf>
    <xf numFmtId="0" fontId="24" fillId="2" borderId="0" xfId="102" applyFont="1" applyFill="1"/>
    <xf numFmtId="0" fontId="24" fillId="2" borderId="0" xfId="102" applyFont="1" applyFill="1" applyAlignment="1">
      <alignment horizontal="center"/>
    </xf>
    <xf numFmtId="166" fontId="13" fillId="2" borderId="5" xfId="71" applyNumberFormat="1" applyFont="1" applyFill="1" applyBorder="1"/>
    <xf numFmtId="166" fontId="15" fillId="2" borderId="5" xfId="71" applyNumberFormat="1" applyFont="1" applyFill="1" applyBorder="1" applyAlignment="1">
      <alignment horizontal="right"/>
    </xf>
    <xf numFmtId="166" fontId="15" fillId="2" borderId="5" xfId="71" applyNumberFormat="1" applyFont="1" applyFill="1" applyBorder="1" applyAlignment="1">
      <alignment horizontal="left"/>
    </xf>
    <xf numFmtId="166" fontId="13" fillId="2" borderId="5" xfId="71" applyNumberFormat="1" applyFont="1" applyFill="1" applyBorder="1" applyAlignment="1">
      <alignment horizontal="center"/>
    </xf>
    <xf numFmtId="0" fontId="22" fillId="2" borderId="0" xfId="102" applyFont="1" applyFill="1"/>
    <xf numFmtId="166" fontId="17" fillId="2" borderId="0" xfId="71" applyNumberFormat="1" applyFont="1" applyFill="1" applyBorder="1" applyAlignment="1">
      <alignment horizontal="center"/>
    </xf>
    <xf numFmtId="166" fontId="16" fillId="2" borderId="2" xfId="71" applyNumberFormat="1" applyFont="1" applyFill="1" applyBorder="1" applyAlignment="1">
      <alignment horizontal="center"/>
    </xf>
    <xf numFmtId="166" fontId="16" fillId="2" borderId="4" xfId="71" applyNumberFormat="1" applyFont="1" applyFill="1" applyBorder="1" applyAlignment="1">
      <alignment horizontal="right"/>
    </xf>
    <xf numFmtId="166" fontId="17" fillId="2" borderId="0" xfId="71" applyNumberFormat="1" applyFont="1" applyFill="1" applyBorder="1" applyAlignment="1">
      <alignment horizontal="right"/>
    </xf>
    <xf numFmtId="166" fontId="13" fillId="2" borderId="4" xfId="71" applyNumberFormat="1" applyFont="1" applyFill="1" applyBorder="1"/>
    <xf numFmtId="3" fontId="16" fillId="2" borderId="0" xfId="71" applyNumberFormat="1" applyFont="1" applyFill="1" applyBorder="1" applyAlignment="1">
      <alignment horizontal="right"/>
    </xf>
    <xf numFmtId="3" fontId="16" fillId="2" borderId="0" xfId="47" quotePrefix="1" applyNumberFormat="1" applyFont="1" applyFill="1" applyBorder="1" applyAlignment="1">
      <alignment horizontal="right"/>
    </xf>
    <xf numFmtId="3" fontId="11" fillId="2" borderId="0" xfId="71" applyNumberFormat="1" applyFont="1" applyFill="1" applyBorder="1" applyAlignment="1">
      <alignment horizontal="right"/>
    </xf>
    <xf numFmtId="3" fontId="11" fillId="2" borderId="0" xfId="550" applyNumberFormat="1" applyFont="1" applyFill="1" applyBorder="1" applyAlignment="1">
      <alignment horizontal="right"/>
    </xf>
    <xf numFmtId="3" fontId="11" fillId="2" borderId="0" xfId="550" applyNumberFormat="1" applyFont="1" applyFill="1" applyBorder="1" applyAlignment="1">
      <alignment horizontal="right" vertical="center"/>
    </xf>
    <xf numFmtId="3" fontId="11" fillId="2" borderId="0" xfId="550" quotePrefix="1" applyNumberFormat="1" applyFont="1" applyFill="1" applyBorder="1" applyAlignment="1">
      <alignment horizontal="right"/>
    </xf>
    <xf numFmtId="3" fontId="11" fillId="2" borderId="0" xfId="101" quotePrefix="1" applyNumberFormat="1" applyFont="1" applyFill="1" applyBorder="1" applyAlignment="1">
      <alignment horizontal="right"/>
    </xf>
    <xf numFmtId="3" fontId="22" fillId="2" borderId="0" xfId="102" applyNumberFormat="1" applyFont="1" applyFill="1" applyBorder="1" applyAlignment="1">
      <alignment horizontal="right" vertical="center"/>
    </xf>
    <xf numFmtId="0" fontId="16" fillId="2" borderId="3" xfId="101" applyNumberFormat="1" applyFont="1" applyFill="1" applyBorder="1" applyAlignment="1">
      <alignment horizontal="right"/>
    </xf>
    <xf numFmtId="3" fontId="11" fillId="2" borderId="3" xfId="71" applyNumberFormat="1" applyFont="1" applyFill="1" applyBorder="1" applyProtection="1"/>
    <xf numFmtId="3" fontId="11" fillId="2" borderId="3" xfId="71" applyNumberFormat="1" applyFont="1" applyFill="1" applyBorder="1"/>
    <xf numFmtId="3" fontId="11" fillId="2" borderId="3" xfId="71" applyNumberFormat="1" applyFont="1" applyFill="1" applyBorder="1" applyAlignment="1">
      <alignment horizontal="right"/>
    </xf>
    <xf numFmtId="3" fontId="11" fillId="2" borderId="3" xfId="101" applyNumberFormat="1" applyFont="1" applyFill="1" applyBorder="1" applyAlignment="1">
      <alignment horizontal="right"/>
    </xf>
    <xf numFmtId="166" fontId="18" fillId="2" borderId="0" xfId="71" applyNumberFormat="1" applyFont="1" applyFill="1" applyAlignment="1">
      <alignment horizontal="left"/>
    </xf>
    <xf numFmtId="166" fontId="12" fillId="2" borderId="0" xfId="71" applyNumberFormat="1" applyFont="1" applyFill="1"/>
    <xf numFmtId="0" fontId="23" fillId="2" borderId="0" xfId="102" applyFont="1" applyFill="1"/>
    <xf numFmtId="166" fontId="12" fillId="2" borderId="0" xfId="71" applyNumberFormat="1" applyFont="1" applyFill="1" applyAlignment="1">
      <alignment horizontal="center"/>
    </xf>
    <xf numFmtId="166" fontId="13" fillId="2" borderId="1" xfId="71" applyNumberFormat="1" applyFont="1" applyFill="1" applyBorder="1"/>
    <xf numFmtId="166" fontId="13" fillId="2" borderId="1" xfId="71" applyNumberFormat="1" applyFont="1" applyFill="1" applyBorder="1" applyAlignment="1">
      <alignment horizontal="center"/>
    </xf>
    <xf numFmtId="166" fontId="11" fillId="2" borderId="0" xfId="71" applyNumberFormat="1" applyFont="1" applyFill="1"/>
    <xf numFmtId="166" fontId="14" fillId="2" borderId="2" xfId="71" applyNumberFormat="1" applyFont="1" applyFill="1" applyBorder="1" applyAlignment="1">
      <alignment horizontal="center" vertical="center"/>
    </xf>
    <xf numFmtId="3" fontId="16" fillId="2" borderId="0" xfId="550" applyNumberFormat="1" applyFont="1" applyFill="1" applyBorder="1" applyAlignment="1">
      <alignment horizontal="right"/>
    </xf>
    <xf numFmtId="3" fontId="11" fillId="2" borderId="0" xfId="71" applyNumberFormat="1" applyFont="1" applyFill="1" applyAlignment="1">
      <alignment horizontal="right"/>
    </xf>
    <xf numFmtId="3" fontId="22" fillId="2" borderId="0" xfId="550" applyNumberFormat="1" applyFont="1" applyFill="1" applyBorder="1" applyAlignment="1">
      <alignment horizontal="right" vertical="center"/>
    </xf>
    <xf numFmtId="3" fontId="11" fillId="2" borderId="0" xfId="550" applyNumberFormat="1" applyFont="1" applyFill="1" applyBorder="1" applyAlignment="1" applyProtection="1">
      <alignment horizontal="right"/>
    </xf>
    <xf numFmtId="166" fontId="17" fillId="2" borderId="3" xfId="71" applyNumberFormat="1" applyFont="1" applyFill="1" applyBorder="1" applyAlignment="1">
      <alignment horizontal="left"/>
    </xf>
    <xf numFmtId="166" fontId="11" fillId="2" borderId="3" xfId="71" applyNumberFormat="1" applyFont="1" applyFill="1" applyBorder="1" applyAlignment="1">
      <alignment horizontal="left"/>
    </xf>
    <xf numFmtId="166" fontId="11" fillId="2" borderId="3" xfId="71" applyNumberFormat="1" applyFont="1" applyFill="1" applyBorder="1" applyAlignment="1">
      <alignment horizontal="center"/>
    </xf>
    <xf numFmtId="171" fontId="11" fillId="2" borderId="3" xfId="550" applyNumberFormat="1" applyFont="1" applyFill="1" applyBorder="1"/>
    <xf numFmtId="171" fontId="11" fillId="2" borderId="3" xfId="550" applyNumberFormat="1" applyFont="1" applyFill="1" applyBorder="1" applyAlignment="1">
      <alignment horizontal="right"/>
    </xf>
    <xf numFmtId="171" fontId="11" fillId="2" borderId="3" xfId="550" applyNumberFormat="1" applyFont="1" applyFill="1" applyBorder="1" applyAlignment="1">
      <alignment horizontal="center" vertical="center"/>
    </xf>
    <xf numFmtId="166" fontId="20" fillId="2" borderId="0" xfId="71" applyNumberFormat="1" applyFont="1" applyFill="1" applyAlignment="1">
      <alignment horizontal="center"/>
    </xf>
    <xf numFmtId="166" fontId="20" fillId="2" borderId="0" xfId="71" applyNumberFormat="1" applyFont="1" applyFill="1"/>
    <xf numFmtId="166" fontId="15" fillId="2" borderId="0" xfId="71" applyNumberFormat="1" applyFont="1" applyFill="1" applyBorder="1" applyAlignment="1">
      <alignment horizontal="center"/>
    </xf>
    <xf numFmtId="166" fontId="15" fillId="2" borderId="0" xfId="71" applyNumberFormat="1" applyFont="1" applyFill="1" applyBorder="1"/>
    <xf numFmtId="37" fontId="13" fillId="2" borderId="0" xfId="71" applyNumberFormat="1" applyFont="1" applyFill="1" applyBorder="1" applyAlignment="1" applyProtection="1">
      <alignment horizontal="center"/>
    </xf>
    <xf numFmtId="0" fontId="24" fillId="2" borderId="0" xfId="102" applyFont="1" applyFill="1" applyAlignment="1">
      <alignment horizontal="center" vertical="center"/>
    </xf>
    <xf numFmtId="166" fontId="13" fillId="2" borderId="5" xfId="71" applyNumberFormat="1" applyFont="1" applyFill="1" applyBorder="1" applyAlignment="1">
      <alignment horizontal="center" vertical="center"/>
    </xf>
    <xf numFmtId="166" fontId="13" fillId="2" borderId="0" xfId="71" applyNumberFormat="1" applyFont="1" applyFill="1" applyBorder="1" applyAlignment="1">
      <alignment vertical="top"/>
    </xf>
    <xf numFmtId="166" fontId="17" fillId="2" borderId="0" xfId="71" applyNumberFormat="1" applyFont="1" applyFill="1" applyBorder="1" applyAlignment="1">
      <alignment horizontal="left" vertical="top"/>
    </xf>
    <xf numFmtId="166" fontId="16" fillId="2" borderId="0" xfId="71" applyNumberFormat="1" applyFont="1" applyFill="1" applyBorder="1" applyAlignment="1">
      <alignment vertical="top"/>
    </xf>
    <xf numFmtId="166" fontId="17" fillId="2" borderId="0" xfId="71" applyNumberFormat="1" applyFont="1" applyFill="1" applyBorder="1" applyAlignment="1">
      <alignment horizontal="center" vertical="top"/>
    </xf>
    <xf numFmtId="166" fontId="16" fillId="2" borderId="0" xfId="71" applyNumberFormat="1" applyFont="1" applyFill="1" applyBorder="1" applyAlignment="1">
      <alignment horizontal="center" vertical="top"/>
    </xf>
    <xf numFmtId="0" fontId="24" fillId="2" borderId="0" xfId="102" applyFont="1" applyFill="1" applyAlignment="1">
      <alignment vertical="top"/>
    </xf>
    <xf numFmtId="166" fontId="16" fillId="2" borderId="0" xfId="71" applyNumberFormat="1" applyFont="1" applyFill="1" applyBorder="1" applyAlignment="1">
      <alignment horizontal="right" vertical="top"/>
    </xf>
    <xf numFmtId="166" fontId="11" fillId="2" borderId="2" xfId="71" applyNumberFormat="1" applyFont="1" applyFill="1" applyBorder="1"/>
    <xf numFmtId="166" fontId="16" fillId="2" borderId="2" xfId="71" applyNumberFormat="1" applyFont="1" applyFill="1" applyBorder="1" applyAlignment="1">
      <alignment vertical="center"/>
    </xf>
    <xf numFmtId="166" fontId="13" fillId="2" borderId="0" xfId="71" applyNumberFormat="1" applyFont="1" applyFill="1" applyBorder="1" applyAlignment="1">
      <alignment horizontal="center" vertical="center"/>
    </xf>
    <xf numFmtId="3" fontId="22" fillId="2" borderId="0" xfId="102" applyNumberFormat="1" applyFont="1" applyFill="1"/>
    <xf numFmtId="3" fontId="11" fillId="2" borderId="0" xfId="71" applyNumberFormat="1" applyFont="1" applyFill="1" applyBorder="1" applyAlignment="1" applyProtection="1">
      <alignment horizontal="right"/>
    </xf>
    <xf numFmtId="3" fontId="11" fillId="2" borderId="0" xfId="71" applyNumberFormat="1" applyFont="1" applyFill="1" applyBorder="1"/>
    <xf numFmtId="166" fontId="17" fillId="2" borderId="3" xfId="71" applyNumberFormat="1" applyFont="1" applyFill="1" applyBorder="1" applyAlignment="1">
      <alignment horizontal="center" vertical="center"/>
    </xf>
    <xf numFmtId="3" fontId="11" fillId="2" borderId="3" xfId="71" applyNumberFormat="1" applyFont="1" applyFill="1" applyBorder="1" applyAlignment="1" applyProtection="1">
      <alignment horizontal="right"/>
    </xf>
    <xf numFmtId="3" fontId="16" fillId="2" borderId="3" xfId="71" applyNumberFormat="1" applyFont="1" applyFill="1" applyBorder="1" applyAlignment="1">
      <alignment horizontal="right"/>
    </xf>
    <xf numFmtId="166" fontId="12" fillId="2" borderId="0" xfId="71" applyNumberFormat="1" applyFont="1" applyFill="1" applyBorder="1" applyAlignment="1">
      <alignment horizontal="center" vertical="center"/>
    </xf>
    <xf numFmtId="166" fontId="12" fillId="2" borderId="0" xfId="71" applyNumberFormat="1" applyFont="1" applyFill="1" applyAlignment="1">
      <alignment horizontal="center" vertical="center"/>
    </xf>
    <xf numFmtId="166" fontId="13" fillId="2" borderId="2" xfId="71" applyNumberFormat="1" applyFont="1" applyFill="1" applyBorder="1" applyAlignment="1">
      <alignment horizontal="center"/>
    </xf>
    <xf numFmtId="3" fontId="16" fillId="2" borderId="0" xfId="47" applyNumberFormat="1" applyFont="1" applyFill="1" applyBorder="1" applyAlignment="1"/>
    <xf numFmtId="3" fontId="13" fillId="2" borderId="0" xfId="71" applyNumberFormat="1" applyFont="1" applyFill="1" applyAlignment="1"/>
    <xf numFmtId="166" fontId="11" fillId="2" borderId="3" xfId="71" applyNumberFormat="1" applyFont="1" applyFill="1" applyBorder="1"/>
    <xf numFmtId="3" fontId="13" fillId="2" borderId="3" xfId="71" applyNumberFormat="1" applyFont="1" applyFill="1" applyBorder="1" applyAlignment="1" applyProtection="1">
      <alignment horizontal="right"/>
    </xf>
    <xf numFmtId="3" fontId="14" fillId="2" borderId="3" xfId="71" applyNumberFormat="1" applyFont="1" applyFill="1" applyBorder="1" applyAlignment="1">
      <alignment horizontal="right"/>
    </xf>
    <xf numFmtId="3" fontId="12" fillId="2" borderId="0" xfId="71" applyNumberFormat="1" applyFont="1" applyFill="1" applyBorder="1" applyAlignment="1">
      <alignment horizontal="right"/>
    </xf>
    <xf numFmtId="166" fontId="18" fillId="2" borderId="0" xfId="105" applyNumberFormat="1" applyFont="1" applyFill="1" applyAlignment="1"/>
    <xf numFmtId="166" fontId="11" fillId="2" borderId="0" xfId="71" applyNumberFormat="1" applyFont="1" applyFill="1" applyAlignment="1">
      <alignment horizontal="center"/>
    </xf>
    <xf numFmtId="166" fontId="17" fillId="2" borderId="0" xfId="105" applyNumberFormat="1" applyFont="1" applyFill="1" applyAlignment="1">
      <alignment horizontal="right" vertical="top"/>
    </xf>
    <xf numFmtId="166" fontId="15" fillId="2" borderId="0" xfId="71" applyNumberFormat="1" applyFont="1" applyFill="1" applyBorder="1" applyAlignment="1">
      <alignment horizontal="left"/>
    </xf>
    <xf numFmtId="166" fontId="14" fillId="2" borderId="0" xfId="71" applyNumberFormat="1" applyFont="1" applyFill="1" applyBorder="1" applyAlignment="1">
      <alignment horizontal="left"/>
    </xf>
    <xf numFmtId="166" fontId="14" fillId="2" borderId="0" xfId="71" applyNumberFormat="1" applyFont="1" applyFill="1" applyBorder="1" applyAlignment="1">
      <alignment horizontal="center" vertical="center"/>
    </xf>
    <xf numFmtId="166" fontId="14" fillId="2" borderId="0" xfId="71" applyNumberFormat="1" applyFont="1" applyFill="1" applyBorder="1" applyAlignment="1">
      <alignment horizontal="center"/>
    </xf>
    <xf numFmtId="166" fontId="15" fillId="2" borderId="0" xfId="71" applyNumberFormat="1" applyFont="1" applyFill="1" applyBorder="1" applyAlignment="1">
      <alignment horizontal="center" vertical="center"/>
    </xf>
    <xf numFmtId="166" fontId="15" fillId="2" borderId="0" xfId="71" applyNumberFormat="1" applyFont="1" applyFill="1" applyBorder="1" applyAlignment="1">
      <alignment horizontal="center"/>
    </xf>
    <xf numFmtId="166" fontId="14" fillId="2" borderId="4" xfId="71" applyNumberFormat="1" applyFont="1" applyFill="1" applyBorder="1" applyAlignment="1">
      <alignment horizontal="right"/>
    </xf>
    <xf numFmtId="166" fontId="15" fillId="2" borderId="0" xfId="71" applyNumberFormat="1" applyFont="1" applyFill="1" applyBorder="1" applyAlignment="1">
      <alignment horizontal="right"/>
    </xf>
    <xf numFmtId="166" fontId="16" fillId="2" borderId="0" xfId="71" applyNumberFormat="1" applyFont="1" applyFill="1" applyAlignment="1">
      <alignment horizontal="left"/>
    </xf>
    <xf numFmtId="166" fontId="15" fillId="2" borderId="0" xfId="105" applyNumberFormat="1" applyFont="1" applyFill="1" applyAlignment="1">
      <alignment horizontal="right" vertical="top"/>
    </xf>
    <xf numFmtId="37" fontId="13" fillId="2" borderId="0" xfId="71" applyNumberFormat="1" applyFont="1" applyFill="1" applyProtection="1"/>
    <xf numFmtId="37" fontId="13" fillId="2" borderId="0" xfId="71" applyNumberFormat="1" applyFont="1" applyFill="1" applyAlignment="1" applyProtection="1">
      <alignment horizontal="center"/>
    </xf>
    <xf numFmtId="166" fontId="16" fillId="2" borderId="1" xfId="71" applyNumberFormat="1" applyFont="1" applyFill="1" applyBorder="1" applyAlignment="1">
      <alignment horizontal="center" vertical="center"/>
    </xf>
    <xf numFmtId="0" fontId="21" fillId="2" borderId="0" xfId="102" applyFont="1" applyFill="1"/>
    <xf numFmtId="0" fontId="22" fillId="2" borderId="0" xfId="102" applyFont="1" applyFill="1" applyAlignment="1">
      <alignment vertical="top"/>
    </xf>
    <xf numFmtId="166" fontId="17" fillId="2" borderId="2" xfId="71" applyNumberFormat="1" applyFont="1" applyFill="1" applyBorder="1" applyAlignment="1">
      <alignment vertical="top"/>
    </xf>
    <xf numFmtId="166" fontId="11" fillId="2" borderId="0" xfId="71" applyNumberFormat="1" applyFont="1" applyFill="1" applyBorder="1" applyAlignment="1">
      <alignment vertical="top"/>
    </xf>
    <xf numFmtId="166" fontId="14" fillId="2" borderId="0" xfId="71" applyNumberFormat="1" applyFont="1" applyFill="1" applyBorder="1" applyAlignment="1">
      <alignment horizontal="right"/>
    </xf>
    <xf numFmtId="3" fontId="14" fillId="2" borderId="0" xfId="47" applyNumberFormat="1" applyFont="1" applyFill="1" applyBorder="1"/>
    <xf numFmtId="0" fontId="22" fillId="2" borderId="0" xfId="102" applyFont="1" applyFill="1" applyAlignment="1">
      <alignment horizontal="right"/>
    </xf>
    <xf numFmtId="3" fontId="13" fillId="2" borderId="0" xfId="71" applyNumberFormat="1" applyFont="1" applyFill="1" applyBorder="1"/>
    <xf numFmtId="3" fontId="22" fillId="2" borderId="0" xfId="102" applyNumberFormat="1" applyFont="1" applyFill="1" applyAlignment="1">
      <alignment horizontal="right"/>
    </xf>
    <xf numFmtId="3" fontId="11" fillId="2" borderId="0" xfId="71" quotePrefix="1" applyNumberFormat="1" applyFont="1" applyFill="1" applyBorder="1" applyAlignment="1">
      <alignment horizontal="right"/>
    </xf>
    <xf numFmtId="3" fontId="13" fillId="2" borderId="0" xfId="71" applyNumberFormat="1" applyFont="1" applyFill="1" applyBorder="1" applyAlignment="1">
      <alignment horizontal="right"/>
    </xf>
    <xf numFmtId="166" fontId="13" fillId="2" borderId="3" xfId="71" applyNumberFormat="1" applyFont="1" applyFill="1" applyBorder="1" applyAlignment="1">
      <alignment horizontal="center"/>
    </xf>
    <xf numFmtId="37" fontId="13" fillId="2" borderId="3" xfId="71" applyNumberFormat="1" applyFont="1" applyFill="1" applyBorder="1" applyProtection="1"/>
    <xf numFmtId="166" fontId="13" fillId="2" borderId="3" xfId="71" applyNumberFormat="1" applyFont="1" applyFill="1" applyBorder="1" applyAlignment="1">
      <alignment horizontal="right"/>
    </xf>
    <xf numFmtId="0" fontId="12" fillId="2" borderId="0" xfId="102" applyFont="1" applyFill="1"/>
    <xf numFmtId="166" fontId="18" fillId="2" borderId="0" xfId="71" applyNumberFormat="1" applyFont="1" applyFill="1" applyBorder="1"/>
    <xf numFmtId="166" fontId="19" fillId="2" borderId="0" xfId="71" applyNumberFormat="1" applyFont="1" applyFill="1" applyBorder="1" applyAlignment="1"/>
    <xf numFmtId="166" fontId="19" fillId="2" borderId="0" xfId="71" applyNumberFormat="1" applyFont="1" applyFill="1" applyBorder="1"/>
    <xf numFmtId="0" fontId="13" fillId="2" borderId="0" xfId="102" applyFont="1" applyFill="1"/>
    <xf numFmtId="0" fontId="19" fillId="2" borderId="0" xfId="102" applyFont="1" applyFill="1" applyAlignment="1">
      <alignment vertical="top"/>
    </xf>
    <xf numFmtId="0" fontId="13" fillId="2" borderId="0" xfId="102" applyFont="1" applyFill="1" applyAlignment="1">
      <alignment horizontal="center"/>
    </xf>
    <xf numFmtId="0" fontId="21" fillId="2" borderId="0" xfId="102" applyFont="1" applyFill="1" applyAlignment="1">
      <alignment horizontal="center"/>
    </xf>
    <xf numFmtId="166" fontId="9" fillId="2" borderId="0" xfId="71" applyNumberFormat="1" applyFont="1" applyFill="1"/>
    <xf numFmtId="166" fontId="15" fillId="2" borderId="0" xfId="71" applyNumberFormat="1" applyFont="1" applyFill="1"/>
    <xf numFmtId="166" fontId="14" fillId="2" borderId="0" xfId="71" applyNumberFormat="1" applyFont="1" applyFill="1" applyBorder="1" applyAlignment="1"/>
    <xf numFmtId="166" fontId="15" fillId="2" borderId="0" xfId="71" applyNumberFormat="1" applyFont="1" applyFill="1" applyBorder="1" applyAlignment="1"/>
    <xf numFmtId="166" fontId="16" fillId="2" borderId="0" xfId="71" applyNumberFormat="1" applyFont="1" applyFill="1" applyBorder="1" applyAlignment="1">
      <alignment horizontal="left" vertical="top"/>
    </xf>
    <xf numFmtId="3" fontId="13" fillId="2" borderId="0" xfId="71" applyNumberFormat="1" applyFont="1" applyFill="1" applyBorder="1" applyAlignment="1">
      <alignment horizontal="right" vertical="top"/>
    </xf>
    <xf numFmtId="3" fontId="14" fillId="2" borderId="0" xfId="71" applyNumberFormat="1" applyFont="1" applyFill="1" applyBorder="1" applyAlignment="1">
      <alignment vertical="top"/>
    </xf>
    <xf numFmtId="166" fontId="13" fillId="2" borderId="0" xfId="71" applyNumberFormat="1" applyFont="1" applyFill="1" applyAlignment="1">
      <alignment vertical="top"/>
    </xf>
    <xf numFmtId="37" fontId="14" fillId="2" borderId="0" xfId="71" applyNumberFormat="1" applyFont="1" applyFill="1" applyBorder="1" applyProtection="1"/>
    <xf numFmtId="3" fontId="14" fillId="2" borderId="0" xfId="71" applyNumberFormat="1" applyFont="1" applyFill="1" applyBorder="1" applyAlignment="1" applyProtection="1"/>
    <xf numFmtId="166" fontId="11" fillId="2" borderId="0" xfId="71" applyNumberFormat="1" applyFont="1" applyFill="1" applyBorder="1" applyAlignment="1">
      <alignment horizontal="left" vertical="top"/>
    </xf>
    <xf numFmtId="3" fontId="14" fillId="2" borderId="0" xfId="71" applyNumberFormat="1" applyFont="1" applyFill="1" applyBorder="1"/>
    <xf numFmtId="166" fontId="17" fillId="2" borderId="0" xfId="71" applyNumberFormat="1" applyFont="1" applyFill="1" applyBorder="1" applyAlignment="1">
      <alignment vertical="top"/>
    </xf>
    <xf numFmtId="0" fontId="22" fillId="2" borderId="0" xfId="102" applyFont="1" applyFill="1" applyAlignment="1">
      <alignment horizontal="center"/>
    </xf>
    <xf numFmtId="166" fontId="17" fillId="2" borderId="0" xfId="71" applyNumberFormat="1" applyFont="1" applyFill="1" applyAlignment="1">
      <alignment horizontal="left"/>
    </xf>
    <xf numFmtId="166" fontId="11" fillId="2" borderId="1" xfId="71" applyNumberFormat="1" applyFont="1" applyFill="1" applyBorder="1" applyAlignment="1">
      <alignment horizontal="center"/>
    </xf>
    <xf numFmtId="166" fontId="17" fillId="2" borderId="0" xfId="71" applyNumberFormat="1" applyFont="1" applyFill="1" applyBorder="1" applyAlignment="1">
      <alignment horizontal="center"/>
    </xf>
    <xf numFmtId="3" fontId="16" fillId="2" borderId="0" xfId="71" applyNumberFormat="1" applyFont="1" applyFill="1" applyBorder="1"/>
    <xf numFmtId="166" fontId="14" fillId="2" borderId="0" xfId="107" applyNumberFormat="1" applyFont="1" applyFill="1" applyAlignment="1">
      <alignment horizontal="right"/>
    </xf>
    <xf numFmtId="166" fontId="14" fillId="2" borderId="0" xfId="107" applyNumberFormat="1" applyFont="1" applyFill="1" applyAlignment="1">
      <alignment horizontal="left"/>
    </xf>
    <xf numFmtId="166" fontId="14" fillId="2" borderId="0" xfId="107" applyNumberFormat="1" applyFont="1" applyFill="1" applyAlignment="1">
      <alignment horizontal="center"/>
    </xf>
    <xf numFmtId="166" fontId="13" fillId="2" borderId="0" xfId="107" applyNumberFormat="1" applyFont="1" applyFill="1" applyAlignment="1">
      <alignment horizontal="right"/>
    </xf>
    <xf numFmtId="166" fontId="14" fillId="2" borderId="0" xfId="107" applyNumberFormat="1" applyFont="1" applyFill="1"/>
    <xf numFmtId="166" fontId="15" fillId="2" borderId="0" xfId="107" applyNumberFormat="1" applyFont="1" applyFill="1" applyAlignment="1">
      <alignment horizontal="right"/>
    </xf>
    <xf numFmtId="166" fontId="15" fillId="2" borderId="0" xfId="107" applyNumberFormat="1" applyFont="1" applyFill="1" applyAlignment="1">
      <alignment horizontal="left"/>
    </xf>
    <xf numFmtId="166" fontId="15" fillId="2" borderId="0" xfId="107" applyNumberFormat="1" applyFont="1" applyFill="1" applyAlignment="1">
      <alignment horizontal="center"/>
    </xf>
    <xf numFmtId="166" fontId="13" fillId="2" borderId="0" xfId="107" applyNumberFormat="1" applyFont="1" applyFill="1" applyAlignment="1">
      <alignment horizontal="center"/>
    </xf>
    <xf numFmtId="166" fontId="13" fillId="2" borderId="1" xfId="107" applyNumberFormat="1" applyFont="1" applyFill="1" applyBorder="1"/>
    <xf numFmtId="166" fontId="11" fillId="2" borderId="1" xfId="107" applyNumberFormat="1" applyFont="1" applyFill="1" applyBorder="1"/>
    <xf numFmtId="166" fontId="11" fillId="2" borderId="1" xfId="107" applyNumberFormat="1" applyFont="1" applyFill="1" applyBorder="1" applyAlignment="1">
      <alignment horizontal="center"/>
    </xf>
    <xf numFmtId="166" fontId="16" fillId="2" borderId="1" xfId="107" applyNumberFormat="1" applyFont="1" applyFill="1" applyBorder="1"/>
    <xf numFmtId="166" fontId="11" fillId="2" borderId="1" xfId="107" applyNumberFormat="1" applyFont="1" applyFill="1" applyBorder="1" applyAlignment="1">
      <alignment horizontal="left"/>
    </xf>
    <xf numFmtId="166" fontId="16" fillId="2" borderId="0" xfId="107" applyNumberFormat="1" applyFont="1" applyFill="1" applyBorder="1" applyAlignment="1">
      <alignment horizontal="center" vertical="center"/>
    </xf>
    <xf numFmtId="166" fontId="16" fillId="2" borderId="0" xfId="105" applyNumberFormat="1" applyFont="1" applyFill="1" applyBorder="1" applyAlignment="1"/>
    <xf numFmtId="166" fontId="17" fillId="2" borderId="0" xfId="107" applyNumberFormat="1" applyFont="1" applyFill="1" applyBorder="1" applyAlignment="1">
      <alignment horizontal="left" vertical="top"/>
    </xf>
    <xf numFmtId="166" fontId="17" fillId="2" borderId="0" xfId="107" applyNumberFormat="1" applyFont="1" applyFill="1" applyBorder="1" applyAlignment="1">
      <alignment horizontal="center" vertical="center"/>
    </xf>
    <xf numFmtId="166" fontId="17" fillId="2" borderId="0" xfId="105" applyNumberFormat="1" applyFont="1" applyFill="1" applyBorder="1" applyAlignment="1"/>
    <xf numFmtId="166" fontId="13" fillId="2" borderId="2" xfId="107" applyNumberFormat="1" applyFont="1" applyFill="1" applyBorder="1"/>
    <xf numFmtId="166" fontId="13" fillId="2" borderId="2" xfId="107" applyNumberFormat="1" applyFont="1" applyFill="1" applyBorder="1" applyAlignment="1">
      <alignment horizontal="center"/>
    </xf>
    <xf numFmtId="166" fontId="13" fillId="2" borderId="2" xfId="107" applyNumberFormat="1" applyFont="1" applyFill="1" applyBorder="1" applyAlignment="1">
      <alignment horizontal="right"/>
    </xf>
    <xf numFmtId="166" fontId="14" fillId="2" borderId="2" xfId="107" applyNumberFormat="1" applyFont="1" applyFill="1" applyBorder="1" applyAlignment="1">
      <alignment horizontal="right"/>
    </xf>
    <xf numFmtId="166" fontId="13" fillId="2" borderId="0" xfId="107" applyNumberFormat="1" applyFont="1" applyFill="1" applyAlignment="1"/>
    <xf numFmtId="0" fontId="11" fillId="2" borderId="0" xfId="548" applyFont="1" applyFill="1" applyBorder="1" applyAlignment="1">
      <alignment horizontal="center" vertical="center"/>
    </xf>
    <xf numFmtId="0" fontId="94" fillId="2" borderId="0" xfId="102" applyFont="1" applyFill="1"/>
    <xf numFmtId="166" fontId="17" fillId="2" borderId="0" xfId="107" applyNumberFormat="1" applyFont="1" applyFill="1" applyBorder="1" applyAlignment="1">
      <alignment horizontal="right"/>
    </xf>
    <xf numFmtId="166" fontId="15" fillId="2" borderId="3" xfId="107" applyNumberFormat="1" applyFont="1" applyFill="1" applyBorder="1" applyAlignment="1">
      <alignment horizontal="left"/>
    </xf>
    <xf numFmtId="166" fontId="17" fillId="2" borderId="3" xfId="107" applyNumberFormat="1" applyFont="1" applyFill="1" applyBorder="1" applyAlignment="1">
      <alignment horizontal="left"/>
    </xf>
    <xf numFmtId="166" fontId="17" fillId="2" borderId="3" xfId="107" applyNumberFormat="1" applyFont="1" applyFill="1" applyBorder="1" applyAlignment="1">
      <alignment horizontal="center"/>
    </xf>
    <xf numFmtId="166" fontId="17" fillId="2" borderId="3" xfId="107" applyNumberFormat="1" applyFont="1" applyFill="1" applyBorder="1" applyAlignment="1">
      <alignment horizontal="right"/>
    </xf>
    <xf numFmtId="166" fontId="16" fillId="2" borderId="3" xfId="107" applyNumberFormat="1" applyFont="1" applyFill="1" applyBorder="1"/>
    <xf numFmtId="166" fontId="11" fillId="2" borderId="3" xfId="107" applyNumberFormat="1" applyFont="1" applyFill="1" applyBorder="1"/>
    <xf numFmtId="166" fontId="31" fillId="2" borderId="0" xfId="105" applyNumberFormat="1" applyFont="1" applyFill="1" applyAlignment="1">
      <alignment horizontal="left"/>
    </xf>
    <xf numFmtId="166" fontId="16" fillId="2" borderId="0" xfId="105" applyNumberFormat="1" applyFont="1" applyFill="1" applyAlignment="1">
      <alignment horizontal="left"/>
    </xf>
    <xf numFmtId="37" fontId="11" fillId="2" borderId="0" xfId="107" applyNumberFormat="1" applyFont="1" applyFill="1" applyBorder="1" applyAlignment="1" applyProtection="1">
      <alignment horizontal="right"/>
    </xf>
    <xf numFmtId="166" fontId="32" fillId="2" borderId="0" xfId="105" applyNumberFormat="1" applyFont="1" applyFill="1" applyAlignment="1">
      <alignment horizontal="left"/>
    </xf>
    <xf numFmtId="166" fontId="17" fillId="2" borderId="0" xfId="105" applyNumberFormat="1" applyFont="1" applyFill="1" applyAlignment="1">
      <alignment horizontal="left"/>
    </xf>
    <xf numFmtId="166" fontId="33" fillId="2" borderId="0" xfId="105" applyNumberFormat="1" applyFont="1" applyFill="1" applyAlignment="1">
      <alignment horizontal="left"/>
    </xf>
    <xf numFmtId="166" fontId="11" fillId="2" borderId="0" xfId="107" applyNumberFormat="1" applyFont="1" applyFill="1" applyAlignment="1">
      <alignment horizontal="center"/>
    </xf>
    <xf numFmtId="166" fontId="11" fillId="2" borderId="0" xfId="107" applyNumberFormat="1" applyFont="1" applyFill="1" applyAlignment="1">
      <alignment horizontal="right"/>
    </xf>
    <xf numFmtId="166" fontId="16" fillId="2" borderId="0" xfId="107" applyNumberFormat="1" applyFont="1" applyFill="1"/>
    <xf numFmtId="166" fontId="17" fillId="2" borderId="0" xfId="107" applyNumberFormat="1" applyFont="1" applyFill="1" applyBorder="1" applyAlignment="1">
      <alignment horizontal="center" vertical="top"/>
    </xf>
    <xf numFmtId="166" fontId="17" fillId="2" borderId="0" xfId="105" applyNumberFormat="1" applyFont="1" applyFill="1" applyBorder="1" applyAlignment="1">
      <alignment vertical="top"/>
    </xf>
    <xf numFmtId="3" fontId="11" fillId="2" borderId="3" xfId="107" applyNumberFormat="1" applyFont="1" applyFill="1" applyBorder="1" applyAlignment="1">
      <alignment horizontal="right"/>
    </xf>
    <xf numFmtId="166" fontId="11" fillId="2" borderId="3" xfId="107" applyNumberFormat="1" applyFont="1" applyFill="1" applyBorder="1" applyAlignment="1">
      <alignment horizontal="left"/>
    </xf>
    <xf numFmtId="173" fontId="11" fillId="2" borderId="3" xfId="107" applyNumberFormat="1" applyFont="1" applyFill="1" applyBorder="1" applyAlignment="1">
      <alignment horizontal="right"/>
    </xf>
    <xf numFmtId="173" fontId="11" fillId="2" borderId="3" xfId="107" applyNumberFormat="1" applyFont="1" applyFill="1" applyBorder="1"/>
    <xf numFmtId="166" fontId="18" fillId="2" borderId="0" xfId="105" applyNumberFormat="1" applyFont="1" applyFill="1" applyAlignment="1">
      <alignment horizontal="left"/>
    </xf>
    <xf numFmtId="166" fontId="19" fillId="2" borderId="0" xfId="107" applyNumberFormat="1" applyFont="1" applyFill="1" applyBorder="1" applyAlignment="1">
      <alignment horizontal="left"/>
    </xf>
    <xf numFmtId="166" fontId="19" fillId="2" borderId="0" xfId="107" applyNumberFormat="1" applyFont="1" applyFill="1" applyBorder="1" applyAlignment="1">
      <alignment horizontal="center"/>
    </xf>
    <xf numFmtId="166" fontId="19" fillId="2" borderId="0" xfId="107" applyNumberFormat="1" applyFont="1" applyFill="1" applyBorder="1" applyAlignment="1">
      <alignment horizontal="right"/>
    </xf>
    <xf numFmtId="166" fontId="12" fillId="2" borderId="0" xfId="107" applyNumberFormat="1" applyFont="1" applyFill="1" applyBorder="1"/>
    <xf numFmtId="37" fontId="12" fillId="2" borderId="0" xfId="107" applyNumberFormat="1" applyFont="1" applyFill="1" applyBorder="1" applyAlignment="1" applyProtection="1">
      <alignment horizontal="right"/>
    </xf>
    <xf numFmtId="166" fontId="34" fillId="2" borderId="0" xfId="105" applyNumberFormat="1" applyFont="1" applyFill="1" applyAlignment="1">
      <alignment horizontal="left"/>
    </xf>
    <xf numFmtId="166" fontId="16" fillId="2" borderId="0" xfId="107" applyNumberFormat="1" applyFont="1" applyFill="1" applyBorder="1" applyAlignment="1">
      <alignment horizontal="right"/>
    </xf>
    <xf numFmtId="0" fontId="22" fillId="2" borderId="0" xfId="102" applyFont="1" applyFill="1" applyAlignment="1"/>
    <xf numFmtId="173" fontId="11" fillId="2" borderId="0" xfId="107" applyNumberFormat="1" applyFont="1" applyFill="1" applyBorder="1" applyAlignment="1"/>
    <xf numFmtId="166" fontId="14" fillId="2" borderId="3" xfId="107" applyNumberFormat="1" applyFont="1" applyFill="1" applyBorder="1"/>
    <xf numFmtId="166" fontId="33" fillId="2" borderId="3" xfId="107" applyNumberFormat="1" applyFont="1" applyFill="1" applyBorder="1" applyAlignment="1">
      <alignment horizontal="left"/>
    </xf>
    <xf numFmtId="166" fontId="33" fillId="2" borderId="3" xfId="107" applyNumberFormat="1" applyFont="1" applyFill="1" applyBorder="1" applyAlignment="1">
      <alignment horizontal="center"/>
    </xf>
    <xf numFmtId="166" fontId="33" fillId="2" borderId="3" xfId="107" applyNumberFormat="1" applyFont="1" applyFill="1" applyBorder="1" applyAlignment="1">
      <alignment horizontal="right"/>
    </xf>
    <xf numFmtId="166" fontId="20" fillId="2" borderId="0" xfId="107" applyNumberFormat="1" applyFont="1" applyFill="1" applyBorder="1"/>
    <xf numFmtId="166" fontId="18" fillId="2" borderId="0" xfId="107" applyNumberFormat="1" applyFont="1" applyFill="1" applyBorder="1"/>
    <xf numFmtId="166" fontId="19" fillId="2" borderId="0" xfId="107" applyNumberFormat="1" applyFont="1" applyFill="1" applyBorder="1" applyAlignment="1">
      <alignment vertical="top"/>
    </xf>
    <xf numFmtId="166" fontId="13" fillId="2" borderId="3" xfId="107" applyNumberFormat="1" applyFont="1" applyFill="1" applyBorder="1"/>
    <xf numFmtId="166" fontId="14" fillId="2" borderId="0" xfId="105" applyNumberFormat="1" applyFont="1" applyFill="1" applyAlignment="1">
      <alignment horizontal="left"/>
    </xf>
    <xf numFmtId="37" fontId="16" fillId="2" borderId="0" xfId="107" applyNumberFormat="1" applyFont="1" applyFill="1" applyBorder="1" applyAlignment="1" applyProtection="1">
      <alignment horizontal="right"/>
    </xf>
    <xf numFmtId="166" fontId="14" fillId="2" borderId="0" xfId="107" applyNumberFormat="1" applyFont="1" applyFill="1" applyBorder="1" applyAlignment="1">
      <alignment vertical="top"/>
    </xf>
    <xf numFmtId="166" fontId="15" fillId="2" borderId="0" xfId="107" applyNumberFormat="1" applyFont="1" applyFill="1" applyBorder="1" applyAlignment="1">
      <alignment horizontal="right"/>
    </xf>
    <xf numFmtId="166" fontId="35" fillId="2" borderId="0" xfId="105" applyNumberFormat="1" applyFont="1" applyFill="1" applyAlignment="1">
      <alignment horizontal="left"/>
    </xf>
    <xf numFmtId="37" fontId="13" fillId="2" borderId="0" xfId="107" applyNumberFormat="1" applyFont="1" applyFill="1" applyBorder="1" applyAlignment="1" applyProtection="1">
      <alignment horizontal="right"/>
    </xf>
    <xf numFmtId="166" fontId="15" fillId="2" borderId="0" xfId="107" applyNumberFormat="1" applyFont="1" applyFill="1" applyBorder="1"/>
    <xf numFmtId="166" fontId="15" fillId="2" borderId="0" xfId="105" applyNumberFormat="1" applyFont="1" applyFill="1" applyAlignment="1">
      <alignment horizontal="left"/>
    </xf>
    <xf numFmtId="37" fontId="15" fillId="2" borderId="0" xfId="107" applyNumberFormat="1" applyFont="1" applyFill="1" applyBorder="1" applyAlignment="1" applyProtection="1">
      <alignment horizontal="right"/>
    </xf>
    <xf numFmtId="166" fontId="14" fillId="2" borderId="0" xfId="107" applyNumberFormat="1" applyFont="1" applyFill="1" applyBorder="1"/>
    <xf numFmtId="166" fontId="16" fillId="2" borderId="0" xfId="107" applyNumberFormat="1" applyFont="1" applyFill="1" applyBorder="1" applyAlignment="1"/>
    <xf numFmtId="0" fontId="22" fillId="2" borderId="3" xfId="102" applyFont="1" applyFill="1" applyBorder="1" applyAlignment="1">
      <alignment horizontal="center"/>
    </xf>
    <xf numFmtId="0" fontId="22" fillId="2" borderId="3" xfId="102" applyFont="1" applyFill="1" applyBorder="1"/>
    <xf numFmtId="166" fontId="11" fillId="2" borderId="3" xfId="107" applyNumberFormat="1" applyFont="1" applyFill="1" applyBorder="1" applyAlignment="1">
      <alignment horizontal="right"/>
    </xf>
    <xf numFmtId="166" fontId="36" fillId="2" borderId="0" xfId="105" applyNumberFormat="1" applyFont="1" applyFill="1" applyAlignment="1">
      <alignment horizontal="left"/>
    </xf>
    <xf numFmtId="166" fontId="36" fillId="2" borderId="0" xfId="107" applyNumberFormat="1" applyFont="1" applyFill="1" applyBorder="1" applyAlignment="1">
      <alignment horizontal="left"/>
    </xf>
    <xf numFmtId="166" fontId="36" fillId="2" borderId="0" xfId="107" applyNumberFormat="1" applyFont="1" applyFill="1" applyBorder="1" applyAlignment="1">
      <alignment vertical="top"/>
    </xf>
    <xf numFmtId="166" fontId="37" fillId="2" borderId="0" xfId="107" applyNumberFormat="1" applyFont="1" applyFill="1" applyBorder="1" applyAlignment="1">
      <alignment horizontal="left"/>
    </xf>
    <xf numFmtId="166" fontId="18" fillId="2" borderId="0" xfId="107" applyNumberFormat="1" applyFont="1" applyFill="1" applyBorder="1" applyAlignment="1">
      <alignment horizontal="right"/>
    </xf>
    <xf numFmtId="166" fontId="18" fillId="2" borderId="0" xfId="107" applyNumberFormat="1" applyFont="1" applyFill="1" applyBorder="1" applyAlignment="1">
      <alignment horizontal="left"/>
    </xf>
    <xf numFmtId="37" fontId="18" fillId="2" borderId="0" xfId="107" applyNumberFormat="1" applyFont="1" applyFill="1" applyBorder="1" applyAlignment="1" applyProtection="1">
      <alignment horizontal="right"/>
    </xf>
    <xf numFmtId="166" fontId="18" fillId="2" borderId="0" xfId="107" applyNumberFormat="1" applyFont="1" applyFill="1" applyBorder="1" applyAlignment="1">
      <alignment vertical="top"/>
    </xf>
    <xf numFmtId="166" fontId="37" fillId="2" borderId="0" xfId="107" applyNumberFormat="1" applyFont="1" applyFill="1" applyBorder="1"/>
    <xf numFmtId="166" fontId="15" fillId="2" borderId="0" xfId="107" applyNumberFormat="1" applyFont="1" applyFill="1" applyBorder="1" applyAlignment="1">
      <alignment horizontal="center"/>
    </xf>
    <xf numFmtId="166" fontId="13" fillId="2" borderId="0" xfId="107" applyNumberFormat="1" applyFont="1" applyFill="1" applyBorder="1" applyAlignment="1">
      <alignment horizontal="center"/>
    </xf>
    <xf numFmtId="166" fontId="13" fillId="2" borderId="0" xfId="107" applyNumberFormat="1" applyFont="1" applyFill="1" applyBorder="1" applyAlignment="1">
      <alignment horizontal="right"/>
    </xf>
    <xf numFmtId="166" fontId="14" fillId="2" borderId="0" xfId="107" applyNumberFormat="1" applyFont="1" applyFill="1" applyBorder="1" applyAlignment="1">
      <alignment horizontal="right"/>
    </xf>
    <xf numFmtId="0" fontId="16" fillId="2" borderId="0" xfId="548" applyFont="1" applyFill="1" applyBorder="1" applyAlignment="1">
      <alignment horizontal="center" vertical="center"/>
    </xf>
    <xf numFmtId="3" fontId="16" fillId="2" borderId="0" xfId="107" applyNumberFormat="1" applyFont="1" applyFill="1" applyBorder="1" applyAlignment="1">
      <alignment horizontal="right"/>
    </xf>
    <xf numFmtId="170" fontId="11" fillId="2" borderId="0" xfId="107" applyNumberFormat="1" applyFont="1" applyFill="1" applyBorder="1" applyAlignment="1"/>
    <xf numFmtId="170" fontId="11" fillId="2" borderId="0" xfId="107" applyNumberFormat="1" applyFont="1" applyFill="1" applyBorder="1" applyAlignment="1">
      <alignment horizontal="right"/>
    </xf>
    <xf numFmtId="3" fontId="11" fillId="2" borderId="3" xfId="107" applyNumberFormat="1" applyFont="1" applyFill="1" applyBorder="1" applyAlignment="1"/>
    <xf numFmtId="166" fontId="13" fillId="2" borderId="0" xfId="105" applyNumberFormat="1" applyFont="1" applyFill="1" applyAlignment="1">
      <alignment horizontal="center" vertical="center"/>
    </xf>
    <xf numFmtId="166" fontId="15" fillId="2" borderId="0" xfId="105" applyNumberFormat="1" applyFont="1" applyFill="1" applyAlignment="1">
      <alignment horizontal="right"/>
    </xf>
    <xf numFmtId="166" fontId="14" fillId="2" borderId="0" xfId="105" applyNumberFormat="1" applyFont="1" applyFill="1" applyAlignment="1">
      <alignment horizontal="right"/>
    </xf>
    <xf numFmtId="166" fontId="14" fillId="2" borderId="0" xfId="105" applyNumberFormat="1" applyFont="1" applyFill="1" applyAlignment="1">
      <alignment horizontal="center" vertical="center"/>
    </xf>
    <xf numFmtId="166" fontId="15" fillId="2" borderId="0" xfId="105" applyNumberFormat="1" applyFont="1" applyFill="1" applyAlignment="1">
      <alignment horizontal="center" vertical="center"/>
    </xf>
    <xf numFmtId="166" fontId="13" fillId="2" borderId="1" xfId="105" applyNumberFormat="1" applyFont="1" applyFill="1" applyBorder="1"/>
    <xf numFmtId="166" fontId="14" fillId="2" borderId="1" xfId="105" applyNumberFormat="1" applyFont="1" applyFill="1" applyBorder="1" applyAlignment="1">
      <alignment vertical="center"/>
    </xf>
    <xf numFmtId="166" fontId="14" fillId="2" borderId="1" xfId="105" applyNumberFormat="1" applyFont="1" applyFill="1" applyBorder="1" applyAlignment="1">
      <alignment horizontal="left"/>
    </xf>
    <xf numFmtId="166" fontId="14" fillId="2" borderId="1" xfId="105" applyNumberFormat="1" applyFont="1" applyFill="1" applyBorder="1"/>
    <xf numFmtId="166" fontId="14" fillId="2" borderId="0" xfId="105" applyNumberFormat="1" applyFont="1" applyFill="1" applyBorder="1" applyAlignment="1">
      <alignment horizontal="left"/>
    </xf>
    <xf numFmtId="166" fontId="16" fillId="2" borderId="0" xfId="105" applyNumberFormat="1" applyFont="1" applyFill="1" applyBorder="1" applyAlignment="1">
      <alignment horizontal="left"/>
    </xf>
    <xf numFmtId="166" fontId="16" fillId="2" borderId="0" xfId="105" applyNumberFormat="1" applyFont="1" applyFill="1" applyBorder="1" applyAlignment="1">
      <alignment horizontal="center"/>
    </xf>
    <xf numFmtId="166" fontId="14" fillId="2" borderId="0" xfId="105" applyNumberFormat="1" applyFont="1" applyFill="1" applyBorder="1"/>
    <xf numFmtId="166" fontId="15" fillId="2" borderId="0" xfId="105" applyNumberFormat="1" applyFont="1" applyFill="1" applyBorder="1" applyAlignment="1">
      <alignment horizontal="left" vertical="top"/>
    </xf>
    <xf numFmtId="166" fontId="17" fillId="2" borderId="0" xfId="105" applyNumberFormat="1" applyFont="1" applyFill="1" applyBorder="1" applyAlignment="1">
      <alignment horizontal="left" vertical="top"/>
    </xf>
    <xf numFmtId="166" fontId="11" fillId="2" borderId="0" xfId="105" applyNumberFormat="1" applyFont="1" applyFill="1" applyBorder="1" applyAlignment="1">
      <alignment vertical="top"/>
    </xf>
    <xf numFmtId="166" fontId="17" fillId="2" borderId="0" xfId="105" applyNumberFormat="1" applyFont="1" applyFill="1" applyBorder="1" applyAlignment="1">
      <alignment horizontal="center" vertical="top"/>
    </xf>
    <xf numFmtId="166" fontId="15" fillId="2" borderId="0" xfId="105" applyNumberFormat="1" applyFont="1" applyFill="1" applyBorder="1" applyAlignment="1">
      <alignment vertical="top"/>
    </xf>
    <xf numFmtId="166" fontId="16" fillId="2" borderId="0" xfId="105" applyNumberFormat="1" applyFont="1" applyFill="1" applyBorder="1" applyAlignment="1">
      <alignment vertical="center"/>
    </xf>
    <xf numFmtId="166" fontId="16" fillId="2" borderId="4" xfId="105" applyNumberFormat="1" applyFont="1" applyFill="1" applyBorder="1" applyAlignment="1">
      <alignment horizontal="right"/>
    </xf>
    <xf numFmtId="166" fontId="16" fillId="2" borderId="0" xfId="105" applyNumberFormat="1" applyFont="1" applyFill="1" applyBorder="1" applyAlignment="1">
      <alignment horizontal="right"/>
    </xf>
    <xf numFmtId="166" fontId="14" fillId="2" borderId="0" xfId="105" applyNumberFormat="1" applyFont="1" applyFill="1" applyBorder="1" applyAlignment="1">
      <alignment horizontal="right"/>
    </xf>
    <xf numFmtId="166" fontId="17" fillId="2" borderId="0" xfId="105" applyNumberFormat="1" applyFont="1" applyFill="1" applyBorder="1" applyAlignment="1">
      <alignment horizontal="right"/>
    </xf>
    <xf numFmtId="166" fontId="15" fillId="2" borderId="0" xfId="105" applyNumberFormat="1" applyFont="1" applyFill="1" applyBorder="1" applyAlignment="1">
      <alignment horizontal="right"/>
    </xf>
    <xf numFmtId="166" fontId="13" fillId="2" borderId="2" xfId="105" applyNumberFormat="1" applyFont="1" applyFill="1" applyBorder="1"/>
    <xf numFmtId="166" fontId="14" fillId="2" borderId="2" xfId="105" applyNumberFormat="1" applyFont="1" applyFill="1" applyBorder="1" applyAlignment="1">
      <alignment vertical="center"/>
    </xf>
    <xf numFmtId="166" fontId="35" fillId="2" borderId="2" xfId="105" applyNumberFormat="1" applyFont="1" applyFill="1" applyBorder="1" applyAlignment="1">
      <alignment horizontal="right"/>
    </xf>
    <xf numFmtId="166" fontId="15" fillId="2" borderId="2" xfId="105" applyNumberFormat="1" applyFont="1" applyFill="1" applyBorder="1" applyAlignment="1">
      <alignment horizontal="right"/>
    </xf>
    <xf numFmtId="166" fontId="13" fillId="2" borderId="0" xfId="105" applyNumberFormat="1" applyFont="1" applyFill="1" applyBorder="1" applyAlignment="1">
      <alignment horizontal="center" vertical="center"/>
    </xf>
    <xf numFmtId="166" fontId="35" fillId="2" borderId="0" xfId="105" applyNumberFormat="1" applyFont="1" applyFill="1" applyBorder="1" applyAlignment="1">
      <alignment horizontal="right"/>
    </xf>
    <xf numFmtId="0" fontId="11" fillId="2" borderId="0" xfId="573" applyFont="1" applyFill="1" applyBorder="1" applyAlignment="1">
      <alignment horizontal="center" vertical="center"/>
    </xf>
    <xf numFmtId="166" fontId="13" fillId="2" borderId="3" xfId="105" applyNumberFormat="1" applyFont="1" applyFill="1" applyBorder="1"/>
    <xf numFmtId="166" fontId="11" fillId="2" borderId="3" xfId="105" applyNumberFormat="1" applyFont="1" applyFill="1" applyBorder="1"/>
    <xf numFmtId="166" fontId="11" fillId="2" borderId="3" xfId="105" applyNumberFormat="1" applyFont="1" applyFill="1" applyBorder="1" applyAlignment="1">
      <alignment horizontal="center"/>
    </xf>
    <xf numFmtId="166" fontId="16" fillId="2" borderId="3" xfId="105" applyNumberFormat="1" applyFont="1" applyFill="1" applyBorder="1"/>
    <xf numFmtId="3" fontId="16" fillId="2" borderId="3" xfId="105" applyNumberFormat="1" applyFont="1" applyFill="1" applyBorder="1"/>
    <xf numFmtId="166" fontId="12" fillId="2" borderId="0" xfId="105" applyNumberFormat="1" applyFont="1" applyFill="1" applyBorder="1"/>
    <xf numFmtId="166" fontId="18" fillId="2" borderId="0" xfId="105" applyNumberFormat="1" applyFont="1" applyFill="1" applyBorder="1"/>
    <xf numFmtId="166" fontId="12" fillId="2" borderId="0" xfId="105" applyNumberFormat="1" applyFont="1" applyFill="1"/>
    <xf numFmtId="166" fontId="18" fillId="2" borderId="0" xfId="105" applyNumberFormat="1" applyFont="1" applyFill="1" applyBorder="1" applyAlignment="1"/>
    <xf numFmtId="37" fontId="18" fillId="2" borderId="0" xfId="105" applyNumberFormat="1" applyFont="1" applyFill="1" applyBorder="1" applyAlignment="1" applyProtection="1"/>
    <xf numFmtId="3" fontId="38" fillId="2" borderId="0" xfId="105" applyNumberFormat="1" applyFont="1" applyFill="1" applyBorder="1" applyAlignment="1">
      <alignment horizontal="right"/>
    </xf>
    <xf numFmtId="166" fontId="15" fillId="2" borderId="3" xfId="105" applyNumberFormat="1" applyFont="1" applyFill="1" applyBorder="1" applyAlignment="1">
      <alignment horizontal="left"/>
    </xf>
    <xf numFmtId="166" fontId="17" fillId="2" borderId="3" xfId="105" applyNumberFormat="1" applyFont="1" applyFill="1" applyBorder="1" applyAlignment="1">
      <alignment horizontal="left"/>
    </xf>
    <xf numFmtId="166" fontId="20" fillId="2" borderId="0" xfId="105" applyNumberFormat="1" applyFont="1" applyFill="1" applyBorder="1"/>
    <xf numFmtId="166" fontId="31" fillId="2" borderId="0" xfId="105" applyNumberFormat="1" applyFont="1" applyFill="1" applyBorder="1" applyAlignment="1"/>
    <xf numFmtId="166" fontId="16" fillId="2" borderId="0" xfId="105" applyNumberFormat="1" applyFont="1" applyFill="1" applyAlignment="1">
      <alignment horizontal="center"/>
    </xf>
    <xf numFmtId="37" fontId="16" fillId="2" borderId="0" xfId="105" applyNumberFormat="1" applyFont="1" applyFill="1" applyBorder="1" applyAlignment="1" applyProtection="1"/>
    <xf numFmtId="166" fontId="15" fillId="2" borderId="0" xfId="105" applyNumberFormat="1" applyFont="1" applyFill="1" applyBorder="1" applyAlignment="1">
      <alignment horizontal="center"/>
    </xf>
    <xf numFmtId="3" fontId="13" fillId="2" borderId="0" xfId="105" applyNumberFormat="1" applyFont="1" applyFill="1" applyBorder="1"/>
    <xf numFmtId="3" fontId="13" fillId="2" borderId="0" xfId="48" applyNumberFormat="1" applyFont="1" applyFill="1" applyBorder="1" applyAlignment="1" applyProtection="1"/>
    <xf numFmtId="3" fontId="13" fillId="2" borderId="0" xfId="48" applyNumberFormat="1" applyFont="1" applyFill="1" applyBorder="1"/>
    <xf numFmtId="3" fontId="16" fillId="2" borderId="0" xfId="105" applyNumberFormat="1" applyFont="1" applyFill="1" applyBorder="1" applyAlignment="1">
      <alignment horizontal="right"/>
    </xf>
    <xf numFmtId="3" fontId="21" fillId="2" borderId="0" xfId="102" applyNumberFormat="1" applyFont="1" applyFill="1"/>
    <xf numFmtId="3" fontId="11" fillId="2" borderId="0" xfId="48" applyNumberFormat="1" applyFont="1" applyFill="1" applyBorder="1" applyAlignment="1">
      <alignment horizontal="right"/>
    </xf>
    <xf numFmtId="3" fontId="16" fillId="2" borderId="0" xfId="48" applyNumberFormat="1" applyFont="1" applyFill="1" applyBorder="1" applyAlignment="1">
      <alignment horizontal="right"/>
    </xf>
    <xf numFmtId="3" fontId="17" fillId="2" borderId="0" xfId="48" applyNumberFormat="1" applyFont="1" applyFill="1" applyBorder="1" applyAlignment="1">
      <alignment horizontal="right"/>
    </xf>
    <xf numFmtId="166" fontId="11" fillId="2" borderId="3" xfId="105" applyNumberFormat="1" applyFont="1" applyFill="1" applyBorder="1" applyAlignment="1">
      <alignment horizontal="center" vertical="center"/>
    </xf>
    <xf numFmtId="3" fontId="11" fillId="2" borderId="3" xfId="105" applyNumberFormat="1" applyFont="1" applyFill="1" applyBorder="1" applyAlignment="1">
      <alignment horizontal="right"/>
    </xf>
    <xf numFmtId="3" fontId="11" fillId="2" borderId="3" xfId="105" applyNumberFormat="1" applyFont="1" applyFill="1" applyBorder="1" applyAlignment="1" applyProtection="1">
      <alignment horizontal="right"/>
    </xf>
    <xf numFmtId="166" fontId="12" fillId="2" borderId="0" xfId="105" applyNumberFormat="1" applyFont="1" applyFill="1" applyBorder="1" applyAlignment="1">
      <alignment horizontal="center" vertical="center"/>
    </xf>
    <xf numFmtId="166" fontId="18" fillId="2" borderId="0" xfId="105" applyNumberFormat="1" applyFont="1" applyFill="1" applyAlignment="1">
      <alignment horizontal="center" vertical="center"/>
    </xf>
    <xf numFmtId="3" fontId="13" fillId="2" borderId="0" xfId="105" applyNumberFormat="1" applyFont="1" applyFill="1" applyBorder="1" applyAlignment="1" applyProtection="1">
      <alignment horizontal="center"/>
    </xf>
    <xf numFmtId="3" fontId="11" fillId="2" borderId="0" xfId="105" quotePrefix="1" applyNumberFormat="1" applyFont="1" applyFill="1" applyBorder="1" applyAlignment="1">
      <alignment horizontal="right"/>
    </xf>
    <xf numFmtId="166" fontId="17" fillId="2" borderId="0" xfId="105" applyNumberFormat="1" applyFont="1" applyFill="1" applyBorder="1" applyAlignment="1">
      <alignment horizontal="left" indent="2"/>
    </xf>
    <xf numFmtId="166" fontId="14" fillId="2" borderId="0" xfId="105" applyNumberFormat="1" applyFont="1" applyFill="1" applyAlignment="1">
      <alignment horizontal="center"/>
    </xf>
    <xf numFmtId="166" fontId="15" fillId="2" borderId="0" xfId="105" applyNumberFormat="1" applyFont="1" applyFill="1" applyAlignment="1">
      <alignment horizontal="center"/>
    </xf>
    <xf numFmtId="166" fontId="13" fillId="2" borderId="0" xfId="105" applyNumberFormat="1" applyFont="1" applyFill="1" applyBorder="1" applyAlignment="1">
      <alignment horizontal="center"/>
    </xf>
    <xf numFmtId="166" fontId="16" fillId="2" borderId="0" xfId="105" applyNumberFormat="1" applyFont="1" applyFill="1" applyBorder="1" applyAlignment="1">
      <alignment horizontal="center" vertical="center"/>
    </xf>
    <xf numFmtId="166" fontId="17" fillId="2" borderId="0" xfId="105" applyNumberFormat="1" applyFont="1" applyFill="1" applyBorder="1" applyAlignment="1">
      <alignment horizontal="center" vertical="center"/>
    </xf>
    <xf numFmtId="166" fontId="11" fillId="2" borderId="0" xfId="105" applyNumberFormat="1" applyFont="1" applyFill="1" applyBorder="1" applyAlignment="1"/>
    <xf numFmtId="166" fontId="39" fillId="2" borderId="0" xfId="105" applyNumberFormat="1" applyFont="1" applyFill="1" applyBorder="1" applyAlignment="1">
      <alignment horizontal="right"/>
    </xf>
    <xf numFmtId="166" fontId="11" fillId="2" borderId="0" xfId="105" applyNumberFormat="1" applyFont="1" applyFill="1" applyBorder="1" applyAlignment="1">
      <alignment horizontal="right"/>
    </xf>
    <xf numFmtId="166" fontId="13" fillId="2" borderId="2" xfId="105" applyNumberFormat="1" applyFont="1" applyFill="1" applyBorder="1" applyAlignment="1">
      <alignment horizontal="right"/>
    </xf>
    <xf numFmtId="3" fontId="11" fillId="2" borderId="0" xfId="48" applyNumberFormat="1" applyFont="1" applyFill="1" applyBorder="1"/>
    <xf numFmtId="3" fontId="11" fillId="2" borderId="0" xfId="48" applyNumberFormat="1" applyFont="1" applyFill="1" applyBorder="1" applyAlignment="1" applyProtection="1"/>
    <xf numFmtId="166" fontId="77" fillId="2" borderId="0" xfId="105" applyNumberFormat="1" applyFont="1" applyFill="1" applyBorder="1" applyAlignment="1">
      <alignment horizontal="left" indent="1"/>
    </xf>
    <xf numFmtId="166" fontId="76" fillId="2" borderId="0" xfId="105" applyNumberFormat="1" applyFont="1" applyFill="1" applyBorder="1" applyAlignment="1">
      <alignment horizontal="left"/>
    </xf>
    <xf numFmtId="166" fontId="13" fillId="2" borderId="3" xfId="105" applyNumberFormat="1" applyFont="1" applyFill="1" applyBorder="1" applyAlignment="1">
      <alignment horizontal="center"/>
    </xf>
    <xf numFmtId="166" fontId="14" fillId="2" borderId="3" xfId="105" applyNumberFormat="1" applyFont="1" applyFill="1" applyBorder="1"/>
    <xf numFmtId="3" fontId="14" fillId="2" borderId="3" xfId="105" applyNumberFormat="1" applyFont="1" applyFill="1" applyBorder="1"/>
    <xf numFmtId="166" fontId="12" fillId="2" borderId="0" xfId="105" applyNumberFormat="1" applyFont="1" applyFill="1" applyBorder="1" applyAlignment="1">
      <alignment horizontal="center"/>
    </xf>
    <xf numFmtId="166" fontId="18" fillId="2" borderId="0" xfId="105" applyNumberFormat="1" applyFont="1" applyFill="1" applyAlignment="1">
      <alignment horizontal="right"/>
    </xf>
    <xf numFmtId="166" fontId="18" fillId="2" borderId="0" xfId="105" applyNumberFormat="1" applyFont="1" applyFill="1" applyAlignment="1">
      <alignment horizontal="center"/>
    </xf>
    <xf numFmtId="166" fontId="13" fillId="2" borderId="0" xfId="105" applyNumberFormat="1" applyFont="1" applyFill="1" applyAlignment="1">
      <alignment horizontal="center"/>
    </xf>
    <xf numFmtId="166" fontId="40" fillId="2" borderId="0" xfId="105" applyNumberFormat="1" applyFont="1" applyFill="1" applyBorder="1" applyAlignment="1">
      <alignment horizontal="right"/>
    </xf>
    <xf numFmtId="166" fontId="13" fillId="2" borderId="0" xfId="105" applyNumberFormat="1" applyFont="1" applyFill="1" applyBorder="1" applyAlignment="1">
      <alignment horizontal="right"/>
    </xf>
    <xf numFmtId="166" fontId="14" fillId="2" borderId="0" xfId="105" applyNumberFormat="1" applyFont="1" applyFill="1" applyBorder="1" applyAlignment="1">
      <alignment horizontal="center" vertical="center"/>
    </xf>
    <xf numFmtId="3" fontId="13" fillId="2" borderId="3" xfId="105" applyNumberFormat="1" applyFont="1" applyFill="1" applyBorder="1"/>
    <xf numFmtId="3" fontId="13" fillId="2" borderId="3" xfId="105" applyNumberFormat="1" applyFont="1" applyFill="1" applyBorder="1" applyAlignment="1">
      <alignment horizontal="right"/>
    </xf>
    <xf numFmtId="0" fontId="41" fillId="2" borderId="0" xfId="1" applyNumberFormat="1" applyFont="1" applyFill="1"/>
    <xf numFmtId="0" fontId="26" fillId="3" borderId="0" xfId="1" applyNumberFormat="1" applyFont="1" applyFill="1" applyBorder="1" applyAlignment="1">
      <alignment horizontal="right" vertical="top"/>
    </xf>
    <xf numFmtId="0" fontId="17" fillId="3" borderId="0" xfId="1" applyNumberFormat="1" applyFont="1" applyFill="1" applyBorder="1" applyAlignment="1">
      <alignment horizontal="right" wrapText="1"/>
    </xf>
    <xf numFmtId="0" fontId="28" fillId="3" borderId="0" xfId="1" applyNumberFormat="1" applyFont="1" applyFill="1" applyBorder="1" applyAlignment="1">
      <alignment horizontal="right" wrapText="1"/>
    </xf>
    <xf numFmtId="3" fontId="11" fillId="2" borderId="0" xfId="129" applyNumberFormat="1" applyFont="1" applyFill="1" applyBorder="1" applyAlignment="1">
      <alignment horizontal="right" vertical="center"/>
    </xf>
    <xf numFmtId="0" fontId="26" fillId="2" borderId="0" xfId="128" applyFont="1" applyFill="1" applyAlignment="1">
      <alignment horizontal="left" indent="1"/>
    </xf>
    <xf numFmtId="0" fontId="28" fillId="2" borderId="0" xfId="1" applyNumberFormat="1" applyFont="1" applyFill="1"/>
    <xf numFmtId="0" fontId="28" fillId="2" borderId="0" xfId="1" applyNumberFormat="1" applyFont="1" applyFill="1" applyAlignment="1">
      <alignment horizontal="center"/>
    </xf>
    <xf numFmtId="0" fontId="22" fillId="2" borderId="0" xfId="1" applyNumberFormat="1" applyFont="1" applyFill="1" applyBorder="1" applyAlignment="1">
      <alignment horizontal="right"/>
    </xf>
    <xf numFmtId="171" fontId="28" fillId="2" borderId="0" xfId="1" applyNumberFormat="1" applyFont="1" applyFill="1"/>
    <xf numFmtId="171" fontId="28" fillId="2" borderId="0" xfId="1" applyNumberFormat="1" applyFont="1" applyFill="1" applyAlignment="1">
      <alignment horizontal="center"/>
    </xf>
    <xf numFmtId="171" fontId="22" fillId="2" borderId="0" xfId="1" applyNumberFormat="1" applyFont="1" applyFill="1" applyBorder="1" applyAlignment="1">
      <alignment horizontal="right"/>
    </xf>
    <xf numFmtId="0" fontId="50" fillId="2" borderId="0" xfId="128" applyFont="1" applyFill="1" applyAlignment="1">
      <alignment horizontal="right"/>
    </xf>
    <xf numFmtId="0" fontId="26" fillId="3" borderId="0" xfId="1" applyNumberFormat="1" applyFont="1" applyFill="1" applyBorder="1" applyAlignment="1">
      <alignment horizontal="right" vertical="top" wrapText="1"/>
    </xf>
    <xf numFmtId="3" fontId="75" fillId="2" borderId="0" xfId="363" quotePrefix="1" applyNumberFormat="1" applyFont="1" applyFill="1" applyBorder="1" applyAlignment="1" applyProtection="1">
      <alignment horizontal="right" vertical="center"/>
    </xf>
    <xf numFmtId="3" fontId="22" fillId="2" borderId="0" xfId="1" quotePrefix="1" applyNumberFormat="1" applyFont="1" applyFill="1" applyAlignment="1">
      <alignment horizontal="right"/>
    </xf>
    <xf numFmtId="0" fontId="54" fillId="2" borderId="0" xfId="1" applyNumberFormat="1" applyFont="1" applyFill="1" applyAlignment="1">
      <alignment horizontal="left" vertical="top" indent="1"/>
    </xf>
    <xf numFmtId="0" fontId="54" fillId="2" borderId="0" xfId="1" applyNumberFormat="1" applyFont="1" applyFill="1" applyAlignment="1">
      <alignment horizontal="center" vertical="top"/>
    </xf>
    <xf numFmtId="0" fontId="54" fillId="2" borderId="0" xfId="1" applyNumberFormat="1" applyFont="1" applyFill="1" applyBorder="1" applyAlignment="1">
      <alignment horizontal="left" vertical="top" indent="1"/>
    </xf>
    <xf numFmtId="0" fontId="54" fillId="2" borderId="0" xfId="1" applyNumberFormat="1" applyFont="1" applyFill="1" applyBorder="1" applyAlignment="1">
      <alignment horizontal="right" vertical="top"/>
    </xf>
    <xf numFmtId="0" fontId="51" fillId="2" borderId="0" xfId="1" applyNumberFormat="1" applyFont="1" applyFill="1" applyAlignment="1">
      <alignment horizontal="left" vertical="top" indent="1"/>
    </xf>
    <xf numFmtId="0" fontId="55" fillId="2" borderId="0" xfId="1" applyNumberFormat="1" applyFont="1" applyFill="1"/>
    <xf numFmtId="0" fontId="55" fillId="2" borderId="0" xfId="1" applyNumberFormat="1" applyFont="1" applyFill="1" applyAlignment="1">
      <alignment horizontal="center"/>
    </xf>
    <xf numFmtId="0" fontId="56" fillId="2" borderId="0" xfId="1" applyNumberFormat="1" applyFont="1" applyFill="1" applyBorder="1" applyAlignment="1">
      <alignment horizontal="right"/>
    </xf>
    <xf numFmtId="0" fontId="13" fillId="2" borderId="0" xfId="111" applyFont="1" applyFill="1" applyAlignment="1">
      <alignment horizontal="center"/>
    </xf>
    <xf numFmtId="0" fontId="13" fillId="2" borderId="0" xfId="111" applyFont="1" applyFill="1" applyAlignment="1">
      <alignment horizontal="right"/>
    </xf>
    <xf numFmtId="0" fontId="14" fillId="2" borderId="0" xfId="111" applyFont="1" applyFill="1" applyAlignment="1">
      <alignment horizontal="right"/>
    </xf>
    <xf numFmtId="0" fontId="83" fillId="2" borderId="0" xfId="111" applyFont="1" applyFill="1" applyAlignment="1">
      <alignment horizontal="left"/>
    </xf>
    <xf numFmtId="0" fontId="14" fillId="2" borderId="0" xfId="111" applyFont="1" applyFill="1" applyAlignment="1">
      <alignment horizontal="center"/>
    </xf>
    <xf numFmtId="0" fontId="15" fillId="2" borderId="0" xfId="111" applyFont="1" applyFill="1" applyAlignment="1">
      <alignment horizontal="right"/>
    </xf>
    <xf numFmtId="0" fontId="82" fillId="2" borderId="0" xfId="111" applyFont="1" applyFill="1" applyAlignment="1">
      <alignment horizontal="left"/>
    </xf>
    <xf numFmtId="0" fontId="15" fillId="2" borderId="0" xfId="111" applyFont="1" applyFill="1" applyAlignment="1">
      <alignment horizontal="center"/>
    </xf>
    <xf numFmtId="0" fontId="13" fillId="2" borderId="1" xfId="111" applyFont="1" applyFill="1" applyBorder="1"/>
    <xf numFmtId="0" fontId="13" fillId="2" borderId="1" xfId="111" applyFont="1" applyFill="1" applyBorder="1" applyAlignment="1">
      <alignment horizontal="left"/>
    </xf>
    <xf numFmtId="0" fontId="13" fillId="2" borderId="1" xfId="111" applyFont="1" applyFill="1" applyBorder="1" applyAlignment="1">
      <alignment horizontal="center"/>
    </xf>
    <xf numFmtId="0" fontId="13" fillId="2" borderId="1" xfId="111" applyFont="1" applyFill="1" applyBorder="1" applyAlignment="1">
      <alignment horizontal="right"/>
    </xf>
    <xf numFmtId="168" fontId="16" fillId="2" borderId="0" xfId="90" applyNumberFormat="1" applyFont="1" applyFill="1" applyBorder="1" applyAlignment="1">
      <alignment horizontal="center"/>
    </xf>
    <xf numFmtId="0" fontId="16" fillId="2" borderId="0" xfId="111" applyFont="1" applyFill="1" applyBorder="1" applyAlignment="1">
      <alignment horizontal="right"/>
    </xf>
    <xf numFmtId="168" fontId="17" fillId="2" borderId="0" xfId="90" applyNumberFormat="1" applyFont="1" applyFill="1" applyBorder="1" applyAlignment="1">
      <alignment horizontal="center" vertical="top"/>
    </xf>
    <xf numFmtId="0" fontId="17" fillId="2" borderId="0" xfId="111" applyFont="1" applyFill="1" applyBorder="1" applyAlignment="1">
      <alignment horizontal="right"/>
    </xf>
    <xf numFmtId="0" fontId="11" fillId="2" borderId="0" xfId="111" applyFont="1" applyFill="1" applyBorder="1" applyAlignment="1">
      <alignment vertical="top"/>
    </xf>
    <xf numFmtId="0" fontId="13" fillId="2" borderId="2" xfId="111" applyFont="1" applyFill="1" applyBorder="1" applyAlignment="1"/>
    <xf numFmtId="0" fontId="13" fillId="2" borderId="0" xfId="111" applyFont="1" applyFill="1" applyBorder="1" applyAlignment="1"/>
    <xf numFmtId="0" fontId="17" fillId="2" borderId="0" xfId="111" applyFont="1" applyFill="1" applyBorder="1" applyAlignment="1">
      <alignment horizontal="right" vertical="top"/>
    </xf>
    <xf numFmtId="0" fontId="13" fillId="2" borderId="2" xfId="111" applyFont="1" applyFill="1" applyBorder="1"/>
    <xf numFmtId="0" fontId="11" fillId="2" borderId="2" xfId="111" applyFont="1" applyFill="1" applyBorder="1"/>
    <xf numFmtId="0" fontId="11" fillId="2" borderId="2" xfId="111" applyFont="1" applyFill="1" applyBorder="1" applyAlignment="1">
      <alignment horizontal="center"/>
    </xf>
    <xf numFmtId="0" fontId="11" fillId="2" borderId="2" xfId="111" applyFont="1" applyFill="1" applyBorder="1" applyAlignment="1">
      <alignment horizontal="right"/>
    </xf>
    <xf numFmtId="0" fontId="11" fillId="2" borderId="0" xfId="111" applyFont="1" applyFill="1" applyBorder="1" applyAlignment="1">
      <alignment horizontal="left"/>
    </xf>
    <xf numFmtId="0" fontId="11" fillId="2" borderId="0" xfId="111" applyFont="1" applyFill="1" applyBorder="1" applyAlignment="1">
      <alignment horizontal="right"/>
    </xf>
    <xf numFmtId="0" fontId="13" fillId="2" borderId="4" xfId="111" applyFont="1" applyFill="1" applyBorder="1"/>
    <xf numFmtId="3" fontId="75" fillId="2" borderId="0" xfId="363" applyNumberFormat="1" applyFont="1" applyFill="1" applyBorder="1" applyAlignment="1" applyProtection="1">
      <alignment horizontal="right" vertical="center"/>
    </xf>
    <xf numFmtId="3" fontId="11" fillId="2" borderId="0" xfId="1" applyNumberFormat="1" applyFont="1" applyFill="1" applyBorder="1" applyAlignment="1">
      <alignment horizontal="right" vertical="center"/>
    </xf>
    <xf numFmtId="3" fontId="75" fillId="2" borderId="0" xfId="128" applyNumberFormat="1" applyFont="1" applyFill="1" applyBorder="1" applyAlignment="1">
      <alignment horizontal="right" vertical="center"/>
    </xf>
    <xf numFmtId="0" fontId="11" fillId="2" borderId="3" xfId="128" applyFont="1" applyFill="1" applyBorder="1" applyAlignment="1">
      <alignment horizontal="left"/>
    </xf>
    <xf numFmtId="3" fontId="11" fillId="2" borderId="3" xfId="128" applyNumberFormat="1" applyFont="1" applyFill="1" applyBorder="1" applyAlignment="1">
      <alignment horizontal="right" vertical="center"/>
    </xf>
    <xf numFmtId="3" fontId="11" fillId="2" borderId="3" xfId="1" applyNumberFormat="1" applyFont="1" applyFill="1" applyBorder="1" applyAlignment="1">
      <alignment vertical="center"/>
    </xf>
    <xf numFmtId="0" fontId="86" fillId="2" borderId="0" xfId="128" applyFont="1" applyFill="1" applyAlignment="1">
      <alignment horizontal="right"/>
    </xf>
    <xf numFmtId="0" fontId="87" fillId="2" borderId="0" xfId="128" applyFont="1" applyFill="1" applyAlignment="1">
      <alignment horizontal="right" vertical="top"/>
    </xf>
    <xf numFmtId="0" fontId="14" fillId="2" borderId="0" xfId="111" applyFont="1" applyFill="1" applyAlignment="1">
      <alignment horizontal="left"/>
    </xf>
    <xf numFmtId="0" fontId="15" fillId="2" borderId="0" xfId="111" applyFont="1" applyFill="1" applyAlignment="1">
      <alignment horizontal="left"/>
    </xf>
    <xf numFmtId="0" fontId="16" fillId="2" borderId="0" xfId="111" applyFont="1" applyFill="1" applyBorder="1"/>
    <xf numFmtId="0" fontId="16" fillId="2" borderId="0" xfId="111" applyFont="1" applyFill="1" applyBorder="1" applyAlignment="1">
      <alignment horizontal="center"/>
    </xf>
    <xf numFmtId="3" fontId="16" fillId="2" borderId="0" xfId="111" applyNumberFormat="1" applyFont="1" applyFill="1"/>
    <xf numFmtId="0" fontId="17" fillId="2" borderId="0" xfId="111" applyFont="1" applyFill="1" applyBorder="1" applyAlignment="1">
      <alignment vertical="top"/>
    </xf>
    <xf numFmtId="3" fontId="16" fillId="2" borderId="0" xfId="111" applyNumberFormat="1" applyFont="1" applyFill="1" applyBorder="1" applyAlignment="1"/>
    <xf numFmtId="0" fontId="13" fillId="2" borderId="3" xfId="111" applyFont="1" applyFill="1" applyBorder="1"/>
    <xf numFmtId="0" fontId="15" fillId="2" borderId="3" xfId="111" applyFont="1" applyFill="1" applyBorder="1" applyAlignment="1">
      <alignment horizontal="left"/>
    </xf>
    <xf numFmtId="0" fontId="15" fillId="2" borderId="3" xfId="111" applyFont="1" applyFill="1" applyBorder="1" applyAlignment="1">
      <alignment horizontal="center"/>
    </xf>
    <xf numFmtId="37" fontId="14" fillId="2" borderId="3" xfId="111" applyNumberFormat="1" applyFont="1" applyFill="1" applyBorder="1" applyAlignment="1" applyProtection="1">
      <alignment horizontal="right"/>
    </xf>
    <xf numFmtId="37" fontId="13" fillId="2" borderId="3" xfId="111" applyNumberFormat="1" applyFont="1" applyFill="1" applyBorder="1" applyProtection="1"/>
    <xf numFmtId="37" fontId="14" fillId="2" borderId="3" xfId="111" applyNumberFormat="1" applyFont="1" applyFill="1" applyBorder="1" applyProtection="1"/>
    <xf numFmtId="0" fontId="20" fillId="2" borderId="0" xfId="111" applyFont="1" applyFill="1" applyBorder="1"/>
    <xf numFmtId="0" fontId="32" fillId="2" borderId="0" xfId="111" applyFont="1" applyFill="1" applyBorder="1" applyAlignment="1">
      <alignment horizontal="left"/>
    </xf>
    <xf numFmtId="0" fontId="32" fillId="2" borderId="0" xfId="111" applyFont="1" applyFill="1" applyBorder="1" applyAlignment="1">
      <alignment horizontal="center"/>
    </xf>
    <xf numFmtId="37" fontId="31" fillId="2" borderId="0" xfId="111" applyNumberFormat="1" applyFont="1" applyFill="1" applyBorder="1" applyAlignment="1" applyProtection="1">
      <alignment horizontal="right"/>
    </xf>
    <xf numFmtId="0" fontId="20" fillId="2" borderId="0" xfId="111" applyFont="1" applyFill="1" applyAlignment="1">
      <alignment horizontal="right"/>
    </xf>
    <xf numFmtId="0" fontId="20" fillId="2" borderId="0" xfId="111" applyFont="1" applyFill="1"/>
    <xf numFmtId="0" fontId="31" fillId="2" borderId="0" xfId="111" applyFont="1" applyFill="1" applyBorder="1" applyAlignment="1">
      <alignment horizontal="left"/>
    </xf>
    <xf numFmtId="37" fontId="31" fillId="2" borderId="0" xfId="111" applyNumberFormat="1" applyFont="1" applyFill="1" applyBorder="1" applyProtection="1"/>
    <xf numFmtId="37" fontId="31" fillId="2" borderId="0" xfId="405" applyFont="1" applyFill="1" applyAlignment="1">
      <alignment horizontal="right"/>
    </xf>
    <xf numFmtId="37" fontId="32" fillId="2" borderId="0" xfId="405" applyFont="1" applyFill="1" applyAlignment="1">
      <alignment horizontal="right" vertical="top"/>
    </xf>
    <xf numFmtId="0" fontId="15" fillId="2" borderId="0" xfId="111" applyFont="1" applyFill="1" applyBorder="1" applyAlignment="1">
      <alignment horizontal="left"/>
    </xf>
    <xf numFmtId="0" fontId="15" fillId="2" borderId="0" xfId="111" applyFont="1" applyFill="1" applyBorder="1" applyAlignment="1">
      <alignment horizontal="center"/>
    </xf>
    <xf numFmtId="37" fontId="14" fillId="2" borderId="0" xfId="111" applyNumberFormat="1" applyFont="1" applyFill="1" applyBorder="1" applyAlignment="1" applyProtection="1">
      <alignment horizontal="right"/>
    </xf>
    <xf numFmtId="0" fontId="35" fillId="2" borderId="0" xfId="111" applyFont="1" applyFill="1" applyBorder="1" applyAlignment="1">
      <alignment horizontal="right"/>
    </xf>
    <xf numFmtId="0" fontId="14" fillId="2" borderId="0" xfId="111" applyFont="1" applyFill="1"/>
    <xf numFmtId="37" fontId="14" fillId="2" borderId="0" xfId="111" applyNumberFormat="1" applyFont="1" applyFill="1" applyBorder="1" applyProtection="1"/>
    <xf numFmtId="168" fontId="14" fillId="2" borderId="0" xfId="90" applyNumberFormat="1" applyFont="1" applyFill="1" applyAlignment="1">
      <alignment horizontal="right"/>
    </xf>
    <xf numFmtId="168" fontId="14" fillId="2" borderId="0" xfId="90" applyNumberFormat="1" applyFont="1" applyFill="1" applyAlignment="1">
      <alignment horizontal="left"/>
    </xf>
    <xf numFmtId="168" fontId="14" fillId="2" borderId="0" xfId="90" applyNumberFormat="1" applyFont="1" applyFill="1"/>
    <xf numFmtId="168" fontId="15" fillId="2" borderId="0" xfId="90" applyNumberFormat="1" applyFont="1" applyFill="1" applyAlignment="1">
      <alignment horizontal="right"/>
    </xf>
    <xf numFmtId="168" fontId="15" fillId="2" borderId="0" xfId="90" applyNumberFormat="1" applyFont="1" applyFill="1" applyAlignment="1">
      <alignment horizontal="left"/>
    </xf>
    <xf numFmtId="168" fontId="13" fillId="2" borderId="1" xfId="90" applyNumberFormat="1" applyFont="1" applyFill="1" applyBorder="1"/>
    <xf numFmtId="168" fontId="13" fillId="2" borderId="3" xfId="90" applyNumberFormat="1" applyFont="1" applyFill="1" applyBorder="1"/>
    <xf numFmtId="166" fontId="16" fillId="2" borderId="0" xfId="76" applyNumberFormat="1" applyFont="1" applyFill="1" applyBorder="1" applyAlignment="1">
      <alignment horizontal="right"/>
    </xf>
    <xf numFmtId="166" fontId="17" fillId="2" borderId="0" xfId="76" applyNumberFormat="1" applyFont="1" applyFill="1" applyBorder="1" applyAlignment="1">
      <alignment horizontal="right"/>
    </xf>
    <xf numFmtId="168" fontId="13" fillId="2" borderId="2" xfId="90" applyNumberFormat="1" applyFont="1" applyFill="1" applyBorder="1"/>
    <xf numFmtId="168" fontId="13" fillId="2" borderId="3" xfId="90" applyNumberFormat="1" applyFont="1" applyFill="1" applyBorder="1" applyAlignment="1">
      <alignment horizontal="left"/>
    </xf>
    <xf numFmtId="168" fontId="15" fillId="2" borderId="3" xfId="90" applyNumberFormat="1" applyFont="1" applyFill="1" applyBorder="1"/>
    <xf numFmtId="168" fontId="20" fillId="2" borderId="0" xfId="90" applyNumberFormat="1" applyFont="1" applyFill="1"/>
    <xf numFmtId="168" fontId="31" fillId="2" borderId="0" xfId="90" applyNumberFormat="1" applyFont="1" applyFill="1"/>
    <xf numFmtId="168" fontId="31" fillId="2" borderId="0" xfId="90" applyNumberFormat="1" applyFont="1" applyFill="1" applyAlignment="1">
      <alignment horizontal="right"/>
    </xf>
    <xf numFmtId="168" fontId="32" fillId="2" borderId="0" xfId="90" applyNumberFormat="1" applyFont="1" applyFill="1" applyAlignment="1">
      <alignment horizontal="right" vertical="top"/>
    </xf>
    <xf numFmtId="168" fontId="14" fillId="2" borderId="0" xfId="90" applyNumberFormat="1" applyFont="1" applyFill="1" applyBorder="1" applyAlignment="1">
      <alignment horizontal="left"/>
    </xf>
    <xf numFmtId="168" fontId="13" fillId="2" borderId="0" xfId="90" applyNumberFormat="1" applyFont="1" applyFill="1" applyAlignment="1">
      <alignment horizontal="center"/>
    </xf>
    <xf numFmtId="168" fontId="14" fillId="2" borderId="0" xfId="90" applyNumberFormat="1" applyFont="1" applyFill="1" applyAlignment="1">
      <alignment horizontal="center"/>
    </xf>
    <xf numFmtId="168" fontId="15" fillId="2" borderId="0" xfId="90" applyNumberFormat="1" applyFont="1" applyFill="1" applyAlignment="1">
      <alignment horizontal="center"/>
    </xf>
    <xf numFmtId="168" fontId="15" fillId="2" borderId="3" xfId="90" applyNumberFormat="1" applyFont="1" applyFill="1" applyBorder="1" applyAlignment="1">
      <alignment horizontal="center"/>
    </xf>
    <xf numFmtId="168" fontId="15" fillId="2" borderId="0" xfId="90" applyNumberFormat="1" applyFont="1" applyFill="1" applyAlignment="1"/>
    <xf numFmtId="168" fontId="13" fillId="2" borderId="1" xfId="90" applyNumberFormat="1" applyFont="1" applyFill="1" applyBorder="1" applyAlignment="1">
      <alignment horizontal="center"/>
    </xf>
    <xf numFmtId="166" fontId="14" fillId="2" borderId="0" xfId="76" applyNumberFormat="1" applyFont="1" applyFill="1" applyBorder="1" applyAlignment="1">
      <alignment horizontal="left"/>
    </xf>
    <xf numFmtId="168" fontId="14" fillId="2" borderId="0" xfId="90" applyNumberFormat="1" applyFont="1" applyFill="1" applyBorder="1" applyAlignment="1">
      <alignment horizontal="center"/>
    </xf>
    <xf numFmtId="168" fontId="14" fillId="2" borderId="0" xfId="90" applyNumberFormat="1" applyFont="1" applyFill="1" applyBorder="1" applyAlignment="1">
      <alignment horizontal="right"/>
    </xf>
    <xf numFmtId="166" fontId="14" fillId="2" borderId="0" xfId="76" applyNumberFormat="1" applyFont="1" applyFill="1" applyBorder="1" applyAlignment="1">
      <alignment horizontal="right"/>
    </xf>
    <xf numFmtId="166" fontId="15" fillId="2" borderId="0" xfId="76" applyNumberFormat="1" applyFont="1" applyFill="1" applyBorder="1" applyAlignment="1">
      <alignment horizontal="left"/>
    </xf>
    <xf numFmtId="168" fontId="15" fillId="2" borderId="0" xfId="90" applyNumberFormat="1" applyFont="1" applyFill="1" applyBorder="1" applyAlignment="1">
      <alignment horizontal="right" vertical="top"/>
    </xf>
    <xf numFmtId="166" fontId="14" fillId="2" borderId="0" xfId="76" applyNumberFormat="1" applyFont="1" applyFill="1" applyBorder="1" applyAlignment="1">
      <alignment horizontal="right" vertical="top"/>
    </xf>
    <xf numFmtId="168" fontId="15" fillId="2" borderId="0" xfId="90" applyNumberFormat="1" applyFont="1" applyFill="1" applyBorder="1" applyAlignment="1">
      <alignment horizontal="right"/>
    </xf>
    <xf numFmtId="166" fontId="15" fillId="2" borderId="0" xfId="76" applyNumberFormat="1" applyFont="1" applyFill="1" applyBorder="1" applyAlignment="1">
      <alignment horizontal="right"/>
    </xf>
    <xf numFmtId="168" fontId="13" fillId="2" borderId="2" xfId="90" applyNumberFormat="1" applyFont="1" applyFill="1" applyBorder="1" applyAlignment="1">
      <alignment horizontal="center"/>
    </xf>
    <xf numFmtId="168" fontId="20" fillId="2" borderId="0" xfId="90" applyNumberFormat="1" applyFont="1" applyFill="1" applyAlignment="1">
      <alignment horizontal="center"/>
    </xf>
    <xf numFmtId="166" fontId="14" fillId="2" borderId="0" xfId="543" applyNumberFormat="1" applyFont="1" applyFill="1"/>
    <xf numFmtId="166" fontId="14" fillId="2" borderId="0" xfId="76" applyNumberFormat="1" applyFont="1" applyFill="1" applyAlignment="1">
      <alignment horizontal="right"/>
    </xf>
    <xf numFmtId="166" fontId="15" fillId="2" borderId="0" xfId="76" applyNumberFormat="1" applyFont="1" applyFill="1" applyAlignment="1">
      <alignment horizontal="right"/>
    </xf>
    <xf numFmtId="166" fontId="15" fillId="2" borderId="0" xfId="543" applyNumberFormat="1" applyFont="1" applyFill="1" applyAlignment="1">
      <alignment horizontal="left"/>
    </xf>
    <xf numFmtId="166" fontId="15" fillId="2" borderId="0" xfId="543" applyNumberFormat="1" applyFont="1" applyFill="1"/>
    <xf numFmtId="166" fontId="13" fillId="2" borderId="1" xfId="543" applyNumberFormat="1" applyFont="1" applyFill="1" applyBorder="1"/>
    <xf numFmtId="166" fontId="14" fillId="2" borderId="1" xfId="543" applyNumberFormat="1" applyFont="1" applyFill="1" applyBorder="1" applyAlignment="1">
      <alignment horizontal="left"/>
    </xf>
    <xf numFmtId="166" fontId="14" fillId="2" borderId="1" xfId="543" applyNumberFormat="1" applyFont="1" applyFill="1" applyBorder="1"/>
    <xf numFmtId="166" fontId="16" fillId="2" borderId="0" xfId="543" applyNumberFormat="1" applyFont="1" applyFill="1" applyBorder="1" applyAlignment="1">
      <alignment horizontal="right"/>
    </xf>
    <xf numFmtId="166" fontId="17" fillId="2" borderId="0" xfId="543" applyNumberFormat="1" applyFont="1" applyFill="1" applyBorder="1" applyAlignment="1">
      <alignment horizontal="left" indent="1"/>
    </xf>
    <xf numFmtId="166" fontId="17" fillId="2" borderId="0" xfId="543" applyNumberFormat="1" applyFont="1" applyFill="1" applyBorder="1" applyAlignment="1">
      <alignment horizontal="right" vertical="top"/>
    </xf>
    <xf numFmtId="166" fontId="16" fillId="2" borderId="0" xfId="543" applyNumberFormat="1" applyFont="1" applyFill="1" applyBorder="1" applyAlignment="1">
      <alignment horizontal="right" vertical="center"/>
    </xf>
    <xf numFmtId="166" fontId="13" fillId="2" borderId="2" xfId="543" applyNumberFormat="1" applyFont="1" applyFill="1" applyBorder="1"/>
    <xf numFmtId="166" fontId="11" fillId="2" borderId="2" xfId="543" applyNumberFormat="1" applyFont="1" applyFill="1" applyBorder="1"/>
    <xf numFmtId="166" fontId="17" fillId="2" borderId="2" xfId="543" applyNumberFormat="1" applyFont="1" applyFill="1" applyBorder="1" applyAlignment="1">
      <alignment horizontal="right"/>
    </xf>
    <xf numFmtId="166" fontId="13" fillId="2" borderId="3" xfId="543" applyNumberFormat="1" applyFont="1" applyFill="1" applyBorder="1"/>
    <xf numFmtId="166" fontId="14" fillId="2" borderId="3" xfId="543" applyNumberFormat="1" applyFont="1" applyFill="1" applyBorder="1" applyAlignment="1"/>
    <xf numFmtId="166" fontId="20" fillId="2" borderId="0" xfId="543" applyNumberFormat="1" applyFont="1" applyFill="1" applyBorder="1"/>
    <xf numFmtId="166" fontId="15" fillId="2" borderId="0" xfId="76" applyNumberFormat="1" applyFont="1" applyFill="1"/>
    <xf numFmtId="166" fontId="15" fillId="2" borderId="0" xfId="76" applyNumberFormat="1" applyFont="1" applyFill="1" applyBorder="1"/>
    <xf numFmtId="166" fontId="15" fillId="2" borderId="0" xfId="76" applyNumberFormat="1" applyFont="1" applyFill="1" applyAlignment="1">
      <alignment horizontal="left"/>
    </xf>
    <xf numFmtId="166" fontId="13" fillId="2" borderId="1" xfId="76" applyNumberFormat="1" applyFont="1" applyFill="1" applyBorder="1"/>
    <xf numFmtId="166" fontId="14" fillId="2" borderId="1" xfId="76" applyNumberFormat="1" applyFont="1" applyFill="1" applyBorder="1" applyAlignment="1">
      <alignment horizontal="left"/>
    </xf>
    <xf numFmtId="166" fontId="14" fillId="2" borderId="1" xfId="76" applyNumberFormat="1" applyFont="1" applyFill="1" applyBorder="1"/>
    <xf numFmtId="166" fontId="17" fillId="2" borderId="0" xfId="76" applyNumberFormat="1" applyFont="1" applyFill="1" applyBorder="1" applyAlignment="1">
      <alignment horizontal="center"/>
    </xf>
    <xf numFmtId="166" fontId="13" fillId="2" borderId="2" xfId="76" applyNumberFormat="1" applyFont="1" applyFill="1" applyBorder="1"/>
    <xf numFmtId="166" fontId="17" fillId="2" borderId="2" xfId="76" applyNumberFormat="1" applyFont="1" applyFill="1" applyBorder="1"/>
    <xf numFmtId="166" fontId="11" fillId="2" borderId="2" xfId="76" applyNumberFormat="1" applyFont="1" applyFill="1" applyBorder="1" applyAlignment="1">
      <alignment horizontal="right"/>
    </xf>
    <xf numFmtId="166" fontId="11" fillId="2" borderId="2" xfId="76" applyNumberFormat="1" applyFont="1" applyFill="1" applyBorder="1"/>
    <xf numFmtId="166" fontId="17" fillId="2" borderId="0" xfId="76" applyNumberFormat="1" applyFont="1" applyFill="1" applyBorder="1"/>
    <xf numFmtId="166" fontId="11" fillId="2" borderId="0" xfId="76" applyNumberFormat="1" applyFont="1" applyFill="1" applyBorder="1" applyAlignment="1">
      <alignment horizontal="right"/>
    </xf>
    <xf numFmtId="3" fontId="16" fillId="2" borderId="0" xfId="76" applyNumberFormat="1" applyFont="1" applyFill="1" applyBorder="1" applyAlignment="1">
      <alignment horizontal="right"/>
    </xf>
    <xf numFmtId="3" fontId="16" fillId="2" borderId="0" xfId="76" applyNumberFormat="1" applyFont="1" applyFill="1"/>
    <xf numFmtId="3" fontId="11" fillId="2" borderId="0" xfId="76" applyNumberFormat="1" applyFont="1" applyFill="1" applyBorder="1" applyAlignment="1">
      <alignment horizontal="right"/>
    </xf>
    <xf numFmtId="166" fontId="13" fillId="2" borderId="3" xfId="76" applyNumberFormat="1" applyFont="1" applyFill="1" applyBorder="1"/>
    <xf numFmtId="166" fontId="15" fillId="2" borderId="3" xfId="76" applyNumberFormat="1" applyFont="1" applyFill="1" applyBorder="1" applyAlignment="1">
      <alignment horizontal="left"/>
    </xf>
    <xf numFmtId="171" fontId="13" fillId="2" borderId="3" xfId="52" applyNumberFormat="1" applyFont="1" applyFill="1" applyBorder="1" applyProtection="1"/>
    <xf numFmtId="166" fontId="20" fillId="2" borderId="0" xfId="76" applyNumberFormat="1" applyFont="1" applyFill="1"/>
    <xf numFmtId="166" fontId="20" fillId="2" borderId="0" xfId="76" applyNumberFormat="1" applyFont="1" applyFill="1" applyBorder="1"/>
    <xf numFmtId="166" fontId="14" fillId="2" borderId="0" xfId="543" applyNumberFormat="1" applyFont="1" applyFill="1" applyAlignment="1">
      <alignment horizontal="right"/>
    </xf>
    <xf numFmtId="166" fontId="14" fillId="2" borderId="0" xfId="543" applyNumberFormat="1" applyFont="1" applyFill="1" applyAlignment="1">
      <alignment horizontal="left"/>
    </xf>
    <xf numFmtId="166" fontId="15" fillId="2" borderId="0" xfId="543" applyNumberFormat="1" applyFont="1" applyFill="1" applyAlignment="1">
      <alignment horizontal="right"/>
    </xf>
    <xf numFmtId="166" fontId="17" fillId="2" borderId="4" xfId="543" applyNumberFormat="1" applyFont="1" applyFill="1" applyBorder="1" applyAlignment="1">
      <alignment horizontal="right"/>
    </xf>
    <xf numFmtId="166" fontId="13" fillId="2" borderId="0" xfId="543" applyNumberFormat="1" applyFont="1" applyFill="1" applyAlignment="1">
      <alignment horizontal="right"/>
    </xf>
    <xf numFmtId="166" fontId="77" fillId="2" borderId="0" xfId="543" applyNumberFormat="1" applyFont="1" applyFill="1" applyBorder="1" applyAlignment="1">
      <alignment horizontal="left" indent="1"/>
    </xf>
    <xf numFmtId="166" fontId="77" fillId="2" borderId="0" xfId="543" applyNumberFormat="1" applyFont="1" applyFill="1" applyBorder="1" applyAlignment="1">
      <alignment horizontal="right"/>
    </xf>
    <xf numFmtId="166" fontId="76" fillId="2" borderId="0" xfId="543" applyNumberFormat="1" applyFont="1" applyFill="1" applyBorder="1" applyAlignment="1">
      <alignment horizontal="left" indent="1"/>
    </xf>
    <xf numFmtId="166" fontId="76" fillId="2" borderId="0" xfId="543" applyNumberFormat="1" applyFont="1" applyFill="1" applyBorder="1" applyAlignment="1">
      <alignment horizontal="right" vertical="top"/>
    </xf>
    <xf numFmtId="166" fontId="77" fillId="2" borderId="0" xfId="543" applyNumberFormat="1" applyFont="1" applyFill="1" applyBorder="1" applyAlignment="1">
      <alignment horizontal="right" vertical="center"/>
    </xf>
    <xf numFmtId="166" fontId="75" fillId="2" borderId="2" xfId="543" applyNumberFormat="1" applyFont="1" applyFill="1" applyBorder="1"/>
    <xf numFmtId="166" fontId="76" fillId="2" borderId="2" xfId="543" applyNumberFormat="1" applyFont="1" applyFill="1" applyBorder="1" applyAlignment="1">
      <alignment horizontal="right"/>
    </xf>
    <xf numFmtId="166" fontId="75" fillId="2" borderId="4" xfId="543" applyNumberFormat="1" applyFont="1" applyFill="1" applyBorder="1"/>
    <xf numFmtId="166" fontId="76" fillId="2" borderId="4" xfId="543" applyNumberFormat="1" applyFont="1" applyFill="1" applyBorder="1" applyAlignment="1">
      <alignment horizontal="right"/>
    </xf>
    <xf numFmtId="166" fontId="77" fillId="2" borderId="0" xfId="543" applyNumberFormat="1" applyFont="1" applyFill="1" applyBorder="1" applyAlignment="1">
      <alignment horizontal="left" vertical="top" indent="1"/>
    </xf>
    <xf numFmtId="166" fontId="76" fillId="2" borderId="0" xfId="543" applyNumberFormat="1" applyFont="1" applyFill="1" applyBorder="1" applyAlignment="1">
      <alignment horizontal="left" vertical="top" indent="1"/>
    </xf>
    <xf numFmtId="166" fontId="75" fillId="2" borderId="3" xfId="76" applyNumberFormat="1" applyFont="1" applyFill="1" applyBorder="1"/>
    <xf numFmtId="166" fontId="76" fillId="2" borderId="3" xfId="76" applyNumberFormat="1" applyFont="1" applyFill="1" applyBorder="1" applyAlignment="1">
      <alignment horizontal="left"/>
    </xf>
    <xf numFmtId="171" fontId="75" fillId="2" borderId="3" xfId="52" applyNumberFormat="1" applyFont="1" applyFill="1" applyBorder="1" applyProtection="1"/>
    <xf numFmtId="166" fontId="75" fillId="2" borderId="0" xfId="76" applyNumberFormat="1" applyFont="1" applyFill="1"/>
    <xf numFmtId="0" fontId="73" fillId="2" borderId="0" xfId="80" applyFont="1" applyFill="1" applyBorder="1" applyAlignment="1">
      <alignment horizontal="left"/>
    </xf>
    <xf numFmtId="166" fontId="13" fillId="2" borderId="0" xfId="542" applyNumberFormat="1" applyFont="1" applyFill="1" applyAlignment="1">
      <alignment horizontal="center"/>
    </xf>
    <xf numFmtId="166" fontId="13" fillId="2" borderId="0" xfId="542" applyNumberFormat="1" applyFont="1" applyFill="1" applyBorder="1"/>
    <xf numFmtId="0" fontId="74" fillId="2" borderId="0" xfId="80" applyFont="1" applyFill="1" applyBorder="1" applyAlignment="1">
      <alignment horizontal="left"/>
    </xf>
    <xf numFmtId="171" fontId="13" fillId="2" borderId="0" xfId="52" applyNumberFormat="1" applyFont="1" applyFill="1" applyBorder="1" applyProtection="1"/>
    <xf numFmtId="166" fontId="14" fillId="2" borderId="0" xfId="76" applyNumberFormat="1" applyFont="1" applyFill="1" applyAlignment="1">
      <alignment horizontal="left"/>
    </xf>
    <xf numFmtId="166" fontId="11" fillId="2" borderId="2" xfId="76" applyNumberFormat="1" applyFont="1" applyFill="1" applyBorder="1" applyAlignment="1">
      <alignment horizontal="left"/>
    </xf>
    <xf numFmtId="166" fontId="11" fillId="2" borderId="0" xfId="76" applyNumberFormat="1" applyFont="1" applyFill="1" applyBorder="1" applyAlignment="1">
      <alignment horizontal="left"/>
    </xf>
    <xf numFmtId="3" fontId="11" fillId="2" borderId="0" xfId="76" applyNumberFormat="1" applyFont="1" applyFill="1"/>
    <xf numFmtId="167" fontId="11" fillId="2" borderId="0" xfId="52" applyNumberFormat="1" applyFont="1" applyFill="1" applyBorder="1" applyAlignment="1" applyProtection="1">
      <alignment vertical="top"/>
    </xf>
    <xf numFmtId="166" fontId="31" fillId="2" borderId="0" xfId="76" applyNumberFormat="1" applyFont="1" applyFill="1" applyAlignment="1"/>
    <xf numFmtId="166" fontId="14" fillId="2" borderId="0" xfId="542" applyNumberFormat="1" applyFont="1" applyFill="1"/>
    <xf numFmtId="166" fontId="15" fillId="2" borderId="0" xfId="542" applyNumberFormat="1" applyFont="1" applyFill="1" applyAlignment="1">
      <alignment horizontal="left"/>
    </xf>
    <xf numFmtId="166" fontId="14" fillId="2" borderId="0" xfId="542" applyNumberFormat="1" applyFont="1" applyFill="1" applyAlignment="1">
      <alignment horizontal="right"/>
    </xf>
    <xf numFmtId="166" fontId="14" fillId="2" borderId="0" xfId="542" applyNumberFormat="1" applyFont="1" applyFill="1" applyAlignment="1">
      <alignment horizontal="left"/>
    </xf>
    <xf numFmtId="166" fontId="14" fillId="2" borderId="0" xfId="542" applyNumberFormat="1" applyFont="1" applyFill="1" applyAlignment="1">
      <alignment horizontal="center"/>
    </xf>
    <xf numFmtId="166" fontId="57" fillId="2" borderId="0" xfId="542" applyNumberFormat="1" applyFont="1" applyFill="1"/>
    <xf numFmtId="166" fontId="57" fillId="2" borderId="0" xfId="542" applyNumberFormat="1" applyFont="1" applyFill="1" applyBorder="1"/>
    <xf numFmtId="166" fontId="15" fillId="2" borderId="0" xfId="542" applyNumberFormat="1" applyFont="1" applyFill="1" applyAlignment="1">
      <alignment horizontal="right"/>
    </xf>
    <xf numFmtId="166" fontId="15" fillId="2" borderId="0" xfId="542" applyNumberFormat="1" applyFont="1" applyFill="1" applyAlignment="1">
      <alignment horizontal="center"/>
    </xf>
    <xf numFmtId="166" fontId="29" fillId="2" borderId="0" xfId="542" applyNumberFormat="1" applyFont="1" applyFill="1"/>
    <xf numFmtId="166" fontId="29" fillId="2" borderId="0" xfId="542" applyNumberFormat="1" applyFont="1" applyFill="1" applyBorder="1"/>
    <xf numFmtId="166" fontId="15" fillId="2" borderId="0" xfId="542" applyNumberFormat="1" applyFont="1" applyFill="1"/>
    <xf numFmtId="166" fontId="13" fillId="2" borderId="1" xfId="542" applyNumberFormat="1" applyFont="1" applyFill="1" applyBorder="1"/>
    <xf numFmtId="166" fontId="14" fillId="2" borderId="1" xfId="542" applyNumberFormat="1" applyFont="1" applyFill="1" applyBorder="1" applyAlignment="1">
      <alignment horizontal="left"/>
    </xf>
    <xf numFmtId="166" fontId="13" fillId="2" borderId="1" xfId="542" applyNumberFormat="1" applyFont="1" applyFill="1" applyBorder="1" applyAlignment="1">
      <alignment horizontal="center"/>
    </xf>
    <xf numFmtId="166" fontId="14" fillId="2" borderId="1" xfId="542" applyNumberFormat="1" applyFont="1" applyFill="1" applyBorder="1"/>
    <xf numFmtId="166" fontId="16" fillId="2" borderId="0" xfId="542" applyNumberFormat="1" applyFont="1" applyFill="1" applyBorder="1" applyAlignment="1">
      <alignment horizontal="left"/>
    </xf>
    <xf numFmtId="166" fontId="16" fillId="2" borderId="0" xfId="542" applyNumberFormat="1" applyFont="1" applyFill="1" applyBorder="1" applyAlignment="1">
      <alignment horizontal="center"/>
    </xf>
    <xf numFmtId="166" fontId="16" fillId="2" borderId="0" xfId="542" applyNumberFormat="1" applyFont="1" applyFill="1" applyBorder="1" applyAlignment="1">
      <alignment horizontal="right"/>
    </xf>
    <xf numFmtId="166" fontId="17" fillId="2" borderId="0" xfId="542" applyNumberFormat="1" applyFont="1" applyFill="1" applyBorder="1" applyAlignment="1">
      <alignment horizontal="left"/>
    </xf>
    <xf numFmtId="166" fontId="17" fillId="2" borderId="0" xfId="542" applyNumberFormat="1" applyFont="1" applyFill="1" applyBorder="1" applyAlignment="1">
      <alignment horizontal="center"/>
    </xf>
    <xf numFmtId="166" fontId="17" fillId="2" borderId="0" xfId="542" applyNumberFormat="1" applyFont="1" applyFill="1" applyBorder="1" applyAlignment="1">
      <alignment horizontal="right"/>
    </xf>
    <xf numFmtId="166" fontId="11" fillId="2" borderId="0" xfId="542" applyNumberFormat="1" applyFont="1" applyFill="1" applyBorder="1" applyAlignment="1">
      <alignment horizontal="center"/>
    </xf>
    <xf numFmtId="166" fontId="11" fillId="2" borderId="0" xfId="542" applyNumberFormat="1" applyFont="1" applyFill="1" applyBorder="1" applyAlignment="1">
      <alignment horizontal="right"/>
    </xf>
    <xf numFmtId="166" fontId="11" fillId="2" borderId="2" xfId="542" applyNumberFormat="1" applyFont="1" applyFill="1" applyBorder="1"/>
    <xf numFmtId="166" fontId="17" fillId="2" borderId="2" xfId="542" applyNumberFormat="1" applyFont="1" applyFill="1" applyBorder="1"/>
    <xf numFmtId="166" fontId="17" fillId="2" borderId="2" xfId="542" applyNumberFormat="1" applyFont="1" applyFill="1" applyBorder="1" applyAlignment="1">
      <alignment horizontal="center"/>
    </xf>
    <xf numFmtId="166" fontId="11" fillId="2" borderId="2" xfId="542" applyNumberFormat="1" applyFont="1" applyFill="1" applyBorder="1" applyAlignment="1">
      <alignment horizontal="right"/>
    </xf>
    <xf numFmtId="166" fontId="17" fillId="2" borderId="0" xfId="542" applyNumberFormat="1" applyFont="1" applyFill="1" applyBorder="1"/>
    <xf numFmtId="3" fontId="16" fillId="2" borderId="0" xfId="542" applyNumberFormat="1" applyFont="1" applyFill="1"/>
    <xf numFmtId="166" fontId="16" fillId="2" borderId="0" xfId="542" applyNumberFormat="1" applyFont="1" applyFill="1" applyBorder="1"/>
    <xf numFmtId="170" fontId="16" fillId="2" borderId="0" xfId="39" applyNumberFormat="1" applyFont="1" applyFill="1" applyBorder="1" applyAlignment="1" applyProtection="1">
      <alignment horizontal="right"/>
    </xf>
    <xf numFmtId="3" fontId="16" fillId="2" borderId="0" xfId="39" applyNumberFormat="1" applyFont="1" applyFill="1" applyBorder="1" applyAlignment="1" applyProtection="1">
      <alignment horizontal="right"/>
    </xf>
    <xf numFmtId="3" fontId="11" fillId="2" borderId="0" xfId="542" applyNumberFormat="1" applyFont="1" applyFill="1"/>
    <xf numFmtId="166" fontId="13" fillId="2" borderId="3" xfId="542" applyNumberFormat="1" applyFont="1" applyFill="1" applyBorder="1"/>
    <xf numFmtId="166" fontId="13" fillId="2" borderId="3" xfId="542" applyNumberFormat="1" applyFont="1" applyFill="1" applyBorder="1" applyAlignment="1">
      <alignment horizontal="center"/>
    </xf>
    <xf numFmtId="37" fontId="13" fillId="2" borderId="3" xfId="542" applyNumberFormat="1" applyFont="1" applyFill="1" applyBorder="1" applyAlignment="1" applyProtection="1">
      <alignment horizontal="right"/>
    </xf>
    <xf numFmtId="166" fontId="20" fillId="2" borderId="0" xfId="542" applyNumberFormat="1" applyFont="1" applyFill="1"/>
    <xf numFmtId="166" fontId="20" fillId="2" borderId="0" xfId="542" applyNumberFormat="1" applyFont="1" applyFill="1" applyAlignment="1">
      <alignment horizontal="center"/>
    </xf>
    <xf numFmtId="166" fontId="31" fillId="2" borderId="0" xfId="542" applyNumberFormat="1" applyFont="1" applyFill="1" applyBorder="1" applyAlignment="1">
      <alignment horizontal="left"/>
    </xf>
    <xf numFmtId="166" fontId="32" fillId="2" borderId="0" xfId="542" applyNumberFormat="1" applyFont="1" applyFill="1" applyBorder="1" applyAlignment="1">
      <alignment horizontal="left" indent="14"/>
    </xf>
    <xf numFmtId="0" fontId="83" fillId="2" borderId="0" xfId="101" applyFont="1" applyFill="1" applyAlignment="1"/>
    <xf numFmtId="0" fontId="41" fillId="2" borderId="0" xfId="1" applyNumberFormat="1" applyFont="1" applyFill="1" applyAlignment="1">
      <alignment vertical="top"/>
    </xf>
    <xf numFmtId="0" fontId="11" fillId="2" borderId="3" xfId="128" applyFont="1" applyFill="1" applyBorder="1" applyAlignment="1">
      <alignment horizontal="center" vertical="center"/>
    </xf>
    <xf numFmtId="0" fontId="14" fillId="2" borderId="0" xfId="101" applyFont="1" applyFill="1" applyAlignment="1">
      <alignment horizontal="left"/>
    </xf>
    <xf numFmtId="0" fontId="15" fillId="2" borderId="0" xfId="101" applyFont="1" applyFill="1" applyAlignment="1">
      <alignment horizontal="left" vertical="top"/>
    </xf>
    <xf numFmtId="0" fontId="80" fillId="3" borderId="0" xfId="1" applyNumberFormat="1" applyFont="1" applyFill="1" applyBorder="1" applyAlignment="1">
      <alignment horizontal="right" wrapText="1"/>
    </xf>
    <xf numFmtId="0" fontId="81" fillId="3" borderId="0" xfId="1" applyNumberFormat="1" applyFont="1" applyFill="1" applyBorder="1" applyAlignment="1">
      <alignment horizontal="right" vertical="top" wrapText="1"/>
    </xf>
    <xf numFmtId="0" fontId="75" fillId="2" borderId="0" xfId="128" applyFont="1" applyFill="1" applyBorder="1" applyAlignment="1">
      <alignment vertical="center"/>
    </xf>
    <xf numFmtId="0" fontId="15" fillId="2" borderId="0" xfId="101" applyFont="1" applyFill="1" applyAlignment="1">
      <alignment horizontal="left" vertical="top" indent="1"/>
    </xf>
    <xf numFmtId="0" fontId="26" fillId="3" borderId="4" xfId="1" applyNumberFormat="1" applyFont="1" applyFill="1" applyBorder="1" applyAlignment="1">
      <alignment horizontal="right" wrapText="1"/>
    </xf>
    <xf numFmtId="171" fontId="21" fillId="2" borderId="0" xfId="1" applyNumberFormat="1" applyFont="1" applyFill="1" applyBorder="1"/>
    <xf numFmtId="0" fontId="14" fillId="2" borderId="0" xfId="101" applyFont="1" applyFill="1" applyBorder="1" applyAlignment="1">
      <alignment vertical="center"/>
    </xf>
    <xf numFmtId="0" fontId="21" fillId="2" borderId="0" xfId="128" applyFont="1" applyFill="1" applyBorder="1" applyAlignment="1">
      <alignment vertical="center"/>
    </xf>
    <xf numFmtId="0" fontId="15" fillId="2" borderId="0" xfId="101" applyFont="1" applyFill="1" applyBorder="1" applyAlignment="1">
      <alignment vertical="top"/>
    </xf>
    <xf numFmtId="0" fontId="27" fillId="2" borderId="0" xfId="128" applyFont="1" applyFill="1" applyBorder="1" applyAlignment="1">
      <alignment vertical="top"/>
    </xf>
    <xf numFmtId="0" fontId="22" fillId="2" borderId="0" xfId="128" applyFont="1" applyFill="1" applyBorder="1" applyAlignment="1">
      <alignment vertical="center"/>
    </xf>
    <xf numFmtId="0" fontId="21" fillId="2" borderId="0" xfId="1" applyNumberFormat="1" applyFont="1" applyFill="1" applyBorder="1"/>
    <xf numFmtId="171" fontId="11" fillId="2" borderId="0" xfId="1" applyNumberFormat="1" applyFont="1" applyFill="1" applyBorder="1" applyAlignment="1">
      <alignment vertical="center"/>
    </xf>
    <xf numFmtId="0" fontId="26" fillId="3" borderId="0" xfId="1" applyNumberFormat="1" applyFont="1" applyFill="1" applyBorder="1" applyAlignment="1">
      <alignment horizontal="center" wrapText="1"/>
    </xf>
    <xf numFmtId="0" fontId="28" fillId="3" borderId="0" xfId="1" applyNumberFormat="1" applyFont="1" applyFill="1" applyBorder="1" applyAlignment="1">
      <alignment horizontal="center" vertical="top" wrapText="1"/>
    </xf>
    <xf numFmtId="166" fontId="16" fillId="2" borderId="0" xfId="71" applyNumberFormat="1" applyFont="1" applyFill="1" applyBorder="1" applyAlignment="1">
      <alignment horizontal="center"/>
    </xf>
    <xf numFmtId="166" fontId="14" fillId="2" borderId="0" xfId="71" applyNumberFormat="1" applyFont="1" applyFill="1" applyBorder="1" applyAlignment="1">
      <alignment horizontal="center"/>
    </xf>
    <xf numFmtId="166" fontId="15" fillId="2" borderId="0" xfId="71" applyNumberFormat="1" applyFont="1" applyFill="1" applyBorder="1" applyAlignment="1">
      <alignment horizontal="center"/>
    </xf>
    <xf numFmtId="166" fontId="16" fillId="2" borderId="1" xfId="71" applyNumberFormat="1" applyFont="1" applyFill="1" applyBorder="1" applyAlignment="1">
      <alignment horizontal="left"/>
    </xf>
    <xf numFmtId="166" fontId="17" fillId="2" borderId="1" xfId="71" applyNumberFormat="1" applyFont="1" applyFill="1" applyBorder="1"/>
    <xf numFmtId="166" fontId="16" fillId="2" borderId="1" xfId="71" applyNumberFormat="1" applyFont="1" applyFill="1" applyBorder="1" applyAlignment="1">
      <alignment horizontal="center"/>
    </xf>
    <xf numFmtId="166" fontId="11" fillId="2" borderId="1" xfId="71" applyNumberFormat="1" applyFont="1" applyFill="1" applyBorder="1" applyAlignment="1">
      <alignment horizontal="left"/>
    </xf>
    <xf numFmtId="166" fontId="17" fillId="2" borderId="1" xfId="71" applyNumberFormat="1" applyFont="1" applyFill="1" applyBorder="1" applyAlignment="1"/>
    <xf numFmtId="166" fontId="16" fillId="2" borderId="1" xfId="71" applyNumberFormat="1" applyFont="1" applyFill="1" applyBorder="1" applyAlignment="1"/>
    <xf numFmtId="3" fontId="16" fillId="2" borderId="0" xfId="550" applyNumberFormat="1" applyFont="1" applyFill="1" applyBorder="1" applyAlignment="1">
      <alignment horizontal="right" vertical="center"/>
    </xf>
    <xf numFmtId="3" fontId="22" fillId="2" borderId="0" xfId="102" quotePrefix="1" applyNumberFormat="1" applyFont="1" applyFill="1" applyBorder="1" applyAlignment="1">
      <alignment horizontal="right" vertical="center"/>
    </xf>
    <xf numFmtId="0" fontId="22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166" fontId="16" fillId="2" borderId="1" xfId="110" applyNumberFormat="1" applyFont="1" applyFill="1" applyBorder="1" applyAlignment="1">
      <alignment horizontal="right" vertical="center"/>
    </xf>
    <xf numFmtId="0" fontId="22" fillId="2" borderId="0" xfId="0" applyFont="1" applyFill="1" applyAlignment="1">
      <alignment vertical="center"/>
    </xf>
    <xf numFmtId="0" fontId="22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right" vertical="center"/>
    </xf>
    <xf numFmtId="0" fontId="22" fillId="2" borderId="0" xfId="0" applyFont="1" applyFill="1" applyAlignment="1">
      <alignment horizontal="center" vertical="center"/>
    </xf>
    <xf numFmtId="0" fontId="28" fillId="2" borderId="0" xfId="0" applyFont="1" applyFill="1" applyBorder="1" applyAlignment="1">
      <alignment horizontal="right" vertical="center"/>
    </xf>
    <xf numFmtId="0" fontId="22" fillId="2" borderId="2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left" vertical="center"/>
    </xf>
    <xf numFmtId="0" fontId="26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vertical="center" wrapText="1"/>
    </xf>
    <xf numFmtId="3" fontId="26" fillId="2" borderId="0" xfId="0" applyNumberFormat="1" applyFont="1" applyFill="1" applyBorder="1" applyAlignment="1">
      <alignment vertical="center"/>
    </xf>
    <xf numFmtId="0" fontId="28" fillId="2" borderId="0" xfId="0" applyFont="1" applyFill="1" applyBorder="1" applyAlignment="1">
      <alignment vertical="center"/>
    </xf>
    <xf numFmtId="3" fontId="22" fillId="2" borderId="0" xfId="0" applyNumberFormat="1" applyFont="1" applyFill="1" applyBorder="1" applyAlignment="1">
      <alignment vertical="center"/>
    </xf>
    <xf numFmtId="0" fontId="26" fillId="3" borderId="0" xfId="571" applyNumberFormat="1" applyFont="1" applyFill="1" applyBorder="1" applyAlignment="1">
      <alignment horizontal="left" wrapText="1"/>
    </xf>
    <xf numFmtId="0" fontId="28" fillId="3" borderId="0" xfId="571" applyNumberFormat="1" applyFont="1" applyFill="1" applyBorder="1" applyAlignment="1">
      <alignment horizontal="left" vertical="top" wrapText="1"/>
    </xf>
    <xf numFmtId="3" fontId="22" fillId="2" borderId="0" xfId="0" applyNumberFormat="1" applyFont="1" applyFill="1" applyBorder="1"/>
    <xf numFmtId="0" fontId="28" fillId="3" borderId="0" xfId="571" applyNumberFormat="1" applyFont="1" applyFill="1" applyBorder="1" applyAlignment="1">
      <alignment horizontal="left" vertical="top"/>
    </xf>
    <xf numFmtId="0" fontId="22" fillId="2" borderId="3" xfId="0" applyFont="1" applyFill="1" applyBorder="1" applyAlignment="1">
      <alignment vertical="center"/>
    </xf>
    <xf numFmtId="0" fontId="26" fillId="2" borderId="3" xfId="0" applyFont="1" applyFill="1" applyBorder="1" applyAlignment="1">
      <alignment vertical="center" wrapText="1"/>
    </xf>
    <xf numFmtId="3" fontId="22" fillId="2" borderId="3" xfId="0" applyNumberFormat="1" applyFont="1" applyFill="1" applyBorder="1" applyAlignment="1">
      <alignment vertical="center"/>
    </xf>
    <xf numFmtId="0" fontId="26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wrapText="1"/>
    </xf>
    <xf numFmtId="0" fontId="28" fillId="2" borderId="0" xfId="0" applyFont="1" applyFill="1" applyBorder="1" applyAlignment="1">
      <alignment vertical="top" wrapText="1"/>
    </xf>
    <xf numFmtId="0" fontId="26" fillId="3" borderId="0" xfId="571" applyNumberFormat="1" applyFont="1" applyFill="1" applyBorder="1" applyAlignment="1">
      <alignment horizontal="left" vertical="top" wrapText="1"/>
    </xf>
    <xf numFmtId="0" fontId="28" fillId="3" borderId="0" xfId="571" applyNumberFormat="1" applyFont="1" applyFill="1" applyBorder="1" applyAlignment="1">
      <alignment horizontal="left" wrapText="1"/>
    </xf>
    <xf numFmtId="166" fontId="19" fillId="2" borderId="0" xfId="105" applyNumberFormat="1" applyFont="1" applyFill="1" applyAlignment="1">
      <alignment horizontal="right" vertical="top"/>
    </xf>
    <xf numFmtId="3" fontId="22" fillId="2" borderId="0" xfId="128" quotePrefix="1" applyNumberFormat="1" applyFont="1" applyFill="1" applyBorder="1" applyAlignment="1">
      <alignment horizontal="right" vertical="center"/>
    </xf>
    <xf numFmtId="0" fontId="16" fillId="2" borderId="0" xfId="111" applyFont="1" applyFill="1" applyBorder="1" applyAlignment="1">
      <alignment horizontal="center"/>
    </xf>
    <xf numFmtId="168" fontId="16" fillId="2" borderId="0" xfId="90" applyNumberFormat="1" applyFont="1" applyFill="1" applyBorder="1" applyAlignment="1">
      <alignment horizontal="left"/>
    </xf>
    <xf numFmtId="168" fontId="16" fillId="0" borderId="0" xfId="90" applyNumberFormat="1" applyFont="1" applyFill="1" applyBorder="1"/>
    <xf numFmtId="168" fontId="11" fillId="0" borderId="0" xfId="90" applyNumberFormat="1" applyFont="1" applyFill="1" applyBorder="1"/>
    <xf numFmtId="168" fontId="17" fillId="0" borderId="0" xfId="90" applyNumberFormat="1" applyFont="1" applyFill="1" applyBorder="1" applyAlignment="1">
      <alignment vertical="top"/>
    </xf>
    <xf numFmtId="168" fontId="16" fillId="0" borderId="0" xfId="90" applyNumberFormat="1" applyFont="1" applyFill="1" applyBorder="1" applyAlignment="1">
      <alignment horizontal="left"/>
    </xf>
    <xf numFmtId="168" fontId="17" fillId="0" borderId="0" xfId="90" applyNumberFormat="1" applyFont="1" applyFill="1" applyBorder="1" applyAlignment="1">
      <alignment horizontal="left" vertical="top"/>
    </xf>
    <xf numFmtId="168" fontId="11" fillId="0" borderId="0" xfId="90" applyNumberFormat="1" applyFont="1" applyFill="1" applyBorder="1" applyAlignment="1">
      <alignment horizontal="left"/>
    </xf>
    <xf numFmtId="168" fontId="16" fillId="0" borderId="0" xfId="90" applyNumberFormat="1" applyFont="1" applyFill="1" applyBorder="1" applyAlignment="1">
      <alignment horizontal="center"/>
    </xf>
    <xf numFmtId="168" fontId="11" fillId="0" borderId="0" xfId="90" applyNumberFormat="1" applyFont="1" applyFill="1" applyBorder="1" applyAlignment="1">
      <alignment horizontal="center"/>
    </xf>
    <xf numFmtId="168" fontId="15" fillId="0" borderId="0" xfId="90" applyNumberFormat="1" applyFont="1" applyFill="1" applyAlignment="1">
      <alignment horizontal="left"/>
    </xf>
    <xf numFmtId="168" fontId="13" fillId="0" borderId="0" xfId="90" applyNumberFormat="1" applyFont="1" applyFill="1"/>
    <xf numFmtId="168" fontId="13" fillId="0" borderId="0" xfId="90" applyNumberFormat="1" applyFont="1" applyFill="1" applyAlignment="1">
      <alignment horizontal="center"/>
    </xf>
    <xf numFmtId="168" fontId="13" fillId="0" borderId="0" xfId="90" applyNumberFormat="1" applyFont="1" applyFill="1" applyAlignment="1">
      <alignment horizontal="right"/>
    </xf>
    <xf numFmtId="168" fontId="14" fillId="0" borderId="0" xfId="90" applyNumberFormat="1" applyFont="1" applyFill="1" applyAlignment="1">
      <alignment horizontal="right"/>
    </xf>
    <xf numFmtId="168" fontId="14" fillId="0" borderId="0" xfId="90" applyNumberFormat="1" applyFont="1" applyFill="1" applyAlignment="1">
      <alignment horizontal="left"/>
    </xf>
    <xf numFmtId="168" fontId="14" fillId="0" borderId="0" xfId="90" applyNumberFormat="1" applyFont="1" applyFill="1" applyAlignment="1">
      <alignment horizontal="center"/>
    </xf>
    <xf numFmtId="168" fontId="14" fillId="0" borderId="0" xfId="90" applyNumberFormat="1" applyFont="1" applyFill="1"/>
    <xf numFmtId="168" fontId="15" fillId="0" borderId="0" xfId="90" applyNumberFormat="1" applyFont="1" applyFill="1" applyAlignment="1">
      <alignment horizontal="right"/>
    </xf>
    <xf numFmtId="168" fontId="15" fillId="0" borderId="0" xfId="90" applyNumberFormat="1" applyFont="1" applyFill="1" applyAlignment="1">
      <alignment horizontal="center"/>
    </xf>
    <xf numFmtId="168" fontId="15" fillId="0" borderId="0" xfId="90" applyNumberFormat="1" applyFont="1" applyFill="1"/>
    <xf numFmtId="168" fontId="13" fillId="0" borderId="1" xfId="90" applyNumberFormat="1" applyFont="1" applyFill="1" applyBorder="1"/>
    <xf numFmtId="168" fontId="11" fillId="0" borderId="1" xfId="90" applyNumberFormat="1" applyFont="1" applyFill="1" applyBorder="1"/>
    <xf numFmtId="168" fontId="11" fillId="0" borderId="1" xfId="90" applyNumberFormat="1" applyFont="1" applyFill="1" applyBorder="1" applyAlignment="1">
      <alignment horizontal="center"/>
    </xf>
    <xf numFmtId="168" fontId="11" fillId="0" borderId="1" xfId="90" applyNumberFormat="1" applyFont="1" applyFill="1" applyBorder="1" applyAlignment="1">
      <alignment horizontal="right"/>
    </xf>
    <xf numFmtId="168" fontId="13" fillId="0" borderId="0" xfId="90" applyNumberFormat="1" applyFont="1" applyFill="1" applyBorder="1"/>
    <xf numFmtId="166" fontId="16" fillId="0" borderId="0" xfId="76" applyNumberFormat="1" applyFont="1" applyFill="1" applyBorder="1" applyAlignment="1">
      <alignment horizontal="left"/>
    </xf>
    <xf numFmtId="168" fontId="16" fillId="0" borderId="0" xfId="90" applyNumberFormat="1" applyFont="1" applyFill="1" applyBorder="1" applyAlignment="1">
      <alignment horizontal="right"/>
    </xf>
    <xf numFmtId="168" fontId="13" fillId="0" borderId="3" xfId="90" applyNumberFormat="1" applyFont="1" applyFill="1" applyBorder="1"/>
    <xf numFmtId="166" fontId="17" fillId="0" borderId="0" xfId="76" applyNumberFormat="1" applyFont="1" applyFill="1" applyBorder="1" applyAlignment="1">
      <alignment horizontal="left"/>
    </xf>
    <xf numFmtId="168" fontId="17" fillId="0" borderId="0" xfId="90" applyNumberFormat="1" applyFont="1" applyFill="1" applyBorder="1" applyAlignment="1">
      <alignment horizontal="center"/>
    </xf>
    <xf numFmtId="168" fontId="17" fillId="0" borderId="0" xfId="90" applyNumberFormat="1" applyFont="1" applyFill="1" applyBorder="1" applyAlignment="1">
      <alignment horizontal="right"/>
    </xf>
    <xf numFmtId="166" fontId="16" fillId="0" borderId="0" xfId="76" applyNumberFormat="1" applyFont="1" applyFill="1" applyBorder="1" applyAlignment="1">
      <alignment horizontal="right"/>
    </xf>
    <xf numFmtId="168" fontId="17" fillId="0" borderId="0" xfId="90" applyNumberFormat="1" applyFont="1" applyFill="1" applyBorder="1" applyAlignment="1">
      <alignment horizontal="right" vertical="top"/>
    </xf>
    <xf numFmtId="166" fontId="17" fillId="0" borderId="0" xfId="76" applyNumberFormat="1" applyFont="1" applyFill="1" applyBorder="1" applyAlignment="1">
      <alignment horizontal="right"/>
    </xf>
    <xf numFmtId="168" fontId="13" fillId="0" borderId="2" xfId="90" applyNumberFormat="1" applyFont="1" applyFill="1" applyBorder="1"/>
    <xf numFmtId="168" fontId="11" fillId="0" borderId="2" xfId="90" applyNumberFormat="1" applyFont="1" applyFill="1" applyBorder="1"/>
    <xf numFmtId="168" fontId="11" fillId="0" borderId="2" xfId="90" applyNumberFormat="1" applyFont="1" applyFill="1" applyBorder="1" applyAlignment="1">
      <alignment horizontal="center"/>
    </xf>
    <xf numFmtId="168" fontId="11" fillId="0" borderId="2" xfId="90" applyNumberFormat="1" applyFont="1" applyFill="1" applyBorder="1" applyAlignment="1">
      <alignment horizontal="right"/>
    </xf>
    <xf numFmtId="168" fontId="11" fillId="0" borderId="0" xfId="90" applyNumberFormat="1" applyFont="1" applyFill="1" applyBorder="1" applyAlignment="1">
      <alignment horizontal="right"/>
    </xf>
    <xf numFmtId="3" fontId="11" fillId="0" borderId="0" xfId="575" applyNumberFormat="1" applyFont="1" applyFill="1" applyBorder="1" applyAlignment="1">
      <alignment horizontal="right"/>
    </xf>
    <xf numFmtId="174" fontId="16" fillId="0" borderId="0" xfId="575" applyNumberFormat="1" applyFont="1" applyFill="1" applyBorder="1" applyAlignment="1">
      <alignment horizontal="right"/>
    </xf>
    <xf numFmtId="174" fontId="11" fillId="0" borderId="0" xfId="576" applyNumberFormat="1" applyFont="1" applyFill="1" applyBorder="1" applyAlignment="1">
      <alignment horizontal="right"/>
    </xf>
    <xf numFmtId="168" fontId="14" fillId="0" borderId="0" xfId="90" applyNumberFormat="1" applyFont="1" applyFill="1" applyBorder="1"/>
    <xf numFmtId="3" fontId="13" fillId="0" borderId="0" xfId="90" applyNumberFormat="1" applyFont="1" applyFill="1"/>
    <xf numFmtId="0" fontId="13" fillId="0" borderId="0" xfId="574" applyFont="1" applyFill="1"/>
    <xf numFmtId="174" fontId="11" fillId="0" borderId="0" xfId="575" applyNumberFormat="1" applyFont="1" applyFill="1" applyBorder="1" applyAlignment="1">
      <alignment horizontal="right"/>
    </xf>
    <xf numFmtId="176" fontId="11" fillId="0" borderId="0" xfId="576" applyNumberFormat="1" applyFont="1" applyFill="1" applyBorder="1" applyAlignment="1" applyProtection="1">
      <alignment horizontal="right"/>
    </xf>
    <xf numFmtId="174" fontId="11" fillId="0" borderId="0" xfId="576" applyNumberFormat="1" applyFont="1" applyFill="1" applyBorder="1" applyAlignment="1" applyProtection="1"/>
    <xf numFmtId="176" fontId="11" fillId="0" borderId="0" xfId="576" applyNumberFormat="1" applyFont="1" applyFill="1" applyBorder="1" applyAlignment="1" applyProtection="1"/>
    <xf numFmtId="176" fontId="11" fillId="0" borderId="0" xfId="576" applyNumberFormat="1" applyFont="1" applyFill="1" applyBorder="1" applyAlignment="1">
      <alignment horizontal="right"/>
    </xf>
    <xf numFmtId="176" fontId="11" fillId="0" borderId="0" xfId="576" applyNumberFormat="1" applyFont="1" applyFill="1" applyBorder="1" applyAlignment="1"/>
    <xf numFmtId="3" fontId="11" fillId="0" borderId="0" xfId="575" applyNumberFormat="1" applyFont="1" applyFill="1" applyBorder="1" applyAlignment="1">
      <alignment horizontal="right" vertical="top"/>
    </xf>
    <xf numFmtId="176" fontId="11" fillId="0" borderId="0" xfId="576" applyNumberFormat="1" applyFont="1" applyFill="1" applyBorder="1" applyAlignment="1">
      <alignment horizontal="right" vertical="top"/>
    </xf>
    <xf numFmtId="168" fontId="13" fillId="0" borderId="0" xfId="90" applyNumberFormat="1" applyFont="1" applyFill="1" applyBorder="1" applyAlignment="1">
      <alignment vertical="top"/>
    </xf>
    <xf numFmtId="168" fontId="11" fillId="0" borderId="0" xfId="90" applyNumberFormat="1" applyFont="1" applyFill="1" applyBorder="1" applyAlignment="1">
      <alignment vertical="top"/>
    </xf>
    <xf numFmtId="168" fontId="13" fillId="0" borderId="0" xfId="90" applyNumberFormat="1" applyFont="1" applyFill="1" applyAlignment="1">
      <alignment vertical="top"/>
    </xf>
    <xf numFmtId="3" fontId="13" fillId="0" borderId="0" xfId="90" applyNumberFormat="1" applyFont="1" applyFill="1" applyAlignment="1">
      <alignment vertical="top"/>
    </xf>
    <xf numFmtId="176" fontId="11" fillId="0" borderId="0" xfId="576" applyNumberFormat="1" applyFont="1" applyFill="1" applyBorder="1" applyAlignment="1">
      <alignment vertical="top"/>
    </xf>
    <xf numFmtId="168" fontId="33" fillId="0" borderId="0" xfId="90" applyNumberFormat="1" applyFont="1" applyFill="1" applyBorder="1" applyAlignment="1">
      <alignment vertical="top"/>
    </xf>
    <xf numFmtId="168" fontId="17" fillId="0" borderId="0" xfId="90" applyNumberFormat="1" applyFont="1" applyFill="1" applyBorder="1" applyAlignment="1">
      <alignment horizontal="left" vertical="top" wrapText="1"/>
    </xf>
    <xf numFmtId="3" fontId="11" fillId="0" borderId="0" xfId="577" applyNumberFormat="1" applyFont="1" applyFill="1" applyBorder="1" applyAlignment="1">
      <alignment horizontal="right"/>
    </xf>
    <xf numFmtId="168" fontId="13" fillId="0" borderId="0" xfId="90" applyNumberFormat="1" applyFont="1" applyFill="1" applyBorder="1" applyAlignment="1">
      <alignment horizontal="left"/>
    </xf>
    <xf numFmtId="168" fontId="11" fillId="0" borderId="0" xfId="90" applyNumberFormat="1" applyFont="1" applyFill="1" applyAlignment="1">
      <alignment horizontal="right"/>
    </xf>
    <xf numFmtId="168" fontId="13" fillId="0" borderId="3" xfId="90" applyNumberFormat="1" applyFont="1" applyFill="1" applyBorder="1" applyAlignment="1">
      <alignment horizontal="left"/>
    </xf>
    <xf numFmtId="168" fontId="15" fillId="0" borderId="3" xfId="90" applyNumberFormat="1" applyFont="1" applyFill="1" applyBorder="1"/>
    <xf numFmtId="168" fontId="15" fillId="0" borderId="3" xfId="90" applyNumberFormat="1" applyFont="1" applyFill="1" applyBorder="1" applyAlignment="1">
      <alignment horizontal="center"/>
    </xf>
    <xf numFmtId="168" fontId="15" fillId="0" borderId="3" xfId="90" applyNumberFormat="1" applyFont="1" applyFill="1" applyBorder="1" applyAlignment="1">
      <alignment horizontal="right"/>
    </xf>
    <xf numFmtId="168" fontId="12" fillId="0" borderId="0" xfId="90" applyNumberFormat="1" applyFont="1" applyFill="1"/>
    <xf numFmtId="168" fontId="18" fillId="0" borderId="0" xfId="90" applyNumberFormat="1" applyFont="1" applyFill="1"/>
    <xf numFmtId="168" fontId="12" fillId="0" borderId="0" xfId="90" applyNumberFormat="1" applyFont="1" applyFill="1" applyAlignment="1">
      <alignment horizontal="center"/>
    </xf>
    <xf numFmtId="168" fontId="12" fillId="0" borderId="0" xfId="90" applyNumberFormat="1" applyFont="1" applyFill="1" applyAlignment="1">
      <alignment horizontal="right"/>
    </xf>
    <xf numFmtId="168" fontId="31" fillId="0" borderId="0" xfId="90" applyNumberFormat="1" applyFont="1" applyFill="1" applyAlignment="1">
      <alignment horizontal="right"/>
    </xf>
    <xf numFmtId="168" fontId="32" fillId="0" borderId="0" xfId="90" applyNumberFormat="1" applyFont="1" applyFill="1" applyAlignment="1">
      <alignment horizontal="right" vertical="top"/>
    </xf>
    <xf numFmtId="168" fontId="14" fillId="0" borderId="0" xfId="90" applyNumberFormat="1" applyFont="1" applyFill="1" applyBorder="1" applyAlignment="1">
      <alignment horizontal="left"/>
    </xf>
    <xf numFmtId="168" fontId="13" fillId="0" borderId="0" xfId="90" applyNumberFormat="1" applyFont="1" applyFill="1" applyAlignment="1">
      <alignment horizontal="center" vertical="center"/>
    </xf>
    <xf numFmtId="168" fontId="14" fillId="0" borderId="0" xfId="90" applyNumberFormat="1" applyFont="1" applyFill="1" applyAlignment="1">
      <alignment horizontal="center" vertical="center"/>
    </xf>
    <xf numFmtId="168" fontId="15" fillId="0" borderId="0" xfId="90" applyNumberFormat="1" applyFont="1" applyFill="1" applyAlignment="1">
      <alignment horizontal="center" vertical="center"/>
    </xf>
    <xf numFmtId="168" fontId="11" fillId="0" borderId="1" xfId="90" applyNumberFormat="1" applyFont="1" applyFill="1" applyBorder="1" applyAlignment="1">
      <alignment horizontal="center" vertical="center"/>
    </xf>
    <xf numFmtId="166" fontId="17" fillId="0" borderId="0" xfId="76" applyNumberFormat="1" applyFont="1" applyFill="1" applyBorder="1" applyAlignment="1">
      <alignment horizontal="left" vertical="top"/>
    </xf>
    <xf numFmtId="168" fontId="16" fillId="0" borderId="0" xfId="90" applyNumberFormat="1" applyFont="1" applyFill="1" applyBorder="1" applyAlignment="1">
      <alignment vertical="top"/>
    </xf>
    <xf numFmtId="168" fontId="17" fillId="0" borderId="0" xfId="90" applyNumberFormat="1" applyFont="1" applyFill="1" applyBorder="1" applyAlignment="1">
      <alignment horizontal="center" vertical="top"/>
    </xf>
    <xf numFmtId="168" fontId="11" fillId="0" borderId="0" xfId="90" applyNumberFormat="1" applyFont="1" applyFill="1" applyBorder="1" applyAlignment="1">
      <alignment horizontal="center" vertical="center"/>
    </xf>
    <xf numFmtId="168" fontId="11" fillId="0" borderId="2" xfId="90" applyNumberFormat="1" applyFont="1" applyFill="1" applyBorder="1" applyAlignment="1">
      <alignment horizontal="center" vertical="center"/>
    </xf>
    <xf numFmtId="174" fontId="11" fillId="0" borderId="0" xfId="575" applyNumberFormat="1" applyFont="1" applyFill="1" applyBorder="1" applyAlignment="1"/>
    <xf numFmtId="0" fontId="13" fillId="0" borderId="0" xfId="577" applyFont="1" applyFill="1"/>
    <xf numFmtId="168" fontId="14" fillId="0" borderId="0" xfId="90" applyNumberFormat="1" applyFont="1" applyFill="1" applyBorder="1" applyAlignment="1">
      <alignment vertical="top"/>
    </xf>
    <xf numFmtId="176" fontId="11" fillId="0" borderId="0" xfId="575" applyNumberFormat="1" applyFont="1" applyFill="1" applyBorder="1" applyAlignment="1"/>
    <xf numFmtId="168" fontId="17" fillId="0" borderId="0" xfId="90" applyNumberFormat="1" applyFont="1" applyFill="1" applyBorder="1"/>
    <xf numFmtId="0" fontId="11" fillId="0" borderId="0" xfId="575" applyNumberFormat="1" applyFont="1" applyFill="1" applyBorder="1" applyAlignment="1">
      <alignment horizontal="right"/>
    </xf>
    <xf numFmtId="168" fontId="17" fillId="0" borderId="0" xfId="90" applyNumberFormat="1" applyFont="1" applyFill="1" applyBorder="1" applyAlignment="1"/>
    <xf numFmtId="168" fontId="13" fillId="0" borderId="0" xfId="90" applyNumberFormat="1" applyFont="1" applyFill="1" applyBorder="1" applyAlignment="1"/>
    <xf numFmtId="168" fontId="17" fillId="0" borderId="0" xfId="90" applyNumberFormat="1" applyFont="1" applyFill="1" applyAlignment="1">
      <alignment vertical="top"/>
    </xf>
    <xf numFmtId="168" fontId="11" fillId="0" borderId="0" xfId="90" applyNumberFormat="1" applyFont="1" applyFill="1"/>
    <xf numFmtId="176" fontId="11" fillId="0" borderId="0" xfId="582" applyNumberFormat="1" applyFont="1" applyFill="1" applyBorder="1" applyAlignment="1"/>
    <xf numFmtId="3" fontId="11" fillId="0" borderId="0" xfId="582" applyNumberFormat="1" applyFont="1" applyFill="1" applyBorder="1" applyAlignment="1"/>
    <xf numFmtId="168" fontId="15" fillId="0" borderId="0" xfId="90" applyNumberFormat="1" applyFont="1" applyFill="1" applyBorder="1" applyAlignment="1">
      <alignment vertical="top"/>
    </xf>
    <xf numFmtId="3" fontId="11" fillId="0" borderId="0" xfId="90" applyNumberFormat="1" applyFont="1" applyFill="1"/>
    <xf numFmtId="168" fontId="15" fillId="0" borderId="3" xfId="90" applyNumberFormat="1" applyFont="1" applyFill="1" applyBorder="1" applyAlignment="1">
      <alignment horizontal="center" vertical="center"/>
    </xf>
    <xf numFmtId="168" fontId="20" fillId="0" borderId="0" xfId="90" applyNumberFormat="1" applyFont="1" applyFill="1"/>
    <xf numFmtId="168" fontId="31" fillId="0" borderId="0" xfId="90" applyNumberFormat="1" applyFont="1" applyFill="1"/>
    <xf numFmtId="168" fontId="20" fillId="0" borderId="0" xfId="90" applyNumberFormat="1" applyFont="1" applyFill="1" applyAlignment="1">
      <alignment horizontal="center" vertical="center"/>
    </xf>
    <xf numFmtId="168" fontId="15" fillId="0" borderId="0" xfId="90" applyNumberFormat="1" applyFont="1" applyFill="1" applyAlignment="1"/>
    <xf numFmtId="168" fontId="13" fillId="0" borderId="1" xfId="90" applyNumberFormat="1" applyFont="1" applyFill="1" applyBorder="1" applyAlignment="1">
      <alignment horizontal="center"/>
    </xf>
    <xf numFmtId="166" fontId="14" fillId="0" borderId="0" xfId="76" applyNumberFormat="1" applyFont="1" applyFill="1" applyBorder="1" applyAlignment="1">
      <alignment horizontal="left"/>
    </xf>
    <xf numFmtId="168" fontId="14" fillId="0" borderId="0" xfId="90" applyNumberFormat="1" applyFont="1" applyFill="1" applyBorder="1" applyAlignment="1">
      <alignment horizontal="center"/>
    </xf>
    <xf numFmtId="168" fontId="14" fillId="0" borderId="0" xfId="90" applyNumberFormat="1" applyFont="1" applyFill="1" applyBorder="1" applyAlignment="1">
      <alignment horizontal="right"/>
    </xf>
    <xf numFmtId="166" fontId="14" fillId="0" borderId="0" xfId="76" applyNumberFormat="1" applyFont="1" applyFill="1" applyBorder="1" applyAlignment="1">
      <alignment horizontal="right"/>
    </xf>
    <xf numFmtId="166" fontId="15" fillId="0" borderId="0" xfId="76" applyNumberFormat="1" applyFont="1" applyFill="1" applyBorder="1" applyAlignment="1">
      <alignment horizontal="left"/>
    </xf>
    <xf numFmtId="168" fontId="13" fillId="0" borderId="0" xfId="90" applyNumberFormat="1" applyFont="1" applyFill="1" applyBorder="1" applyAlignment="1">
      <alignment horizontal="center"/>
    </xf>
    <xf numFmtId="168" fontId="15" fillId="0" borderId="0" xfId="90" applyNumberFormat="1" applyFont="1" applyFill="1" applyBorder="1" applyAlignment="1">
      <alignment horizontal="right" vertical="top"/>
    </xf>
    <xf numFmtId="166" fontId="14" fillId="0" borderId="0" xfId="76" applyNumberFormat="1" applyFont="1" applyFill="1" applyBorder="1" applyAlignment="1">
      <alignment horizontal="right" vertical="top"/>
    </xf>
    <xf numFmtId="168" fontId="15" fillId="0" borderId="0" xfId="90" applyNumberFormat="1" applyFont="1" applyFill="1" applyBorder="1"/>
    <xf numFmtId="168" fontId="15" fillId="0" borderId="0" xfId="90" applyNumberFormat="1" applyFont="1" applyFill="1" applyBorder="1" applyAlignment="1">
      <alignment horizontal="right"/>
    </xf>
    <xf numFmtId="166" fontId="15" fillId="0" borderId="0" xfId="76" applyNumberFormat="1" applyFont="1" applyFill="1" applyBorder="1" applyAlignment="1">
      <alignment horizontal="right"/>
    </xf>
    <xf numFmtId="168" fontId="13" fillId="0" borderId="2" xfId="90" applyNumberFormat="1" applyFont="1" applyFill="1" applyBorder="1" applyAlignment="1">
      <alignment horizontal="center"/>
    </xf>
    <xf numFmtId="37" fontId="14" fillId="0" borderId="0" xfId="576" applyNumberFormat="1" applyFont="1" applyFill="1" applyAlignment="1">
      <alignment horizontal="right"/>
    </xf>
    <xf numFmtId="3" fontId="14" fillId="0" borderId="0" xfId="90" applyNumberFormat="1" applyFont="1" applyFill="1" applyBorder="1" applyAlignment="1" applyProtection="1">
      <alignment horizontal="right"/>
    </xf>
    <xf numFmtId="3" fontId="13" fillId="0" borderId="0" xfId="90" applyNumberFormat="1" applyFont="1" applyFill="1" applyBorder="1" applyAlignment="1" applyProtection="1">
      <alignment horizontal="right"/>
    </xf>
    <xf numFmtId="37" fontId="13" fillId="0" borderId="0" xfId="576" applyNumberFormat="1" applyFont="1" applyFill="1" applyAlignment="1">
      <alignment horizontal="right"/>
    </xf>
    <xf numFmtId="3" fontId="13" fillId="0" borderId="0" xfId="90" quotePrefix="1" applyNumberFormat="1" applyFont="1" applyFill="1" applyBorder="1" applyAlignment="1" applyProtection="1">
      <alignment horizontal="right"/>
    </xf>
    <xf numFmtId="4" fontId="14" fillId="0" borderId="0" xfId="90" applyNumberFormat="1" applyFont="1" applyFill="1" applyBorder="1" applyAlignment="1">
      <alignment horizontal="left"/>
    </xf>
    <xf numFmtId="3" fontId="13" fillId="0" borderId="0" xfId="576" applyNumberFormat="1" applyFont="1" applyFill="1" applyAlignment="1">
      <alignment horizontal="right"/>
    </xf>
    <xf numFmtId="168" fontId="15" fillId="0" borderId="0" xfId="90" applyNumberFormat="1" applyFont="1" applyFill="1" applyBorder="1" applyAlignment="1">
      <alignment horizontal="left" vertical="top"/>
    </xf>
    <xf numFmtId="168" fontId="20" fillId="0" borderId="0" xfId="90" applyNumberFormat="1" applyFont="1" applyFill="1" applyAlignment="1">
      <alignment horizontal="center"/>
    </xf>
    <xf numFmtId="3" fontId="13" fillId="0" borderId="0" xfId="576" quotePrefix="1" applyNumberFormat="1" applyFont="1" applyFill="1" applyAlignment="1">
      <alignment horizontal="right"/>
    </xf>
    <xf numFmtId="174" fontId="14" fillId="0" borderId="0" xfId="90" applyNumberFormat="1" applyFont="1" applyFill="1" applyBorder="1" applyAlignment="1">
      <alignment horizontal="center"/>
    </xf>
    <xf numFmtId="3" fontId="14" fillId="0" borderId="0" xfId="576" quotePrefix="1" applyNumberFormat="1" applyFont="1" applyFill="1" applyAlignment="1">
      <alignment horizontal="right"/>
    </xf>
    <xf numFmtId="166" fontId="13" fillId="0" borderId="0" xfId="96" applyNumberFormat="1" applyFont="1" applyFill="1"/>
    <xf numFmtId="166" fontId="15" fillId="0" borderId="0" xfId="96" applyNumberFormat="1" applyFont="1" applyFill="1" applyAlignment="1">
      <alignment horizontal="left"/>
    </xf>
    <xf numFmtId="166" fontId="14" fillId="0" borderId="0" xfId="96" applyNumberFormat="1" applyFont="1" applyFill="1" applyAlignment="1">
      <alignment horizontal="right"/>
    </xf>
    <xf numFmtId="166" fontId="14" fillId="0" borderId="0" xfId="96" applyNumberFormat="1" applyFont="1" applyFill="1" applyAlignment="1">
      <alignment horizontal="left"/>
    </xf>
    <xf numFmtId="166" fontId="14" fillId="0" borderId="0" xfId="96" applyNumberFormat="1" applyFont="1" applyFill="1"/>
    <xf numFmtId="166" fontId="15" fillId="0" borderId="0" xfId="96" applyNumberFormat="1" applyFont="1" applyFill="1" applyAlignment="1">
      <alignment horizontal="right"/>
    </xf>
    <xf numFmtId="166" fontId="15" fillId="0" borderId="0" xfId="96" applyNumberFormat="1" applyFont="1" applyFill="1"/>
    <xf numFmtId="166" fontId="13" fillId="0" borderId="1" xfId="96" applyNumberFormat="1" applyFont="1" applyFill="1" applyBorder="1"/>
    <xf numFmtId="166" fontId="14" fillId="0" borderId="1" xfId="96" applyNumberFormat="1" applyFont="1" applyFill="1" applyBorder="1" applyAlignment="1">
      <alignment horizontal="left"/>
    </xf>
    <xf numFmtId="166" fontId="14" fillId="0" borderId="1" xfId="96" applyNumberFormat="1" applyFont="1" applyFill="1" applyBorder="1"/>
    <xf numFmtId="166" fontId="13" fillId="0" borderId="0" xfId="96" applyNumberFormat="1" applyFont="1" applyFill="1" applyBorder="1"/>
    <xf numFmtId="166" fontId="16" fillId="0" borderId="0" xfId="96" applyNumberFormat="1" applyFont="1" applyFill="1" applyBorder="1" applyAlignment="1">
      <alignment horizontal="left"/>
    </xf>
    <xf numFmtId="166" fontId="16" fillId="0" borderId="0" xfId="96" applyNumberFormat="1" applyFont="1" applyFill="1" applyBorder="1" applyAlignment="1">
      <alignment horizontal="right"/>
    </xf>
    <xf numFmtId="166" fontId="16" fillId="0" borderId="0" xfId="83" applyNumberFormat="1" applyFont="1" applyFill="1" applyBorder="1" applyAlignment="1">
      <alignment horizontal="right"/>
    </xf>
    <xf numFmtId="166" fontId="17" fillId="0" borderId="0" xfId="96" applyNumberFormat="1" applyFont="1" applyFill="1" applyBorder="1" applyAlignment="1">
      <alignment horizontal="right"/>
    </xf>
    <xf numFmtId="166" fontId="17" fillId="0" borderId="0" xfId="96" applyNumberFormat="1" applyFont="1" applyFill="1" applyBorder="1" applyAlignment="1">
      <alignment horizontal="left"/>
    </xf>
    <xf numFmtId="0" fontId="17" fillId="0" borderId="0" xfId="111" applyFont="1" applyFill="1" applyBorder="1" applyAlignment="1">
      <alignment horizontal="right" readingOrder="1"/>
    </xf>
    <xf numFmtId="166" fontId="16" fillId="0" borderId="0" xfId="96" applyNumberFormat="1" applyFont="1" applyFill="1" applyBorder="1"/>
    <xf numFmtId="166" fontId="11" fillId="0" borderId="0" xfId="96" applyNumberFormat="1" applyFont="1" applyFill="1" applyBorder="1" applyAlignment="1">
      <alignment horizontal="right"/>
    </xf>
    <xf numFmtId="166" fontId="11" fillId="0" borderId="0" xfId="96" applyNumberFormat="1" applyFont="1" applyFill="1" applyBorder="1"/>
    <xf numFmtId="166" fontId="17" fillId="0" borderId="0" xfId="96" applyNumberFormat="1" applyFont="1" applyFill="1" applyBorder="1"/>
    <xf numFmtId="166" fontId="17" fillId="0" borderId="0" xfId="83" applyNumberFormat="1" applyFont="1" applyFill="1" applyBorder="1" applyAlignment="1">
      <alignment horizontal="right"/>
    </xf>
    <xf numFmtId="166" fontId="17" fillId="0" borderId="0" xfId="96" applyNumberFormat="1" applyFont="1" applyFill="1" applyBorder="1" applyAlignment="1">
      <alignment horizontal="center"/>
    </xf>
    <xf numFmtId="166" fontId="13" fillId="0" borderId="2" xfId="96" applyNumberFormat="1" applyFont="1" applyFill="1" applyBorder="1"/>
    <xf numFmtId="166" fontId="17" fillId="0" borderId="2" xfId="96" applyNumberFormat="1" applyFont="1" applyFill="1" applyBorder="1"/>
    <xf numFmtId="166" fontId="11" fillId="0" borderId="2" xfId="96" applyNumberFormat="1" applyFont="1" applyFill="1" applyBorder="1"/>
    <xf numFmtId="171" fontId="16" fillId="0" borderId="0" xfId="52" applyNumberFormat="1" applyFont="1" applyFill="1" applyBorder="1" applyProtection="1"/>
    <xf numFmtId="3" fontId="16" fillId="0" borderId="0" xfId="96" applyNumberFormat="1" applyFont="1" applyFill="1"/>
    <xf numFmtId="3" fontId="16" fillId="0" borderId="0" xfId="52" applyNumberFormat="1" applyFont="1" applyFill="1" applyBorder="1" applyProtection="1"/>
    <xf numFmtId="166" fontId="14" fillId="0" borderId="0" xfId="96" applyNumberFormat="1" applyFont="1" applyFill="1" applyBorder="1"/>
    <xf numFmtId="171" fontId="11" fillId="0" borderId="0" xfId="52" applyNumberFormat="1" applyFont="1" applyFill="1" applyBorder="1" applyProtection="1"/>
    <xf numFmtId="3" fontId="11" fillId="0" borderId="0" xfId="52" applyNumberFormat="1" applyFont="1" applyFill="1" applyBorder="1"/>
    <xf numFmtId="3" fontId="11" fillId="0" borderId="0" xfId="545" applyNumberFormat="1" applyFont="1" applyFill="1" applyBorder="1" applyAlignment="1" applyProtection="1"/>
    <xf numFmtId="3" fontId="11" fillId="0" borderId="0" xfId="96" applyNumberFormat="1" applyFont="1" applyFill="1" applyBorder="1" applyAlignment="1"/>
    <xf numFmtId="166" fontId="11" fillId="0" borderId="0" xfId="96" applyNumberFormat="1" applyFont="1" applyFill="1" applyBorder="1" applyAlignment="1">
      <alignment horizontal="left"/>
    </xf>
    <xf numFmtId="3" fontId="11" fillId="0" borderId="0" xfId="52" applyNumberFormat="1" applyFont="1" applyFill="1" applyBorder="1" applyAlignment="1">
      <alignment horizontal="right"/>
    </xf>
    <xf numFmtId="3" fontId="11" fillId="0" borderId="0" xfId="545" applyNumberFormat="1" applyFont="1" applyFill="1" applyBorder="1" applyAlignment="1" applyProtection="1">
      <alignment horizontal="right"/>
    </xf>
    <xf numFmtId="166" fontId="13" fillId="0" borderId="3" xfId="96" applyNumberFormat="1" applyFont="1" applyFill="1" applyBorder="1"/>
    <xf numFmtId="37" fontId="13" fillId="0" borderId="3" xfId="96" applyNumberFormat="1" applyFont="1" applyFill="1" applyBorder="1" applyProtection="1"/>
    <xf numFmtId="166" fontId="20" fillId="0" borderId="0" xfId="543" applyNumberFormat="1" applyFont="1" applyFill="1" applyBorder="1"/>
    <xf numFmtId="37" fontId="31" fillId="0" borderId="0" xfId="405" applyFont="1" applyFill="1" applyAlignment="1">
      <alignment horizontal="right"/>
    </xf>
    <xf numFmtId="37" fontId="32" fillId="0" borderId="0" xfId="405" applyFont="1" applyFill="1" applyAlignment="1">
      <alignment horizontal="right" vertical="top"/>
    </xf>
    <xf numFmtId="166" fontId="13" fillId="0" borderId="0" xfId="96" applyNumberFormat="1" applyFont="1" applyFill="1" applyAlignment="1">
      <alignment horizontal="center"/>
    </xf>
    <xf numFmtId="166" fontId="14" fillId="0" borderId="0" xfId="96" applyNumberFormat="1" applyFont="1" applyFill="1" applyAlignment="1">
      <alignment horizontal="center"/>
    </xf>
    <xf numFmtId="166" fontId="15" fillId="0" borderId="0" xfId="96" applyNumberFormat="1" applyFont="1" applyFill="1" applyAlignment="1">
      <alignment horizontal="center"/>
    </xf>
    <xf numFmtId="166" fontId="14" fillId="0" borderId="1" xfId="96" applyNumberFormat="1" applyFont="1" applyFill="1" applyBorder="1" applyAlignment="1">
      <alignment horizontal="center"/>
    </xf>
    <xf numFmtId="166" fontId="16" fillId="0" borderId="0" xfId="96" applyNumberFormat="1" applyFont="1" applyFill="1" applyBorder="1" applyAlignment="1">
      <alignment horizontal="center"/>
    </xf>
    <xf numFmtId="166" fontId="16" fillId="0" borderId="0" xfId="76" applyNumberFormat="1" applyFont="1" applyFill="1" applyBorder="1" applyAlignment="1">
      <alignment horizontal="right" vertical="top"/>
    </xf>
    <xf numFmtId="166" fontId="11" fillId="0" borderId="2" xfId="96" applyNumberFormat="1" applyFont="1" applyFill="1" applyBorder="1" applyAlignment="1">
      <alignment horizontal="center"/>
    </xf>
    <xf numFmtId="166" fontId="11" fillId="0" borderId="0" xfId="96" applyNumberFormat="1" applyFont="1" applyFill="1" applyBorder="1" applyAlignment="1">
      <alignment horizontal="center"/>
    </xf>
    <xf numFmtId="3" fontId="13" fillId="0" borderId="0" xfId="545" applyNumberFormat="1" applyFont="1" applyFill="1" applyBorder="1" applyAlignment="1" applyProtection="1"/>
    <xf numFmtId="37" fontId="13" fillId="0" borderId="3" xfId="96" applyNumberFormat="1" applyFont="1" applyFill="1" applyBorder="1" applyAlignment="1" applyProtection="1">
      <alignment horizontal="center"/>
    </xf>
    <xf numFmtId="166" fontId="31" fillId="0" borderId="0" xfId="96" applyNumberFormat="1" applyFont="1" applyFill="1"/>
    <xf numFmtId="166" fontId="20" fillId="0" borderId="0" xfId="96" applyNumberFormat="1" applyFont="1" applyFill="1"/>
    <xf numFmtId="166" fontId="20" fillId="0" borderId="0" xfId="96" applyNumberFormat="1" applyFont="1" applyFill="1" applyAlignment="1">
      <alignment horizontal="center"/>
    </xf>
    <xf numFmtId="166" fontId="31" fillId="0" borderId="0" xfId="96" applyNumberFormat="1" applyFont="1" applyFill="1" applyAlignment="1">
      <alignment horizontal="left"/>
    </xf>
    <xf numFmtId="166" fontId="32" fillId="0" borderId="0" xfId="96" applyNumberFormat="1" applyFont="1" applyFill="1"/>
    <xf numFmtId="166" fontId="32" fillId="0" borderId="0" xfId="96" applyNumberFormat="1" applyFont="1" applyFill="1" applyAlignment="1">
      <alignment horizontal="left" indent="9"/>
    </xf>
    <xf numFmtId="0" fontId="20" fillId="0" borderId="0" xfId="361" applyFont="1" applyFill="1" applyAlignment="1">
      <alignment vertical="top"/>
    </xf>
    <xf numFmtId="166" fontId="32" fillId="0" borderId="0" xfId="542" applyNumberFormat="1" applyFont="1" applyFill="1" applyAlignment="1">
      <alignment horizontal="right"/>
    </xf>
    <xf numFmtId="166" fontId="32" fillId="0" borderId="0" xfId="96" applyNumberFormat="1" applyFont="1" applyFill="1" applyAlignment="1">
      <alignment vertical="top"/>
    </xf>
    <xf numFmtId="166" fontId="13" fillId="0" borderId="0" xfId="76" applyNumberFormat="1" applyFont="1" applyFill="1"/>
    <xf numFmtId="166" fontId="13" fillId="0" borderId="0" xfId="76" applyNumberFormat="1" applyFont="1" applyFill="1" applyAlignment="1">
      <alignment horizontal="right"/>
    </xf>
    <xf numFmtId="166" fontId="15" fillId="0" borderId="0" xfId="76" applyNumberFormat="1" applyFont="1" applyFill="1" applyAlignment="1">
      <alignment horizontal="right"/>
    </xf>
    <xf numFmtId="166" fontId="14" fillId="0" borderId="0" xfId="76" applyNumberFormat="1" applyFont="1" applyFill="1" applyAlignment="1">
      <alignment horizontal="right"/>
    </xf>
    <xf numFmtId="166" fontId="14" fillId="0" borderId="0" xfId="86" applyNumberFormat="1" applyFont="1" applyFill="1" applyAlignment="1">
      <alignment horizontal="left"/>
    </xf>
    <xf numFmtId="166" fontId="14" fillId="0" borderId="0" xfId="76" applyNumberFormat="1" applyFont="1" applyFill="1"/>
    <xf numFmtId="166" fontId="15" fillId="0" borderId="0" xfId="78" applyNumberFormat="1" applyFont="1" applyFill="1" applyAlignment="1">
      <alignment horizontal="right"/>
    </xf>
    <xf numFmtId="166" fontId="15" fillId="0" borderId="0" xfId="86" applyNumberFormat="1" applyFont="1" applyFill="1" applyAlignment="1">
      <alignment horizontal="left"/>
    </xf>
    <xf numFmtId="166" fontId="15" fillId="0" borderId="0" xfId="78" applyNumberFormat="1" applyFont="1" applyFill="1" applyAlignment="1">
      <alignment horizontal="left" indent="1"/>
    </xf>
    <xf numFmtId="166" fontId="15" fillId="0" borderId="0" xfId="76" applyNumberFormat="1" applyFont="1" applyFill="1" applyAlignment="1">
      <alignment horizontal="left"/>
    </xf>
    <xf numFmtId="166" fontId="13" fillId="0" borderId="1" xfId="76" applyNumberFormat="1" applyFont="1" applyFill="1" applyBorder="1"/>
    <xf numFmtId="166" fontId="14" fillId="0" borderId="1" xfId="76" applyNumberFormat="1" applyFont="1" applyFill="1" applyBorder="1" applyAlignment="1">
      <alignment horizontal="left"/>
    </xf>
    <xf numFmtId="166" fontId="14" fillId="0" borderId="1" xfId="76" applyNumberFormat="1" applyFont="1" applyFill="1" applyBorder="1"/>
    <xf numFmtId="166" fontId="14" fillId="0" borderId="1" xfId="76" applyNumberFormat="1" applyFont="1" applyFill="1" applyBorder="1" applyAlignment="1">
      <alignment horizontal="right"/>
    </xf>
    <xf numFmtId="166" fontId="11" fillId="0" borderId="0" xfId="76" applyNumberFormat="1" applyFont="1" applyFill="1"/>
    <xf numFmtId="166" fontId="16" fillId="0" borderId="0" xfId="76" applyNumberFormat="1" applyFont="1" applyFill="1" applyAlignment="1">
      <alignment horizontal="left"/>
    </xf>
    <xf numFmtId="166" fontId="16" fillId="0" borderId="0" xfId="96" applyNumberFormat="1" applyFont="1" applyFill="1" applyAlignment="1">
      <alignment horizontal="right"/>
    </xf>
    <xf numFmtId="166" fontId="16" fillId="0" borderId="0" xfId="76" applyNumberFormat="1" applyFont="1" applyFill="1" applyAlignment="1">
      <alignment horizontal="right"/>
    </xf>
    <xf numFmtId="166" fontId="16" fillId="0" borderId="0" xfId="76" applyNumberFormat="1" applyFont="1" applyFill="1" applyAlignment="1">
      <alignment horizontal="right" vertical="top"/>
    </xf>
    <xf numFmtId="166" fontId="16" fillId="0" borderId="0" xfId="96" applyNumberFormat="1" applyFont="1" applyFill="1" applyAlignment="1">
      <alignment horizontal="right" vertical="top"/>
    </xf>
    <xf numFmtId="166" fontId="14" fillId="0" borderId="0" xfId="76" applyNumberFormat="1" applyFont="1" applyFill="1" applyAlignment="1">
      <alignment horizontal="left"/>
    </xf>
    <xf numFmtId="166" fontId="17" fillId="0" borderId="0" xfId="76" applyNumberFormat="1" applyFont="1" applyFill="1" applyAlignment="1">
      <alignment horizontal="left"/>
    </xf>
    <xf numFmtId="166" fontId="17" fillId="0" borderId="0" xfId="96" applyNumberFormat="1" applyFont="1" applyFill="1" applyAlignment="1">
      <alignment horizontal="right"/>
    </xf>
    <xf numFmtId="166" fontId="17" fillId="0" borderId="0" xfId="76" applyNumberFormat="1" applyFont="1" applyFill="1" applyAlignment="1">
      <alignment horizontal="right"/>
    </xf>
    <xf numFmtId="166" fontId="11" fillId="0" borderId="2" xfId="76" applyNumberFormat="1" applyFont="1" applyFill="1" applyBorder="1"/>
    <xf numFmtId="166" fontId="17" fillId="0" borderId="2" xfId="76" applyNumberFormat="1" applyFont="1" applyFill="1" applyBorder="1"/>
    <xf numFmtId="166" fontId="11" fillId="0" borderId="2" xfId="76" applyNumberFormat="1" applyFont="1" applyFill="1" applyBorder="1" applyAlignment="1">
      <alignment horizontal="right"/>
    </xf>
    <xf numFmtId="166" fontId="13" fillId="0" borderId="2" xfId="76" applyNumberFormat="1" applyFont="1" applyFill="1" applyBorder="1" applyAlignment="1">
      <alignment horizontal="left"/>
    </xf>
    <xf numFmtId="166" fontId="17" fillId="0" borderId="0" xfId="76" applyNumberFormat="1" applyFont="1" applyFill="1"/>
    <xf numFmtId="166" fontId="11" fillId="0" borderId="0" xfId="76" applyNumberFormat="1" applyFont="1" applyFill="1" applyAlignment="1">
      <alignment horizontal="right"/>
    </xf>
    <xf numFmtId="166" fontId="13" fillId="0" borderId="0" xfId="76" applyNumberFormat="1" applyFont="1" applyFill="1" applyAlignment="1">
      <alignment horizontal="left"/>
    </xf>
    <xf numFmtId="3" fontId="16" fillId="0" borderId="0" xfId="76" applyNumberFormat="1" applyFont="1" applyFill="1"/>
    <xf numFmtId="166" fontId="11" fillId="0" borderId="0" xfId="76" applyNumberFormat="1" applyFont="1" applyFill="1" applyAlignment="1">
      <alignment vertical="top"/>
    </xf>
    <xf numFmtId="3" fontId="16" fillId="0" borderId="0" xfId="76" applyNumberFormat="1" applyFont="1" applyFill="1" applyAlignment="1">
      <alignment horizontal="right"/>
    </xf>
    <xf numFmtId="3" fontId="11" fillId="0" borderId="0" xfId="76" applyNumberFormat="1" applyFont="1" applyFill="1" applyAlignment="1">
      <alignment horizontal="right"/>
    </xf>
    <xf numFmtId="3" fontId="11" fillId="0" borderId="0" xfId="52" applyNumberFormat="1" applyFont="1" applyFill="1" applyBorder="1" applyAlignment="1" applyProtection="1">
      <alignment horizontal="right"/>
    </xf>
    <xf numFmtId="166" fontId="13" fillId="0" borderId="0" xfId="76" applyNumberFormat="1" applyFont="1" applyFill="1" applyAlignment="1">
      <alignment vertical="top"/>
    </xf>
    <xf numFmtId="166" fontId="17" fillId="0" borderId="0" xfId="78" applyNumberFormat="1" applyFont="1" applyFill="1" applyAlignment="1">
      <alignment horizontal="left" vertical="top"/>
    </xf>
    <xf numFmtId="166" fontId="16" fillId="0" borderId="0" xfId="76" applyNumberFormat="1" applyFont="1" applyFill="1" applyAlignment="1">
      <alignment horizontal="left" indent="2"/>
    </xf>
    <xf numFmtId="166" fontId="17" fillId="0" borderId="0" xfId="76" applyNumberFormat="1" applyFont="1" applyFill="1" applyAlignment="1">
      <alignment horizontal="left" indent="2"/>
    </xf>
    <xf numFmtId="166" fontId="17" fillId="0" borderId="0" xfId="76" applyNumberFormat="1" applyFont="1" applyFill="1" applyAlignment="1">
      <alignment horizontal="left" vertical="top" indent="2"/>
    </xf>
    <xf numFmtId="167" fontId="13" fillId="0" borderId="0" xfId="76" applyNumberFormat="1" applyFont="1" applyFill="1" applyAlignment="1">
      <alignment vertical="top"/>
    </xf>
    <xf numFmtId="166" fontId="13" fillId="0" borderId="3" xfId="76" applyNumberFormat="1" applyFont="1" applyFill="1" applyBorder="1"/>
    <xf numFmtId="166" fontId="15" fillId="0" borderId="3" xfId="76" applyNumberFormat="1" applyFont="1" applyFill="1" applyBorder="1" applyAlignment="1">
      <alignment horizontal="left"/>
    </xf>
    <xf numFmtId="171" fontId="13" fillId="0" borderId="3" xfId="52" applyNumberFormat="1" applyFont="1" applyFill="1" applyBorder="1" applyProtection="1"/>
    <xf numFmtId="171" fontId="13" fillId="0" borderId="3" xfId="52" applyNumberFormat="1" applyFont="1" applyFill="1" applyBorder="1" applyAlignment="1" applyProtection="1">
      <alignment horizontal="right"/>
    </xf>
    <xf numFmtId="166" fontId="20" fillId="0" borderId="0" xfId="76" applyNumberFormat="1" applyFont="1" applyFill="1"/>
    <xf numFmtId="166" fontId="31" fillId="0" borderId="0" xfId="76" applyNumberFormat="1" applyFont="1" applyFill="1" applyAlignment="1">
      <alignment horizontal="right"/>
    </xf>
    <xf numFmtId="166" fontId="32" fillId="0" borderId="0" xfId="76" applyNumberFormat="1" applyFont="1" applyFill="1" applyAlignment="1">
      <alignment horizontal="right" indent="2"/>
    </xf>
    <xf numFmtId="170" fontId="32" fillId="0" borderId="0" xfId="111" applyNumberFormat="1" applyFont="1" applyFill="1" applyAlignment="1">
      <alignment horizontal="right"/>
    </xf>
    <xf numFmtId="166" fontId="13" fillId="0" borderId="2" xfId="76" applyNumberFormat="1" applyFont="1" applyFill="1" applyBorder="1"/>
    <xf numFmtId="166" fontId="11" fillId="0" borderId="0" xfId="76" applyNumberFormat="1" applyFont="1" applyFill="1" applyAlignment="1">
      <alignment horizontal="right" vertical="top"/>
    </xf>
    <xf numFmtId="166" fontId="16" fillId="0" borderId="0" xfId="78" applyNumberFormat="1" applyFont="1" applyFill="1" applyAlignment="1">
      <alignment horizontal="left" vertical="center"/>
    </xf>
    <xf numFmtId="166" fontId="19" fillId="0" borderId="0" xfId="78" applyNumberFormat="1" applyFont="1" applyFill="1"/>
    <xf numFmtId="166" fontId="12" fillId="0" borderId="0" xfId="78" applyNumberFormat="1" applyFont="1" applyFill="1" applyAlignment="1">
      <alignment vertical="top"/>
    </xf>
    <xf numFmtId="166" fontId="13" fillId="0" borderId="0" xfId="76" applyNumberFormat="1" applyFont="1" applyFill="1" applyAlignment="1">
      <alignment horizontal="right" vertical="top"/>
    </xf>
    <xf numFmtId="166" fontId="18" fillId="2" borderId="6" xfId="105" applyNumberFormat="1" applyFont="1" applyFill="1" applyBorder="1" applyAlignment="1">
      <alignment horizontal="right"/>
    </xf>
    <xf numFmtId="166" fontId="16" fillId="2" borderId="0" xfId="71" applyNumberFormat="1" applyFont="1" applyFill="1" applyBorder="1" applyAlignment="1">
      <alignment horizontal="center"/>
    </xf>
    <xf numFmtId="166" fontId="16" fillId="2" borderId="0" xfId="71" applyNumberFormat="1" applyFont="1" applyFill="1" applyBorder="1" applyAlignment="1">
      <alignment horizontal="center"/>
    </xf>
    <xf numFmtId="0" fontId="16" fillId="0" borderId="0" xfId="128" applyFont="1" applyAlignment="1">
      <alignment horizontal="center" vertical="center"/>
    </xf>
    <xf numFmtId="0" fontId="11" fillId="0" borderId="0" xfId="128" applyFont="1" applyAlignment="1">
      <alignment horizontal="center" vertical="center"/>
    </xf>
    <xf numFmtId="3" fontId="11" fillId="2" borderId="0" xfId="545" applyNumberFormat="1" applyFont="1" applyFill="1"/>
    <xf numFmtId="3" fontId="11" fillId="2" borderId="0" xfId="96" applyNumberFormat="1" applyFont="1" applyFill="1"/>
    <xf numFmtId="3" fontId="11" fillId="2" borderId="0" xfId="545" applyNumberFormat="1" applyFont="1" applyFill="1" applyAlignment="1">
      <alignment horizontal="right"/>
    </xf>
    <xf numFmtId="3" fontId="11" fillId="2" borderId="0" xfId="52" applyNumberFormat="1" applyFont="1" applyFill="1" applyBorder="1"/>
    <xf numFmtId="3" fontId="11" fillId="0" borderId="0" xfId="96" applyNumberFormat="1" applyFont="1"/>
    <xf numFmtId="166" fontId="13" fillId="0" borderId="0" xfId="96" applyNumberFormat="1" applyFont="1"/>
    <xf numFmtId="3" fontId="11" fillId="2" borderId="0" xfId="96" applyNumberFormat="1" applyFont="1" applyFill="1" applyAlignment="1">
      <alignment horizontal="right"/>
    </xf>
    <xf numFmtId="170" fontId="11" fillId="2" borderId="0" xfId="113" quotePrefix="1" applyNumberFormat="1" applyFont="1" applyFill="1" applyBorder="1" applyAlignment="1" applyProtection="1">
      <alignment horizontal="right"/>
    </xf>
    <xf numFmtId="3" fontId="11" fillId="2" borderId="0" xfId="105" applyNumberFormat="1" applyFont="1" applyFill="1" applyBorder="1" applyAlignment="1"/>
    <xf numFmtId="0" fontId="26" fillId="2" borderId="2" xfId="0" applyFont="1" applyFill="1" applyBorder="1" applyAlignment="1">
      <alignment horizontal="center" vertical="center"/>
    </xf>
    <xf numFmtId="0" fontId="16" fillId="2" borderId="0" xfId="111" applyFont="1" applyFill="1" applyBorder="1" applyAlignment="1">
      <alignment horizontal="center"/>
    </xf>
    <xf numFmtId="174" fontId="22" fillId="2" borderId="0" xfId="1" applyNumberFormat="1" applyFont="1" applyFill="1" applyBorder="1"/>
    <xf numFmtId="166" fontId="13" fillId="0" borderId="0" xfId="662" applyNumberFormat="1" applyFont="1"/>
    <xf numFmtId="166" fontId="14" fillId="0" borderId="0" xfId="662" applyNumberFormat="1" applyFont="1" applyAlignment="1">
      <alignment horizontal="left"/>
    </xf>
    <xf numFmtId="166" fontId="14" fillId="0" borderId="0" xfId="662" applyNumberFormat="1" applyFont="1" applyAlignment="1">
      <alignment horizontal="center"/>
    </xf>
    <xf numFmtId="166" fontId="15" fillId="0" borderId="0" xfId="662" applyNumberFormat="1" applyFont="1" applyAlignment="1">
      <alignment horizontal="left"/>
    </xf>
    <xf numFmtId="166" fontId="15" fillId="0" borderId="0" xfId="662" applyNumberFormat="1" applyFont="1" applyAlignment="1">
      <alignment horizontal="center"/>
    </xf>
    <xf numFmtId="166" fontId="15" fillId="0" borderId="0" xfId="662" applyNumberFormat="1" applyFont="1" applyFill="1"/>
    <xf numFmtId="166" fontId="13" fillId="0" borderId="0" xfId="662" applyNumberFormat="1" applyFont="1" applyFill="1"/>
    <xf numFmtId="166" fontId="13" fillId="0" borderId="0" xfId="662" applyNumberFormat="1" applyFont="1" applyFill="1" applyAlignment="1">
      <alignment horizontal="center"/>
    </xf>
    <xf numFmtId="166" fontId="13" fillId="0" borderId="1" xfId="662" applyNumberFormat="1" applyFont="1" applyFill="1" applyBorder="1"/>
    <xf numFmtId="166" fontId="11" fillId="0" borderId="1" xfId="662" applyNumberFormat="1" applyFont="1" applyFill="1" applyBorder="1"/>
    <xf numFmtId="166" fontId="11" fillId="0" borderId="1" xfId="662" applyNumberFormat="1" applyFont="1" applyFill="1" applyBorder="1" applyAlignment="1">
      <alignment horizontal="center"/>
    </xf>
    <xf numFmtId="166" fontId="11" fillId="0" borderId="1" xfId="662" applyNumberFormat="1" applyFont="1" applyFill="1" applyBorder="1" applyAlignment="1">
      <alignment horizontal="right"/>
    </xf>
    <xf numFmtId="166" fontId="13" fillId="5" borderId="0" xfId="662" applyNumberFormat="1" applyFont="1" applyFill="1"/>
    <xf numFmtId="166" fontId="13" fillId="0" borderId="0" xfId="662" applyNumberFormat="1" applyFont="1" applyFill="1" applyBorder="1"/>
    <xf numFmtId="166" fontId="16" fillId="0" borderId="0" xfId="662" applyNumberFormat="1" applyFont="1" applyFill="1" applyBorder="1" applyAlignment="1">
      <alignment horizontal="left"/>
    </xf>
    <xf numFmtId="166" fontId="16" fillId="0" borderId="0" xfId="662" applyNumberFormat="1" applyFont="1" applyFill="1" applyBorder="1" applyAlignment="1">
      <alignment horizontal="center"/>
    </xf>
    <xf numFmtId="166" fontId="16" fillId="0" borderId="0" xfId="663" applyNumberFormat="1" applyFont="1" applyFill="1" applyBorder="1" applyAlignment="1">
      <alignment horizontal="right"/>
    </xf>
    <xf numFmtId="166" fontId="16" fillId="0" borderId="0" xfId="662" applyNumberFormat="1" applyFont="1" applyFill="1" applyBorder="1" applyAlignment="1">
      <alignment horizontal="right" indent="11"/>
    </xf>
    <xf numFmtId="166" fontId="13" fillId="0" borderId="0" xfId="662" applyNumberFormat="1" applyFont="1" applyFill="1" applyBorder="1" applyAlignment="1">
      <alignment vertical="top"/>
    </xf>
    <xf numFmtId="166" fontId="17" fillId="0" borderId="0" xfId="662" applyNumberFormat="1" applyFont="1" applyFill="1" applyBorder="1" applyAlignment="1">
      <alignment horizontal="left" vertical="top"/>
    </xf>
    <xf numFmtId="166" fontId="17" fillId="0" borderId="0" xfId="662" applyNumberFormat="1" applyFont="1" applyFill="1" applyBorder="1" applyAlignment="1">
      <alignment horizontal="center" vertical="top"/>
    </xf>
    <xf numFmtId="166" fontId="17" fillId="0" borderId="0" xfId="663" applyNumberFormat="1" applyFont="1" applyFill="1" applyBorder="1" applyAlignment="1">
      <alignment horizontal="right" vertical="top"/>
    </xf>
    <xf numFmtId="166" fontId="17" fillId="0" borderId="0" xfId="662" applyNumberFormat="1" applyFont="1" applyFill="1" applyBorder="1" applyAlignment="1">
      <alignment horizontal="right" vertical="top"/>
    </xf>
    <xf numFmtId="166" fontId="13" fillId="5" borderId="0" xfId="662" applyNumberFormat="1" applyFont="1" applyFill="1" applyAlignment="1">
      <alignment vertical="top"/>
    </xf>
    <xf numFmtId="166" fontId="13" fillId="0" borderId="2" xfId="662" applyNumberFormat="1" applyFont="1" applyFill="1" applyBorder="1"/>
    <xf numFmtId="166" fontId="11" fillId="0" borderId="2" xfId="662" applyNumberFormat="1" applyFont="1" applyFill="1" applyBorder="1"/>
    <xf numFmtId="166" fontId="11" fillId="0" borderId="2" xfId="662" applyNumberFormat="1" applyFont="1" applyFill="1" applyBorder="1" applyAlignment="1">
      <alignment horizontal="center"/>
    </xf>
    <xf numFmtId="166" fontId="11" fillId="0" borderId="2" xfId="662" applyNumberFormat="1" applyFont="1" applyFill="1" applyBorder="1" applyAlignment="1">
      <alignment horizontal="right" indent="11"/>
    </xf>
    <xf numFmtId="166" fontId="11" fillId="0" borderId="0" xfId="662" applyNumberFormat="1" applyFont="1" applyFill="1" applyBorder="1"/>
    <xf numFmtId="166" fontId="11" fillId="0" borderId="0" xfId="662" applyNumberFormat="1" applyFont="1" applyFill="1" applyBorder="1" applyAlignment="1">
      <alignment horizontal="center"/>
    </xf>
    <xf numFmtId="166" fontId="11" fillId="0" borderId="4" xfId="662" applyNumberFormat="1" applyFont="1" applyFill="1" applyBorder="1"/>
    <xf numFmtId="166" fontId="11" fillId="0" borderId="0" xfId="662" applyNumberFormat="1" applyFont="1" applyFill="1" applyBorder="1" applyAlignment="1">
      <alignment horizontal="right" indent="11"/>
    </xf>
    <xf numFmtId="3" fontId="16" fillId="0" borderId="0" xfId="662" applyNumberFormat="1" applyFont="1" applyFill="1" applyBorder="1" applyAlignment="1">
      <alignment horizontal="right"/>
    </xf>
    <xf numFmtId="3" fontId="16" fillId="0" borderId="0" xfId="52" applyNumberFormat="1" applyFont="1" applyBorder="1" applyAlignment="1">
      <alignment horizontal="right" indent="11"/>
    </xf>
    <xf numFmtId="166" fontId="17" fillId="0" borderId="0" xfId="662" applyNumberFormat="1" applyFont="1" applyFill="1" applyBorder="1" applyAlignment="1">
      <alignment horizontal="left"/>
    </xf>
    <xf numFmtId="3" fontId="11" fillId="0" borderId="0" xfId="52" applyNumberFormat="1" applyFont="1" applyBorder="1" applyAlignment="1">
      <alignment horizontal="right" indent="11"/>
    </xf>
    <xf numFmtId="3" fontId="11" fillId="0" borderId="0" xfId="662" applyNumberFormat="1" applyFont="1" applyFill="1" applyBorder="1" applyAlignment="1">
      <alignment horizontal="right"/>
    </xf>
    <xf numFmtId="166" fontId="16" fillId="0" borderId="0" xfId="664" applyNumberFormat="1" applyFont="1" applyFill="1" applyBorder="1" applyAlignment="1">
      <alignment horizontal="left"/>
    </xf>
    <xf numFmtId="3" fontId="11" fillId="0" borderId="0" xfId="52" applyNumberFormat="1" applyFont="1" applyFill="1" applyBorder="1" applyAlignment="1">
      <alignment horizontal="right" indent="11"/>
    </xf>
    <xf numFmtId="166" fontId="14" fillId="0" borderId="0" xfId="662" applyNumberFormat="1" applyFont="1" applyFill="1"/>
    <xf numFmtId="166" fontId="16" fillId="0" borderId="0" xfId="665" applyNumberFormat="1" applyFont="1" applyFill="1" applyBorder="1" applyAlignment="1">
      <alignment horizontal="left"/>
    </xf>
    <xf numFmtId="166" fontId="17" fillId="0" borderId="0" xfId="665" applyNumberFormat="1" applyFont="1" applyFill="1" applyBorder="1" applyAlignment="1">
      <alignment horizontal="left" vertical="top"/>
    </xf>
    <xf numFmtId="171" fontId="11" fillId="0" borderId="0" xfId="52" applyNumberFormat="1" applyFont="1" applyBorder="1" applyAlignment="1">
      <alignment horizontal="right" indent="11"/>
    </xf>
    <xf numFmtId="166" fontId="17" fillId="0" borderId="2" xfId="662" applyNumberFormat="1" applyFont="1" applyFill="1" applyBorder="1" applyAlignment="1">
      <alignment horizontal="left"/>
    </xf>
    <xf numFmtId="166" fontId="17" fillId="0" borderId="2" xfId="662" applyNumberFormat="1" applyFont="1" applyFill="1" applyBorder="1" applyAlignment="1">
      <alignment horizontal="center"/>
    </xf>
    <xf numFmtId="37" fontId="11" fillId="0" borderId="2" xfId="662" quotePrefix="1" applyNumberFormat="1" applyFont="1" applyBorder="1" applyAlignment="1" applyProtection="1">
      <alignment horizontal="center"/>
    </xf>
    <xf numFmtId="166" fontId="12" fillId="0" borderId="0" xfId="666" applyNumberFormat="1" applyFont="1" applyFill="1" applyBorder="1"/>
    <xf numFmtId="166" fontId="12" fillId="0" borderId="0" xfId="666" applyNumberFormat="1" applyFont="1" applyFill="1" applyBorder="1" applyAlignment="1">
      <alignment horizontal="center"/>
    </xf>
    <xf numFmtId="166" fontId="18" fillId="0" borderId="0" xfId="664" applyNumberFormat="1" applyFont="1" applyFill="1" applyAlignment="1">
      <alignment horizontal="right"/>
    </xf>
    <xf numFmtId="166" fontId="19" fillId="0" borderId="0" xfId="664" applyNumberFormat="1" applyFont="1" applyFill="1" applyAlignment="1">
      <alignment horizontal="left"/>
    </xf>
    <xf numFmtId="2" fontId="19" fillId="0" borderId="0" xfId="666" applyNumberFormat="1" applyFont="1" applyFill="1" applyAlignment="1">
      <alignment horizontal="left"/>
    </xf>
    <xf numFmtId="37" fontId="12" fillId="0" borderId="0" xfId="666" applyNumberFormat="1" applyFont="1" applyFill="1" applyBorder="1" applyProtection="1"/>
    <xf numFmtId="37" fontId="19" fillId="0" borderId="0" xfId="667" applyFont="1" applyFill="1" applyAlignment="1">
      <alignment horizontal="right" vertical="top"/>
    </xf>
    <xf numFmtId="166" fontId="18" fillId="0" borderId="0" xfId="663" applyNumberFormat="1" applyFont="1" applyFill="1" applyBorder="1" applyAlignment="1">
      <alignment horizontal="left"/>
    </xf>
    <xf numFmtId="166" fontId="12" fillId="0" borderId="0" xfId="662" applyNumberFormat="1" applyFont="1" applyFill="1" applyBorder="1"/>
    <xf numFmtId="166" fontId="12" fillId="0" borderId="0" xfId="662" applyNumberFormat="1" applyFont="1" applyFill="1" applyBorder="1" applyAlignment="1">
      <alignment horizontal="center"/>
    </xf>
    <xf numFmtId="166" fontId="15" fillId="0" borderId="0" xfId="666" applyNumberFormat="1" applyFont="1" applyFill="1" applyBorder="1" applyAlignment="1">
      <alignment horizontal="left" vertical="top"/>
    </xf>
    <xf numFmtId="166" fontId="13" fillId="0" borderId="0" xfId="662" applyNumberFormat="1" applyFont="1" applyFill="1" applyBorder="1" applyAlignment="1">
      <alignment horizontal="center"/>
    </xf>
    <xf numFmtId="166" fontId="14" fillId="0" borderId="0" xfId="666" applyNumberFormat="1" applyFont="1" applyFill="1"/>
    <xf numFmtId="166" fontId="13" fillId="0" borderId="0" xfId="662" applyNumberFormat="1" applyFont="1" applyAlignment="1">
      <alignment horizontal="center"/>
    </xf>
    <xf numFmtId="37" fontId="16" fillId="2" borderId="0" xfId="565" applyNumberFormat="1" applyFont="1" applyFill="1" applyAlignment="1">
      <alignment horizontal="right"/>
    </xf>
    <xf numFmtId="3" fontId="16" fillId="2" borderId="0" xfId="90" applyNumberFormat="1" applyFont="1" applyFill="1" applyAlignment="1">
      <alignment horizontal="right"/>
    </xf>
    <xf numFmtId="3" fontId="16" fillId="2" borderId="0" xfId="90" applyNumberFormat="1" applyFont="1" applyFill="1" applyBorder="1" applyAlignment="1" applyProtection="1">
      <alignment horizontal="right"/>
    </xf>
    <xf numFmtId="3" fontId="11" fillId="2" borderId="0" xfId="90" applyNumberFormat="1" applyFont="1" applyFill="1" applyBorder="1" applyAlignment="1" applyProtection="1">
      <alignment horizontal="right"/>
    </xf>
    <xf numFmtId="37" fontId="11" fillId="2" borderId="0" xfId="565" applyNumberFormat="1" applyFont="1" applyFill="1" applyAlignment="1">
      <alignment horizontal="right"/>
    </xf>
    <xf numFmtId="3" fontId="11" fillId="2" borderId="0" xfId="90" quotePrefix="1" applyNumberFormat="1" applyFont="1" applyFill="1" applyBorder="1" applyAlignment="1" applyProtection="1">
      <alignment horizontal="right"/>
    </xf>
    <xf numFmtId="3" fontId="11" fillId="2" borderId="0" xfId="90" applyNumberFormat="1" applyFont="1" applyFill="1" applyBorder="1" applyAlignment="1">
      <alignment horizontal="right"/>
    </xf>
    <xf numFmtId="0" fontId="11" fillId="2" borderId="0" xfId="90" quotePrefix="1" applyNumberFormat="1" applyFont="1" applyFill="1" applyBorder="1" applyAlignment="1" applyProtection="1">
      <alignment horizontal="right"/>
    </xf>
    <xf numFmtId="0" fontId="11" fillId="2" borderId="0" xfId="90" applyNumberFormat="1" applyFont="1" applyFill="1" applyBorder="1" applyAlignment="1" applyProtection="1">
      <alignment horizontal="right"/>
    </xf>
    <xf numFmtId="3" fontId="11" fillId="2" borderId="0" xfId="566" applyNumberFormat="1" applyFont="1" applyFill="1" applyBorder="1" applyAlignment="1">
      <alignment horizontal="right"/>
    </xf>
    <xf numFmtId="0" fontId="11" fillId="2" borderId="0" xfId="566" applyNumberFormat="1" applyFont="1" applyFill="1" applyBorder="1" applyAlignment="1">
      <alignment horizontal="right"/>
    </xf>
    <xf numFmtId="3" fontId="11" fillId="2" borderId="0" xfId="552" applyNumberFormat="1" applyFont="1" applyFill="1" applyBorder="1" applyAlignment="1">
      <alignment horizontal="right"/>
    </xf>
    <xf numFmtId="0" fontId="11" fillId="2" borderId="0" xfId="552" applyNumberFormat="1" applyFont="1" applyFill="1" applyBorder="1" applyAlignment="1">
      <alignment horizontal="right"/>
    </xf>
    <xf numFmtId="3" fontId="11" fillId="2" borderId="0" xfId="553" applyNumberFormat="1" applyFont="1" applyFill="1" applyBorder="1" applyAlignment="1">
      <alignment horizontal="right"/>
    </xf>
    <xf numFmtId="3" fontId="11" fillId="2" borderId="0" xfId="553" quotePrefix="1" applyNumberFormat="1" applyFont="1" applyFill="1" applyBorder="1" applyAlignment="1">
      <alignment horizontal="right"/>
    </xf>
    <xf numFmtId="3" fontId="11" fillId="2" borderId="0" xfId="554" applyNumberFormat="1" applyFont="1" applyFill="1" applyBorder="1" applyAlignment="1">
      <alignment horizontal="right"/>
    </xf>
    <xf numFmtId="0" fontId="11" fillId="2" borderId="0" xfId="554" applyNumberFormat="1" applyFont="1" applyFill="1" applyBorder="1" applyAlignment="1">
      <alignment horizontal="right"/>
    </xf>
    <xf numFmtId="3" fontId="11" fillId="2" borderId="0" xfId="555" applyNumberFormat="1" applyFont="1" applyFill="1" applyBorder="1" applyAlignment="1">
      <alignment horizontal="right"/>
    </xf>
    <xf numFmtId="3" fontId="11" fillId="2" borderId="0" xfId="567" quotePrefix="1" applyNumberFormat="1" applyFont="1" applyFill="1" applyBorder="1" applyAlignment="1">
      <alignment horizontal="right"/>
    </xf>
    <xf numFmtId="0" fontId="11" fillId="2" borderId="0" xfId="564" applyNumberFormat="1" applyFont="1" applyFill="1" applyBorder="1" applyAlignment="1">
      <alignment horizontal="right"/>
    </xf>
    <xf numFmtId="3" fontId="11" fillId="2" borderId="0" xfId="564" quotePrefix="1" applyNumberFormat="1" applyFont="1" applyFill="1" applyBorder="1" applyAlignment="1">
      <alignment horizontal="right"/>
    </xf>
    <xf numFmtId="3" fontId="11" fillId="2" borderId="0" xfId="564" applyNumberFormat="1" applyFont="1" applyFill="1" applyBorder="1" applyAlignment="1">
      <alignment horizontal="right"/>
    </xf>
    <xf numFmtId="3" fontId="14" fillId="0" borderId="0" xfId="576" applyNumberFormat="1" applyFont="1" applyFill="1" applyAlignment="1">
      <alignment horizontal="right"/>
    </xf>
    <xf numFmtId="0" fontId="13" fillId="0" borderId="0" xfId="576" applyNumberFormat="1" applyFont="1" applyFill="1" applyAlignment="1">
      <alignment horizontal="right"/>
    </xf>
    <xf numFmtId="0" fontId="11" fillId="0" borderId="0" xfId="576" applyNumberFormat="1" applyFont="1" applyFill="1" applyBorder="1" applyAlignment="1" applyProtection="1">
      <alignment horizontal="right"/>
    </xf>
    <xf numFmtId="0" fontId="11" fillId="0" borderId="0" xfId="576" applyNumberFormat="1" applyFont="1" applyFill="1" applyBorder="1" applyAlignment="1">
      <alignment horizontal="right"/>
    </xf>
    <xf numFmtId="0" fontId="11" fillId="0" borderId="0" xfId="575" applyNumberFormat="1" applyFont="1" applyFill="1" applyBorder="1" applyAlignment="1">
      <alignment horizontal="right" vertical="top"/>
    </xf>
    <xf numFmtId="0" fontId="11" fillId="0" borderId="0" xfId="576" applyNumberFormat="1" applyFont="1" applyFill="1" applyBorder="1" applyAlignment="1">
      <alignment horizontal="right" vertical="top"/>
    </xf>
    <xf numFmtId="3" fontId="11" fillId="0" borderId="0" xfId="90" applyNumberFormat="1" applyFont="1" applyFill="1" applyAlignment="1">
      <alignment horizontal="right" vertical="top"/>
    </xf>
    <xf numFmtId="3" fontId="11" fillId="0" borderId="0" xfId="90" applyNumberFormat="1" applyFont="1" applyFill="1" applyAlignment="1">
      <alignment horizontal="right"/>
    </xf>
    <xf numFmtId="174" fontId="11" fillId="0" borderId="0" xfId="90" applyNumberFormat="1" applyFont="1" applyFill="1" applyBorder="1" applyAlignment="1" applyProtection="1"/>
    <xf numFmtId="174" fontId="11" fillId="0" borderId="0" xfId="90" applyNumberFormat="1" applyFont="1" applyFill="1" applyBorder="1" applyAlignment="1" applyProtection="1">
      <alignment horizontal="right"/>
    </xf>
    <xf numFmtId="174" fontId="11" fillId="0" borderId="0" xfId="578" applyNumberFormat="1" applyFont="1" applyFill="1" applyBorder="1" applyAlignment="1"/>
    <xf numFmtId="174" fontId="11" fillId="0" borderId="0" xfId="579" applyNumberFormat="1" applyFont="1" applyFill="1" applyBorder="1" applyAlignment="1"/>
    <xf numFmtId="174" fontId="11" fillId="0" borderId="0" xfId="580" applyNumberFormat="1" applyFont="1" applyFill="1" applyBorder="1" applyAlignment="1"/>
    <xf numFmtId="174" fontId="11" fillId="0" borderId="0" xfId="581" applyNumberFormat="1" applyFont="1" applyFill="1" applyBorder="1" applyAlignment="1"/>
    <xf numFmtId="174" fontId="11" fillId="0" borderId="0" xfId="582" applyNumberFormat="1" applyFont="1" applyFill="1" applyBorder="1" applyAlignment="1"/>
    <xf numFmtId="168" fontId="13" fillId="0" borderId="2" xfId="90" applyNumberFormat="1" applyFont="1" applyFill="1" applyBorder="1" applyAlignment="1">
      <alignment horizontal="left"/>
    </xf>
    <xf numFmtId="174" fontId="14" fillId="0" borderId="0" xfId="90" applyNumberFormat="1" applyFont="1" applyFill="1" applyBorder="1" applyAlignment="1">
      <alignment horizontal="left"/>
    </xf>
    <xf numFmtId="174" fontId="15" fillId="0" borderId="0" xfId="90" applyNumberFormat="1" applyFont="1" applyFill="1" applyBorder="1" applyAlignment="1">
      <alignment horizontal="left"/>
    </xf>
    <xf numFmtId="3" fontId="11" fillId="0" borderId="0" xfId="576" quotePrefix="1" applyNumberFormat="1" applyFont="1" applyFill="1" applyAlignment="1">
      <alignment horizontal="right"/>
    </xf>
    <xf numFmtId="166" fontId="17" fillId="0" borderId="0" xfId="664" applyNumberFormat="1" applyFont="1" applyFill="1" applyBorder="1" applyAlignment="1">
      <alignment horizontal="left" vertical="top"/>
    </xf>
    <xf numFmtId="166" fontId="17" fillId="0" borderId="0" xfId="664" applyNumberFormat="1" applyFont="1" applyFill="1" applyBorder="1" applyAlignment="1">
      <alignment horizontal="left" vertical="center"/>
    </xf>
    <xf numFmtId="3" fontId="11" fillId="0" borderId="0" xfId="96" applyNumberFormat="1" applyFont="1" applyAlignment="1">
      <alignment horizontal="right"/>
    </xf>
    <xf numFmtId="166" fontId="13" fillId="2" borderId="0" xfId="119" applyNumberFormat="1" applyFont="1" applyFill="1" applyBorder="1" applyAlignment="1">
      <alignment vertical="center"/>
    </xf>
    <xf numFmtId="166" fontId="16" fillId="2" borderId="0" xfId="119" applyNumberFormat="1" applyFont="1" applyFill="1" applyBorder="1" applyAlignment="1">
      <alignment horizontal="left" vertical="center"/>
    </xf>
    <xf numFmtId="166" fontId="16" fillId="2" borderId="0" xfId="119" applyNumberFormat="1" applyFont="1" applyFill="1" applyBorder="1" applyAlignment="1">
      <alignment vertical="center"/>
    </xf>
    <xf numFmtId="166" fontId="11" fillId="2" borderId="0" xfId="71" applyNumberFormat="1" applyFont="1" applyFill="1" applyBorder="1" applyAlignment="1">
      <alignment horizontal="center" vertical="center"/>
    </xf>
    <xf numFmtId="3" fontId="11" fillId="2" borderId="0" xfId="119" applyNumberFormat="1" applyFont="1" applyFill="1" applyBorder="1" applyAlignment="1">
      <alignment horizontal="right" vertical="center"/>
    </xf>
    <xf numFmtId="166" fontId="13" fillId="2" borderId="0" xfId="119" applyNumberFormat="1" applyFont="1" applyFill="1" applyAlignment="1">
      <alignment vertical="center"/>
    </xf>
    <xf numFmtId="166" fontId="17" fillId="2" borderId="0" xfId="119" applyNumberFormat="1" applyFont="1" applyFill="1" applyBorder="1" applyAlignment="1">
      <alignment horizontal="left" vertical="center"/>
    </xf>
    <xf numFmtId="166" fontId="11" fillId="2" borderId="0" xfId="119" applyNumberFormat="1" applyFont="1" applyFill="1" applyBorder="1" applyAlignment="1">
      <alignment horizontal="right" vertical="center"/>
    </xf>
    <xf numFmtId="166" fontId="11" fillId="2" borderId="0" xfId="119" applyNumberFormat="1" applyFont="1" applyFill="1" applyBorder="1" applyAlignment="1">
      <alignment horizontal="left" vertical="center"/>
    </xf>
    <xf numFmtId="166" fontId="11" fillId="2" borderId="0" xfId="119" applyNumberFormat="1" applyFont="1" applyFill="1" applyBorder="1" applyAlignment="1">
      <alignment vertical="center"/>
    </xf>
    <xf numFmtId="166" fontId="17" fillId="2" borderId="0" xfId="71" applyNumberFormat="1" applyFont="1" applyFill="1" applyBorder="1" applyAlignment="1">
      <alignment horizontal="left" vertical="center"/>
    </xf>
    <xf numFmtId="166" fontId="17" fillId="2" borderId="0" xfId="119" applyNumberFormat="1" applyFont="1" applyFill="1" applyBorder="1" applyAlignment="1">
      <alignment vertical="center"/>
    </xf>
    <xf numFmtId="3" fontId="16" fillId="2" borderId="0" xfId="119" applyNumberFormat="1" applyFont="1" applyFill="1" applyBorder="1" applyAlignment="1" applyProtection="1">
      <alignment horizontal="right" vertical="center"/>
    </xf>
    <xf numFmtId="0" fontId="26" fillId="3" borderId="0" xfId="1" applyNumberFormat="1" applyFont="1" applyFill="1" applyBorder="1" applyAlignment="1">
      <alignment horizontal="center" wrapText="1"/>
    </xf>
    <xf numFmtId="0" fontId="28" fillId="3" borderId="0" xfId="1" applyNumberFormat="1" applyFont="1" applyFill="1" applyBorder="1" applyAlignment="1">
      <alignment horizontal="center" vertical="top" wrapText="1"/>
    </xf>
    <xf numFmtId="0" fontId="26" fillId="3" borderId="0" xfId="1" applyNumberFormat="1" applyFont="1" applyFill="1" applyBorder="1" applyAlignment="1">
      <alignment horizontal="center"/>
    </xf>
    <xf numFmtId="0" fontId="11" fillId="2" borderId="0" xfId="128" applyFont="1" applyFill="1" applyBorder="1" applyAlignment="1"/>
    <xf numFmtId="0" fontId="16" fillId="2" borderId="0" xfId="128" applyFont="1" applyFill="1" applyBorder="1" applyAlignment="1"/>
    <xf numFmtId="3" fontId="11" fillId="2" borderId="0" xfId="363" quotePrefix="1" applyNumberFormat="1" applyFont="1" applyFill="1" applyBorder="1" applyAlignment="1" applyProtection="1">
      <alignment horizontal="right"/>
    </xf>
    <xf numFmtId="3" fontId="75" fillId="2" borderId="0" xfId="363" quotePrefix="1" applyNumberFormat="1" applyFont="1" applyFill="1" applyBorder="1" applyAlignment="1" applyProtection="1">
      <alignment horizontal="right"/>
    </xf>
    <xf numFmtId="171" fontId="22" fillId="2" borderId="0" xfId="1" applyNumberFormat="1" applyFont="1" applyFill="1" applyAlignment="1"/>
    <xf numFmtId="3" fontId="11" fillId="2" borderId="0" xfId="565" applyNumberFormat="1" applyFont="1" applyFill="1" applyAlignment="1">
      <alignment horizontal="right"/>
    </xf>
    <xf numFmtId="166" fontId="17" fillId="0" borderId="0" xfId="76" applyNumberFormat="1" applyFont="1" applyFill="1" applyBorder="1" applyAlignment="1">
      <alignment horizontal="right" vertical="top"/>
    </xf>
    <xf numFmtId="174" fontId="11" fillId="0" borderId="0" xfId="575" applyNumberFormat="1" applyFont="1" applyFill="1" applyBorder="1" applyAlignment="1">
      <alignment horizontal="right" vertical="top"/>
    </xf>
    <xf numFmtId="0" fontId="11" fillId="0" borderId="0" xfId="90" applyNumberFormat="1" applyFont="1" applyFill="1" applyBorder="1" applyAlignment="1">
      <alignment horizontal="right" vertical="top"/>
    </xf>
    <xf numFmtId="0" fontId="11" fillId="0" borderId="0" xfId="90" applyNumberFormat="1" applyFont="1" applyFill="1" applyBorder="1" applyAlignment="1">
      <alignment horizontal="right"/>
    </xf>
    <xf numFmtId="174" fontId="11" fillId="0" borderId="3" xfId="575" applyNumberFormat="1" applyFont="1" applyFill="1" applyBorder="1" applyAlignment="1">
      <alignment horizontal="right"/>
    </xf>
    <xf numFmtId="3" fontId="11" fillId="0" borderId="0" xfId="575" applyNumberFormat="1" applyFont="1" applyFill="1" applyBorder="1" applyAlignment="1"/>
    <xf numFmtId="37" fontId="11" fillId="0" borderId="0" xfId="90" applyNumberFormat="1" applyFont="1" applyFill="1" applyBorder="1" applyAlignment="1" applyProtection="1"/>
    <xf numFmtId="3" fontId="11" fillId="0" borderId="0" xfId="578" applyNumberFormat="1" applyFont="1" applyFill="1" applyBorder="1" applyAlignment="1"/>
    <xf numFmtId="3" fontId="11" fillId="0" borderId="0" xfId="579" applyNumberFormat="1" applyFont="1" applyFill="1" applyBorder="1" applyAlignment="1"/>
    <xf numFmtId="3" fontId="11" fillId="0" borderId="0" xfId="580" applyNumberFormat="1" applyFont="1" applyFill="1" applyBorder="1" applyAlignment="1"/>
    <xf numFmtId="3" fontId="11" fillId="0" borderId="0" xfId="581" applyNumberFormat="1" applyFont="1" applyFill="1" applyBorder="1" applyAlignment="1"/>
    <xf numFmtId="174" fontId="11" fillId="0" borderId="0" xfId="90" applyNumberFormat="1" applyFont="1" applyFill="1" applyBorder="1"/>
    <xf numFmtId="168" fontId="15" fillId="0" borderId="0" xfId="90" applyNumberFormat="1" applyFont="1" applyFill="1" applyBorder="1" applyAlignment="1">
      <alignment horizontal="left"/>
    </xf>
    <xf numFmtId="3" fontId="22" fillId="2" borderId="0" xfId="0" applyNumberFormat="1" applyFont="1" applyFill="1" applyBorder="1" applyAlignment="1">
      <alignment horizontal="right" vertical="center"/>
    </xf>
    <xf numFmtId="0" fontId="17" fillId="3" borderId="0" xfId="128" applyFont="1" applyFill="1" applyBorder="1" applyAlignment="1"/>
    <xf numFmtId="0" fontId="28" fillId="3" borderId="0" xfId="1" applyNumberFormat="1" applyFont="1" applyFill="1" applyBorder="1" applyAlignment="1">
      <alignment horizontal="center" wrapText="1"/>
    </xf>
    <xf numFmtId="0" fontId="21" fillId="2" borderId="0" xfId="1" applyNumberFormat="1" applyFont="1" applyFill="1" applyAlignment="1"/>
    <xf numFmtId="0" fontId="26" fillId="3" borderId="0" xfId="1" applyNumberFormat="1" applyFont="1" applyFill="1" applyBorder="1" applyAlignment="1">
      <alignment horizontal="center" vertical="top" wrapText="1"/>
    </xf>
    <xf numFmtId="0" fontId="21" fillId="2" borderId="0" xfId="1" applyNumberFormat="1" applyFont="1" applyFill="1" applyAlignment="1">
      <alignment vertical="top"/>
    </xf>
    <xf numFmtId="0" fontId="21" fillId="2" borderId="2" xfId="1" applyNumberFormat="1" applyFont="1" applyFill="1" applyBorder="1"/>
    <xf numFmtId="0" fontId="24" fillId="2" borderId="0" xfId="102" applyFont="1" applyFill="1" applyAlignment="1">
      <alignment horizontal="right"/>
    </xf>
    <xf numFmtId="0" fontId="16" fillId="3" borderId="0" xfId="1" applyNumberFormat="1" applyFont="1" applyFill="1" applyBorder="1" applyAlignment="1">
      <alignment horizontal="center"/>
    </xf>
    <xf numFmtId="0" fontId="9" fillId="2" borderId="0" xfId="1" applyNumberFormat="1" applyFont="1" applyFill="1" applyAlignment="1"/>
    <xf numFmtId="0" fontId="17" fillId="3" borderId="0" xfId="1" applyNumberFormat="1" applyFont="1" applyFill="1" applyBorder="1" applyAlignment="1">
      <alignment horizontal="left" vertical="top" wrapText="1"/>
    </xf>
    <xf numFmtId="0" fontId="17" fillId="3" borderId="0" xfId="1" applyNumberFormat="1" applyFont="1" applyFill="1" applyBorder="1" applyAlignment="1">
      <alignment horizontal="center" vertical="top"/>
    </xf>
    <xf numFmtId="0" fontId="9" fillId="2" borderId="0" xfId="1" applyNumberFormat="1" applyFont="1" applyFill="1" applyAlignment="1">
      <alignment vertical="top"/>
    </xf>
    <xf numFmtId="171" fontId="22" fillId="2" borderId="0" xfId="1" applyNumberFormat="1" applyFont="1" applyFill="1" applyAlignment="1">
      <alignment vertical="center"/>
    </xf>
    <xf numFmtId="3" fontId="11" fillId="2" borderId="0" xfId="113" quotePrefix="1" applyNumberFormat="1" applyFont="1" applyFill="1" applyBorder="1" applyAlignment="1" applyProtection="1">
      <alignment horizontal="right" vertical="center"/>
    </xf>
    <xf numFmtId="3" fontId="11" fillId="2" borderId="0" xfId="113" applyNumberFormat="1" applyFont="1" applyFill="1" applyBorder="1" applyAlignment="1" applyProtection="1">
      <alignment horizontal="right" vertical="center"/>
    </xf>
    <xf numFmtId="3" fontId="11" fillId="2" borderId="0" xfId="545" applyNumberFormat="1" applyFont="1" applyFill="1" applyBorder="1" applyAlignment="1" applyProtection="1">
      <alignment horizontal="right" vertical="center"/>
    </xf>
    <xf numFmtId="3" fontId="45" fillId="2" borderId="0" xfId="545" applyNumberFormat="1" applyFont="1" applyFill="1" applyBorder="1" applyAlignment="1" applyProtection="1">
      <alignment horizontal="right" vertical="center"/>
    </xf>
    <xf numFmtId="3" fontId="44" fillId="2" borderId="0" xfId="111" applyNumberFormat="1" applyFont="1" applyFill="1" applyBorder="1" applyAlignment="1" applyProtection="1">
      <alignment horizontal="right" vertical="center"/>
    </xf>
    <xf numFmtId="3" fontId="11" fillId="0" borderId="0" xfId="363" applyNumberFormat="1" applyFont="1" applyFill="1" applyBorder="1" applyAlignment="1" applyProtection="1">
      <alignment horizontal="right" vertical="center"/>
    </xf>
    <xf numFmtId="166" fontId="102" fillId="0" borderId="0" xfId="76" applyNumberFormat="1" applyFont="1"/>
    <xf numFmtId="166" fontId="103" fillId="6" borderId="0" xfId="76" applyNumberFormat="1" applyFont="1" applyFill="1"/>
    <xf numFmtId="166" fontId="103" fillId="0" borderId="0" xfId="76" applyNumberFormat="1" applyFont="1"/>
    <xf numFmtId="166" fontId="104" fillId="0" borderId="0" xfId="668" applyNumberFormat="1" applyFont="1" applyFill="1"/>
    <xf numFmtId="166" fontId="104" fillId="0" borderId="0" xfId="668" applyNumberFormat="1" applyFont="1" applyFill="1" applyAlignment="1">
      <alignment horizontal="center"/>
    </xf>
    <xf numFmtId="166" fontId="105" fillId="0" borderId="0" xfId="668" applyNumberFormat="1" applyFont="1" applyFill="1"/>
    <xf numFmtId="166" fontId="105" fillId="0" borderId="0" xfId="668" applyNumberFormat="1" applyFont="1" applyFill="1" applyAlignment="1">
      <alignment horizontal="right"/>
    </xf>
    <xf numFmtId="166" fontId="105" fillId="0" borderId="0" xfId="668" applyNumberFormat="1" applyFont="1" applyFill="1" applyAlignment="1">
      <alignment horizontal="left"/>
    </xf>
    <xf numFmtId="166" fontId="105" fillId="0" borderId="0" xfId="668" applyNumberFormat="1" applyFont="1" applyFill="1" applyAlignment="1">
      <alignment horizontal="center"/>
    </xf>
    <xf numFmtId="166" fontId="106" fillId="0" borderId="0" xfId="668" applyNumberFormat="1" applyFont="1" applyFill="1" applyAlignment="1">
      <alignment horizontal="right"/>
    </xf>
    <xf numFmtId="166" fontId="106" fillId="0" borderId="0" xfId="668" applyNumberFormat="1" applyFont="1" applyFill="1" applyAlignment="1">
      <alignment horizontal="left"/>
    </xf>
    <xf numFmtId="166" fontId="106" fillId="0" borderId="0" xfId="668" applyNumberFormat="1" applyFont="1" applyFill="1" applyAlignment="1">
      <alignment horizontal="center"/>
    </xf>
    <xf numFmtId="166" fontId="106" fillId="0" borderId="0" xfId="668" applyNumberFormat="1" applyFont="1" applyFill="1"/>
    <xf numFmtId="166" fontId="104" fillId="0" borderId="1" xfId="668" applyNumberFormat="1" applyFont="1" applyFill="1" applyBorder="1"/>
    <xf numFmtId="166" fontId="104" fillId="0" borderId="1" xfId="668" applyNumberFormat="1" applyFont="1" applyFill="1" applyBorder="1" applyAlignment="1">
      <alignment horizontal="center"/>
    </xf>
    <xf numFmtId="166" fontId="105" fillId="0" borderId="1" xfId="668" applyNumberFormat="1" applyFont="1" applyFill="1" applyBorder="1" applyAlignment="1">
      <alignment horizontal="left"/>
    </xf>
    <xf numFmtId="166" fontId="105" fillId="0" borderId="1" xfId="668" applyNumberFormat="1" applyFont="1" applyFill="1" applyBorder="1"/>
    <xf numFmtId="166" fontId="103" fillId="0" borderId="0" xfId="668" applyNumberFormat="1" applyFont="1" applyFill="1"/>
    <xf numFmtId="166" fontId="102" fillId="0" borderId="0" xfId="668" applyNumberFormat="1" applyFont="1" applyFill="1" applyAlignment="1">
      <alignment horizontal="left" indent="1"/>
    </xf>
    <xf numFmtId="166" fontId="102" fillId="0" borderId="0" xfId="669" applyNumberFormat="1" applyFont="1" applyFill="1" applyAlignment="1">
      <alignment horizontal="center"/>
    </xf>
    <xf numFmtId="166" fontId="102" fillId="0" borderId="0" xfId="668" applyNumberFormat="1" applyFont="1" applyFill="1" applyAlignment="1">
      <alignment horizontal="right"/>
    </xf>
    <xf numFmtId="166" fontId="107" fillId="0" borderId="0" xfId="668" applyNumberFormat="1" applyFont="1" applyFill="1" applyAlignment="1">
      <alignment horizontal="left" indent="1"/>
    </xf>
    <xf numFmtId="166" fontId="107" fillId="0" borderId="0" xfId="669" applyNumberFormat="1" applyFont="1" applyFill="1" applyAlignment="1">
      <alignment horizontal="center"/>
    </xf>
    <xf numFmtId="166" fontId="107" fillId="0" borderId="0" xfId="668" applyNumberFormat="1" applyFont="1" applyFill="1" applyAlignment="1">
      <alignment horizontal="right" vertical="top"/>
    </xf>
    <xf numFmtId="166" fontId="103" fillId="0" borderId="0" xfId="668" applyNumberFormat="1" applyFont="1" applyFill="1" applyAlignment="1">
      <alignment horizontal="center"/>
    </xf>
    <xf numFmtId="166" fontId="102" fillId="0" borderId="0" xfId="668" applyNumberFormat="1" applyFont="1" applyFill="1" applyAlignment="1">
      <alignment horizontal="right" vertical="center"/>
    </xf>
    <xf numFmtId="166" fontId="102" fillId="0" borderId="0" xfId="668" applyNumberFormat="1" applyFont="1" applyFill="1" applyAlignment="1">
      <alignment horizontal="right" vertical="center" indent="1"/>
    </xf>
    <xf numFmtId="166" fontId="102" fillId="0" borderId="0" xfId="668" applyNumberFormat="1" applyFont="1" applyFill="1" applyAlignment="1">
      <alignment horizontal="right" vertical="center" indent="2"/>
    </xf>
    <xf numFmtId="166" fontId="103" fillId="0" borderId="2" xfId="668" applyNumberFormat="1" applyFont="1" applyFill="1" applyBorder="1"/>
    <xf numFmtId="166" fontId="103" fillId="0" borderId="2" xfId="668" applyNumberFormat="1" applyFont="1" applyFill="1" applyBorder="1" applyAlignment="1">
      <alignment horizontal="center"/>
    </xf>
    <xf numFmtId="166" fontId="107" fillId="0" borderId="2" xfId="668" applyNumberFormat="1" applyFont="1" applyFill="1" applyBorder="1" applyAlignment="1">
      <alignment horizontal="right"/>
    </xf>
    <xf numFmtId="166" fontId="107" fillId="0" borderId="0" xfId="668" applyNumberFormat="1" applyFont="1" applyFill="1" applyAlignment="1">
      <alignment horizontal="right"/>
    </xf>
    <xf numFmtId="166" fontId="103" fillId="0" borderId="4" xfId="668" applyNumberFormat="1" applyFont="1" applyFill="1" applyBorder="1"/>
    <xf numFmtId="166" fontId="103" fillId="0" borderId="4" xfId="668" applyNumberFormat="1" applyFont="1" applyFill="1" applyBorder="1" applyAlignment="1">
      <alignment horizontal="center"/>
    </xf>
    <xf numFmtId="166" fontId="107" fillId="0" borderId="4" xfId="668" applyNumberFormat="1" applyFont="1" applyFill="1" applyBorder="1" applyAlignment="1">
      <alignment horizontal="right"/>
    </xf>
    <xf numFmtId="0" fontId="109" fillId="0" borderId="0" xfId="670" applyFont="1" applyFill="1"/>
    <xf numFmtId="3" fontId="110" fillId="0" borderId="0" xfId="670" applyNumberFormat="1" applyFont="1" applyFill="1"/>
    <xf numFmtId="1" fontId="110" fillId="0" borderId="0" xfId="671" applyNumberFormat="1" applyFont="1" applyFill="1" applyBorder="1" applyAlignment="1" applyProtection="1"/>
    <xf numFmtId="3" fontId="110" fillId="0" borderId="0" xfId="672" applyNumberFormat="1" applyFont="1" applyFill="1"/>
    <xf numFmtId="0" fontId="110" fillId="0" borderId="0" xfId="672" applyFont="1" applyFill="1"/>
    <xf numFmtId="3" fontId="103" fillId="0" borderId="0" xfId="668" applyNumberFormat="1" applyFont="1" applyFill="1"/>
    <xf numFmtId="166" fontId="103" fillId="0" borderId="0" xfId="668" applyNumberFormat="1" applyFont="1" applyFill="1" applyAlignment="1">
      <alignment vertical="top"/>
    </xf>
    <xf numFmtId="166" fontId="107" fillId="0" borderId="0" xfId="668" applyNumberFormat="1" applyFont="1" applyFill="1" applyAlignment="1">
      <alignment horizontal="left" vertical="top"/>
    </xf>
    <xf numFmtId="0" fontId="110" fillId="0" borderId="0" xfId="670" applyFont="1" applyFill="1"/>
    <xf numFmtId="3" fontId="103" fillId="0" borderId="0" xfId="668" applyNumberFormat="1" applyFont="1" applyFill="1" applyAlignment="1">
      <alignment vertical="top"/>
    </xf>
    <xf numFmtId="3" fontId="111" fillId="0" borderId="0" xfId="672" applyNumberFormat="1" applyFill="1"/>
    <xf numFmtId="3" fontId="102" fillId="0" borderId="0" xfId="668" applyNumberFormat="1" applyFont="1" applyFill="1"/>
    <xf numFmtId="4" fontId="102" fillId="0" borderId="0" xfId="668" applyNumberFormat="1" applyFont="1" applyFill="1"/>
    <xf numFmtId="0" fontId="112" fillId="0" borderId="0" xfId="670" applyFont="1" applyFill="1"/>
    <xf numFmtId="4" fontId="102" fillId="0" borderId="0" xfId="668" applyNumberFormat="1" applyFont="1" applyFill="1" applyAlignment="1">
      <alignment vertical="top"/>
    </xf>
    <xf numFmtId="166" fontId="107" fillId="0" borderId="0" xfId="668" applyNumberFormat="1" applyFont="1" applyFill="1" applyAlignment="1">
      <alignment vertical="top"/>
    </xf>
    <xf numFmtId="3" fontId="102" fillId="0" borderId="0" xfId="668" applyNumberFormat="1" applyFont="1" applyFill="1" applyAlignment="1">
      <alignment vertical="top"/>
    </xf>
    <xf numFmtId="2" fontId="102" fillId="0" borderId="0" xfId="668" applyNumberFormat="1" applyFont="1" applyFill="1"/>
    <xf numFmtId="2" fontId="102" fillId="0" borderId="0" xfId="668" applyNumberFormat="1" applyFont="1" applyFill="1" applyAlignment="1">
      <alignment vertical="top"/>
    </xf>
    <xf numFmtId="3" fontId="110" fillId="0" borderId="0" xfId="672" applyNumberFormat="1" applyFont="1" applyFill="1" applyAlignment="1">
      <alignment horizontal="right"/>
    </xf>
    <xf numFmtId="166" fontId="105" fillId="0" borderId="3" xfId="668" applyNumberFormat="1" applyFont="1" applyFill="1" applyBorder="1"/>
    <xf numFmtId="166" fontId="105" fillId="0" borderId="3" xfId="668" applyNumberFormat="1" applyFont="1" applyFill="1" applyBorder="1" applyAlignment="1">
      <alignment horizontal="center"/>
    </xf>
    <xf numFmtId="166" fontId="104" fillId="0" borderId="3" xfId="668" applyNumberFormat="1" applyFont="1" applyFill="1" applyBorder="1"/>
    <xf numFmtId="166" fontId="113" fillId="0" borderId="6" xfId="673" applyNumberFormat="1" applyFont="1" applyFill="1" applyBorder="1"/>
    <xf numFmtId="0" fontId="113" fillId="0" borderId="0" xfId="674" applyFont="1" applyFill="1" applyAlignment="1">
      <alignment vertical="top"/>
    </xf>
    <xf numFmtId="166" fontId="113" fillId="0" borderId="0" xfId="673" applyNumberFormat="1" applyFont="1" applyFill="1"/>
    <xf numFmtId="166" fontId="113" fillId="0" borderId="0" xfId="673" applyNumberFormat="1" applyFont="1" applyFill="1" applyAlignment="1">
      <alignment horizontal="center"/>
    </xf>
    <xf numFmtId="166" fontId="115" fillId="0" borderId="0" xfId="673" applyNumberFormat="1" applyFont="1" applyFill="1" applyAlignment="1">
      <alignment horizontal="right"/>
    </xf>
    <xf numFmtId="178" fontId="115" fillId="0" borderId="0" xfId="675" applyFont="1" applyFill="1" applyAlignment="1">
      <alignment horizontal="right"/>
    </xf>
    <xf numFmtId="166" fontId="116" fillId="0" borderId="0" xfId="673" applyNumberFormat="1" applyFont="1" applyFill="1" applyAlignment="1">
      <alignment horizontal="right" indent="2"/>
    </xf>
    <xf numFmtId="178" fontId="116" fillId="0" borderId="0" xfId="675" applyFont="1" applyFill="1" applyAlignment="1">
      <alignment horizontal="right" vertical="top"/>
    </xf>
    <xf numFmtId="166" fontId="113" fillId="0" borderId="0" xfId="668" applyNumberFormat="1" applyFont="1" applyFill="1"/>
    <xf numFmtId="166" fontId="115" fillId="0" borderId="0" xfId="669" applyNumberFormat="1" applyFont="1" applyFill="1"/>
    <xf numFmtId="166" fontId="113" fillId="0" borderId="0" xfId="668" applyNumberFormat="1" applyFont="1" applyFill="1" applyAlignment="1">
      <alignment horizontal="center"/>
    </xf>
    <xf numFmtId="166" fontId="116" fillId="0" borderId="0" xfId="669" applyNumberFormat="1" applyFont="1" applyFill="1" applyAlignment="1">
      <alignment vertical="top"/>
    </xf>
    <xf numFmtId="166" fontId="116" fillId="0" borderId="0" xfId="676" applyNumberFormat="1" applyFont="1" applyFill="1" applyAlignment="1">
      <alignment horizontal="right"/>
    </xf>
    <xf numFmtId="166" fontId="104" fillId="0" borderId="0" xfId="673" applyNumberFormat="1" applyFont="1" applyFill="1"/>
    <xf numFmtId="166" fontId="105" fillId="0" borderId="0" xfId="673" applyNumberFormat="1" applyFont="1" applyFill="1" applyAlignment="1">
      <alignment horizontal="right"/>
    </xf>
    <xf numFmtId="166" fontId="105" fillId="0" borderId="0" xfId="677" applyNumberFormat="1" applyFont="1" applyFill="1" applyAlignment="1">
      <alignment horizontal="left"/>
    </xf>
    <xf numFmtId="166" fontId="105" fillId="0" borderId="0" xfId="677" applyNumberFormat="1" applyFont="1" applyFill="1" applyAlignment="1">
      <alignment horizontal="center"/>
    </xf>
    <xf numFmtId="166" fontId="105" fillId="0" borderId="0" xfId="673" applyNumberFormat="1" applyFont="1" applyFill="1"/>
    <xf numFmtId="166" fontId="106" fillId="0" borderId="0" xfId="673" applyNumberFormat="1" applyFont="1" applyFill="1" applyAlignment="1">
      <alignment horizontal="right"/>
    </xf>
    <xf numFmtId="166" fontId="106" fillId="0" borderId="0" xfId="677" applyNumberFormat="1" applyFont="1" applyFill="1" applyAlignment="1">
      <alignment horizontal="left"/>
    </xf>
    <xf numFmtId="166" fontId="106" fillId="0" borderId="0" xfId="677" applyNumberFormat="1" applyFont="1" applyFill="1" applyAlignment="1">
      <alignment horizontal="center"/>
    </xf>
    <xf numFmtId="166" fontId="102" fillId="0" borderId="0" xfId="668" applyNumberFormat="1" applyFont="1" applyFill="1" applyAlignment="1">
      <alignment horizontal="center"/>
    </xf>
    <xf numFmtId="166" fontId="107" fillId="0" borderId="0" xfId="668" applyNumberFormat="1" applyFont="1" applyFill="1" applyAlignment="1">
      <alignment horizontal="center" vertical="top"/>
    </xf>
    <xf numFmtId="166" fontId="102" fillId="0" borderId="4" xfId="668" applyNumberFormat="1" applyFont="1" applyFill="1" applyBorder="1" applyAlignment="1">
      <alignment horizontal="right" vertical="center"/>
    </xf>
    <xf numFmtId="166" fontId="107" fillId="0" borderId="0" xfId="668" applyNumberFormat="1" applyFont="1" applyFill="1" applyAlignment="1">
      <alignment horizontal="right" vertical="center"/>
    </xf>
    <xf numFmtId="166" fontId="104" fillId="0" borderId="2" xfId="668" applyNumberFormat="1" applyFont="1" applyFill="1" applyBorder="1"/>
    <xf numFmtId="166" fontId="106" fillId="0" borderId="2" xfId="668" applyNumberFormat="1" applyFont="1" applyFill="1" applyBorder="1" applyAlignment="1">
      <alignment horizontal="right"/>
    </xf>
    <xf numFmtId="166" fontId="102" fillId="0" borderId="0" xfId="668" applyNumberFormat="1" applyFont="1" applyFill="1" applyAlignment="1">
      <alignment horizontal="left" indent="2"/>
    </xf>
    <xf numFmtId="166" fontId="103" fillId="0" borderId="0" xfId="668" applyNumberFormat="1" applyFont="1" applyFill="1" applyAlignment="1">
      <alignment horizontal="right" vertical="center"/>
    </xf>
    <xf numFmtId="3" fontId="102" fillId="0" borderId="0" xfId="668" applyNumberFormat="1" applyFont="1" applyFill="1" applyAlignment="1">
      <alignment horizontal="right" vertical="center"/>
    </xf>
    <xf numFmtId="3" fontId="107" fillId="0" borderId="0" xfId="668" applyNumberFormat="1" applyFont="1" applyFill="1" applyAlignment="1">
      <alignment horizontal="right" vertical="center"/>
    </xf>
    <xf numFmtId="3" fontId="103" fillId="0" borderId="0" xfId="668" applyNumberFormat="1" applyFont="1" applyFill="1" applyAlignment="1">
      <alignment horizontal="right" vertical="center"/>
    </xf>
    <xf numFmtId="3" fontId="104" fillId="0" borderId="0" xfId="668" applyNumberFormat="1" applyFont="1" applyFill="1"/>
    <xf numFmtId="166" fontId="104" fillId="0" borderId="0" xfId="668" applyNumberFormat="1" applyFont="1" applyFill="1" applyAlignment="1">
      <alignment vertical="top"/>
    </xf>
    <xf numFmtId="166" fontId="107" fillId="0" borderId="0" xfId="668" applyNumberFormat="1" applyFont="1" applyFill="1" applyAlignment="1">
      <alignment horizontal="left" vertical="top" indent="2"/>
    </xf>
    <xf numFmtId="3" fontId="104" fillId="0" borderId="0" xfId="668" applyNumberFormat="1" applyFont="1" applyFill="1" applyAlignment="1">
      <alignment vertical="top"/>
    </xf>
    <xf numFmtId="166" fontId="102" fillId="0" borderId="0" xfId="668" applyNumberFormat="1" applyFont="1" applyFill="1" applyAlignment="1">
      <alignment horizontal="left" vertical="top" indent="2"/>
    </xf>
    <xf numFmtId="3" fontId="105" fillId="0" borderId="0" xfId="668" applyNumberFormat="1" applyFont="1" applyFill="1" applyAlignment="1">
      <alignment vertical="center"/>
    </xf>
    <xf numFmtId="166" fontId="107" fillId="0" borderId="0" xfId="668" applyNumberFormat="1" applyFont="1" applyFill="1" applyAlignment="1">
      <alignment horizontal="left" indent="2"/>
    </xf>
    <xf numFmtId="4" fontId="105" fillId="0" borderId="0" xfId="668" applyNumberFormat="1" applyFont="1" applyFill="1" applyAlignment="1">
      <alignment vertical="center"/>
    </xf>
    <xf numFmtId="4" fontId="105" fillId="0" borderId="0" xfId="668" applyNumberFormat="1" applyFont="1" applyFill="1" applyAlignment="1">
      <alignment vertical="top"/>
    </xf>
    <xf numFmtId="3" fontId="105" fillId="0" borderId="0" xfId="668" applyNumberFormat="1" applyFont="1" applyFill="1" applyAlignment="1">
      <alignment vertical="top"/>
    </xf>
    <xf numFmtId="2" fontId="105" fillId="0" borderId="0" xfId="668" applyNumberFormat="1" applyFont="1" applyFill="1" applyAlignment="1">
      <alignment vertical="center"/>
    </xf>
    <xf numFmtId="2" fontId="105" fillId="0" borderId="0" xfId="668" applyNumberFormat="1" applyFont="1" applyFill="1" applyAlignment="1">
      <alignment vertical="top"/>
    </xf>
    <xf numFmtId="166" fontId="106" fillId="0" borderId="0" xfId="668" applyNumberFormat="1" applyFont="1" applyFill="1" applyAlignment="1">
      <alignment horizontal="left" indent="2"/>
    </xf>
    <xf numFmtId="166" fontId="104" fillId="0" borderId="0" xfId="668" applyNumberFormat="1" applyFont="1" applyFill="1" applyAlignment="1">
      <alignment horizontal="right" vertical="center"/>
    </xf>
    <xf numFmtId="178" fontId="120" fillId="0" borderId="0" xfId="675" applyFont="1" applyFill="1" applyAlignment="1">
      <alignment horizontal="right"/>
    </xf>
    <xf numFmtId="166" fontId="122" fillId="0" borderId="0" xfId="668" applyNumberFormat="1" applyFont="1" applyFill="1"/>
    <xf numFmtId="0" fontId="122" fillId="0" borderId="0" xfId="674" applyFont="1" applyFill="1" applyAlignment="1">
      <alignment vertical="top"/>
    </xf>
    <xf numFmtId="166" fontId="122" fillId="0" borderId="0" xfId="668" applyNumberFormat="1" applyFont="1" applyFill="1" applyAlignment="1">
      <alignment horizontal="center"/>
    </xf>
    <xf numFmtId="178" fontId="121" fillId="0" borderId="0" xfId="675" applyFont="1" applyFill="1" applyAlignment="1">
      <alignment horizontal="right" vertical="top"/>
    </xf>
    <xf numFmtId="166" fontId="120" fillId="0" borderId="0" xfId="669" applyNumberFormat="1" applyFont="1" applyFill="1"/>
    <xf numFmtId="166" fontId="121" fillId="0" borderId="0" xfId="668" applyNumberFormat="1" applyFont="1" applyFill="1" applyAlignment="1">
      <alignment vertical="top"/>
    </xf>
    <xf numFmtId="166" fontId="104" fillId="0" borderId="0" xfId="673" applyNumberFormat="1" applyFont="1" applyFill="1" applyAlignment="1">
      <alignment horizontal="center"/>
    </xf>
    <xf numFmtId="166" fontId="104" fillId="0" borderId="0" xfId="673" applyNumberFormat="1" applyFont="1" applyFill="1" applyAlignment="1">
      <alignment horizontal="right"/>
    </xf>
    <xf numFmtId="166" fontId="106" fillId="0" borderId="0" xfId="678" applyNumberFormat="1" applyFont="1" applyFill="1" applyAlignment="1">
      <alignment horizontal="right"/>
    </xf>
    <xf numFmtId="166" fontId="106" fillId="0" borderId="0" xfId="673" applyNumberFormat="1" applyFont="1" applyFill="1"/>
    <xf numFmtId="166" fontId="106" fillId="0" borderId="0" xfId="673" applyNumberFormat="1" applyFont="1" applyFill="1" applyAlignment="1">
      <alignment horizontal="left"/>
    </xf>
    <xf numFmtId="166" fontId="104" fillId="0" borderId="1" xfId="673" applyNumberFormat="1" applyFont="1" applyFill="1" applyBorder="1"/>
    <xf numFmtId="166" fontId="105" fillId="0" borderId="1" xfId="673" applyNumberFormat="1" applyFont="1" applyFill="1" applyBorder="1" applyAlignment="1">
      <alignment horizontal="left"/>
    </xf>
    <xf numFmtId="166" fontId="104" fillId="0" borderId="1" xfId="673" applyNumberFormat="1" applyFont="1" applyFill="1" applyBorder="1" applyAlignment="1">
      <alignment horizontal="center"/>
    </xf>
    <xf numFmtId="166" fontId="105" fillId="0" borderId="1" xfId="673" applyNumberFormat="1" applyFont="1" applyFill="1" applyBorder="1"/>
    <xf numFmtId="166" fontId="105" fillId="0" borderId="1" xfId="673" applyNumberFormat="1" applyFont="1" applyFill="1" applyBorder="1" applyAlignment="1">
      <alignment horizontal="right"/>
    </xf>
    <xf numFmtId="166" fontId="102" fillId="0" borderId="0" xfId="673" applyNumberFormat="1" applyFont="1" applyFill="1" applyAlignment="1">
      <alignment horizontal="left"/>
    </xf>
    <xf numFmtId="166" fontId="103" fillId="0" borderId="0" xfId="673" applyNumberFormat="1" applyFont="1" applyFill="1"/>
    <xf numFmtId="166" fontId="102" fillId="0" borderId="0" xfId="673" applyNumberFormat="1" applyFont="1" applyFill="1" applyAlignment="1">
      <alignment horizontal="center"/>
    </xf>
    <xf numFmtId="166" fontId="102" fillId="0" borderId="0" xfId="673" applyNumberFormat="1" applyFont="1" applyFill="1" applyAlignment="1">
      <alignment horizontal="right"/>
    </xf>
    <xf numFmtId="166" fontId="102" fillId="0" borderId="0" xfId="673" applyNumberFormat="1" applyFont="1" applyFill="1" applyAlignment="1">
      <alignment horizontal="right" vertical="top"/>
    </xf>
    <xf numFmtId="166" fontId="102" fillId="0" borderId="0" xfId="669" applyNumberFormat="1" applyFont="1" applyFill="1" applyAlignment="1">
      <alignment horizontal="right"/>
    </xf>
    <xf numFmtId="166" fontId="105" fillId="0" borderId="0" xfId="673" applyNumberFormat="1" applyFont="1" applyFill="1" applyAlignment="1">
      <alignment horizontal="left"/>
    </xf>
    <xf numFmtId="166" fontId="107" fillId="0" borderId="0" xfId="673" applyNumberFormat="1" applyFont="1" applyFill="1" applyAlignment="1">
      <alignment horizontal="left"/>
    </xf>
    <xf numFmtId="166" fontId="107" fillId="0" borderId="0" xfId="673" applyNumberFormat="1" applyFont="1" applyFill="1" applyAlignment="1">
      <alignment horizontal="center"/>
    </xf>
    <xf numFmtId="166" fontId="107" fillId="0" borderId="0" xfId="673" applyNumberFormat="1" applyFont="1" applyFill="1" applyAlignment="1">
      <alignment horizontal="right"/>
    </xf>
    <xf numFmtId="166" fontId="104" fillId="0" borderId="2" xfId="673" applyNumberFormat="1" applyFont="1" applyFill="1" applyBorder="1"/>
    <xf numFmtId="166" fontId="107" fillId="0" borderId="2" xfId="673" applyNumberFormat="1" applyFont="1" applyFill="1" applyBorder="1"/>
    <xf numFmtId="166" fontId="107" fillId="0" borderId="2" xfId="673" applyNumberFormat="1" applyFont="1" applyFill="1" applyBorder="1" applyAlignment="1">
      <alignment horizontal="center"/>
    </xf>
    <xf numFmtId="166" fontId="103" fillId="0" borderId="2" xfId="673" applyNumberFormat="1" applyFont="1" applyFill="1" applyBorder="1" applyAlignment="1">
      <alignment horizontal="right"/>
    </xf>
    <xf numFmtId="166" fontId="103" fillId="0" borderId="2" xfId="673" applyNumberFormat="1" applyFont="1" applyFill="1" applyBorder="1"/>
    <xf numFmtId="166" fontId="104" fillId="0" borderId="2" xfId="673" applyNumberFormat="1" applyFont="1" applyFill="1" applyBorder="1" applyAlignment="1">
      <alignment horizontal="left"/>
    </xf>
    <xf numFmtId="166" fontId="107" fillId="0" borderId="0" xfId="673" applyNumberFormat="1" applyFont="1" applyFill="1"/>
    <xf numFmtId="166" fontId="103" fillId="0" borderId="0" xfId="673" applyNumberFormat="1" applyFont="1" applyFill="1" applyAlignment="1">
      <alignment horizontal="right"/>
    </xf>
    <xf numFmtId="166" fontId="104" fillId="0" borderId="0" xfId="673" applyNumberFormat="1" applyFont="1" applyFill="1" applyAlignment="1">
      <alignment horizontal="left"/>
    </xf>
    <xf numFmtId="166" fontId="102" fillId="0" borderId="0" xfId="673" applyNumberFormat="1" applyFont="1" applyFill="1"/>
    <xf numFmtId="166" fontId="102" fillId="0" borderId="0" xfId="673" applyNumberFormat="1" applyFont="1" applyFill="1" applyAlignment="1">
      <alignment horizontal="right" vertical="center"/>
    </xf>
    <xf numFmtId="3" fontId="102" fillId="0" borderId="0" xfId="673" applyNumberFormat="1" applyFont="1" applyFill="1" applyAlignment="1">
      <alignment horizontal="right" vertical="center"/>
    </xf>
    <xf numFmtId="166" fontId="107" fillId="0" borderId="0" xfId="673" applyNumberFormat="1" applyFont="1" applyFill="1" applyAlignment="1">
      <alignment vertical="top"/>
    </xf>
    <xf numFmtId="166" fontId="103" fillId="0" borderId="0" xfId="673" applyNumberFormat="1" applyFont="1" applyFill="1" applyAlignment="1">
      <alignment horizontal="right" vertical="center"/>
    </xf>
    <xf numFmtId="3" fontId="103" fillId="0" borderId="0" xfId="673" applyNumberFormat="1" applyFont="1" applyFill="1" applyAlignment="1">
      <alignment horizontal="right" vertical="center"/>
    </xf>
    <xf numFmtId="3" fontId="103" fillId="0" borderId="0" xfId="679" applyNumberFormat="1" applyFont="1" applyFill="1" applyBorder="1" applyAlignment="1" applyProtection="1">
      <alignment horizontal="right" vertical="center"/>
    </xf>
    <xf numFmtId="166" fontId="104" fillId="0" borderId="0" xfId="673" applyNumberFormat="1" applyFont="1" applyFill="1" applyAlignment="1">
      <alignment vertical="top"/>
    </xf>
    <xf numFmtId="166" fontId="102" fillId="0" borderId="0" xfId="678" applyNumberFormat="1" applyFont="1" applyFill="1"/>
    <xf numFmtId="166" fontId="107" fillId="0" borderId="0" xfId="678" applyNumberFormat="1" applyFont="1" applyFill="1" applyAlignment="1">
      <alignment vertical="top"/>
    </xf>
    <xf numFmtId="166" fontId="103" fillId="0" borderId="0" xfId="673" applyNumberFormat="1" applyFont="1" applyFill="1" applyAlignment="1">
      <alignment vertical="top"/>
    </xf>
    <xf numFmtId="166" fontId="104" fillId="0" borderId="3" xfId="673" applyNumberFormat="1" applyFont="1" applyFill="1" applyBorder="1"/>
    <xf numFmtId="166" fontId="106" fillId="0" borderId="3" xfId="673" applyNumberFormat="1" applyFont="1" applyFill="1" applyBorder="1" applyAlignment="1">
      <alignment horizontal="left"/>
    </xf>
    <xf numFmtId="166" fontId="104" fillId="0" borderId="3" xfId="673" applyNumberFormat="1" applyFont="1" applyFill="1" applyBorder="1" applyAlignment="1">
      <alignment horizontal="center" vertical="center"/>
    </xf>
    <xf numFmtId="180" fontId="104" fillId="0" borderId="3" xfId="679" applyNumberFormat="1" applyFont="1" applyFill="1" applyBorder="1" applyAlignment="1" applyProtection="1">
      <alignment vertical="center"/>
    </xf>
    <xf numFmtId="180" fontId="104" fillId="0" borderId="3" xfId="679" applyNumberFormat="1" applyFont="1" applyFill="1" applyBorder="1" applyAlignment="1" applyProtection="1">
      <alignment horizontal="right" vertical="center"/>
    </xf>
    <xf numFmtId="3" fontId="103" fillId="0" borderId="0" xfId="673" applyNumberFormat="1" applyFont="1" applyFill="1" applyAlignment="1">
      <alignment horizontal="right"/>
    </xf>
    <xf numFmtId="166" fontId="120" fillId="0" borderId="0" xfId="677" applyNumberFormat="1" applyFont="1" applyFill="1"/>
    <xf numFmtId="166" fontId="121" fillId="0" borderId="0" xfId="678" applyNumberFormat="1" applyFont="1" applyFill="1"/>
    <xf numFmtId="166" fontId="121" fillId="0" borderId="0" xfId="678" applyNumberFormat="1" applyFont="1" applyFill="1" applyAlignment="1">
      <alignment horizontal="center"/>
    </xf>
    <xf numFmtId="166" fontId="120" fillId="0" borderId="0" xfId="678" applyNumberFormat="1" applyFont="1" applyFill="1"/>
    <xf numFmtId="166" fontId="122" fillId="0" borderId="0" xfId="678" applyNumberFormat="1" applyFont="1" applyFill="1" applyAlignment="1">
      <alignment vertical="top"/>
    </xf>
    <xf numFmtId="166" fontId="122" fillId="0" borderId="0" xfId="678" applyNumberFormat="1" applyFont="1" applyFill="1" applyAlignment="1">
      <alignment horizontal="center" vertical="top"/>
    </xf>
    <xf numFmtId="166" fontId="121" fillId="0" borderId="0" xfId="678" applyNumberFormat="1" applyFont="1" applyFill="1" applyAlignment="1">
      <alignment horizontal="left" vertical="top"/>
    </xf>
    <xf numFmtId="166" fontId="104" fillId="0" borderId="0" xfId="673" applyNumberFormat="1" applyFont="1" applyFill="1" applyAlignment="1">
      <alignment horizontal="right" vertical="top"/>
    </xf>
    <xf numFmtId="166" fontId="116" fillId="0" borderId="0" xfId="673" applyNumberFormat="1" applyFont="1" applyFill="1" applyAlignment="1">
      <alignment vertical="top"/>
    </xf>
    <xf numFmtId="1" fontId="110" fillId="0" borderId="0" xfId="671" applyNumberFormat="1" applyFont="1" applyFill="1" applyBorder="1" applyAlignment="1" applyProtection="1">
      <alignment horizontal="right"/>
    </xf>
    <xf numFmtId="0" fontId="110" fillId="0" borderId="0" xfId="672" applyFont="1" applyFill="1" applyAlignment="1">
      <alignment horizontal="right"/>
    </xf>
    <xf numFmtId="0" fontId="111" fillId="0" borderId="0" xfId="672" applyFill="1" applyAlignment="1">
      <alignment horizontal="right"/>
    </xf>
    <xf numFmtId="0" fontId="119" fillId="0" borderId="0" xfId="672" applyFont="1" applyFill="1"/>
    <xf numFmtId="166" fontId="107" fillId="0" borderId="0" xfId="668" applyNumberFormat="1" applyFont="1" applyFill="1"/>
    <xf numFmtId="166" fontId="102" fillId="0" borderId="0" xfId="668" applyNumberFormat="1" applyFont="1" applyFill="1"/>
    <xf numFmtId="166" fontId="102" fillId="0" borderId="0" xfId="668" applyNumberFormat="1" applyFont="1" applyFill="1" applyAlignment="1">
      <alignment horizontal="left"/>
    </xf>
    <xf numFmtId="166" fontId="102" fillId="0" borderId="3" xfId="668" applyNumberFormat="1" applyFont="1" applyFill="1" applyBorder="1" applyAlignment="1">
      <alignment horizontal="right"/>
    </xf>
    <xf numFmtId="166" fontId="103" fillId="0" borderId="3" xfId="668" applyNumberFormat="1" applyFont="1" applyFill="1" applyBorder="1" applyAlignment="1">
      <alignment horizontal="right"/>
    </xf>
    <xf numFmtId="0" fontId="118" fillId="0" borderId="0" xfId="672" applyFont="1" applyFill="1"/>
    <xf numFmtId="166" fontId="107" fillId="0" borderId="0" xfId="668" applyNumberFormat="1" applyFont="1" applyFill="1" applyAlignment="1">
      <alignment vertical="center"/>
    </xf>
    <xf numFmtId="0" fontId="112" fillId="0" borderId="0" xfId="670" applyFont="1" applyFill="1" applyAlignment="1">
      <alignment wrapText="1"/>
    </xf>
    <xf numFmtId="3" fontId="11" fillId="2" borderId="0" xfId="128" quotePrefix="1" applyNumberFormat="1" applyFont="1" applyFill="1" applyBorder="1" applyAlignment="1">
      <alignment horizontal="right" vertical="center"/>
    </xf>
    <xf numFmtId="0" fontId="23" fillId="2" borderId="0" xfId="1" applyNumberFormat="1" applyFont="1" applyFill="1" applyBorder="1" applyAlignment="1">
      <alignment horizontal="center"/>
    </xf>
    <xf numFmtId="3" fontId="11" fillId="2" borderId="0" xfId="363" applyNumberFormat="1" applyFont="1" applyFill="1" applyBorder="1" applyAlignment="1" applyProtection="1"/>
    <xf numFmtId="166" fontId="16" fillId="2" borderId="0" xfId="71" applyNumberFormat="1" applyFont="1" applyFill="1" applyBorder="1" applyAlignment="1">
      <alignment horizontal="center"/>
    </xf>
    <xf numFmtId="166" fontId="14" fillId="2" borderId="0" xfId="71" applyNumberFormat="1" applyFont="1" applyFill="1" applyBorder="1" applyAlignment="1">
      <alignment horizontal="center"/>
    </xf>
    <xf numFmtId="166" fontId="15" fillId="2" borderId="0" xfId="71" applyNumberFormat="1" applyFont="1" applyFill="1" applyBorder="1" applyAlignment="1">
      <alignment horizontal="center"/>
    </xf>
    <xf numFmtId="166" fontId="16" fillId="2" borderId="0" xfId="71" applyNumberFormat="1" applyFont="1" applyFill="1" applyBorder="1" applyAlignment="1">
      <alignment horizontal="center"/>
    </xf>
    <xf numFmtId="166" fontId="14" fillId="2" borderId="0" xfId="71" applyNumberFormat="1" applyFont="1" applyFill="1" applyBorder="1" applyAlignment="1">
      <alignment horizontal="center"/>
    </xf>
    <xf numFmtId="166" fontId="15" fillId="2" borderId="0" xfId="71" applyNumberFormat="1" applyFont="1" applyFill="1" applyBorder="1" applyAlignment="1">
      <alignment horizontal="center"/>
    </xf>
    <xf numFmtId="166" fontId="16" fillId="2" borderId="0" xfId="71" applyNumberFormat="1" applyFont="1" applyFill="1" applyBorder="1" applyAlignment="1">
      <alignment horizontal="center"/>
    </xf>
    <xf numFmtId="166" fontId="14" fillId="2" borderId="0" xfId="71" applyNumberFormat="1" applyFont="1" applyFill="1" applyBorder="1" applyAlignment="1">
      <alignment horizontal="center"/>
    </xf>
    <xf numFmtId="166" fontId="15" fillId="2" borderId="0" xfId="71" applyNumberFormat="1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 vertical="center"/>
    </xf>
    <xf numFmtId="3" fontId="11" fillId="2" borderId="0" xfId="47" applyNumberFormat="1" applyFont="1" applyFill="1" applyBorder="1" applyAlignment="1">
      <alignment horizontal="right"/>
    </xf>
    <xf numFmtId="3" fontId="11" fillId="2" borderId="0" xfId="47" quotePrefix="1" applyNumberFormat="1" applyFont="1" applyFill="1" applyBorder="1" applyAlignment="1">
      <alignment horizontal="right"/>
    </xf>
    <xf numFmtId="3" fontId="22" fillId="2" borderId="0" xfId="0" quotePrefix="1" applyNumberFormat="1" applyFont="1" applyFill="1" applyBorder="1" applyAlignment="1">
      <alignment horizontal="right" vertical="center"/>
    </xf>
    <xf numFmtId="3" fontId="11" fillId="2" borderId="3" xfId="363" quotePrefix="1" applyNumberFormat="1" applyFont="1" applyFill="1" applyBorder="1" applyAlignment="1" applyProtection="1">
      <alignment horizontal="right"/>
    </xf>
    <xf numFmtId="0" fontId="26" fillId="3" borderId="0" xfId="1" applyNumberFormat="1" applyFont="1" applyFill="1" applyBorder="1" applyAlignment="1">
      <alignment horizontal="center" wrapText="1"/>
    </xf>
    <xf numFmtId="0" fontId="28" fillId="3" borderId="2" xfId="1" applyNumberFormat="1" applyFont="1" applyFill="1" applyBorder="1" applyAlignment="1">
      <alignment horizontal="center" vertical="top" wrapText="1"/>
    </xf>
    <xf numFmtId="0" fontId="16" fillId="4" borderId="0" xfId="57" applyNumberFormat="1" applyFont="1" applyFill="1" applyBorder="1" applyAlignment="1">
      <alignment horizontal="center" vertical="center" wrapText="1"/>
    </xf>
    <xf numFmtId="0" fontId="17" fillId="4" borderId="2" xfId="57" applyNumberFormat="1" applyFont="1" applyFill="1" applyBorder="1" applyAlignment="1">
      <alignment horizontal="center" vertical="center" wrapText="1"/>
    </xf>
    <xf numFmtId="0" fontId="28" fillId="3" borderId="0" xfId="1" applyNumberFormat="1" applyFont="1" applyFill="1" applyBorder="1" applyAlignment="1">
      <alignment horizontal="center" vertical="top" wrapText="1"/>
    </xf>
    <xf numFmtId="0" fontId="26" fillId="3" borderId="4" xfId="1" applyNumberFormat="1" applyFont="1" applyFill="1" applyBorder="1" applyAlignment="1">
      <alignment horizontal="center" wrapText="1"/>
    </xf>
    <xf numFmtId="0" fontId="85" fillId="2" borderId="0" xfId="1" applyNumberFormat="1" applyFont="1" applyFill="1" applyAlignment="1">
      <alignment horizontal="center"/>
    </xf>
    <xf numFmtId="0" fontId="84" fillId="2" borderId="2" xfId="1" applyNumberFormat="1" applyFont="1" applyFill="1" applyBorder="1" applyAlignment="1">
      <alignment horizontal="center" vertical="top"/>
    </xf>
    <xf numFmtId="166" fontId="16" fillId="2" borderId="0" xfId="78" applyNumberFormat="1" applyFont="1" applyFill="1" applyBorder="1" applyAlignment="1">
      <alignment horizontal="left" vertical="center" wrapText="1"/>
    </xf>
    <xf numFmtId="166" fontId="17" fillId="2" borderId="0" xfId="78" applyNumberFormat="1" applyFont="1" applyFill="1" applyBorder="1" applyAlignment="1">
      <alignment horizontal="left" vertical="top" wrapText="1"/>
    </xf>
    <xf numFmtId="166" fontId="77" fillId="2" borderId="0" xfId="543" applyNumberFormat="1" applyFont="1" applyFill="1" applyBorder="1" applyAlignment="1">
      <alignment horizontal="center"/>
    </xf>
    <xf numFmtId="166" fontId="76" fillId="2" borderId="2" xfId="543" applyNumberFormat="1" applyFont="1" applyFill="1" applyBorder="1" applyAlignment="1">
      <alignment horizontal="center"/>
    </xf>
    <xf numFmtId="166" fontId="76" fillId="2" borderId="0" xfId="543" applyNumberFormat="1" applyFont="1" applyFill="1" applyBorder="1" applyAlignment="1">
      <alignment horizontal="center"/>
    </xf>
    <xf numFmtId="166" fontId="16" fillId="2" borderId="0" xfId="543" applyNumberFormat="1" applyFont="1" applyFill="1" applyBorder="1" applyAlignment="1">
      <alignment horizontal="center"/>
    </xf>
    <xf numFmtId="166" fontId="17" fillId="2" borderId="2" xfId="543" applyNumberFormat="1" applyFont="1" applyFill="1" applyBorder="1" applyAlignment="1">
      <alignment horizontal="center"/>
    </xf>
    <xf numFmtId="166" fontId="17" fillId="2" borderId="0" xfId="543" applyNumberFormat="1" applyFont="1" applyFill="1" applyBorder="1" applyAlignment="1">
      <alignment horizontal="center"/>
    </xf>
    <xf numFmtId="166" fontId="16" fillId="0" borderId="0" xfId="78" applyNumberFormat="1" applyFont="1" applyFill="1" applyAlignment="1">
      <alignment horizontal="left" vertical="top"/>
    </xf>
    <xf numFmtId="166" fontId="17" fillId="0" borderId="0" xfId="78" applyNumberFormat="1" applyFont="1" applyFill="1" applyAlignment="1">
      <alignment horizontal="left" vertical="top"/>
    </xf>
    <xf numFmtId="166" fontId="102" fillId="0" borderId="0" xfId="668" applyNumberFormat="1" applyFont="1" applyFill="1" applyBorder="1" applyAlignment="1">
      <alignment horizontal="center"/>
    </xf>
    <xf numFmtId="166" fontId="107" fillId="0" borderId="2" xfId="668" applyNumberFormat="1" applyFont="1" applyFill="1" applyBorder="1" applyAlignment="1">
      <alignment horizontal="center"/>
    </xf>
    <xf numFmtId="166" fontId="102" fillId="0" borderId="4" xfId="668" applyNumberFormat="1" applyFont="1" applyFill="1" applyBorder="1" applyAlignment="1">
      <alignment horizontal="center"/>
    </xf>
    <xf numFmtId="166" fontId="107" fillId="0" borderId="0" xfId="668" applyNumberFormat="1" applyFont="1" applyFill="1" applyBorder="1" applyAlignment="1">
      <alignment horizontal="center" vertical="top"/>
    </xf>
    <xf numFmtId="168" fontId="16" fillId="0" borderId="1" xfId="90" applyNumberFormat="1" applyFont="1" applyFill="1" applyBorder="1" applyAlignment="1">
      <alignment horizontal="center" vertical="center" wrapText="1"/>
    </xf>
    <xf numFmtId="0" fontId="11" fillId="0" borderId="1" xfId="574" applyFont="1" applyFill="1" applyBorder="1" applyAlignment="1">
      <alignment horizontal="center" vertical="center" wrapText="1"/>
    </xf>
    <xf numFmtId="0" fontId="11" fillId="0" borderId="3" xfId="574" applyFont="1" applyFill="1" applyBorder="1" applyAlignment="1">
      <alignment horizontal="center" vertical="center" wrapText="1"/>
    </xf>
    <xf numFmtId="168" fontId="16" fillId="0" borderId="0" xfId="90" applyNumberFormat="1" applyFont="1" applyFill="1" applyBorder="1" applyAlignment="1">
      <alignment horizontal="left"/>
    </xf>
    <xf numFmtId="168" fontId="16" fillId="0" borderId="0" xfId="90" applyNumberFormat="1" applyFont="1" applyFill="1" applyBorder="1" applyAlignment="1">
      <alignment horizontal="left" vertical="top"/>
    </xf>
    <xf numFmtId="0" fontId="11" fillId="0" borderId="1" xfId="577" applyFont="1" applyFill="1" applyBorder="1" applyAlignment="1">
      <alignment horizontal="center" vertical="center" wrapText="1"/>
    </xf>
    <xf numFmtId="0" fontId="11" fillId="0" borderId="3" xfId="577" applyFont="1" applyFill="1" applyBorder="1" applyAlignment="1">
      <alignment horizontal="center" vertical="center" wrapText="1"/>
    </xf>
    <xf numFmtId="0" fontId="16" fillId="2" borderId="0" xfId="111" applyFont="1" applyFill="1" applyBorder="1" applyAlignment="1">
      <alignment horizontal="center"/>
    </xf>
    <xf numFmtId="0" fontId="17" fillId="2" borderId="2" xfId="111" applyFont="1" applyFill="1" applyBorder="1" applyAlignment="1">
      <alignment horizontal="center"/>
    </xf>
    <xf numFmtId="0" fontId="17" fillId="2" borderId="2" xfId="111" applyFont="1" applyFill="1" applyBorder="1" applyAlignment="1">
      <alignment horizontal="center" vertical="top"/>
    </xf>
    <xf numFmtId="0" fontId="26" fillId="3" borderId="0" xfId="1" applyNumberFormat="1" applyFont="1" applyFill="1" applyBorder="1" applyAlignment="1">
      <alignment horizontal="center"/>
    </xf>
    <xf numFmtId="0" fontId="28" fillId="3" borderId="0" xfId="1" applyNumberFormat="1" applyFont="1" applyFill="1" applyBorder="1" applyAlignment="1">
      <alignment horizontal="center" vertical="top"/>
    </xf>
    <xf numFmtId="0" fontId="16" fillId="3" borderId="0" xfId="1" applyNumberFormat="1" applyFont="1" applyFill="1" applyBorder="1" applyAlignment="1">
      <alignment horizontal="center"/>
    </xf>
    <xf numFmtId="0" fontId="17" fillId="3" borderId="2" xfId="1" applyNumberFormat="1" applyFont="1" applyFill="1" applyBorder="1" applyAlignment="1">
      <alignment horizontal="center"/>
    </xf>
    <xf numFmtId="0" fontId="16" fillId="3" borderId="0" xfId="1" applyNumberFormat="1" applyFont="1" applyFill="1" applyBorder="1" applyAlignment="1">
      <alignment horizontal="center" vertical="top"/>
    </xf>
    <xf numFmtId="0" fontId="17" fillId="3" borderId="2" xfId="1" applyNumberFormat="1" applyFont="1" applyFill="1" applyBorder="1" applyAlignment="1">
      <alignment horizontal="center" wrapText="1"/>
    </xf>
    <xf numFmtId="0" fontId="17" fillId="3" borderId="2" xfId="1" applyNumberFormat="1" applyFont="1" applyFill="1" applyBorder="1" applyAlignment="1">
      <alignment horizontal="center" vertical="top"/>
    </xf>
    <xf numFmtId="0" fontId="17" fillId="3" borderId="2" xfId="1" applyNumberFormat="1" applyFont="1" applyFill="1" applyBorder="1" applyAlignment="1">
      <alignment horizontal="center" vertical="top" wrapText="1"/>
    </xf>
    <xf numFmtId="166" fontId="16" fillId="2" borderId="0" xfId="105" applyNumberFormat="1" applyFont="1" applyFill="1" applyBorder="1" applyAlignment="1">
      <alignment horizontal="center"/>
    </xf>
    <xf numFmtId="166" fontId="17" fillId="2" borderId="2" xfId="105" applyNumberFormat="1" applyFont="1" applyFill="1" applyBorder="1" applyAlignment="1">
      <alignment horizontal="center" vertical="top"/>
    </xf>
    <xf numFmtId="166" fontId="17" fillId="2" borderId="0" xfId="105" applyNumberFormat="1" applyFont="1" applyFill="1" applyBorder="1" applyAlignment="1">
      <alignment horizontal="center"/>
    </xf>
    <xf numFmtId="166" fontId="17" fillId="2" borderId="0" xfId="105" applyNumberFormat="1" applyFont="1" applyFill="1" applyBorder="1" applyAlignment="1">
      <alignment horizontal="center" vertical="top"/>
    </xf>
    <xf numFmtId="166" fontId="16" fillId="2" borderId="1" xfId="105" applyNumberFormat="1" applyFont="1" applyFill="1" applyBorder="1" applyAlignment="1">
      <alignment horizontal="center"/>
    </xf>
    <xf numFmtId="166" fontId="16" fillId="2" borderId="0" xfId="107" applyNumberFormat="1" applyFont="1" applyFill="1" applyBorder="1" applyAlignment="1">
      <alignment horizontal="center"/>
    </xf>
    <xf numFmtId="166" fontId="17" fillId="2" borderId="2" xfId="107" applyNumberFormat="1" applyFont="1" applyFill="1" applyBorder="1" applyAlignment="1">
      <alignment horizontal="center" vertical="top"/>
    </xf>
    <xf numFmtId="166" fontId="17" fillId="2" borderId="2" xfId="105" applyNumberFormat="1" applyFont="1" applyFill="1" applyBorder="1" applyAlignment="1">
      <alignment horizontal="center"/>
    </xf>
    <xf numFmtId="166" fontId="17" fillId="2" borderId="2" xfId="107" applyNumberFormat="1" applyFont="1" applyFill="1" applyBorder="1" applyAlignment="1">
      <alignment horizontal="center"/>
    </xf>
    <xf numFmtId="166" fontId="16" fillId="2" borderId="0" xfId="71" applyNumberFormat="1" applyFont="1" applyFill="1" applyBorder="1" applyAlignment="1">
      <alignment horizontal="center"/>
    </xf>
    <xf numFmtId="166" fontId="17" fillId="2" borderId="0" xfId="71" applyNumberFormat="1" applyFont="1" applyFill="1" applyBorder="1" applyAlignment="1">
      <alignment horizontal="center"/>
    </xf>
    <xf numFmtId="166" fontId="17" fillId="2" borderId="2" xfId="71" applyNumberFormat="1" applyFont="1" applyFill="1" applyBorder="1" applyAlignment="1">
      <alignment horizontal="center" vertical="top"/>
    </xf>
    <xf numFmtId="166" fontId="17" fillId="2" borderId="2" xfId="71" applyNumberFormat="1" applyFont="1" applyFill="1" applyBorder="1" applyAlignment="1">
      <alignment horizontal="center"/>
    </xf>
    <xf numFmtId="166" fontId="14" fillId="2" borderId="0" xfId="71" applyNumberFormat="1" applyFont="1" applyFill="1" applyBorder="1" applyAlignment="1">
      <alignment horizontal="center"/>
    </xf>
    <xf numFmtId="166" fontId="15" fillId="2" borderId="0" xfId="71" applyNumberFormat="1" applyFont="1" applyFill="1" applyBorder="1" applyAlignment="1">
      <alignment horizontal="center"/>
    </xf>
    <xf numFmtId="166" fontId="16" fillId="2" borderId="1" xfId="71" applyNumberFormat="1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left" vertical="top" wrapText="1"/>
    </xf>
    <xf numFmtId="0" fontId="26" fillId="3" borderId="0" xfId="1" applyNumberFormat="1" applyFont="1" applyFill="1" applyBorder="1" applyAlignment="1">
      <alignment horizontal="center" vertical="top" wrapText="1"/>
    </xf>
  </cellXfs>
  <cellStyles count="680">
    <cellStyle name="Comma" xfId="1" builtinId="3"/>
    <cellStyle name="Comma [0] 2" xfId="48" xr:uid="{00000000-0005-0000-0000-000001000000}"/>
    <cellStyle name="Comma 10" xfId="587" xr:uid="{00000000-0005-0000-0000-000077020000}"/>
    <cellStyle name="Comma 11" xfId="588" xr:uid="{00000000-0005-0000-0000-00007C020000}"/>
    <cellStyle name="Comma 12" xfId="594" xr:uid="{00000000-0005-0000-0000-00007E020000}"/>
    <cellStyle name="Comma 13" xfId="590" xr:uid="{00000000-0005-0000-0000-000080020000}"/>
    <cellStyle name="Comma 14" xfId="596" xr:uid="{00000000-0005-0000-0000-000082020000}"/>
    <cellStyle name="Comma 15" xfId="598" xr:uid="{00000000-0005-0000-0000-000084020000}"/>
    <cellStyle name="Comma 16" xfId="600" xr:uid="{00000000-0005-0000-0000-000086020000}"/>
    <cellStyle name="Comma 17" xfId="602" xr:uid="{00000000-0005-0000-0000-000088020000}"/>
    <cellStyle name="Comma 18" xfId="604" xr:uid="{00000000-0005-0000-0000-00008A020000}"/>
    <cellStyle name="Comma 19" xfId="606" xr:uid="{00000000-0005-0000-0000-00008C020000}"/>
    <cellStyle name="Comma 2" xfId="47" xr:uid="{00000000-0005-0000-0000-000002000000}"/>
    <cellStyle name="Comma 2 2" xfId="39" xr:uid="{00000000-0005-0000-0000-000003000000}"/>
    <cellStyle name="Comma 2 3" xfId="46" xr:uid="{00000000-0005-0000-0000-000004000000}"/>
    <cellStyle name="Comma 20" xfId="608" xr:uid="{00000000-0005-0000-0000-00008E020000}"/>
    <cellStyle name="Comma 21" xfId="610" xr:uid="{00000000-0005-0000-0000-000090020000}"/>
    <cellStyle name="Comma 22" xfId="612" xr:uid="{00000000-0005-0000-0000-000092020000}"/>
    <cellStyle name="Comma 23" xfId="614" xr:uid="{00000000-0005-0000-0000-000094020000}"/>
    <cellStyle name="Comma 24" xfId="616" xr:uid="{00000000-0005-0000-0000-000096020000}"/>
    <cellStyle name="Comma 25" xfId="618" xr:uid="{00000000-0005-0000-0000-000098020000}"/>
    <cellStyle name="Comma 26" xfId="620" xr:uid="{00000000-0005-0000-0000-00009A020000}"/>
    <cellStyle name="Comma 27" xfId="622" xr:uid="{00000000-0005-0000-0000-00009C020000}"/>
    <cellStyle name="Comma 28" xfId="624" xr:uid="{00000000-0005-0000-0000-00009E020000}"/>
    <cellStyle name="Comma 29" xfId="626" xr:uid="{00000000-0005-0000-0000-0000A0020000}"/>
    <cellStyle name="Comma 3" xfId="52" xr:uid="{00000000-0005-0000-0000-000005000000}"/>
    <cellStyle name="Comma 3 2" xfId="679" xr:uid="{6639848E-A35F-4AA6-AAB9-58B8A14FFD5E}"/>
    <cellStyle name="Comma 30" xfId="628" xr:uid="{00000000-0005-0000-0000-0000A2020000}"/>
    <cellStyle name="Comma 31" xfId="630" xr:uid="{00000000-0005-0000-0000-0000A4020000}"/>
    <cellStyle name="Comma 32" xfId="632" xr:uid="{00000000-0005-0000-0000-0000A6020000}"/>
    <cellStyle name="Comma 33" xfId="634" xr:uid="{00000000-0005-0000-0000-0000A8020000}"/>
    <cellStyle name="Comma 34" xfId="636" xr:uid="{00000000-0005-0000-0000-0000AA020000}"/>
    <cellStyle name="Comma 35" xfId="638" xr:uid="{00000000-0005-0000-0000-0000AC020000}"/>
    <cellStyle name="Comma 36" xfId="640" xr:uid="{00000000-0005-0000-0000-0000AE020000}"/>
    <cellStyle name="Comma 37" xfId="642" xr:uid="{00000000-0005-0000-0000-0000B0020000}"/>
    <cellStyle name="Comma 38" xfId="644" xr:uid="{00000000-0005-0000-0000-0000B2020000}"/>
    <cellStyle name="Comma 39" xfId="646" xr:uid="{00000000-0005-0000-0000-0000B4020000}"/>
    <cellStyle name="Comma 4" xfId="54" xr:uid="{00000000-0005-0000-0000-000006000000}"/>
    <cellStyle name="Comma 4 2" xfId="23" xr:uid="{00000000-0005-0000-0000-000007000000}"/>
    <cellStyle name="Comma 40" xfId="648" xr:uid="{00000000-0005-0000-0000-0000B6020000}"/>
    <cellStyle name="Comma 41" xfId="650" xr:uid="{00000000-0005-0000-0000-0000B8020000}"/>
    <cellStyle name="Comma 42" xfId="652" xr:uid="{00000000-0005-0000-0000-0000BA020000}"/>
    <cellStyle name="Comma 43" xfId="671" xr:uid="{DBB79D09-DFBA-4AA7-B3C1-7C068EEC639D}"/>
    <cellStyle name="Comma 5" xfId="57" xr:uid="{00000000-0005-0000-0000-000008000000}"/>
    <cellStyle name="Comma 5 2" xfId="569" xr:uid="{00000000-0005-0000-0000-000009000000}"/>
    <cellStyle name="Comma 6" xfId="550" xr:uid="{00000000-0005-0000-0000-00000A000000}"/>
    <cellStyle name="Comma 7" xfId="565" xr:uid="{00000000-0005-0000-0000-00000B000000}"/>
    <cellStyle name="Comma 7 2" xfId="576" xr:uid="{00000000-0005-0000-0000-00000C000000}"/>
    <cellStyle name="Comma 8" xfId="571" xr:uid="{00000000-0005-0000-0000-00000D000000}"/>
    <cellStyle name="Comma 9" xfId="585" xr:uid="{00000000-0005-0000-0000-00000E000000}"/>
    <cellStyle name="Hyperlink 2" xfId="58" xr:uid="{00000000-0005-0000-0000-00000F000000}"/>
    <cellStyle name="Hyperlink 2 2" xfId="56" xr:uid="{00000000-0005-0000-0000-000010000000}"/>
    <cellStyle name="Hyperlink 3" xfId="59" xr:uid="{00000000-0005-0000-0000-000011000000}"/>
    <cellStyle name="Hyperlink 4" xfId="63" xr:uid="{00000000-0005-0000-0000-000012000000}"/>
    <cellStyle name="Hyperlink 5" xfId="16" xr:uid="{00000000-0005-0000-0000-000013000000}"/>
    <cellStyle name="Normal" xfId="0" builtinId="0"/>
    <cellStyle name="Normal - Style1" xfId="34" xr:uid="{00000000-0005-0000-0000-000015000000}"/>
    <cellStyle name="Normal - Style2" xfId="38" xr:uid="{00000000-0005-0000-0000-000016000000}"/>
    <cellStyle name="Normal - Style3" xfId="45" xr:uid="{00000000-0005-0000-0000-000017000000}"/>
    <cellStyle name="Normal - Style4" xfId="64" xr:uid="{00000000-0005-0000-0000-000018000000}"/>
    <cellStyle name="Normal - Style5" xfId="67" xr:uid="{00000000-0005-0000-0000-000019000000}"/>
    <cellStyle name="Normal - Style6" xfId="70" xr:uid="{00000000-0005-0000-0000-00001A000000}"/>
    <cellStyle name="Normal - Style7" xfId="73" xr:uid="{00000000-0005-0000-0000-00001B000000}"/>
    <cellStyle name="Normal - Style8" xfId="75" xr:uid="{00000000-0005-0000-0000-00001C000000}"/>
    <cellStyle name="Normal 10" xfId="76" xr:uid="{00000000-0005-0000-0000-00001D000000}"/>
    <cellStyle name="Normal 10 2" xfId="673" xr:uid="{2F61942F-29A5-44E9-B705-1CCB70D135DC}"/>
    <cellStyle name="Normal 100" xfId="658" xr:uid="{00000000-0005-0000-0000-0000BF020000}"/>
    <cellStyle name="Normal 101" xfId="659" xr:uid="{00000000-0005-0000-0000-0000C0020000}"/>
    <cellStyle name="Normal 102" xfId="660" xr:uid="{00000000-0005-0000-0000-0000C1020000}"/>
    <cellStyle name="Normal 103" xfId="661" xr:uid="{00000000-0005-0000-0000-0000C2020000}"/>
    <cellStyle name="Normal 104" xfId="672" xr:uid="{E28D969E-BF62-4299-AD1A-B7BD9877E958}"/>
    <cellStyle name="Normal 11" xfId="77" xr:uid="{00000000-0005-0000-0000-00001E000000}"/>
    <cellStyle name="Normal 12" xfId="78" xr:uid="{00000000-0005-0000-0000-00001F000000}"/>
    <cellStyle name="Normal 12 2" xfId="678" xr:uid="{3E0C9F3F-65A0-4A07-82FC-82D2078CC2E7}"/>
    <cellStyle name="Normal 13" xfId="79" xr:uid="{00000000-0005-0000-0000-000020000000}"/>
    <cellStyle name="Normal 13 2" xfId="80" xr:uid="{00000000-0005-0000-0000-000021000000}"/>
    <cellStyle name="Normal 13 2 6" xfId="546" xr:uid="{00000000-0005-0000-0000-000022000000}"/>
    <cellStyle name="Normal 14" xfId="83" xr:uid="{00000000-0005-0000-0000-000023000000}"/>
    <cellStyle name="Normal 15" xfId="86" xr:uid="{00000000-0005-0000-0000-000024000000}"/>
    <cellStyle name="Normal 15 2" xfId="677" xr:uid="{7CF37D28-48D7-40BD-89DF-E02525A44BB5}"/>
    <cellStyle name="Normal 16" xfId="90" xr:uid="{00000000-0005-0000-0000-000025000000}"/>
    <cellStyle name="Normal 17" xfId="92" xr:uid="{00000000-0005-0000-0000-000026000000}"/>
    <cellStyle name="Normal 18" xfId="94" xr:uid="{00000000-0005-0000-0000-000027000000}"/>
    <cellStyle name="Normal 19" xfId="96" xr:uid="{00000000-0005-0000-0000-000028000000}"/>
    <cellStyle name="Normal 19 2" xfId="669" xr:uid="{06C4C867-F333-4DF1-B2C2-CCAADA8D7CB5}"/>
    <cellStyle name="Normal 2" xfId="98" xr:uid="{00000000-0005-0000-0000-000029000000}"/>
    <cellStyle name="Normal 2 2" xfId="100" xr:uid="{00000000-0005-0000-0000-00002A000000}"/>
    <cellStyle name="Normal 2 2 2" xfId="101" xr:uid="{00000000-0005-0000-0000-00002B000000}"/>
    <cellStyle name="Normal 2 2 2 2" xfId="29" xr:uid="{00000000-0005-0000-0000-00002C000000}"/>
    <cellStyle name="Normal 2 2 2 3" xfId="32" xr:uid="{00000000-0005-0000-0000-00002D000000}"/>
    <cellStyle name="Normal 2 3" xfId="102" xr:uid="{00000000-0005-0000-0000-00002E000000}"/>
    <cellStyle name="Normal 2 4" xfId="591" xr:uid="{BD0B3C0D-8822-447D-B1E7-19E101DFDD70}"/>
    <cellStyle name="Normal 20" xfId="87" xr:uid="{00000000-0005-0000-0000-00002F000000}"/>
    <cellStyle name="Normal 20 2" xfId="105" xr:uid="{00000000-0005-0000-0000-000030000000}"/>
    <cellStyle name="Normal 20 3" xfId="664" xr:uid="{42A2E52E-86ED-41AD-B4CF-905488EB9178}"/>
    <cellStyle name="Normal 21" xfId="91" xr:uid="{00000000-0005-0000-0000-000031000000}"/>
    <cellStyle name="Normal 21 2" xfId="106" xr:uid="{00000000-0005-0000-0000-000032000000}"/>
    <cellStyle name="Normal 21 3" xfId="663" xr:uid="{481B0864-9FC7-4363-A375-A9D3B7743CC0}"/>
    <cellStyle name="Normal 22" xfId="93" xr:uid="{00000000-0005-0000-0000-000033000000}"/>
    <cellStyle name="Normal 22 2" xfId="107" xr:uid="{00000000-0005-0000-0000-000034000000}"/>
    <cellStyle name="Normal 22 3" xfId="665" xr:uid="{54EB2997-057E-45E7-84C8-CFBD3A9A39C4}"/>
    <cellStyle name="Normal 23" xfId="95" xr:uid="{00000000-0005-0000-0000-000035000000}"/>
    <cellStyle name="Normal 24" xfId="97" xr:uid="{00000000-0005-0000-0000-000036000000}"/>
    <cellStyle name="Normal 25" xfId="108" xr:uid="{00000000-0005-0000-0000-000037000000}"/>
    <cellStyle name="Normal 25 2" xfId="110" xr:uid="{00000000-0005-0000-0000-000038000000}"/>
    <cellStyle name="Normal 25 3" xfId="662" xr:uid="{67AE791C-FD2C-4962-B65B-5821DC1A94F5}"/>
    <cellStyle name="Normal 26" xfId="111" xr:uid="{00000000-0005-0000-0000-000039000000}"/>
    <cellStyle name="Normal 26 2" xfId="113" xr:uid="{00000000-0005-0000-0000-00003A000000}"/>
    <cellStyle name="Normal 27" xfId="115" xr:uid="{00000000-0005-0000-0000-00003B000000}"/>
    <cellStyle name="Normal 28" xfId="117" xr:uid="{00000000-0005-0000-0000-00003C000000}"/>
    <cellStyle name="Normal 28 2" xfId="119" xr:uid="{00000000-0005-0000-0000-00003D000000}"/>
    <cellStyle name="Normal 29" xfId="121" xr:uid="{00000000-0005-0000-0000-00003E000000}"/>
    <cellStyle name="Normal 29 2" xfId="71" xr:uid="{00000000-0005-0000-0000-00003F000000}"/>
    <cellStyle name="Normal 29 3" xfId="666" xr:uid="{A1025D4A-1C59-4387-BC3E-69AB534D82C8}"/>
    <cellStyle name="Normal 3" xfId="126" xr:uid="{00000000-0005-0000-0000-000040000000}"/>
    <cellStyle name="Normal 3 2" xfId="592" xr:uid="{D6B044D6-E70E-4A99-8ED8-6E6CAF66C2A6}"/>
    <cellStyle name="Normal 3 2 3" xfId="128" xr:uid="{00000000-0005-0000-0000-000041000000}"/>
    <cellStyle name="Normal 3 2 3 2" xfId="129" xr:uid="{00000000-0005-0000-0000-000042000000}"/>
    <cellStyle name="Normal 3 2 3 3" xfId="130" xr:uid="{00000000-0005-0000-0000-000043000000}"/>
    <cellStyle name="Normal 3 2 3 3 2" xfId="568" xr:uid="{00000000-0005-0000-0000-000044000000}"/>
    <cellStyle name="Normal 3 2 3 3 3" xfId="547" xr:uid="{00000000-0005-0000-0000-000045000000}"/>
    <cellStyle name="Normal 3 2 3 3 3 2" xfId="570" xr:uid="{00000000-0005-0000-0000-000046000000}"/>
    <cellStyle name="Normal 3 2 3 4" xfId="548" xr:uid="{00000000-0005-0000-0000-000047000000}"/>
    <cellStyle name="Normal 3 2 3 4 2" xfId="573" xr:uid="{00000000-0005-0000-0000-000048000000}"/>
    <cellStyle name="Normal 3 2 3 5" xfId="572" xr:uid="{00000000-0005-0000-0000-000049000000}"/>
    <cellStyle name="Normal 3 2 3 6" xfId="584" xr:uid="{00000000-0005-0000-0000-00004A000000}"/>
    <cellStyle name="Normal 3 2 3 6 2" xfId="670" xr:uid="{3BCFD279-78FF-4911-8DB3-E7863E245F2C}"/>
    <cellStyle name="Normal 3 5 2 5 5" xfId="131" xr:uid="{00000000-0005-0000-0000-00004B000000}"/>
    <cellStyle name="Normal 30" xfId="109" xr:uid="{00000000-0005-0000-0000-00004C000000}"/>
    <cellStyle name="Normal 31" xfId="112" xr:uid="{00000000-0005-0000-0000-00004D000000}"/>
    <cellStyle name="Normal 31 2" xfId="114" xr:uid="{00000000-0005-0000-0000-00004E000000}"/>
    <cellStyle name="Normal 32" xfId="116" xr:uid="{00000000-0005-0000-0000-00004F000000}"/>
    <cellStyle name="Normal 32 2" xfId="123" xr:uid="{00000000-0005-0000-0000-000050000000}"/>
    <cellStyle name="Normal 32 3" xfId="134" xr:uid="{00000000-0005-0000-0000-000051000000}"/>
    <cellStyle name="Normal 32 3 2" xfId="549" xr:uid="{00000000-0005-0000-0000-000052000000}"/>
    <cellStyle name="Normal 32 3 3" xfId="556" xr:uid="{00000000-0005-0000-0000-000053000000}"/>
    <cellStyle name="Normal 32 3 3 2" xfId="582" xr:uid="{00000000-0005-0000-0000-000054000000}"/>
    <cellStyle name="Normal 33" xfId="118" xr:uid="{00000000-0005-0000-0000-000055000000}"/>
    <cellStyle name="Normal 33 2" xfId="120" xr:uid="{00000000-0005-0000-0000-000056000000}"/>
    <cellStyle name="Normal 33 2 2" xfId="135" xr:uid="{00000000-0005-0000-0000-000057000000}"/>
    <cellStyle name="Normal 33 2 2 2" xfId="137" xr:uid="{00000000-0005-0000-0000-000058000000}"/>
    <cellStyle name="Normal 33 2 2 2 2" xfId="22" xr:uid="{00000000-0005-0000-0000-000059000000}"/>
    <cellStyle name="Normal 33 2 2 3" xfId="138" xr:uid="{00000000-0005-0000-0000-00005A000000}"/>
    <cellStyle name="Normal 33 2 3" xfId="139" xr:uid="{00000000-0005-0000-0000-00005B000000}"/>
    <cellStyle name="Normal 33 2 3 2" xfId="141" xr:uid="{00000000-0005-0000-0000-00005C000000}"/>
    <cellStyle name="Normal 33 2 4" xfId="142" xr:uid="{00000000-0005-0000-0000-00005D000000}"/>
    <cellStyle name="Normal 33 3" xfId="143" xr:uid="{00000000-0005-0000-0000-00005E000000}"/>
    <cellStyle name="Normal 33 3 2" xfId="144" xr:uid="{00000000-0005-0000-0000-00005F000000}"/>
    <cellStyle name="Normal 33 3 2 2" xfId="145" xr:uid="{00000000-0005-0000-0000-000060000000}"/>
    <cellStyle name="Normal 33 3 3" xfId="146" xr:uid="{00000000-0005-0000-0000-000061000000}"/>
    <cellStyle name="Normal 33 4" xfId="147" xr:uid="{00000000-0005-0000-0000-000062000000}"/>
    <cellStyle name="Normal 33 4 2" xfId="148" xr:uid="{00000000-0005-0000-0000-000063000000}"/>
    <cellStyle name="Normal 33 5" xfId="149" xr:uid="{00000000-0005-0000-0000-000064000000}"/>
    <cellStyle name="Normal 33 6" xfId="136" xr:uid="{00000000-0005-0000-0000-000065000000}"/>
    <cellStyle name="Normal 33 6 2" xfId="566" xr:uid="{00000000-0005-0000-0000-000066000000}"/>
    <cellStyle name="Normal 33 6 2 2" xfId="578" xr:uid="{00000000-0005-0000-0000-000067000000}"/>
    <cellStyle name="Normal 34" xfId="122" xr:uid="{00000000-0005-0000-0000-000068000000}"/>
    <cellStyle name="Normal 34 2" xfId="72" xr:uid="{00000000-0005-0000-0000-000069000000}"/>
    <cellStyle name="Normal 34 2 2" xfId="152" xr:uid="{00000000-0005-0000-0000-00006A000000}"/>
    <cellStyle name="Normal 34 2 2 2" xfId="62" xr:uid="{00000000-0005-0000-0000-00006B000000}"/>
    <cellStyle name="Normal 34 2 2 2 2" xfId="155" xr:uid="{00000000-0005-0000-0000-00006C000000}"/>
    <cellStyle name="Normal 34 2 2 3" xfId="15" xr:uid="{00000000-0005-0000-0000-00006D000000}"/>
    <cellStyle name="Normal 34 2 3" xfId="158" xr:uid="{00000000-0005-0000-0000-00006E000000}"/>
    <cellStyle name="Normal 34 2 3 2" xfId="161" xr:uid="{00000000-0005-0000-0000-00006F000000}"/>
    <cellStyle name="Normal 34 2 4" xfId="164" xr:uid="{00000000-0005-0000-0000-000070000000}"/>
    <cellStyle name="Normal 34 3" xfId="74" xr:uid="{00000000-0005-0000-0000-000071000000}"/>
    <cellStyle name="Normal 34 3 2" xfId="167" xr:uid="{00000000-0005-0000-0000-000072000000}"/>
    <cellStyle name="Normal 34 3 2 2" xfId="170" xr:uid="{00000000-0005-0000-0000-000073000000}"/>
    <cellStyle name="Normal 34 3 3" xfId="173" xr:uid="{00000000-0005-0000-0000-000074000000}"/>
    <cellStyle name="Normal 34 4" xfId="174" xr:uid="{00000000-0005-0000-0000-000075000000}"/>
    <cellStyle name="Normal 34 4 2" xfId="177" xr:uid="{00000000-0005-0000-0000-000076000000}"/>
    <cellStyle name="Normal 34 5" xfId="178" xr:uid="{00000000-0005-0000-0000-000077000000}"/>
    <cellStyle name="Normal 34 6" xfId="140" xr:uid="{00000000-0005-0000-0000-000078000000}"/>
    <cellStyle name="Normal 34 6 2" xfId="567" xr:uid="{00000000-0005-0000-0000-000079000000}"/>
    <cellStyle name="Normal 35" xfId="132" xr:uid="{00000000-0005-0000-0000-00007A000000}"/>
    <cellStyle name="Normal 35 2" xfId="179" xr:uid="{00000000-0005-0000-0000-00007B000000}"/>
    <cellStyle name="Normal 35 2 2" xfId="181" xr:uid="{00000000-0005-0000-0000-00007C000000}"/>
    <cellStyle name="Normal 35 2 2 2" xfId="65" xr:uid="{00000000-0005-0000-0000-00007D000000}"/>
    <cellStyle name="Normal 35 2 2 2 2" xfId="184" xr:uid="{00000000-0005-0000-0000-00007E000000}"/>
    <cellStyle name="Normal 35 2 2 3" xfId="68" xr:uid="{00000000-0005-0000-0000-00007F000000}"/>
    <cellStyle name="Normal 35 2 3" xfId="186" xr:uid="{00000000-0005-0000-0000-000080000000}"/>
    <cellStyle name="Normal 35 2 3 2" xfId="188" xr:uid="{00000000-0005-0000-0000-000081000000}"/>
    <cellStyle name="Normal 35 2 4" xfId="20" xr:uid="{00000000-0005-0000-0000-000082000000}"/>
    <cellStyle name="Normal 35 3" xfId="190" xr:uid="{00000000-0005-0000-0000-000083000000}"/>
    <cellStyle name="Normal 35 3 2" xfId="192" xr:uid="{00000000-0005-0000-0000-000084000000}"/>
    <cellStyle name="Normal 35 3 2 2" xfId="194" xr:uid="{00000000-0005-0000-0000-000085000000}"/>
    <cellStyle name="Normal 35 3 3" xfId="196" xr:uid="{00000000-0005-0000-0000-000086000000}"/>
    <cellStyle name="Normal 35 4" xfId="198" xr:uid="{00000000-0005-0000-0000-000087000000}"/>
    <cellStyle name="Normal 35 4 2" xfId="202" xr:uid="{00000000-0005-0000-0000-000088000000}"/>
    <cellStyle name="Normal 35 5" xfId="204" xr:uid="{00000000-0005-0000-0000-000089000000}"/>
    <cellStyle name="Normal 35 6" xfId="206" xr:uid="{00000000-0005-0000-0000-00008A000000}"/>
    <cellStyle name="Normal 35 6 2" xfId="552" xr:uid="{00000000-0005-0000-0000-00008B000000}"/>
    <cellStyle name="Normal 35 6 2 2" xfId="579" xr:uid="{00000000-0005-0000-0000-00008C000000}"/>
    <cellStyle name="Normal 36" xfId="208" xr:uid="{00000000-0005-0000-0000-00008D000000}"/>
    <cellStyle name="Normal 36 2" xfId="210" xr:uid="{00000000-0005-0000-0000-00008E000000}"/>
    <cellStyle name="Normal 36 2 2" xfId="81" xr:uid="{00000000-0005-0000-0000-00008F000000}"/>
    <cellStyle name="Normal 36 2 2 2" xfId="212" xr:uid="{00000000-0005-0000-0000-000090000000}"/>
    <cellStyle name="Normal 36 2 2 2 2" xfId="11" xr:uid="{00000000-0005-0000-0000-000091000000}"/>
    <cellStyle name="Normal 36 2 2 3" xfId="214" xr:uid="{00000000-0005-0000-0000-000092000000}"/>
    <cellStyle name="Normal 36 2 3" xfId="84" xr:uid="{00000000-0005-0000-0000-000093000000}"/>
    <cellStyle name="Normal 36 2 3 2" xfId="103" xr:uid="{00000000-0005-0000-0000-000094000000}"/>
    <cellStyle name="Normal 36 2 4" xfId="88" xr:uid="{00000000-0005-0000-0000-000095000000}"/>
    <cellStyle name="Normal 36 3" xfId="217" xr:uid="{00000000-0005-0000-0000-000096000000}"/>
    <cellStyle name="Normal 36 3 2" xfId="222" xr:uid="{00000000-0005-0000-0000-000097000000}"/>
    <cellStyle name="Normal 36 3 2 2" xfId="226" xr:uid="{00000000-0005-0000-0000-000098000000}"/>
    <cellStyle name="Normal 36 3 3" xfId="228" xr:uid="{00000000-0005-0000-0000-000099000000}"/>
    <cellStyle name="Normal 36 4" xfId="231" xr:uid="{00000000-0005-0000-0000-00009A000000}"/>
    <cellStyle name="Normal 36 4 2" xfId="233" xr:uid="{00000000-0005-0000-0000-00009B000000}"/>
    <cellStyle name="Normal 36 5" xfId="237" xr:uid="{00000000-0005-0000-0000-00009C000000}"/>
    <cellStyle name="Normal 36 6" xfId="241" xr:uid="{00000000-0005-0000-0000-00009D000000}"/>
    <cellStyle name="Normal 36 6 2" xfId="553" xr:uid="{00000000-0005-0000-0000-00009E000000}"/>
    <cellStyle name="Normal 36 6 2 2" xfId="580" xr:uid="{00000000-0005-0000-0000-00009F000000}"/>
    <cellStyle name="Normal 37" xfId="244" xr:uid="{00000000-0005-0000-0000-0000A0000000}"/>
    <cellStyle name="Normal 37 2" xfId="246" xr:uid="{00000000-0005-0000-0000-0000A1000000}"/>
    <cellStyle name="Normal 37 2 2" xfId="235" xr:uid="{00000000-0005-0000-0000-0000A2000000}"/>
    <cellStyle name="Normal 37 2 2 2" xfId="248" xr:uid="{00000000-0005-0000-0000-0000A3000000}"/>
    <cellStyle name="Normal 37 2 2 2 2" xfId="250" xr:uid="{00000000-0005-0000-0000-0000A4000000}"/>
    <cellStyle name="Normal 37 2 2 3" xfId="252" xr:uid="{00000000-0005-0000-0000-0000A5000000}"/>
    <cellStyle name="Normal 37 2 3" xfId="239" xr:uid="{00000000-0005-0000-0000-0000A6000000}"/>
    <cellStyle name="Normal 37 2 3 2" xfId="254" xr:uid="{00000000-0005-0000-0000-0000A7000000}"/>
    <cellStyle name="Normal 37 2 4" xfId="256" xr:uid="{00000000-0005-0000-0000-0000A8000000}"/>
    <cellStyle name="Normal 37 3" xfId="259" xr:uid="{00000000-0005-0000-0000-0000A9000000}"/>
    <cellStyle name="Normal 37 3 2" xfId="263" xr:uid="{00000000-0005-0000-0000-0000AA000000}"/>
    <cellStyle name="Normal 37 3 2 2" xfId="267" xr:uid="{00000000-0005-0000-0000-0000AB000000}"/>
    <cellStyle name="Normal 37 3 3" xfId="271" xr:uid="{00000000-0005-0000-0000-0000AC000000}"/>
    <cellStyle name="Normal 37 4" xfId="273" xr:uid="{00000000-0005-0000-0000-0000AD000000}"/>
    <cellStyle name="Normal 37 4 2" xfId="277" xr:uid="{00000000-0005-0000-0000-0000AE000000}"/>
    <cellStyle name="Normal 37 5" xfId="261" xr:uid="{00000000-0005-0000-0000-0000AF000000}"/>
    <cellStyle name="Normal 37 6" xfId="269" xr:uid="{00000000-0005-0000-0000-0000B0000000}"/>
    <cellStyle name="Normal 37 6 2" xfId="554" xr:uid="{00000000-0005-0000-0000-0000B1000000}"/>
    <cellStyle name="Normal 37 6 2 2" xfId="583" xr:uid="{00000000-0005-0000-0000-0000B2000000}"/>
    <cellStyle name="Normal 38" xfId="279" xr:uid="{00000000-0005-0000-0000-0000B3000000}"/>
    <cellStyle name="Normal 38 2" xfId="281" xr:uid="{00000000-0005-0000-0000-0000B4000000}"/>
    <cellStyle name="Normal 38 2 2" xfId="283" xr:uid="{00000000-0005-0000-0000-0000B5000000}"/>
    <cellStyle name="Normal 38 2 2 2" xfId="287" xr:uid="{00000000-0005-0000-0000-0000B6000000}"/>
    <cellStyle name="Normal 38 2 2 2 2" xfId="291" xr:uid="{00000000-0005-0000-0000-0000B7000000}"/>
    <cellStyle name="Normal 38 2 2 3" xfId="295" xr:uid="{00000000-0005-0000-0000-0000B8000000}"/>
    <cellStyle name="Normal 38 2 3" xfId="297" xr:uid="{00000000-0005-0000-0000-0000B9000000}"/>
    <cellStyle name="Normal 38 2 3 2" xfId="301" xr:uid="{00000000-0005-0000-0000-0000BA000000}"/>
    <cellStyle name="Normal 38 2 4" xfId="303" xr:uid="{00000000-0005-0000-0000-0000BB000000}"/>
    <cellStyle name="Normal 38 3" xfId="305" xr:uid="{00000000-0005-0000-0000-0000BC000000}"/>
    <cellStyle name="Normal 38 3 2" xfId="307" xr:uid="{00000000-0005-0000-0000-0000BD000000}"/>
    <cellStyle name="Normal 38 3 2 2" xfId="310" xr:uid="{00000000-0005-0000-0000-0000BE000000}"/>
    <cellStyle name="Normal 38 3 3" xfId="312" xr:uid="{00000000-0005-0000-0000-0000BF000000}"/>
    <cellStyle name="Normal 38 4" xfId="314" xr:uid="{00000000-0005-0000-0000-0000C0000000}"/>
    <cellStyle name="Normal 38 4 2" xfId="316" xr:uid="{00000000-0005-0000-0000-0000C1000000}"/>
    <cellStyle name="Normal 38 5" xfId="275" xr:uid="{00000000-0005-0000-0000-0000C2000000}"/>
    <cellStyle name="Normal 38 6" xfId="318" xr:uid="{00000000-0005-0000-0000-0000C3000000}"/>
    <cellStyle name="Normal 38 6 2" xfId="555" xr:uid="{00000000-0005-0000-0000-0000C4000000}"/>
    <cellStyle name="Normal 38 6 2 2" xfId="581" xr:uid="{00000000-0005-0000-0000-0000C5000000}"/>
    <cellStyle name="Normal 39" xfId="320" xr:uid="{00000000-0005-0000-0000-0000C6000000}"/>
    <cellStyle name="Normal 39 2" xfId="322" xr:uid="{00000000-0005-0000-0000-0000C7000000}"/>
    <cellStyle name="Normal 39 2 2" xfId="324" xr:uid="{00000000-0005-0000-0000-0000C8000000}"/>
    <cellStyle name="Normal 39 2 2 2" xfId="326" xr:uid="{00000000-0005-0000-0000-0000C9000000}"/>
    <cellStyle name="Normal 39 2 2 2 2" xfId="199" xr:uid="{00000000-0005-0000-0000-0000CA000000}"/>
    <cellStyle name="Normal 39 2 2 3" xfId="328" xr:uid="{00000000-0005-0000-0000-0000CB000000}"/>
    <cellStyle name="Normal 39 2 3" xfId="285" xr:uid="{00000000-0005-0000-0000-0000CC000000}"/>
    <cellStyle name="Normal 39 2 3 2" xfId="289" xr:uid="{00000000-0005-0000-0000-0000CD000000}"/>
    <cellStyle name="Normal 39 2 4" xfId="293" xr:uid="{00000000-0005-0000-0000-0000CE000000}"/>
    <cellStyle name="Normal 39 3" xfId="330" xr:uid="{00000000-0005-0000-0000-0000CF000000}"/>
    <cellStyle name="Normal 39 3 2" xfId="332" xr:uid="{00000000-0005-0000-0000-0000D0000000}"/>
    <cellStyle name="Normal 39 3 2 2" xfId="334" xr:uid="{00000000-0005-0000-0000-0000D1000000}"/>
    <cellStyle name="Normal 39 3 3" xfId="299" xr:uid="{00000000-0005-0000-0000-0000D2000000}"/>
    <cellStyle name="Normal 39 4" xfId="336" xr:uid="{00000000-0005-0000-0000-0000D3000000}"/>
    <cellStyle name="Normal 39 4 2" xfId="24" xr:uid="{00000000-0005-0000-0000-0000D4000000}"/>
    <cellStyle name="Normal 39 5" xfId="265" xr:uid="{00000000-0005-0000-0000-0000D5000000}"/>
    <cellStyle name="Normal 39 6" xfId="338" xr:uid="{00000000-0005-0000-0000-0000D6000000}"/>
    <cellStyle name="Normal 39 6 2" xfId="557" xr:uid="{00000000-0005-0000-0000-0000D7000000}"/>
    <cellStyle name="Normal 4" xfId="342" xr:uid="{00000000-0005-0000-0000-0000D8000000}"/>
    <cellStyle name="Normal 4 2" xfId="345" xr:uid="{00000000-0005-0000-0000-0000D9000000}"/>
    <cellStyle name="Normal 4 3" xfId="593" xr:uid="{416BFE96-9A59-4115-9399-B5F7489C6A1D}"/>
    <cellStyle name="Normal 40" xfId="133" xr:uid="{00000000-0005-0000-0000-0000DA000000}"/>
    <cellStyle name="Normal 40 2" xfId="180" xr:uid="{00000000-0005-0000-0000-0000DB000000}"/>
    <cellStyle name="Normal 40 2 2" xfId="182" xr:uid="{00000000-0005-0000-0000-0000DC000000}"/>
    <cellStyle name="Normal 40 2 2 2" xfId="66" xr:uid="{00000000-0005-0000-0000-0000DD000000}"/>
    <cellStyle name="Normal 40 2 2 2 2" xfId="185" xr:uid="{00000000-0005-0000-0000-0000DE000000}"/>
    <cellStyle name="Normal 40 2 2 3" xfId="69" xr:uid="{00000000-0005-0000-0000-0000DF000000}"/>
    <cellStyle name="Normal 40 2 3" xfId="187" xr:uid="{00000000-0005-0000-0000-0000E0000000}"/>
    <cellStyle name="Normal 40 2 3 2" xfId="189" xr:uid="{00000000-0005-0000-0000-0000E1000000}"/>
    <cellStyle name="Normal 40 2 4" xfId="21" xr:uid="{00000000-0005-0000-0000-0000E2000000}"/>
    <cellStyle name="Normal 40 3" xfId="191" xr:uid="{00000000-0005-0000-0000-0000E3000000}"/>
    <cellStyle name="Normal 40 3 2" xfId="193" xr:uid="{00000000-0005-0000-0000-0000E4000000}"/>
    <cellStyle name="Normal 40 3 2 2" xfId="195" xr:uid="{00000000-0005-0000-0000-0000E5000000}"/>
    <cellStyle name="Normal 40 3 3" xfId="197" xr:uid="{00000000-0005-0000-0000-0000E6000000}"/>
    <cellStyle name="Normal 40 4" xfId="200" xr:uid="{00000000-0005-0000-0000-0000E7000000}"/>
    <cellStyle name="Normal 40 4 2" xfId="203" xr:uid="{00000000-0005-0000-0000-0000E8000000}"/>
    <cellStyle name="Normal 40 5" xfId="205" xr:uid="{00000000-0005-0000-0000-0000E9000000}"/>
    <cellStyle name="Normal 40 6" xfId="207" xr:uid="{00000000-0005-0000-0000-0000EA000000}"/>
    <cellStyle name="Normal 40 6 2" xfId="558" xr:uid="{00000000-0005-0000-0000-0000EB000000}"/>
    <cellStyle name="Normal 41" xfId="209" xr:uid="{00000000-0005-0000-0000-0000EC000000}"/>
    <cellStyle name="Normal 41 2" xfId="211" xr:uid="{00000000-0005-0000-0000-0000ED000000}"/>
    <cellStyle name="Normal 41 2 2" xfId="82" xr:uid="{00000000-0005-0000-0000-0000EE000000}"/>
    <cellStyle name="Normal 41 2 2 2" xfId="213" xr:uid="{00000000-0005-0000-0000-0000EF000000}"/>
    <cellStyle name="Normal 41 2 2 2 2" xfId="12" xr:uid="{00000000-0005-0000-0000-0000F0000000}"/>
    <cellStyle name="Normal 41 2 2 3" xfId="215" xr:uid="{00000000-0005-0000-0000-0000F1000000}"/>
    <cellStyle name="Normal 41 2 3" xfId="85" xr:uid="{00000000-0005-0000-0000-0000F2000000}"/>
    <cellStyle name="Normal 41 2 3 2" xfId="104" xr:uid="{00000000-0005-0000-0000-0000F3000000}"/>
    <cellStyle name="Normal 41 2 4" xfId="89" xr:uid="{00000000-0005-0000-0000-0000F4000000}"/>
    <cellStyle name="Normal 41 3" xfId="218" xr:uid="{00000000-0005-0000-0000-0000F5000000}"/>
    <cellStyle name="Normal 41 3 2" xfId="223" xr:uid="{00000000-0005-0000-0000-0000F6000000}"/>
    <cellStyle name="Normal 41 3 2 2" xfId="227" xr:uid="{00000000-0005-0000-0000-0000F7000000}"/>
    <cellStyle name="Normal 41 3 3" xfId="229" xr:uid="{00000000-0005-0000-0000-0000F8000000}"/>
    <cellStyle name="Normal 41 4" xfId="232" xr:uid="{00000000-0005-0000-0000-0000F9000000}"/>
    <cellStyle name="Normal 41 4 2" xfId="234" xr:uid="{00000000-0005-0000-0000-0000FA000000}"/>
    <cellStyle name="Normal 41 5" xfId="238" xr:uid="{00000000-0005-0000-0000-0000FB000000}"/>
    <cellStyle name="Normal 41 6" xfId="242" xr:uid="{00000000-0005-0000-0000-0000FC000000}"/>
    <cellStyle name="Normal 41 6 2" xfId="559" xr:uid="{00000000-0005-0000-0000-0000FD000000}"/>
    <cellStyle name="Normal 42" xfId="245" xr:uid="{00000000-0005-0000-0000-0000FE000000}"/>
    <cellStyle name="Normal 42 2" xfId="247" xr:uid="{00000000-0005-0000-0000-0000FF000000}"/>
    <cellStyle name="Normal 42 2 2" xfId="236" xr:uid="{00000000-0005-0000-0000-000000010000}"/>
    <cellStyle name="Normal 42 2 2 2" xfId="249" xr:uid="{00000000-0005-0000-0000-000001010000}"/>
    <cellStyle name="Normal 42 2 2 2 2" xfId="251" xr:uid="{00000000-0005-0000-0000-000002010000}"/>
    <cellStyle name="Normal 42 2 2 3" xfId="253" xr:uid="{00000000-0005-0000-0000-000003010000}"/>
    <cellStyle name="Normal 42 2 3" xfId="240" xr:uid="{00000000-0005-0000-0000-000004010000}"/>
    <cellStyle name="Normal 42 2 3 2" xfId="255" xr:uid="{00000000-0005-0000-0000-000005010000}"/>
    <cellStyle name="Normal 42 2 4" xfId="257" xr:uid="{00000000-0005-0000-0000-000006010000}"/>
    <cellStyle name="Normal 42 3" xfId="260" xr:uid="{00000000-0005-0000-0000-000007010000}"/>
    <cellStyle name="Normal 42 3 2" xfId="264" xr:uid="{00000000-0005-0000-0000-000008010000}"/>
    <cellStyle name="Normal 42 3 2 2" xfId="268" xr:uid="{00000000-0005-0000-0000-000009010000}"/>
    <cellStyle name="Normal 42 3 3" xfId="272" xr:uid="{00000000-0005-0000-0000-00000A010000}"/>
    <cellStyle name="Normal 42 4" xfId="274" xr:uid="{00000000-0005-0000-0000-00000B010000}"/>
    <cellStyle name="Normal 42 4 2" xfId="278" xr:uid="{00000000-0005-0000-0000-00000C010000}"/>
    <cellStyle name="Normal 42 5" xfId="262" xr:uid="{00000000-0005-0000-0000-00000D010000}"/>
    <cellStyle name="Normal 42 6" xfId="270" xr:uid="{00000000-0005-0000-0000-00000E010000}"/>
    <cellStyle name="Normal 42 6 2" xfId="560" xr:uid="{00000000-0005-0000-0000-00000F010000}"/>
    <cellStyle name="Normal 43" xfId="280" xr:uid="{00000000-0005-0000-0000-000010010000}"/>
    <cellStyle name="Normal 43 2" xfId="282" xr:uid="{00000000-0005-0000-0000-000011010000}"/>
    <cellStyle name="Normal 43 2 2" xfId="284" xr:uid="{00000000-0005-0000-0000-000012010000}"/>
    <cellStyle name="Normal 43 2 2 2" xfId="288" xr:uid="{00000000-0005-0000-0000-000013010000}"/>
    <cellStyle name="Normal 43 2 2 2 2" xfId="292" xr:uid="{00000000-0005-0000-0000-000014010000}"/>
    <cellStyle name="Normal 43 2 2 3" xfId="296" xr:uid="{00000000-0005-0000-0000-000015010000}"/>
    <cellStyle name="Normal 43 2 3" xfId="298" xr:uid="{00000000-0005-0000-0000-000016010000}"/>
    <cellStyle name="Normal 43 2 3 2" xfId="302" xr:uid="{00000000-0005-0000-0000-000017010000}"/>
    <cellStyle name="Normal 43 2 4" xfId="304" xr:uid="{00000000-0005-0000-0000-000018010000}"/>
    <cellStyle name="Normal 43 3" xfId="306" xr:uid="{00000000-0005-0000-0000-000019010000}"/>
    <cellStyle name="Normal 43 3 2" xfId="308" xr:uid="{00000000-0005-0000-0000-00001A010000}"/>
    <cellStyle name="Normal 43 3 2 2" xfId="311" xr:uid="{00000000-0005-0000-0000-00001B010000}"/>
    <cellStyle name="Normal 43 3 3" xfId="313" xr:uid="{00000000-0005-0000-0000-00001C010000}"/>
    <cellStyle name="Normal 43 4" xfId="315" xr:uid="{00000000-0005-0000-0000-00001D010000}"/>
    <cellStyle name="Normal 43 4 2" xfId="317" xr:uid="{00000000-0005-0000-0000-00001E010000}"/>
    <cellStyle name="Normal 43 5" xfId="276" xr:uid="{00000000-0005-0000-0000-00001F010000}"/>
    <cellStyle name="Normal 43 6" xfId="319" xr:uid="{00000000-0005-0000-0000-000020010000}"/>
    <cellStyle name="Normal 43 6 2" xfId="561" xr:uid="{00000000-0005-0000-0000-000021010000}"/>
    <cellStyle name="Normal 44" xfId="321" xr:uid="{00000000-0005-0000-0000-000022010000}"/>
    <cellStyle name="Normal 44 2" xfId="323" xr:uid="{00000000-0005-0000-0000-000023010000}"/>
    <cellStyle name="Normal 44 2 2" xfId="325" xr:uid="{00000000-0005-0000-0000-000024010000}"/>
    <cellStyle name="Normal 44 2 2 2" xfId="327" xr:uid="{00000000-0005-0000-0000-000025010000}"/>
    <cellStyle name="Normal 44 2 2 2 2" xfId="201" xr:uid="{00000000-0005-0000-0000-000026010000}"/>
    <cellStyle name="Normal 44 2 2 3" xfId="329" xr:uid="{00000000-0005-0000-0000-000027010000}"/>
    <cellStyle name="Normal 44 2 3" xfId="286" xr:uid="{00000000-0005-0000-0000-000028010000}"/>
    <cellStyle name="Normal 44 2 3 2" xfId="290" xr:uid="{00000000-0005-0000-0000-000029010000}"/>
    <cellStyle name="Normal 44 2 4" xfId="294" xr:uid="{00000000-0005-0000-0000-00002A010000}"/>
    <cellStyle name="Normal 44 3" xfId="331" xr:uid="{00000000-0005-0000-0000-00002B010000}"/>
    <cellStyle name="Normal 44 3 2" xfId="333" xr:uid="{00000000-0005-0000-0000-00002C010000}"/>
    <cellStyle name="Normal 44 3 2 2" xfId="335" xr:uid="{00000000-0005-0000-0000-00002D010000}"/>
    <cellStyle name="Normal 44 3 3" xfId="300" xr:uid="{00000000-0005-0000-0000-00002E010000}"/>
    <cellStyle name="Normal 44 4" xfId="337" xr:uid="{00000000-0005-0000-0000-00002F010000}"/>
    <cellStyle name="Normal 44 4 2" xfId="25" xr:uid="{00000000-0005-0000-0000-000030010000}"/>
    <cellStyle name="Normal 44 5" xfId="266" xr:uid="{00000000-0005-0000-0000-000031010000}"/>
    <cellStyle name="Normal 44 6" xfId="339" xr:uid="{00000000-0005-0000-0000-000032010000}"/>
    <cellStyle name="Normal 44 6 2" xfId="562" xr:uid="{00000000-0005-0000-0000-000033010000}"/>
    <cellStyle name="Normal 45" xfId="346" xr:uid="{00000000-0005-0000-0000-000034010000}"/>
    <cellStyle name="Normal 45 2" xfId="348" xr:uid="{00000000-0005-0000-0000-000035010000}"/>
    <cellStyle name="Normal 45 2 2" xfId="349" xr:uid="{00000000-0005-0000-0000-000036010000}"/>
    <cellStyle name="Normal 45 2 2 2" xfId="352" xr:uid="{00000000-0005-0000-0000-000037010000}"/>
    <cellStyle name="Normal 45 2 2 2 2" xfId="44" xr:uid="{00000000-0005-0000-0000-000038010000}"/>
    <cellStyle name="Normal 45 2 2 3" xfId="353" xr:uid="{00000000-0005-0000-0000-000039010000}"/>
    <cellStyle name="Normal 45 2 3" xfId="309" xr:uid="{00000000-0005-0000-0000-00003A010000}"/>
    <cellStyle name="Normal 45 2 3 2" xfId="53" xr:uid="{00000000-0005-0000-0000-00003B010000}"/>
    <cellStyle name="Normal 45 2 4" xfId="354" xr:uid="{00000000-0005-0000-0000-00003C010000}"/>
    <cellStyle name="Normal 45 3" xfId="183" xr:uid="{00000000-0005-0000-0000-00003D010000}"/>
    <cellStyle name="Normal 45 3 2" xfId="355" xr:uid="{00000000-0005-0000-0000-00003E010000}"/>
    <cellStyle name="Normal 45 3 2 2" xfId="356" xr:uid="{00000000-0005-0000-0000-00003F010000}"/>
    <cellStyle name="Normal 45 3 3" xfId="357" xr:uid="{00000000-0005-0000-0000-000040010000}"/>
    <cellStyle name="Normal 45 4" xfId="358" xr:uid="{00000000-0005-0000-0000-000041010000}"/>
    <cellStyle name="Normal 45 4 2" xfId="359" xr:uid="{00000000-0005-0000-0000-000042010000}"/>
    <cellStyle name="Normal 45 5" xfId="27" xr:uid="{00000000-0005-0000-0000-000043010000}"/>
    <cellStyle name="Normal 45 6" xfId="28" xr:uid="{00000000-0005-0000-0000-000044010000}"/>
    <cellStyle name="Normal 45 6 2" xfId="563" xr:uid="{00000000-0005-0000-0000-000045010000}"/>
    <cellStyle name="Normal 46" xfId="360" xr:uid="{00000000-0005-0000-0000-000046010000}"/>
    <cellStyle name="Normal 46 2" xfId="362" xr:uid="{00000000-0005-0000-0000-000047010000}"/>
    <cellStyle name="Normal 46 2 2" xfId="9" xr:uid="{00000000-0005-0000-0000-000048010000}"/>
    <cellStyle name="Normal 46 2 2 2" xfId="216" xr:uid="{00000000-0005-0000-0000-000049010000}"/>
    <cellStyle name="Normal 46 2 2 2 2" xfId="221" xr:uid="{00000000-0005-0000-0000-00004A010000}"/>
    <cellStyle name="Normal 46 2 2 3" xfId="230" xr:uid="{00000000-0005-0000-0000-00004B010000}"/>
    <cellStyle name="Normal 46 2 3" xfId="33" xr:uid="{00000000-0005-0000-0000-00004C010000}"/>
    <cellStyle name="Normal 46 2 3 2" xfId="258" xr:uid="{00000000-0005-0000-0000-00004D010000}"/>
    <cellStyle name="Normal 46 2 4" xfId="37" xr:uid="{00000000-0005-0000-0000-00004E010000}"/>
    <cellStyle name="Normal 46 3" xfId="364" xr:uid="{00000000-0005-0000-0000-00004F010000}"/>
    <cellStyle name="Normal 46 3 2" xfId="365" xr:uid="{00000000-0005-0000-0000-000050010000}"/>
    <cellStyle name="Normal 46 3 2 2" xfId="366" xr:uid="{00000000-0005-0000-0000-000051010000}"/>
    <cellStyle name="Normal 46 3 3" xfId="99" xr:uid="{00000000-0005-0000-0000-000052010000}"/>
    <cellStyle name="Normal 46 4" xfId="367" xr:uid="{00000000-0005-0000-0000-000053010000}"/>
    <cellStyle name="Normal 46 4 2" xfId="368" xr:uid="{00000000-0005-0000-0000-000054010000}"/>
    <cellStyle name="Normal 46 5" xfId="369" xr:uid="{00000000-0005-0000-0000-000055010000}"/>
    <cellStyle name="Normal 46 6" xfId="370" xr:uid="{00000000-0005-0000-0000-000056010000}"/>
    <cellStyle name="Normal 46 6 2" xfId="564" xr:uid="{00000000-0005-0000-0000-000057010000}"/>
    <cellStyle name="Normal 46 6 2 2" xfId="577" xr:uid="{00000000-0005-0000-0000-000058010000}"/>
    <cellStyle name="Normal 47" xfId="372" xr:uid="{00000000-0005-0000-0000-000059010000}"/>
    <cellStyle name="Normal 47 2" xfId="375" xr:uid="{00000000-0005-0000-0000-00005A010000}"/>
    <cellStyle name="Normal 47 2 2" xfId="379" xr:uid="{00000000-0005-0000-0000-00005B010000}"/>
    <cellStyle name="Normal 47 2 2 2" xfId="380" xr:uid="{00000000-0005-0000-0000-00005C010000}"/>
    <cellStyle name="Normal 47 2 2 2 2" xfId="383" xr:uid="{00000000-0005-0000-0000-00005D010000}"/>
    <cellStyle name="Normal 47 2 2 3" xfId="384" xr:uid="{00000000-0005-0000-0000-00005E010000}"/>
    <cellStyle name="Normal 47 2 3" xfId="385" xr:uid="{00000000-0005-0000-0000-00005F010000}"/>
    <cellStyle name="Normal 47 2 3 2" xfId="19" xr:uid="{00000000-0005-0000-0000-000060010000}"/>
    <cellStyle name="Normal 47 2 4" xfId="386" xr:uid="{00000000-0005-0000-0000-000061010000}"/>
    <cellStyle name="Normal 47 3" xfId="387" xr:uid="{00000000-0005-0000-0000-000062010000}"/>
    <cellStyle name="Normal 47 3 2" xfId="388" xr:uid="{00000000-0005-0000-0000-000063010000}"/>
    <cellStyle name="Normal 47 3 2 2" xfId="389" xr:uid="{00000000-0005-0000-0000-000064010000}"/>
    <cellStyle name="Normal 47 3 3" xfId="55" xr:uid="{00000000-0005-0000-0000-000065010000}"/>
    <cellStyle name="Normal 47 4" xfId="390" xr:uid="{00000000-0005-0000-0000-000066010000}"/>
    <cellStyle name="Normal 47 4 2" xfId="6" xr:uid="{00000000-0005-0000-0000-000067010000}"/>
    <cellStyle name="Normal 47 5" xfId="391" xr:uid="{00000000-0005-0000-0000-000068010000}"/>
    <cellStyle name="Normal 47 6" xfId="392" xr:uid="{00000000-0005-0000-0000-000069010000}"/>
    <cellStyle name="Normal 48" xfId="394" xr:uid="{00000000-0005-0000-0000-00006A010000}"/>
    <cellStyle name="Normal 48 2" xfId="397" xr:uid="{00000000-0005-0000-0000-00006B010000}"/>
    <cellStyle name="Normal 48 2 2" xfId="340" xr:uid="{00000000-0005-0000-0000-00006C010000}"/>
    <cellStyle name="Normal 48 2 2 2" xfId="343" xr:uid="{00000000-0005-0000-0000-00006D010000}"/>
    <cellStyle name="Normal 48 2 2 2 2" xfId="399" xr:uid="{00000000-0005-0000-0000-00006E010000}"/>
    <cellStyle name="Normal 48 2 2 3" xfId="401" xr:uid="{00000000-0005-0000-0000-00006F010000}"/>
    <cellStyle name="Normal 48 2 3" xfId="403" xr:uid="{00000000-0005-0000-0000-000070010000}"/>
    <cellStyle name="Normal 48 2 3 2" xfId="406" xr:uid="{00000000-0005-0000-0000-000071010000}"/>
    <cellStyle name="Normal 48 2 4" xfId="408" xr:uid="{00000000-0005-0000-0000-000072010000}"/>
    <cellStyle name="Normal 48 3" xfId="150" xr:uid="{00000000-0005-0000-0000-000073010000}"/>
    <cellStyle name="Normal 48 3 2" xfId="60" xr:uid="{00000000-0005-0000-0000-000074010000}"/>
    <cellStyle name="Normal 48 3 2 2" xfId="153" xr:uid="{00000000-0005-0000-0000-000075010000}"/>
    <cellStyle name="Normal 48 3 3" xfId="13" xr:uid="{00000000-0005-0000-0000-000076010000}"/>
    <cellStyle name="Normal 48 4" xfId="156" xr:uid="{00000000-0005-0000-0000-000077010000}"/>
    <cellStyle name="Normal 48 4 2" xfId="159" xr:uid="{00000000-0005-0000-0000-000078010000}"/>
    <cellStyle name="Normal 48 5" xfId="162" xr:uid="{00000000-0005-0000-0000-000079010000}"/>
    <cellStyle name="Normal 49" xfId="410" xr:uid="{00000000-0005-0000-0000-00007A010000}"/>
    <cellStyle name="Normal 49 2" xfId="412" xr:uid="{00000000-0005-0000-0000-00007B010000}"/>
    <cellStyle name="Normal 49 2 2" xfId="30" xr:uid="{00000000-0005-0000-0000-00007C010000}"/>
    <cellStyle name="Normal 49 2 2 2" xfId="42" xr:uid="{00000000-0005-0000-0000-00007D010000}"/>
    <cellStyle name="Normal 49 2 2 2 2" xfId="414" xr:uid="{00000000-0005-0000-0000-00007E010000}"/>
    <cellStyle name="Normal 49 2 2 3" xfId="416" xr:uid="{00000000-0005-0000-0000-00007F010000}"/>
    <cellStyle name="Normal 49 2 3" xfId="35" xr:uid="{00000000-0005-0000-0000-000080010000}"/>
    <cellStyle name="Normal 49 2 3 2" xfId="418" xr:uid="{00000000-0005-0000-0000-000081010000}"/>
    <cellStyle name="Normal 49 2 4" xfId="40" xr:uid="{00000000-0005-0000-0000-000082010000}"/>
    <cellStyle name="Normal 49 3" xfId="165" xr:uid="{00000000-0005-0000-0000-000083010000}"/>
    <cellStyle name="Normal 49 3 2" xfId="168" xr:uid="{00000000-0005-0000-0000-000084010000}"/>
    <cellStyle name="Normal 49 3 2 2" xfId="422" xr:uid="{00000000-0005-0000-0000-000085010000}"/>
    <cellStyle name="Normal 49 3 3" xfId="424" xr:uid="{00000000-0005-0000-0000-000086010000}"/>
    <cellStyle name="Normal 49 4" xfId="171" xr:uid="{00000000-0005-0000-0000-000087010000}"/>
    <cellStyle name="Normal 49 4 2" xfId="426" xr:uid="{00000000-0005-0000-0000-000088010000}"/>
    <cellStyle name="Normal 49 5" xfId="428" xr:uid="{00000000-0005-0000-0000-000089010000}"/>
    <cellStyle name="Normal 5" xfId="405" xr:uid="{00000000-0005-0000-0000-00008A010000}"/>
    <cellStyle name="Normal 5 2" xfId="667" xr:uid="{9D887C63-3064-4AD0-8344-ACC9B46C4786}"/>
    <cellStyle name="Normal 5 3" xfId="675" xr:uid="{F6ADB64C-C49B-4046-9FF2-E5B590E5C07F}"/>
    <cellStyle name="Normal 50" xfId="347" xr:uid="{00000000-0005-0000-0000-00008B010000}"/>
    <cellStyle name="Normal 51" xfId="361" xr:uid="{00000000-0005-0000-0000-00008C010000}"/>
    <cellStyle name="Normal 51 2" xfId="363" xr:uid="{00000000-0005-0000-0000-00008D010000}"/>
    <cellStyle name="Normal 51 2 2" xfId="10" xr:uid="{00000000-0005-0000-0000-00008E010000}"/>
    <cellStyle name="Normal 51 3" xfId="674" xr:uid="{D0E4C7FE-11ED-47E9-A5B6-0F0D37B8C9A7}"/>
    <cellStyle name="Normal 52" xfId="574" xr:uid="{00000000-0005-0000-0000-00008F010000}"/>
    <cellStyle name="Normal 53" xfId="395" xr:uid="{00000000-0005-0000-0000-000090010000}"/>
    <cellStyle name="Normal 53 2" xfId="398" xr:uid="{00000000-0005-0000-0000-000091010000}"/>
    <cellStyle name="Normal 53 2 2" xfId="341" xr:uid="{00000000-0005-0000-0000-000092010000}"/>
    <cellStyle name="Normal 53 2 2 2" xfId="344" xr:uid="{00000000-0005-0000-0000-000093010000}"/>
    <cellStyle name="Normal 53 2 2 2 2" xfId="400" xr:uid="{00000000-0005-0000-0000-000094010000}"/>
    <cellStyle name="Normal 53 2 2 3" xfId="402" xr:uid="{00000000-0005-0000-0000-000095010000}"/>
    <cellStyle name="Normal 53 2 3" xfId="404" xr:uid="{00000000-0005-0000-0000-000096010000}"/>
    <cellStyle name="Normal 53 2 3 2" xfId="407" xr:uid="{00000000-0005-0000-0000-000097010000}"/>
    <cellStyle name="Normal 53 2 4" xfId="409" xr:uid="{00000000-0005-0000-0000-000098010000}"/>
    <cellStyle name="Normal 53 3" xfId="151" xr:uid="{00000000-0005-0000-0000-000099010000}"/>
    <cellStyle name="Normal 53 3 2" xfId="61" xr:uid="{00000000-0005-0000-0000-00009A010000}"/>
    <cellStyle name="Normal 53 3 2 2" xfId="154" xr:uid="{00000000-0005-0000-0000-00009B010000}"/>
    <cellStyle name="Normal 53 3 3" xfId="14" xr:uid="{00000000-0005-0000-0000-00009C010000}"/>
    <cellStyle name="Normal 53 4" xfId="157" xr:uid="{00000000-0005-0000-0000-00009D010000}"/>
    <cellStyle name="Normal 53 4 2" xfId="160" xr:uid="{00000000-0005-0000-0000-00009E010000}"/>
    <cellStyle name="Normal 53 5" xfId="163" xr:uid="{00000000-0005-0000-0000-00009F010000}"/>
    <cellStyle name="Normal 54" xfId="411" xr:uid="{00000000-0005-0000-0000-0000A0010000}"/>
    <cellStyle name="Normal 54 2" xfId="413" xr:uid="{00000000-0005-0000-0000-0000A1010000}"/>
    <cellStyle name="Normal 54 2 2" xfId="31" xr:uid="{00000000-0005-0000-0000-0000A2010000}"/>
    <cellStyle name="Normal 54 2 2 2" xfId="43" xr:uid="{00000000-0005-0000-0000-0000A3010000}"/>
    <cellStyle name="Normal 54 2 2 2 2" xfId="415" xr:uid="{00000000-0005-0000-0000-0000A4010000}"/>
    <cellStyle name="Normal 54 2 2 3" xfId="417" xr:uid="{00000000-0005-0000-0000-0000A5010000}"/>
    <cellStyle name="Normal 54 2 3" xfId="36" xr:uid="{00000000-0005-0000-0000-0000A6010000}"/>
    <cellStyle name="Normal 54 2 3 2" xfId="419" xr:uid="{00000000-0005-0000-0000-0000A7010000}"/>
    <cellStyle name="Normal 54 2 4" xfId="41" xr:uid="{00000000-0005-0000-0000-0000A8010000}"/>
    <cellStyle name="Normal 54 3" xfId="166" xr:uid="{00000000-0005-0000-0000-0000A9010000}"/>
    <cellStyle name="Normal 54 3 2" xfId="169" xr:uid="{00000000-0005-0000-0000-0000AA010000}"/>
    <cellStyle name="Normal 54 3 2 2" xfId="423" xr:uid="{00000000-0005-0000-0000-0000AB010000}"/>
    <cellStyle name="Normal 54 3 3" xfId="425" xr:uid="{00000000-0005-0000-0000-0000AC010000}"/>
    <cellStyle name="Normal 54 4" xfId="172" xr:uid="{00000000-0005-0000-0000-0000AD010000}"/>
    <cellStyle name="Normal 54 4 2" xfId="427" xr:uid="{00000000-0005-0000-0000-0000AE010000}"/>
    <cellStyle name="Normal 54 5" xfId="429" xr:uid="{00000000-0005-0000-0000-0000AF010000}"/>
    <cellStyle name="Normal 55" xfId="431" xr:uid="{00000000-0005-0000-0000-0000B0010000}"/>
    <cellStyle name="Normal 55 2" xfId="433" xr:uid="{00000000-0005-0000-0000-0000B1010000}"/>
    <cellStyle name="Normal 55 2 2" xfId="435" xr:uid="{00000000-0005-0000-0000-0000B2010000}"/>
    <cellStyle name="Normal 55 2 2 2" xfId="437" xr:uid="{00000000-0005-0000-0000-0000B3010000}"/>
    <cellStyle name="Normal 55 2 2 2 2" xfId="442" xr:uid="{00000000-0005-0000-0000-0000B4010000}"/>
    <cellStyle name="Normal 55 2 2 3" xfId="444" xr:uid="{00000000-0005-0000-0000-0000B5010000}"/>
    <cellStyle name="Normal 55 2 3" xfId="382" xr:uid="{00000000-0005-0000-0000-0000B6010000}"/>
    <cellStyle name="Normal 55 2 3 2" xfId="446" xr:uid="{00000000-0005-0000-0000-0000B7010000}"/>
    <cellStyle name="Normal 55 2 4" xfId="421" xr:uid="{00000000-0005-0000-0000-0000B8010000}"/>
    <cellStyle name="Normal 55 3" xfId="176" xr:uid="{00000000-0005-0000-0000-0000B9010000}"/>
    <cellStyle name="Normal 55 3 2" xfId="373" xr:uid="{00000000-0005-0000-0000-0000BA010000}"/>
    <cellStyle name="Normal 55 3 2 2" xfId="376" xr:uid="{00000000-0005-0000-0000-0000BB010000}"/>
    <cellStyle name="Normal 55 3 3" xfId="396" xr:uid="{00000000-0005-0000-0000-0000BC010000}"/>
    <cellStyle name="Normal 55 4" xfId="448" xr:uid="{00000000-0005-0000-0000-0000BD010000}"/>
    <cellStyle name="Normal 55 4 2" xfId="450" xr:uid="{00000000-0005-0000-0000-0000BE010000}"/>
    <cellStyle name="Normal 55 5" xfId="452" xr:uid="{00000000-0005-0000-0000-0000BF010000}"/>
    <cellStyle name="Normal 56" xfId="453" xr:uid="{00000000-0005-0000-0000-0000C0010000}"/>
    <cellStyle name="Normal 56 2" xfId="454" xr:uid="{00000000-0005-0000-0000-0000C1010000}"/>
    <cellStyle name="Normal 56 2 2" xfId="455" xr:uid="{00000000-0005-0000-0000-0000C2010000}"/>
    <cellStyle name="Normal 56 2 2 2" xfId="5" xr:uid="{00000000-0005-0000-0000-0000C3010000}"/>
    <cellStyle name="Normal 56 2 2 2 2" xfId="51" xr:uid="{00000000-0005-0000-0000-0000C4010000}"/>
    <cellStyle name="Normal 56 2 2 3" xfId="440" xr:uid="{00000000-0005-0000-0000-0000C5010000}"/>
    <cellStyle name="Normal 56 2 3" xfId="456" xr:uid="{00000000-0005-0000-0000-0000C6010000}"/>
    <cellStyle name="Normal 56 2 3 2" xfId="457" xr:uid="{00000000-0005-0000-0000-0000C7010000}"/>
    <cellStyle name="Normal 56 2 4" xfId="458" xr:uid="{00000000-0005-0000-0000-0000C8010000}"/>
    <cellStyle name="Normal 56 3" xfId="459" xr:uid="{00000000-0005-0000-0000-0000C9010000}"/>
    <cellStyle name="Normal 56 3 2" xfId="460" xr:uid="{00000000-0005-0000-0000-0000CA010000}"/>
    <cellStyle name="Normal 56 3 2 2" xfId="243" xr:uid="{00000000-0005-0000-0000-0000CB010000}"/>
    <cellStyle name="Normal 56 3 3" xfId="461" xr:uid="{00000000-0005-0000-0000-0000CC010000}"/>
    <cellStyle name="Normal 56 4" xfId="462" xr:uid="{00000000-0005-0000-0000-0000CD010000}"/>
    <cellStyle name="Normal 56 4 2" xfId="2" xr:uid="{00000000-0005-0000-0000-0000CE010000}"/>
    <cellStyle name="Normal 56 5" xfId="127" xr:uid="{00000000-0005-0000-0000-0000CF010000}"/>
    <cellStyle name="Normal 57" xfId="18" xr:uid="{00000000-0005-0000-0000-0000D0010000}"/>
    <cellStyle name="Normal 57 2" xfId="464" xr:uid="{00000000-0005-0000-0000-0000D1010000}"/>
    <cellStyle name="Normal 57 2 2" xfId="466" xr:uid="{00000000-0005-0000-0000-0000D2010000}"/>
    <cellStyle name="Normal 57 2 2 2" xfId="468" xr:uid="{00000000-0005-0000-0000-0000D3010000}"/>
    <cellStyle name="Normal 57 2 2 2 2" xfId="470" xr:uid="{00000000-0005-0000-0000-0000D4010000}"/>
    <cellStyle name="Normal 57 2 2 3" xfId="378" xr:uid="{00000000-0005-0000-0000-0000D5010000}"/>
    <cellStyle name="Normal 57 2 3" xfId="472" xr:uid="{00000000-0005-0000-0000-0000D6010000}"/>
    <cellStyle name="Normal 57 2 3 2" xfId="474" xr:uid="{00000000-0005-0000-0000-0000D7010000}"/>
    <cellStyle name="Normal 57 2 4" xfId="476" xr:uid="{00000000-0005-0000-0000-0000D8010000}"/>
    <cellStyle name="Normal 57 3" xfId="478" xr:uid="{00000000-0005-0000-0000-0000D9010000}"/>
    <cellStyle name="Normal 57 3 2" xfId="480" xr:uid="{00000000-0005-0000-0000-0000DA010000}"/>
    <cellStyle name="Normal 57 3 2 2" xfId="125" xr:uid="{00000000-0005-0000-0000-0000DB010000}"/>
    <cellStyle name="Normal 57 3 3" xfId="482" xr:uid="{00000000-0005-0000-0000-0000DC010000}"/>
    <cellStyle name="Normal 57 4" xfId="484" xr:uid="{00000000-0005-0000-0000-0000DD010000}"/>
    <cellStyle name="Normal 57 4 2" xfId="486" xr:uid="{00000000-0005-0000-0000-0000DE010000}"/>
    <cellStyle name="Normal 57 5" xfId="488" xr:uid="{00000000-0005-0000-0000-0000DF010000}"/>
    <cellStyle name="Normal 58" xfId="8" xr:uid="{00000000-0005-0000-0000-0000E0010000}"/>
    <cellStyle name="Normal 58 2" xfId="490" xr:uid="{00000000-0005-0000-0000-0000E1010000}"/>
    <cellStyle name="Normal 58 2 2" xfId="492" xr:uid="{00000000-0005-0000-0000-0000E2010000}"/>
    <cellStyle name="Normal 58 2 2 2" xfId="494" xr:uid="{00000000-0005-0000-0000-0000E3010000}"/>
    <cellStyle name="Normal 58 2 2 2 2" xfId="496" xr:uid="{00000000-0005-0000-0000-0000E4010000}"/>
    <cellStyle name="Normal 58 2 2 3" xfId="498" xr:uid="{00000000-0005-0000-0000-0000E5010000}"/>
    <cellStyle name="Normal 58 2 3" xfId="500" xr:uid="{00000000-0005-0000-0000-0000E6010000}"/>
    <cellStyle name="Normal 58 2 3 2" xfId="502" xr:uid="{00000000-0005-0000-0000-0000E7010000}"/>
    <cellStyle name="Normal 58 2 4" xfId="504" xr:uid="{00000000-0005-0000-0000-0000E8010000}"/>
    <cellStyle name="Normal 58 3" xfId="506" xr:uid="{00000000-0005-0000-0000-0000E9010000}"/>
    <cellStyle name="Normal 58 3 2" xfId="508" xr:uid="{00000000-0005-0000-0000-0000EA010000}"/>
    <cellStyle name="Normal 58 3 2 2" xfId="510" xr:uid="{00000000-0005-0000-0000-0000EB010000}"/>
    <cellStyle name="Normal 58 3 3" xfId="351" xr:uid="{00000000-0005-0000-0000-0000EC010000}"/>
    <cellStyle name="Normal 58 4" xfId="4" xr:uid="{00000000-0005-0000-0000-0000ED010000}"/>
    <cellStyle name="Normal 58 4 2" xfId="50" xr:uid="{00000000-0005-0000-0000-0000EE010000}"/>
    <cellStyle name="Normal 58 5" xfId="439" xr:uid="{00000000-0005-0000-0000-0000EF010000}"/>
    <cellStyle name="Normal 59" xfId="220" xr:uid="{00000000-0005-0000-0000-0000F0010000}"/>
    <cellStyle name="Normal 59 2" xfId="225" xr:uid="{00000000-0005-0000-0000-0000F1010000}"/>
    <cellStyle name="Normal 59 2 2" xfId="512" xr:uid="{00000000-0005-0000-0000-0000F2010000}"/>
    <cellStyle name="Normal 59 2 2 2" xfId="514" xr:uid="{00000000-0005-0000-0000-0000F3010000}"/>
    <cellStyle name="Normal 59 2 2 2 2" xfId="516" xr:uid="{00000000-0005-0000-0000-0000F4010000}"/>
    <cellStyle name="Normal 59 2 2 3" xfId="518" xr:uid="{00000000-0005-0000-0000-0000F5010000}"/>
    <cellStyle name="Normal 59 2 3" xfId="520" xr:uid="{00000000-0005-0000-0000-0000F6010000}"/>
    <cellStyle name="Normal 59 2 3 2" xfId="522" xr:uid="{00000000-0005-0000-0000-0000F7010000}"/>
    <cellStyle name="Normal 59 2 4" xfId="524" xr:uid="{00000000-0005-0000-0000-0000F8010000}"/>
    <cellStyle name="Normal 59 3" xfId="526" xr:uid="{00000000-0005-0000-0000-0000F9010000}"/>
    <cellStyle name="Normal 59 3 2" xfId="528" xr:uid="{00000000-0005-0000-0000-0000FA010000}"/>
    <cellStyle name="Normal 59 3 2 2" xfId="530" xr:uid="{00000000-0005-0000-0000-0000FB010000}"/>
    <cellStyle name="Normal 59 3 3" xfId="532" xr:uid="{00000000-0005-0000-0000-0000FC010000}"/>
    <cellStyle name="Normal 59 4" xfId="534" xr:uid="{00000000-0005-0000-0000-0000FD010000}"/>
    <cellStyle name="Normal 59 4 2" xfId="536" xr:uid="{00000000-0005-0000-0000-0000FE010000}"/>
    <cellStyle name="Normal 59 5" xfId="538" xr:uid="{00000000-0005-0000-0000-0000FF010000}"/>
    <cellStyle name="Normal 6" xfId="539" xr:uid="{00000000-0005-0000-0000-000000020000}"/>
    <cellStyle name="Normal 60" xfId="430" xr:uid="{00000000-0005-0000-0000-000001020000}"/>
    <cellStyle name="Normal 60 2" xfId="432" xr:uid="{00000000-0005-0000-0000-000002020000}"/>
    <cellStyle name="Normal 60 2 2" xfId="434" xr:uid="{00000000-0005-0000-0000-000003020000}"/>
    <cellStyle name="Normal 60 2 2 2" xfId="436" xr:uid="{00000000-0005-0000-0000-000004020000}"/>
    <cellStyle name="Normal 60 2 2 2 2" xfId="441" xr:uid="{00000000-0005-0000-0000-000005020000}"/>
    <cellStyle name="Normal 60 2 2 3" xfId="443" xr:uid="{00000000-0005-0000-0000-000006020000}"/>
    <cellStyle name="Normal 60 2 3" xfId="381" xr:uid="{00000000-0005-0000-0000-000007020000}"/>
    <cellStyle name="Normal 60 2 3 2" xfId="445" xr:uid="{00000000-0005-0000-0000-000008020000}"/>
    <cellStyle name="Normal 60 2 4" xfId="420" xr:uid="{00000000-0005-0000-0000-000009020000}"/>
    <cellStyle name="Normal 60 3" xfId="175" xr:uid="{00000000-0005-0000-0000-00000A020000}"/>
    <cellStyle name="Normal 60 3 2" xfId="371" xr:uid="{00000000-0005-0000-0000-00000B020000}"/>
    <cellStyle name="Normal 60 3 2 2" xfId="374" xr:uid="{00000000-0005-0000-0000-00000C020000}"/>
    <cellStyle name="Normal 60 3 3" xfId="393" xr:uid="{00000000-0005-0000-0000-00000D020000}"/>
    <cellStyle name="Normal 60 4" xfId="447" xr:uid="{00000000-0005-0000-0000-00000E020000}"/>
    <cellStyle name="Normal 60 4 2" xfId="449" xr:uid="{00000000-0005-0000-0000-00000F020000}"/>
    <cellStyle name="Normal 60 5" xfId="451" xr:uid="{00000000-0005-0000-0000-000010020000}"/>
    <cellStyle name="Normal 61" xfId="586" xr:uid="{00000000-0005-0000-0000-000078020000}"/>
    <cellStyle name="Normal 62" xfId="17" xr:uid="{00000000-0005-0000-0000-000011020000}"/>
    <cellStyle name="Normal 62 2" xfId="463" xr:uid="{00000000-0005-0000-0000-000012020000}"/>
    <cellStyle name="Normal 62 2 2" xfId="465" xr:uid="{00000000-0005-0000-0000-000013020000}"/>
    <cellStyle name="Normal 62 2 2 2" xfId="467" xr:uid="{00000000-0005-0000-0000-000014020000}"/>
    <cellStyle name="Normal 62 2 2 2 2" xfId="469" xr:uid="{00000000-0005-0000-0000-000015020000}"/>
    <cellStyle name="Normal 62 2 2 3" xfId="377" xr:uid="{00000000-0005-0000-0000-000016020000}"/>
    <cellStyle name="Normal 62 2 3" xfId="471" xr:uid="{00000000-0005-0000-0000-000017020000}"/>
    <cellStyle name="Normal 62 2 3 2" xfId="473" xr:uid="{00000000-0005-0000-0000-000018020000}"/>
    <cellStyle name="Normal 62 2 4" xfId="475" xr:uid="{00000000-0005-0000-0000-000019020000}"/>
    <cellStyle name="Normal 62 3" xfId="477" xr:uid="{00000000-0005-0000-0000-00001A020000}"/>
    <cellStyle name="Normal 62 3 2" xfId="479" xr:uid="{00000000-0005-0000-0000-00001B020000}"/>
    <cellStyle name="Normal 62 3 2 2" xfId="124" xr:uid="{00000000-0005-0000-0000-00001C020000}"/>
    <cellStyle name="Normal 62 3 3" xfId="481" xr:uid="{00000000-0005-0000-0000-00001D020000}"/>
    <cellStyle name="Normal 62 4" xfId="483" xr:uid="{00000000-0005-0000-0000-00001E020000}"/>
    <cellStyle name="Normal 62 4 2" xfId="485" xr:uid="{00000000-0005-0000-0000-00001F020000}"/>
    <cellStyle name="Normal 62 5" xfId="487" xr:uid="{00000000-0005-0000-0000-000020020000}"/>
    <cellStyle name="Normal 62 6" xfId="26" xr:uid="{00000000-0005-0000-0000-000021020000}"/>
    <cellStyle name="Normal 62 6 2" xfId="551" xr:uid="{00000000-0005-0000-0000-000022020000}"/>
    <cellStyle name="Normal 62 6 2 2" xfId="575" xr:uid="{00000000-0005-0000-0000-000023020000}"/>
    <cellStyle name="Normal 63" xfId="7" xr:uid="{00000000-0005-0000-0000-000024020000}"/>
    <cellStyle name="Normal 63 2" xfId="489" xr:uid="{00000000-0005-0000-0000-000025020000}"/>
    <cellStyle name="Normal 63 2 2" xfId="491" xr:uid="{00000000-0005-0000-0000-000026020000}"/>
    <cellStyle name="Normal 63 2 2 2" xfId="493" xr:uid="{00000000-0005-0000-0000-000027020000}"/>
    <cellStyle name="Normal 63 2 2 2 2" xfId="495" xr:uid="{00000000-0005-0000-0000-000028020000}"/>
    <cellStyle name="Normal 63 2 2 3" xfId="497" xr:uid="{00000000-0005-0000-0000-000029020000}"/>
    <cellStyle name="Normal 63 2 3" xfId="499" xr:uid="{00000000-0005-0000-0000-00002A020000}"/>
    <cellStyle name="Normal 63 2 3 2" xfId="501" xr:uid="{00000000-0005-0000-0000-00002B020000}"/>
    <cellStyle name="Normal 63 2 4" xfId="503" xr:uid="{00000000-0005-0000-0000-00002C020000}"/>
    <cellStyle name="Normal 63 3" xfId="505" xr:uid="{00000000-0005-0000-0000-00002D020000}"/>
    <cellStyle name="Normal 63 3 2" xfId="507" xr:uid="{00000000-0005-0000-0000-00002E020000}"/>
    <cellStyle name="Normal 63 3 2 2" xfId="509" xr:uid="{00000000-0005-0000-0000-00002F020000}"/>
    <cellStyle name="Normal 63 3 3" xfId="350" xr:uid="{00000000-0005-0000-0000-000030020000}"/>
    <cellStyle name="Normal 63 4" xfId="3" xr:uid="{00000000-0005-0000-0000-000031020000}"/>
    <cellStyle name="Normal 63 4 2" xfId="49" xr:uid="{00000000-0005-0000-0000-000032020000}"/>
    <cellStyle name="Normal 63 5" xfId="438" xr:uid="{00000000-0005-0000-0000-000033020000}"/>
    <cellStyle name="Normal 64" xfId="219" xr:uid="{00000000-0005-0000-0000-000034020000}"/>
    <cellStyle name="Normal 64 2" xfId="224" xr:uid="{00000000-0005-0000-0000-000035020000}"/>
    <cellStyle name="Normal 64 2 2" xfId="511" xr:uid="{00000000-0005-0000-0000-000036020000}"/>
    <cellStyle name="Normal 64 2 2 2" xfId="513" xr:uid="{00000000-0005-0000-0000-000037020000}"/>
    <cellStyle name="Normal 64 2 2 2 2" xfId="515" xr:uid="{00000000-0005-0000-0000-000038020000}"/>
    <cellStyle name="Normal 64 2 2 3" xfId="517" xr:uid="{00000000-0005-0000-0000-000039020000}"/>
    <cellStyle name="Normal 64 2 3" xfId="519" xr:uid="{00000000-0005-0000-0000-00003A020000}"/>
    <cellStyle name="Normal 64 2 3 2" xfId="521" xr:uid="{00000000-0005-0000-0000-00003B020000}"/>
    <cellStyle name="Normal 64 2 4" xfId="523" xr:uid="{00000000-0005-0000-0000-00003C020000}"/>
    <cellStyle name="Normal 64 3" xfId="525" xr:uid="{00000000-0005-0000-0000-00003D020000}"/>
    <cellStyle name="Normal 64 3 2" xfId="527" xr:uid="{00000000-0005-0000-0000-00003E020000}"/>
    <cellStyle name="Normal 64 3 2 2" xfId="529" xr:uid="{00000000-0005-0000-0000-00003F020000}"/>
    <cellStyle name="Normal 64 3 3" xfId="531" xr:uid="{00000000-0005-0000-0000-000040020000}"/>
    <cellStyle name="Normal 64 4" xfId="533" xr:uid="{00000000-0005-0000-0000-000041020000}"/>
    <cellStyle name="Normal 64 4 2" xfId="535" xr:uid="{00000000-0005-0000-0000-000042020000}"/>
    <cellStyle name="Normal 64 5" xfId="537" xr:uid="{00000000-0005-0000-0000-000043020000}"/>
    <cellStyle name="Normal 65" xfId="589" xr:uid="{00000000-0005-0000-0000-00007D020000}"/>
    <cellStyle name="Normal 66" xfId="595" xr:uid="{00000000-0005-0000-0000-00007F020000}"/>
    <cellStyle name="Normal 67" xfId="597" xr:uid="{00000000-0005-0000-0000-000081020000}"/>
    <cellStyle name="Normal 68" xfId="599" xr:uid="{00000000-0005-0000-0000-000083020000}"/>
    <cellStyle name="Normal 69" xfId="601" xr:uid="{00000000-0005-0000-0000-000085020000}"/>
    <cellStyle name="Normal 7" xfId="540" xr:uid="{00000000-0005-0000-0000-000044020000}"/>
    <cellStyle name="Normal 70" xfId="603" xr:uid="{00000000-0005-0000-0000-000087020000}"/>
    <cellStyle name="Normal 71" xfId="605" xr:uid="{00000000-0005-0000-0000-000089020000}"/>
    <cellStyle name="Normal 72" xfId="607" xr:uid="{00000000-0005-0000-0000-00008B020000}"/>
    <cellStyle name="Normal 724" xfId="541" xr:uid="{00000000-0005-0000-0000-000045020000}"/>
    <cellStyle name="Normal 73" xfId="609" xr:uid="{00000000-0005-0000-0000-00008D020000}"/>
    <cellStyle name="Normal 74" xfId="611" xr:uid="{00000000-0005-0000-0000-00008F020000}"/>
    <cellStyle name="Normal 75" xfId="613" xr:uid="{00000000-0005-0000-0000-000091020000}"/>
    <cellStyle name="Normal 76" xfId="615" xr:uid="{00000000-0005-0000-0000-000093020000}"/>
    <cellStyle name="Normal 77" xfId="617" xr:uid="{00000000-0005-0000-0000-000095020000}"/>
    <cellStyle name="Normal 78" xfId="619" xr:uid="{00000000-0005-0000-0000-000097020000}"/>
    <cellStyle name="Normal 79" xfId="621" xr:uid="{00000000-0005-0000-0000-000099020000}"/>
    <cellStyle name="Normal 8" xfId="542" xr:uid="{00000000-0005-0000-0000-000046020000}"/>
    <cellStyle name="Normal 8 2" xfId="676" xr:uid="{9CF31B95-F3D2-499F-B476-7A15666875C4}"/>
    <cellStyle name="Normal 80" xfId="623" xr:uid="{00000000-0005-0000-0000-00009B020000}"/>
    <cellStyle name="Normal 81" xfId="625" xr:uid="{00000000-0005-0000-0000-00009D020000}"/>
    <cellStyle name="Normal 82" xfId="627" xr:uid="{00000000-0005-0000-0000-00009F020000}"/>
    <cellStyle name="Normal 83" xfId="629" xr:uid="{00000000-0005-0000-0000-0000A1020000}"/>
    <cellStyle name="Normal 84" xfId="631" xr:uid="{00000000-0005-0000-0000-0000A3020000}"/>
    <cellStyle name="Normal 85" xfId="633" xr:uid="{00000000-0005-0000-0000-0000A5020000}"/>
    <cellStyle name="Normal 86" xfId="635" xr:uid="{00000000-0005-0000-0000-0000A7020000}"/>
    <cellStyle name="Normal 87" xfId="637" xr:uid="{00000000-0005-0000-0000-0000A9020000}"/>
    <cellStyle name="Normal 88" xfId="639" xr:uid="{00000000-0005-0000-0000-0000AB020000}"/>
    <cellStyle name="Normal 89" xfId="641" xr:uid="{00000000-0005-0000-0000-0000AD020000}"/>
    <cellStyle name="Normal 9" xfId="543" xr:uid="{00000000-0005-0000-0000-000047020000}"/>
    <cellStyle name="Normal 9 2" xfId="668" xr:uid="{E592265E-6C5B-4D06-9059-5656B9FF8366}"/>
    <cellStyle name="Normal 90" xfId="643" xr:uid="{00000000-0005-0000-0000-0000AF020000}"/>
    <cellStyle name="Normal 91" xfId="645" xr:uid="{00000000-0005-0000-0000-0000B1020000}"/>
    <cellStyle name="Normal 92" xfId="647" xr:uid="{00000000-0005-0000-0000-0000B3020000}"/>
    <cellStyle name="Normal 93" xfId="649" xr:uid="{00000000-0005-0000-0000-0000B5020000}"/>
    <cellStyle name="Normal 94" xfId="651" xr:uid="{00000000-0005-0000-0000-0000B7020000}"/>
    <cellStyle name="Normal 95" xfId="653" xr:uid="{00000000-0005-0000-0000-0000B9020000}"/>
    <cellStyle name="Normal 96" xfId="654" xr:uid="{00000000-0005-0000-0000-0000BB020000}"/>
    <cellStyle name="Normal 97" xfId="655" xr:uid="{00000000-0005-0000-0000-0000BC020000}"/>
    <cellStyle name="Normal 98" xfId="656" xr:uid="{00000000-0005-0000-0000-0000BD020000}"/>
    <cellStyle name="Normal 99" xfId="657" xr:uid="{00000000-0005-0000-0000-0000BE020000}"/>
    <cellStyle name="Normal_TAB3-29" xfId="544" xr:uid="{00000000-0005-0000-0000-000048020000}"/>
    <cellStyle name="Normal_TAB3-4 2" xfId="545" xr:uid="{00000000-0005-0000-0000-000049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3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5.xml"/><Relationship Id="rId128" Type="http://schemas.openxmlformats.org/officeDocument/2006/relationships/externalLink" Target="externalLinks/externalLink20.xml"/><Relationship Id="rId144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5.xml"/><Relationship Id="rId118" Type="http://schemas.openxmlformats.org/officeDocument/2006/relationships/externalLink" Target="externalLinks/externalLink10.xml"/><Relationship Id="rId134" Type="http://schemas.openxmlformats.org/officeDocument/2006/relationships/externalLink" Target="externalLinks/externalLink26.xml"/><Relationship Id="rId139" Type="http://schemas.openxmlformats.org/officeDocument/2006/relationships/externalLink" Target="externalLinks/externalLink3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externalLink" Target="externalLinks/externalLink16.xml"/><Relationship Id="rId129" Type="http://schemas.openxmlformats.org/officeDocument/2006/relationships/externalLink" Target="externalLinks/externalLink2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6.xml"/><Relationship Id="rId119" Type="http://schemas.openxmlformats.org/officeDocument/2006/relationships/externalLink" Target="externalLinks/externalLink11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22.xml"/><Relationship Id="rId135" Type="http://schemas.openxmlformats.org/officeDocument/2006/relationships/externalLink" Target="externalLinks/externalLink2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12.xml"/><Relationship Id="rId125" Type="http://schemas.openxmlformats.org/officeDocument/2006/relationships/externalLink" Target="externalLinks/externalLink17.xml"/><Relationship Id="rId141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2.xml"/><Relationship Id="rId115" Type="http://schemas.openxmlformats.org/officeDocument/2006/relationships/externalLink" Target="externalLinks/externalLink7.xml"/><Relationship Id="rId131" Type="http://schemas.openxmlformats.org/officeDocument/2006/relationships/externalLink" Target="externalLinks/externalLink23.xml"/><Relationship Id="rId136" Type="http://schemas.openxmlformats.org/officeDocument/2006/relationships/externalLink" Target="externalLinks/externalLink2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3.xml"/><Relationship Id="rId142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8.xml"/><Relationship Id="rId137" Type="http://schemas.openxmlformats.org/officeDocument/2006/relationships/externalLink" Target="externalLinks/externalLink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3.xml"/><Relationship Id="rId132" Type="http://schemas.openxmlformats.org/officeDocument/2006/relationships/externalLink" Target="externalLinks/externalLink2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externalLink" Target="externalLinks/externalLink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4.xml"/><Relationship Id="rId14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4.xml"/><Relationship Id="rId133" Type="http://schemas.openxmlformats.org/officeDocument/2006/relationships/externalLink" Target="externalLinks/externalLink25.xml"/><Relationship Id="rId16" Type="http://schemas.openxmlformats.org/officeDocument/2006/relationships/worksheet" Target="worksheets/shee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190500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>
        <a:xfrm>
          <a:off x="7038975" y="84772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4</xdr:row>
      <xdr:rowOff>0</xdr:rowOff>
    </xdr:from>
    <xdr:to>
      <xdr:col>8</xdr:col>
      <xdr:colOff>590400</xdr:colOff>
      <xdr:row>5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0F3A33-6673-4062-BB3B-DBF2A322596E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75960</xdr:colOff>
      <xdr:row>5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6142F2B-B965-4DBD-9780-878C84D797FC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75960</xdr:colOff>
      <xdr:row>5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C397619A-533A-476F-A368-66DA6C678BF0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5</xdr:row>
      <xdr:rowOff>0</xdr:rowOff>
    </xdr:from>
    <xdr:to>
      <xdr:col>8</xdr:col>
      <xdr:colOff>590400</xdr:colOff>
      <xdr:row>5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F263E1F3-0F80-4B5B-9FF1-DCFEE49C33CF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75960</xdr:colOff>
      <xdr:row>5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DE5F63B8-6D35-42A6-97D2-5B3A08BB8DB2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4</xdr:row>
      <xdr:rowOff>0</xdr:rowOff>
    </xdr:from>
    <xdr:to>
      <xdr:col>8</xdr:col>
      <xdr:colOff>590400</xdr:colOff>
      <xdr:row>5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42CD1AF-FAC6-4883-9D91-5DCBFB7B34BC}"/>
            </a:ext>
          </a:extLst>
        </xdr:cNvPr>
        <xdr:cNvSpPr/>
      </xdr:nvSpPr>
      <xdr:spPr>
        <a:xfrm>
          <a:off x="6286590" y="75247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75960</xdr:colOff>
      <xdr:row>5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67F6EA4-20EB-4C72-BF58-C6B57268FCB7}"/>
            </a:ext>
          </a:extLst>
        </xdr:cNvPr>
        <xdr:cNvSpPr/>
      </xdr:nvSpPr>
      <xdr:spPr>
        <a:xfrm>
          <a:off x="5772150" y="75247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75960</xdr:colOff>
      <xdr:row>5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7556AFA1-6E52-46A7-950F-17AD9B92B537}"/>
            </a:ext>
          </a:extLst>
        </xdr:cNvPr>
        <xdr:cNvSpPr/>
      </xdr:nvSpPr>
      <xdr:spPr>
        <a:xfrm>
          <a:off x="3743325" y="80010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5</xdr:row>
      <xdr:rowOff>0</xdr:rowOff>
    </xdr:from>
    <xdr:to>
      <xdr:col>8</xdr:col>
      <xdr:colOff>590400</xdr:colOff>
      <xdr:row>5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C0A92222-0D3C-4245-A1F3-D8C3655D2A98}"/>
            </a:ext>
          </a:extLst>
        </xdr:cNvPr>
        <xdr:cNvSpPr/>
      </xdr:nvSpPr>
      <xdr:spPr>
        <a:xfrm>
          <a:off x="6286590" y="80010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75960</xdr:colOff>
      <xdr:row>5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BD09A682-55FC-4200-83CD-B317F338B140}"/>
            </a:ext>
          </a:extLst>
        </xdr:cNvPr>
        <xdr:cNvSpPr/>
      </xdr:nvSpPr>
      <xdr:spPr>
        <a:xfrm>
          <a:off x="5772150" y="80010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7</xdr:row>
      <xdr:rowOff>0</xdr:rowOff>
    </xdr:from>
    <xdr:to>
      <xdr:col>9</xdr:col>
      <xdr:colOff>28575</xdr:colOff>
      <xdr:row>8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>
        <a:xfrm>
          <a:off x="5800725" y="12052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>
        <a:xfrm>
          <a:off x="5286375" y="12052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9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>
        <a:xfrm>
          <a:off x="4162425" y="125285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8</xdr:row>
      <xdr:rowOff>0</xdr:rowOff>
    </xdr:from>
    <xdr:to>
      <xdr:col>9</xdr:col>
      <xdr:colOff>28575</xdr:colOff>
      <xdr:row>8</xdr:row>
      <xdr:rowOff>171450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>
        <a:xfrm>
          <a:off x="5800725" y="125285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>
        <a:xfrm>
          <a:off x="5286375" y="125285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93</xdr:row>
      <xdr:rowOff>0</xdr:rowOff>
    </xdr:from>
    <xdr:to>
      <xdr:col>9</xdr:col>
      <xdr:colOff>28575</xdr:colOff>
      <xdr:row>93</xdr:row>
      <xdr:rowOff>171450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>
          <a:spLocks noChangeArrowheads="1"/>
        </xdr:cNvSpPr>
      </xdr:nvSpPr>
      <xdr:spPr>
        <a:xfrm>
          <a:off x="580072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76200</xdr:colOff>
      <xdr:row>93</xdr:row>
      <xdr:rowOff>171450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>
        <a:xfrm>
          <a:off x="528637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76200</xdr:colOff>
      <xdr:row>94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>
        <a:xfrm>
          <a:off x="4162425" y="15073630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93</xdr:row>
      <xdr:rowOff>0</xdr:rowOff>
    </xdr:from>
    <xdr:to>
      <xdr:col>9</xdr:col>
      <xdr:colOff>28575</xdr:colOff>
      <xdr:row>93</xdr:row>
      <xdr:rowOff>171450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>
        <a:xfrm>
          <a:off x="580072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76200</xdr:colOff>
      <xdr:row>93</xdr:row>
      <xdr:rowOff>171450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>
          <a:spLocks noChangeArrowheads="1"/>
        </xdr:cNvSpPr>
      </xdr:nvSpPr>
      <xdr:spPr>
        <a:xfrm>
          <a:off x="528637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93</xdr:row>
      <xdr:rowOff>0</xdr:rowOff>
    </xdr:from>
    <xdr:to>
      <xdr:col>9</xdr:col>
      <xdr:colOff>28575</xdr:colOff>
      <xdr:row>93</xdr:row>
      <xdr:rowOff>171450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>
        <a:xfrm>
          <a:off x="580072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76200</xdr:colOff>
      <xdr:row>93</xdr:row>
      <xdr:rowOff>171450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 txBox="1">
          <a:spLocks noChangeArrowheads="1"/>
        </xdr:cNvSpPr>
      </xdr:nvSpPr>
      <xdr:spPr>
        <a:xfrm>
          <a:off x="528637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76200</xdr:colOff>
      <xdr:row>94</xdr:row>
      <xdr:rowOff>0</xdr:rowOff>
    </xdr:to>
    <xdr:sp macro="" textlink="">
      <xdr:nvSpPr>
        <xdr:cNvPr id="14" name="Text Box 8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>
        <a:xfrm>
          <a:off x="4162425" y="15073630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93</xdr:row>
      <xdr:rowOff>0</xdr:rowOff>
    </xdr:from>
    <xdr:to>
      <xdr:col>9</xdr:col>
      <xdr:colOff>28575</xdr:colOff>
      <xdr:row>93</xdr:row>
      <xdr:rowOff>171450</xdr:rowOff>
    </xdr:to>
    <xdr:sp macro="" textlink="">
      <xdr:nvSpPr>
        <xdr:cNvPr id="15" name="Text Box 10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 txBox="1">
          <a:spLocks noChangeArrowheads="1"/>
        </xdr:cNvSpPr>
      </xdr:nvSpPr>
      <xdr:spPr>
        <a:xfrm>
          <a:off x="580072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76200</xdr:colOff>
      <xdr:row>93</xdr:row>
      <xdr:rowOff>171450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>
        <a:xfrm>
          <a:off x="528637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77</xdr:row>
      <xdr:rowOff>0</xdr:rowOff>
    </xdr:from>
    <xdr:to>
      <xdr:col>9</xdr:col>
      <xdr:colOff>28575</xdr:colOff>
      <xdr:row>78</xdr:row>
      <xdr:rowOff>123825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>
          <a:spLocks noChangeArrowheads="1"/>
        </xdr:cNvSpPr>
      </xdr:nvSpPr>
      <xdr:spPr>
        <a:xfrm>
          <a:off x="5800725" y="1235329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76200</xdr:colOff>
      <xdr:row>78</xdr:row>
      <xdr:rowOff>123825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 txBox="1">
          <a:spLocks noChangeArrowheads="1"/>
        </xdr:cNvSpPr>
      </xdr:nvSpPr>
      <xdr:spPr>
        <a:xfrm>
          <a:off x="5286375" y="1235329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76200</xdr:colOff>
      <xdr:row>79</xdr:row>
      <xdr:rowOff>0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>
        <a:xfrm>
          <a:off x="4162425" y="1240091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78</xdr:row>
      <xdr:rowOff>0</xdr:rowOff>
    </xdr:from>
    <xdr:to>
      <xdr:col>9</xdr:col>
      <xdr:colOff>28575</xdr:colOff>
      <xdr:row>78</xdr:row>
      <xdr:rowOff>171450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 txBox="1">
          <a:spLocks noChangeArrowheads="1"/>
        </xdr:cNvSpPr>
      </xdr:nvSpPr>
      <xdr:spPr>
        <a:xfrm>
          <a:off x="5800725" y="1240091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76200</xdr:colOff>
      <xdr:row>78</xdr:row>
      <xdr:rowOff>171450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>
        <a:xfrm>
          <a:off x="5286375" y="1240091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77</xdr:row>
      <xdr:rowOff>0</xdr:rowOff>
    </xdr:from>
    <xdr:to>
      <xdr:col>9</xdr:col>
      <xdr:colOff>28575</xdr:colOff>
      <xdr:row>78</xdr:row>
      <xdr:rowOff>123825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 txBox="1">
          <a:spLocks noChangeArrowheads="1"/>
        </xdr:cNvSpPr>
      </xdr:nvSpPr>
      <xdr:spPr>
        <a:xfrm>
          <a:off x="5800725" y="1235329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76200</xdr:colOff>
      <xdr:row>78</xdr:row>
      <xdr:rowOff>123825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>
        <a:xfrm>
          <a:off x="5286375" y="1235329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76200</xdr:colOff>
      <xdr:row>79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 txBox="1">
          <a:spLocks noChangeArrowheads="1"/>
        </xdr:cNvSpPr>
      </xdr:nvSpPr>
      <xdr:spPr>
        <a:xfrm>
          <a:off x="4162425" y="1240091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78</xdr:row>
      <xdr:rowOff>0</xdr:rowOff>
    </xdr:from>
    <xdr:to>
      <xdr:col>9</xdr:col>
      <xdr:colOff>28575</xdr:colOff>
      <xdr:row>78</xdr:row>
      <xdr:rowOff>171450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>
        <a:xfrm>
          <a:off x="5800725" y="1240091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76200</xdr:colOff>
      <xdr:row>78</xdr:row>
      <xdr:rowOff>171450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 txBox="1">
          <a:spLocks noChangeArrowheads="1"/>
        </xdr:cNvSpPr>
      </xdr:nvSpPr>
      <xdr:spPr>
        <a:xfrm>
          <a:off x="5286375" y="1240091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76200</xdr:colOff>
      <xdr:row>5</xdr:row>
      <xdr:rowOff>190500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>
        <a:xfrm>
          <a:off x="7629525" y="80962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</xdr:row>
      <xdr:rowOff>0</xdr:rowOff>
    </xdr:from>
    <xdr:to>
      <xdr:col>9</xdr:col>
      <xdr:colOff>76200</xdr:colOff>
      <xdr:row>5</xdr:row>
      <xdr:rowOff>190500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>
        <a:xfrm>
          <a:off x="7962900" y="876300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4</xdr:row>
      <xdr:rowOff>0</xdr:rowOff>
    </xdr:from>
    <xdr:to>
      <xdr:col>8</xdr:col>
      <xdr:colOff>590400</xdr:colOff>
      <xdr:row>5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4FB5242-EEF5-4F1A-9CC4-55532959B729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75960</xdr:colOff>
      <xdr:row>5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BD7189D9-A298-47C2-83D1-24AAC3C32DC8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75960</xdr:colOff>
      <xdr:row>5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724322DC-E52C-49F4-8C64-CBC1E2C30BF7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5</xdr:row>
      <xdr:rowOff>0</xdr:rowOff>
    </xdr:from>
    <xdr:to>
      <xdr:col>8</xdr:col>
      <xdr:colOff>590400</xdr:colOff>
      <xdr:row>5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D59FFD5A-5A00-49FA-BF87-E57C6C3B3564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75960</xdr:colOff>
      <xdr:row>5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1FE6EDDD-8FCB-4880-859B-E502FDB66AC4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4</xdr:row>
      <xdr:rowOff>0</xdr:rowOff>
    </xdr:from>
    <xdr:to>
      <xdr:col>8</xdr:col>
      <xdr:colOff>590400</xdr:colOff>
      <xdr:row>5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3BABFAB-FB26-454A-99C9-766469EDA6F6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75960</xdr:colOff>
      <xdr:row>5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77505DAC-0111-400B-97BD-AEFC283D40CC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75960</xdr:colOff>
      <xdr:row>5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F22BA150-8429-47C9-8F8A-2FFB0F2F5ADB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5</xdr:row>
      <xdr:rowOff>0</xdr:rowOff>
    </xdr:from>
    <xdr:to>
      <xdr:col>8</xdr:col>
      <xdr:colOff>590400</xdr:colOff>
      <xdr:row>5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F6BB1C81-FD60-4EFF-8278-F8DFE892CD1A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75960</xdr:colOff>
      <xdr:row>5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2472FD8A-F48D-440D-B9E7-DE0953DAF5BF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4</xdr:row>
      <xdr:rowOff>0</xdr:rowOff>
    </xdr:from>
    <xdr:to>
      <xdr:col>8</xdr:col>
      <xdr:colOff>590400</xdr:colOff>
      <xdr:row>5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028C9CA-49A0-4DBA-B595-F37A5F04DFBF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75960</xdr:colOff>
      <xdr:row>5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D5087C17-CACC-40B9-A019-77F2744FC0C5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75960</xdr:colOff>
      <xdr:row>5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A73708A1-1AE2-4E63-8FEC-7C4A729DDCE5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5</xdr:row>
      <xdr:rowOff>0</xdr:rowOff>
    </xdr:from>
    <xdr:to>
      <xdr:col>8</xdr:col>
      <xdr:colOff>590400</xdr:colOff>
      <xdr:row>5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E0D34A6A-E46B-46CD-9762-D5B26D614926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75960</xdr:colOff>
      <xdr:row>5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251B3CE9-310C-4F87-B5E7-5086981E74E3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4</xdr:row>
      <xdr:rowOff>0</xdr:rowOff>
    </xdr:from>
    <xdr:to>
      <xdr:col>8</xdr:col>
      <xdr:colOff>590400</xdr:colOff>
      <xdr:row>5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D856ECA-B850-4417-8779-357EE9676B76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75960</xdr:colOff>
      <xdr:row>5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F07D069D-387D-44B1-A5DF-9D69DAF857EA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75960</xdr:colOff>
      <xdr:row>5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22CAFC9F-5D4D-4CAB-ADD1-9746381DD38E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5</xdr:row>
      <xdr:rowOff>0</xdr:rowOff>
    </xdr:from>
    <xdr:to>
      <xdr:col>8</xdr:col>
      <xdr:colOff>590400</xdr:colOff>
      <xdr:row>5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7BF79CF8-0A3D-4F40-8744-CB79AC943395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75960</xdr:colOff>
      <xdr:row>5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CF0B0BFC-3B76-4395-B6B8-E7801D2641A5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4</xdr:row>
      <xdr:rowOff>0</xdr:rowOff>
    </xdr:from>
    <xdr:to>
      <xdr:col>8</xdr:col>
      <xdr:colOff>590400</xdr:colOff>
      <xdr:row>5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4B4D0-B00D-4CEB-9419-2A37A0B3F8FB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75960</xdr:colOff>
      <xdr:row>5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6C4BD266-B920-4BE2-93C4-8C26B8A87494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75960</xdr:colOff>
      <xdr:row>5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E749D05B-5442-47C1-A9FC-950D3E794252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5</xdr:row>
      <xdr:rowOff>0</xdr:rowOff>
    </xdr:from>
    <xdr:to>
      <xdr:col>8</xdr:col>
      <xdr:colOff>590400</xdr:colOff>
      <xdr:row>5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A6DC15CA-B306-4067-BE99-7B8BA086AA8E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75960</xdr:colOff>
      <xdr:row>5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D4C9FD41-EFBA-4040-93A0-04CE40F5615F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../../../../../../F: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../../../../../../F:/Documents%20and%20Settings/jamilah.rahim/Local%20Settings/Temporary%20Internet%20Files/Content.Outlook/J5S9MX0N/7.1%20&amp;%207.4_MSI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7.1%20&amp;%207.4_MSI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6B9C8B\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rul.aziemah\Desktop\buku%20sas\Users\roziana\AppData\Local\Microsoft\Windows\Temporary%20Internet%20Files\Content.Outlook\OXSTD2JP\Jad.%205.10-5.11-new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diyana/Desktop/2024/1.%20Persediaan%20MLS%202023/Persediaan%20MLS%20Malaysia%202023/Jadual%202023/Bab%206%20-%20Pendidikan_Msia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../../../../../../F: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1"/>
      <sheetName val="6.2"/>
      <sheetName val="6.3 "/>
      <sheetName val="6.3  (2)"/>
      <sheetName val="6.4"/>
      <sheetName val="6.5 (3)"/>
      <sheetName val="6.5 (4)"/>
      <sheetName val="6.6 (5)"/>
      <sheetName val="6.6 (6)"/>
      <sheetName val="6.7"/>
      <sheetName val="6.7(n)"/>
      <sheetName val="6.8 (n)"/>
      <sheetName val="6.9 (n)"/>
      <sheetName val="6.8"/>
      <sheetName val="6.8 (2)"/>
      <sheetName val="6.9"/>
      <sheetName val="6.9 (2)"/>
      <sheetName val="6.10a"/>
      <sheetName val="6.10b "/>
      <sheetName val="6.10c "/>
      <sheetName val="6.10d "/>
      <sheetName val="6.10e"/>
      <sheetName val="6.11"/>
      <sheetName val="6.12"/>
      <sheetName val="6.13 "/>
      <sheetName val="6.14 "/>
      <sheetName val="6.15"/>
      <sheetName val="6.15 (2)"/>
      <sheetName val="6.16"/>
      <sheetName val="6.16 (2)"/>
      <sheetName val="6.17"/>
      <sheetName val="6.18"/>
      <sheetName val="6.19 "/>
      <sheetName val="6.20"/>
      <sheetName val="6.20 (samb.)"/>
      <sheetName val="6.21"/>
      <sheetName val="6.21 (2)"/>
      <sheetName val="6.21 (3)"/>
      <sheetName val="6.21 (samb.)"/>
      <sheetName val="6.22 (4)"/>
      <sheetName val="6.22 (5)"/>
      <sheetName val="6.22 (6)"/>
      <sheetName val="6.22 (samb.) "/>
      <sheetName val="6.23 (new)"/>
      <sheetName val="6.24"/>
      <sheetName val="6.24 (samb)"/>
      <sheetName val="6.25 (1)"/>
      <sheetName val="6.25 (samb) (2)"/>
      <sheetName val="6.25 (samb)2"/>
      <sheetName val="6.25 (samb)2 (2)"/>
      <sheetName val="6.26 (2)"/>
      <sheetName val="6.26 2 (samb)"/>
      <sheetName val="6.26 (samb)2 (3)"/>
      <sheetName val="6.27 (2)"/>
      <sheetName val="6.27 2 (samb) "/>
      <sheetName val="6.27 (samb) 2"/>
      <sheetName val="6.27 (samb) 3"/>
      <sheetName val="6.27 (samb) 4"/>
      <sheetName val="6.27 (samb) 5"/>
      <sheetName val="6.27 (samb) 6"/>
      <sheetName val="6.28"/>
      <sheetName val="6.28 (samb)"/>
      <sheetName val="6.28 (3)"/>
      <sheetName val="6.28 (4)"/>
      <sheetName val="6.28 (5)"/>
      <sheetName val="6.29 (1)"/>
      <sheetName val="6.29 (2)"/>
      <sheetName val="6.29 (3)"/>
      <sheetName val="6.29 (4)"/>
      <sheetName val="6.29 (5)"/>
      <sheetName val="6.30"/>
      <sheetName val="6.30 (2)"/>
      <sheetName val="6.30 (3)"/>
      <sheetName val="6.31"/>
      <sheetName val="6.31 (2)"/>
      <sheetName val="6.32"/>
      <sheetName val="6.33"/>
      <sheetName val="6.34"/>
      <sheetName val="6.34 (2)"/>
      <sheetName val="6.35"/>
      <sheetName val="6.36"/>
      <sheetName val="6.36 (2)"/>
      <sheetName val="6.37"/>
      <sheetName val="6.37 (2)"/>
      <sheetName val="6.37 (3)"/>
      <sheetName val="6.37 (4)"/>
      <sheetName val="6.38"/>
      <sheetName val="6.39"/>
      <sheetName val="6.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22">
          <cell r="F22">
            <v>58</v>
          </cell>
          <cell r="G22">
            <v>255</v>
          </cell>
        </row>
        <row r="23">
          <cell r="F23">
            <v>62</v>
          </cell>
          <cell r="G23">
            <v>254</v>
          </cell>
        </row>
        <row r="24">
          <cell r="F24"/>
          <cell r="G24"/>
        </row>
        <row r="26">
          <cell r="F26">
            <v>76</v>
          </cell>
          <cell r="G26">
            <v>244</v>
          </cell>
        </row>
        <row r="27">
          <cell r="F27">
            <v>70</v>
          </cell>
          <cell r="G27">
            <v>243</v>
          </cell>
        </row>
        <row r="28">
          <cell r="F28"/>
          <cell r="G28"/>
        </row>
        <row r="30">
          <cell r="F30">
            <v>28</v>
          </cell>
          <cell r="G30">
            <v>163</v>
          </cell>
        </row>
        <row r="31">
          <cell r="F31">
            <v>31</v>
          </cell>
          <cell r="G31">
            <v>159</v>
          </cell>
        </row>
        <row r="34">
          <cell r="F34" t="str">
            <v>-</v>
          </cell>
          <cell r="G34" t="str">
            <v>-</v>
          </cell>
        </row>
        <row r="38">
          <cell r="F38">
            <v>23</v>
          </cell>
          <cell r="G38">
            <v>88</v>
          </cell>
        </row>
        <row r="39">
          <cell r="F39">
            <v>25</v>
          </cell>
          <cell r="G39">
            <v>88</v>
          </cell>
        </row>
        <row r="40">
          <cell r="F40"/>
          <cell r="G40"/>
        </row>
        <row r="42">
          <cell r="F42">
            <v>44</v>
          </cell>
          <cell r="G42">
            <v>190</v>
          </cell>
        </row>
        <row r="43">
          <cell r="F43">
            <v>41</v>
          </cell>
          <cell r="G43">
            <v>193</v>
          </cell>
        </row>
        <row r="46">
          <cell r="F46">
            <v>22</v>
          </cell>
          <cell r="G46">
            <v>61</v>
          </cell>
        </row>
        <row r="47">
          <cell r="F47">
            <v>21</v>
          </cell>
          <cell r="G47">
            <v>62</v>
          </cell>
        </row>
        <row r="48">
          <cell r="F48"/>
          <cell r="G48"/>
        </row>
        <row r="50">
          <cell r="F50">
            <v>4</v>
          </cell>
          <cell r="G50">
            <v>15</v>
          </cell>
        </row>
        <row r="51">
          <cell r="F51">
            <v>4</v>
          </cell>
          <cell r="G51">
            <v>11</v>
          </cell>
        </row>
        <row r="52">
          <cell r="F52"/>
          <cell r="G52"/>
        </row>
        <row r="54">
          <cell r="F54" t="str">
            <v>-</v>
          </cell>
          <cell r="G54" t="str">
            <v>-</v>
          </cell>
        </row>
        <row r="58">
          <cell r="F58">
            <v>137</v>
          </cell>
          <cell r="G58">
            <v>546</v>
          </cell>
        </row>
        <row r="59">
          <cell r="F59">
            <v>131</v>
          </cell>
          <cell r="G59">
            <v>538</v>
          </cell>
        </row>
        <row r="60">
          <cell r="F60"/>
          <cell r="G60"/>
        </row>
        <row r="62">
          <cell r="F62">
            <v>17</v>
          </cell>
          <cell r="G62">
            <v>98</v>
          </cell>
        </row>
        <row r="63">
          <cell r="F63">
            <v>16</v>
          </cell>
          <cell r="G63">
            <v>96</v>
          </cell>
        </row>
        <row r="64">
          <cell r="F64"/>
          <cell r="G64"/>
        </row>
        <row r="66">
          <cell r="F66">
            <v>10</v>
          </cell>
          <cell r="G66">
            <v>16</v>
          </cell>
        </row>
        <row r="67">
          <cell r="F67">
            <v>9</v>
          </cell>
          <cell r="G67">
            <v>16</v>
          </cell>
        </row>
        <row r="68">
          <cell r="F68"/>
          <cell r="G68"/>
        </row>
        <row r="70">
          <cell r="F70">
            <v>26</v>
          </cell>
          <cell r="G70">
            <v>30</v>
          </cell>
        </row>
        <row r="71">
          <cell r="F71">
            <v>29</v>
          </cell>
          <cell r="G71">
            <v>39</v>
          </cell>
        </row>
        <row r="72">
          <cell r="F72"/>
          <cell r="G72"/>
        </row>
        <row r="74">
          <cell r="F74">
            <v>10</v>
          </cell>
          <cell r="G74">
            <v>13</v>
          </cell>
        </row>
        <row r="75">
          <cell r="F75">
            <v>11</v>
          </cell>
          <cell r="G75">
            <v>13</v>
          </cell>
        </row>
        <row r="76">
          <cell r="F76"/>
          <cell r="G76"/>
        </row>
        <row r="78">
          <cell r="F78" t="str">
            <v>-</v>
          </cell>
          <cell r="G78" t="str">
            <v>-</v>
          </cell>
        </row>
        <row r="79">
          <cell r="F79" t="str">
            <v>-</v>
          </cell>
          <cell r="G79" t="str">
            <v>-</v>
          </cell>
        </row>
        <row r="80">
          <cell r="F80"/>
          <cell r="G80"/>
        </row>
        <row r="82">
          <cell r="F82" t="str">
            <v>-</v>
          </cell>
          <cell r="G82" t="str">
            <v>-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5.11"/>
      <sheetName val="4.9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Q85"/>
  <sheetViews>
    <sheetView view="pageBreakPreview" zoomScale="90" zoomScaleNormal="100" zoomScaleSheetLayoutView="90" workbookViewId="0">
      <selection activeCell="C4" sqref="C4"/>
    </sheetView>
  </sheetViews>
  <sheetFormatPr defaultColWidth="11.85546875" defaultRowHeight="16.5"/>
  <cols>
    <col min="1" max="1" width="1.85546875" style="164" customWidth="1"/>
    <col min="2" max="2" width="11.28515625" style="164" customWidth="1"/>
    <col min="3" max="3" width="15.85546875" style="164" customWidth="1"/>
    <col min="4" max="4" width="17.85546875" style="165" customWidth="1"/>
    <col min="5" max="7" width="23.28515625" style="166" customWidth="1"/>
    <col min="8" max="8" width="1.85546875" style="164" customWidth="1"/>
    <col min="9" max="16384" width="11.85546875" style="164"/>
  </cols>
  <sheetData>
    <row r="1" spans="1:8" ht="8.1" customHeight="1"/>
    <row r="2" spans="1:8" ht="8.1" customHeight="1"/>
    <row r="3" spans="1:8" s="167" customFormat="1" ht="16.5" customHeight="1">
      <c r="B3" s="168" t="s">
        <v>0</v>
      </c>
      <c r="C3" s="169" t="s">
        <v>1238</v>
      </c>
      <c r="D3" s="170"/>
      <c r="E3" s="171"/>
      <c r="F3" s="171"/>
      <c r="G3" s="171"/>
    </row>
    <row r="4" spans="1:8" s="173" customFormat="1" ht="16.5" customHeight="1">
      <c r="B4" s="174" t="s">
        <v>1</v>
      </c>
      <c r="C4" s="175" t="s">
        <v>1239</v>
      </c>
      <c r="D4" s="176"/>
      <c r="E4" s="174"/>
      <c r="F4" s="174"/>
      <c r="G4" s="174"/>
    </row>
    <row r="5" spans="1:8" s="177" customFormat="1" ht="9.9499999999999993" customHeight="1" thickBot="1">
      <c r="B5" s="178"/>
      <c r="C5" s="178"/>
      <c r="D5" s="179"/>
      <c r="E5" s="300"/>
      <c r="F5" s="180"/>
      <c r="G5" s="180"/>
      <c r="H5" s="180"/>
    </row>
    <row r="6" spans="1:8" s="186" customFormat="1" ht="5.25" customHeight="1" thickTop="1">
      <c r="A6" s="181"/>
      <c r="B6" s="182"/>
      <c r="C6" s="183"/>
      <c r="D6" s="184"/>
      <c r="E6" s="301"/>
      <c r="F6" s="185"/>
      <c r="G6" s="185"/>
      <c r="H6" s="185"/>
    </row>
    <row r="7" spans="1:8" s="186" customFormat="1" ht="16.5" customHeight="1">
      <c r="A7" s="187"/>
      <c r="B7" s="187" t="s">
        <v>2</v>
      </c>
      <c r="C7" s="188"/>
      <c r="D7" s="189" t="s">
        <v>3</v>
      </c>
      <c r="E7" s="190" t="s">
        <v>4</v>
      </c>
      <c r="F7" s="190" t="s">
        <v>917</v>
      </c>
      <c r="G7" s="302" t="s">
        <v>918</v>
      </c>
      <c r="H7" s="190"/>
    </row>
    <row r="8" spans="1:8" s="186" customFormat="1" ht="16.5" customHeight="1">
      <c r="A8" s="192"/>
      <c r="B8" s="192" t="s">
        <v>7</v>
      </c>
      <c r="C8" s="193"/>
      <c r="D8" s="194" t="s">
        <v>8</v>
      </c>
      <c r="E8" s="195" t="s">
        <v>9</v>
      </c>
      <c r="F8" s="195" t="s">
        <v>919</v>
      </c>
      <c r="G8" s="303" t="s">
        <v>916</v>
      </c>
      <c r="H8" s="195"/>
    </row>
    <row r="9" spans="1:8" s="186" customFormat="1" ht="7.5" customHeight="1">
      <c r="A9" s="198"/>
      <c r="B9" s="198"/>
      <c r="C9" s="199"/>
      <c r="D9" s="200"/>
      <c r="E9" s="201"/>
      <c r="F9" s="201"/>
      <c r="G9" s="201"/>
      <c r="H9" s="201"/>
    </row>
    <row r="10" spans="1:8" ht="8.1" customHeight="1">
      <c r="B10" s="304"/>
      <c r="C10" s="304"/>
      <c r="D10" s="305"/>
      <c r="E10" s="306"/>
      <c r="F10" s="306"/>
      <c r="G10" s="306"/>
    </row>
    <row r="11" spans="1:8" s="202" customFormat="1" ht="13.5" customHeight="1">
      <c r="B11" s="207" t="s">
        <v>14</v>
      </c>
      <c r="C11" s="208"/>
      <c r="D11" s="209">
        <v>2021</v>
      </c>
      <c r="E11" s="307">
        <f t="shared" ref="E11:G13" si="0">SUM(E15,E19,E23,E27,E31,E35,E39,E43,E47,E51,E55,E59,E63,E67,E71,E75)</f>
        <v>10224</v>
      </c>
      <c r="F11" s="307">
        <f t="shared" si="0"/>
        <v>7780</v>
      </c>
      <c r="G11" s="307">
        <f t="shared" si="0"/>
        <v>2444</v>
      </c>
    </row>
    <row r="12" spans="1:8" s="202" customFormat="1" ht="13.5" customHeight="1">
      <c r="B12" s="208"/>
      <c r="C12" s="208"/>
      <c r="D12" s="209">
        <v>2022</v>
      </c>
      <c r="E12" s="307">
        <f t="shared" si="0"/>
        <v>10230</v>
      </c>
      <c r="F12" s="307">
        <f t="shared" si="0"/>
        <v>7778</v>
      </c>
      <c r="G12" s="307">
        <f t="shared" si="0"/>
        <v>2452</v>
      </c>
    </row>
    <row r="13" spans="1:8" s="202" customFormat="1" ht="13.5" customHeight="1">
      <c r="B13" s="208"/>
      <c r="C13" s="208"/>
      <c r="D13" s="209">
        <v>2023</v>
      </c>
      <c r="E13" s="307">
        <f t="shared" si="0"/>
        <v>10231</v>
      </c>
      <c r="F13" s="307">
        <f t="shared" si="0"/>
        <v>7779</v>
      </c>
      <c r="G13" s="307">
        <f t="shared" si="0"/>
        <v>2452</v>
      </c>
    </row>
    <row r="14" spans="1:8" s="202" customFormat="1" ht="8.1" customHeight="1">
      <c r="B14" s="208"/>
      <c r="C14" s="208"/>
      <c r="D14" s="214"/>
      <c r="E14" s="216"/>
      <c r="F14" s="216"/>
      <c r="G14" s="216"/>
    </row>
    <row r="15" spans="1:8" s="202" customFormat="1" ht="13.5" customHeight="1">
      <c r="B15" s="215" t="s">
        <v>15</v>
      </c>
      <c r="C15" s="215"/>
      <c r="D15" s="214">
        <v>2021</v>
      </c>
      <c r="E15" s="216">
        <f>SUM(F15,G15)</f>
        <v>1190</v>
      </c>
      <c r="F15" s="216">
        <v>906</v>
      </c>
      <c r="G15" s="216">
        <v>284</v>
      </c>
    </row>
    <row r="16" spans="1:8" s="202" customFormat="1" ht="13.5" customHeight="1">
      <c r="B16" s="215"/>
      <c r="C16" s="215"/>
      <c r="D16" s="214">
        <v>2022</v>
      </c>
      <c r="E16" s="216">
        <f>SUM(F16,G16)</f>
        <v>1192</v>
      </c>
      <c r="F16" s="216">
        <v>908</v>
      </c>
      <c r="G16" s="216">
        <v>284</v>
      </c>
    </row>
    <row r="17" spans="2:7" s="202" customFormat="1" ht="13.5" customHeight="1">
      <c r="B17" s="215"/>
      <c r="C17" s="215"/>
      <c r="D17" s="214">
        <v>2023</v>
      </c>
      <c r="E17" s="216">
        <f>SUM(F17,G17)</f>
        <v>1192</v>
      </c>
      <c r="F17" s="216">
        <v>908</v>
      </c>
      <c r="G17" s="216">
        <v>284</v>
      </c>
    </row>
    <row r="18" spans="2:7" s="202" customFormat="1" ht="8.1" customHeight="1">
      <c r="B18" s="215"/>
      <c r="C18" s="215"/>
      <c r="D18" s="214"/>
      <c r="E18" s="216"/>
      <c r="F18" s="216"/>
      <c r="G18" s="216"/>
    </row>
    <row r="19" spans="2:7" s="202" customFormat="1" ht="13.5" customHeight="1">
      <c r="B19" s="215" t="s">
        <v>16</v>
      </c>
      <c r="C19" s="215"/>
      <c r="D19" s="214">
        <v>2021</v>
      </c>
      <c r="E19" s="216">
        <f>SUM(F19,G19)</f>
        <v>751</v>
      </c>
      <c r="F19" s="216">
        <v>548</v>
      </c>
      <c r="G19" s="216">
        <v>203</v>
      </c>
    </row>
    <row r="20" spans="2:7" s="202" customFormat="1" ht="13.5" customHeight="1">
      <c r="B20" s="215"/>
      <c r="C20" s="215"/>
      <c r="D20" s="214">
        <v>2022</v>
      </c>
      <c r="E20" s="216">
        <f>SUM(F20,G20)</f>
        <v>752</v>
      </c>
      <c r="F20" s="216">
        <v>548</v>
      </c>
      <c r="G20" s="216">
        <v>204</v>
      </c>
    </row>
    <row r="21" spans="2:7" s="202" customFormat="1" ht="13.5" customHeight="1">
      <c r="B21" s="215"/>
      <c r="C21" s="215"/>
      <c r="D21" s="214">
        <v>2023</v>
      </c>
      <c r="E21" s="216">
        <f>SUM(F21,G21)</f>
        <v>752</v>
      </c>
      <c r="F21" s="216">
        <v>548</v>
      </c>
      <c r="G21" s="216">
        <v>204</v>
      </c>
    </row>
    <row r="22" spans="2:7" s="202" customFormat="1" ht="8.1" customHeight="1">
      <c r="B22" s="215"/>
      <c r="C22" s="215"/>
      <c r="D22" s="214"/>
      <c r="E22" s="216"/>
      <c r="F22" s="216"/>
      <c r="G22" s="216"/>
    </row>
    <row r="23" spans="2:7" s="202" customFormat="1" ht="13.5" customHeight="1">
      <c r="B23" s="215" t="s">
        <v>17</v>
      </c>
      <c r="C23" s="215"/>
      <c r="D23" s="214">
        <v>2021</v>
      </c>
      <c r="E23" s="216">
        <f>SUM(F23,G23)</f>
        <v>596</v>
      </c>
      <c r="F23" s="216">
        <v>418</v>
      </c>
      <c r="G23" s="216">
        <v>178</v>
      </c>
    </row>
    <row r="24" spans="2:7" s="202" customFormat="1" ht="13.5" customHeight="1">
      <c r="B24" s="215"/>
      <c r="C24" s="215"/>
      <c r="D24" s="214">
        <v>2022</v>
      </c>
      <c r="E24" s="216">
        <f>SUM(F24,G24)</f>
        <v>596</v>
      </c>
      <c r="F24" s="216">
        <v>418</v>
      </c>
      <c r="G24" s="216">
        <v>178</v>
      </c>
    </row>
    <row r="25" spans="2:7" s="202" customFormat="1" ht="13.5" customHeight="1">
      <c r="B25" s="215"/>
      <c r="C25" s="215"/>
      <c r="D25" s="214">
        <v>2023</v>
      </c>
      <c r="E25" s="216">
        <f>SUM(F25,G25)</f>
        <v>595</v>
      </c>
      <c r="F25" s="216">
        <v>418</v>
      </c>
      <c r="G25" s="216">
        <v>177</v>
      </c>
    </row>
    <row r="26" spans="2:7" s="202" customFormat="1" ht="8.1" customHeight="1">
      <c r="B26" s="215"/>
      <c r="C26" s="215"/>
      <c r="D26" s="214"/>
      <c r="E26" s="216"/>
      <c r="F26" s="216"/>
      <c r="G26" s="216"/>
    </row>
    <row r="27" spans="2:7" s="202" customFormat="1" ht="13.5" customHeight="1">
      <c r="B27" s="215" t="s">
        <v>18</v>
      </c>
      <c r="C27" s="221"/>
      <c r="D27" s="214">
        <v>2021</v>
      </c>
      <c r="E27" s="216">
        <f>SUM(F27,G27)</f>
        <v>315</v>
      </c>
      <c r="F27" s="216">
        <v>238</v>
      </c>
      <c r="G27" s="216">
        <v>77</v>
      </c>
    </row>
    <row r="28" spans="2:7" s="202" customFormat="1" ht="13.5" customHeight="1">
      <c r="B28" s="215"/>
      <c r="C28" s="221"/>
      <c r="D28" s="214">
        <v>2022</v>
      </c>
      <c r="E28" s="216">
        <f>SUM(F28,G28)</f>
        <v>316</v>
      </c>
      <c r="F28" s="216">
        <v>238</v>
      </c>
      <c r="G28" s="216">
        <v>78</v>
      </c>
    </row>
    <row r="29" spans="2:7" s="202" customFormat="1" ht="13.5" customHeight="1">
      <c r="B29" s="215"/>
      <c r="C29" s="221"/>
      <c r="D29" s="214">
        <v>2023</v>
      </c>
      <c r="E29" s="216">
        <f>SUM(F29,G29)</f>
        <v>317</v>
      </c>
      <c r="F29" s="216">
        <v>238</v>
      </c>
      <c r="G29" s="216">
        <v>79</v>
      </c>
    </row>
    <row r="30" spans="2:7" s="202" customFormat="1" ht="8.1" customHeight="1">
      <c r="B30" s="215"/>
      <c r="C30" s="221"/>
      <c r="D30" s="214"/>
      <c r="E30" s="216"/>
      <c r="F30" s="216"/>
      <c r="G30" s="216"/>
    </row>
    <row r="31" spans="2:7" s="202" customFormat="1" ht="13.5" customHeight="1">
      <c r="B31" s="215" t="s">
        <v>19</v>
      </c>
      <c r="C31" s="208"/>
      <c r="D31" s="214">
        <v>2021</v>
      </c>
      <c r="E31" s="216">
        <f>SUM(F31,G31)</f>
        <v>477</v>
      </c>
      <c r="F31" s="216">
        <v>352</v>
      </c>
      <c r="G31" s="216">
        <v>125</v>
      </c>
    </row>
    <row r="32" spans="2:7" s="202" customFormat="1" ht="13.5" customHeight="1">
      <c r="B32" s="215"/>
      <c r="C32" s="208"/>
      <c r="D32" s="214">
        <v>2022</v>
      </c>
      <c r="E32" s="216">
        <f>SUM(F32,G32)</f>
        <v>479</v>
      </c>
      <c r="F32" s="216">
        <v>353</v>
      </c>
      <c r="G32" s="216">
        <v>126</v>
      </c>
    </row>
    <row r="33" spans="2:17" s="202" customFormat="1" ht="13.5" customHeight="1">
      <c r="B33" s="215"/>
      <c r="C33" s="208"/>
      <c r="D33" s="214">
        <v>2023</v>
      </c>
      <c r="E33" s="216">
        <f>SUM(F33,G33)</f>
        <v>479</v>
      </c>
      <c r="F33" s="216">
        <v>353</v>
      </c>
      <c r="G33" s="216">
        <v>126</v>
      </c>
    </row>
    <row r="34" spans="2:17" s="202" customFormat="1" ht="8.1" customHeight="1">
      <c r="B34" s="215"/>
      <c r="C34" s="208"/>
      <c r="D34" s="214"/>
      <c r="E34" s="216"/>
      <c r="F34" s="216"/>
      <c r="G34" s="216"/>
    </row>
    <row r="35" spans="2:17" s="202" customFormat="1" ht="13.5" customHeight="1">
      <c r="B35" s="215" t="s">
        <v>20</v>
      </c>
      <c r="C35" s="208"/>
      <c r="D35" s="214">
        <v>2021</v>
      </c>
      <c r="E35" s="216">
        <f>SUM(F35,G35)</f>
        <v>741</v>
      </c>
      <c r="F35" s="216">
        <v>543</v>
      </c>
      <c r="G35" s="216">
        <v>198</v>
      </c>
    </row>
    <row r="36" spans="2:17" s="202" customFormat="1" ht="13.5" customHeight="1">
      <c r="B36" s="215"/>
      <c r="C36" s="208"/>
      <c r="D36" s="214">
        <v>2022</v>
      </c>
      <c r="E36" s="216">
        <f>SUM(F36,G36)</f>
        <v>741</v>
      </c>
      <c r="F36" s="216">
        <v>543</v>
      </c>
      <c r="G36" s="216">
        <v>198</v>
      </c>
    </row>
    <row r="37" spans="2:17" s="202" customFormat="1" ht="13.5" customHeight="1">
      <c r="B37" s="215"/>
      <c r="C37" s="208"/>
      <c r="D37" s="214">
        <v>2023</v>
      </c>
      <c r="E37" s="216">
        <f>SUM(F37,G37)</f>
        <v>740</v>
      </c>
      <c r="F37" s="216">
        <v>542</v>
      </c>
      <c r="G37" s="216">
        <v>198</v>
      </c>
    </row>
    <row r="38" spans="2:17" s="202" customFormat="1" ht="8.1" customHeight="1">
      <c r="B38" s="215"/>
      <c r="C38" s="208"/>
      <c r="D38" s="214"/>
      <c r="E38" s="216"/>
      <c r="F38" s="216"/>
      <c r="G38" s="216"/>
    </row>
    <row r="39" spans="2:17" s="202" customFormat="1" ht="13.5" customHeight="1">
      <c r="B39" s="215" t="s">
        <v>21</v>
      </c>
      <c r="C39" s="208"/>
      <c r="D39" s="214">
        <v>2021</v>
      </c>
      <c r="E39" s="216">
        <f>SUM(F39,G39)</f>
        <v>400</v>
      </c>
      <c r="F39" s="216">
        <v>271</v>
      </c>
      <c r="G39" s="216">
        <v>129</v>
      </c>
    </row>
    <row r="40" spans="2:17" s="202" customFormat="1" ht="13.5" customHeight="1">
      <c r="B40" s="215"/>
      <c r="C40" s="208"/>
      <c r="D40" s="214">
        <v>2022</v>
      </c>
      <c r="E40" s="216">
        <f>SUM(F40,G40)</f>
        <v>398</v>
      </c>
      <c r="F40" s="216">
        <v>270</v>
      </c>
      <c r="G40" s="216">
        <v>128</v>
      </c>
    </row>
    <row r="41" spans="2:17" s="202" customFormat="1" ht="13.5" customHeight="1">
      <c r="B41" s="215"/>
      <c r="C41" s="208"/>
      <c r="D41" s="214">
        <v>2023</v>
      </c>
      <c r="E41" s="216">
        <f>SUM(F41,G41)</f>
        <v>396</v>
      </c>
      <c r="F41" s="216">
        <v>270</v>
      </c>
      <c r="G41" s="216">
        <v>126</v>
      </c>
    </row>
    <row r="42" spans="2:17" s="202" customFormat="1" ht="8.1" customHeight="1">
      <c r="B42" s="215"/>
      <c r="C42" s="208"/>
      <c r="D42" s="214"/>
      <c r="E42" s="216"/>
      <c r="F42" s="216"/>
      <c r="G42" s="216"/>
    </row>
    <row r="43" spans="2:17" s="202" customFormat="1" ht="13.5" customHeight="1">
      <c r="B43" s="215" t="s">
        <v>22</v>
      </c>
      <c r="C43" s="208"/>
      <c r="D43" s="214">
        <v>2021</v>
      </c>
      <c r="E43" s="216">
        <f>SUM(F43,G43)</f>
        <v>1102</v>
      </c>
      <c r="F43" s="216">
        <v>852</v>
      </c>
      <c r="G43" s="216">
        <v>250</v>
      </c>
      <c r="H43" s="225"/>
      <c r="J43" s="225"/>
      <c r="K43" s="225"/>
      <c r="L43" s="225"/>
      <c r="M43" s="225"/>
      <c r="N43" s="225"/>
      <c r="O43" s="225"/>
      <c r="P43" s="225"/>
      <c r="Q43" s="225"/>
    </row>
    <row r="44" spans="2:17" s="202" customFormat="1" ht="13.5" customHeight="1">
      <c r="B44" s="215"/>
      <c r="C44" s="208"/>
      <c r="D44" s="214">
        <v>2022</v>
      </c>
      <c r="E44" s="216">
        <f>SUM(F44,G44)</f>
        <v>1105</v>
      </c>
      <c r="F44" s="216">
        <v>852</v>
      </c>
      <c r="G44" s="216">
        <v>253</v>
      </c>
    </row>
    <row r="45" spans="2:17" s="202" customFormat="1" ht="13.5" customHeight="1">
      <c r="B45" s="215"/>
      <c r="C45" s="208"/>
      <c r="D45" s="214">
        <v>2023</v>
      </c>
      <c r="E45" s="216">
        <f>SUM(F45,G45)</f>
        <v>1105</v>
      </c>
      <c r="F45" s="216">
        <v>852</v>
      </c>
      <c r="G45" s="216">
        <v>253</v>
      </c>
    </row>
    <row r="46" spans="2:17" s="202" customFormat="1" ht="8.1" customHeight="1">
      <c r="B46" s="215"/>
      <c r="C46" s="208"/>
      <c r="D46" s="214"/>
      <c r="E46" s="216"/>
      <c r="F46" s="216"/>
      <c r="G46" s="216"/>
    </row>
    <row r="47" spans="2:17" s="202" customFormat="1" ht="13.5" customHeight="1">
      <c r="B47" s="215" t="s">
        <v>23</v>
      </c>
      <c r="C47" s="221"/>
      <c r="D47" s="214">
        <v>2021</v>
      </c>
      <c r="E47" s="216">
        <f>SUM(F47,G47)</f>
        <v>104</v>
      </c>
      <c r="F47" s="216">
        <v>74</v>
      </c>
      <c r="G47" s="216">
        <v>30</v>
      </c>
    </row>
    <row r="48" spans="2:17" s="202" customFormat="1" ht="13.5" customHeight="1">
      <c r="B48" s="215"/>
      <c r="C48" s="221"/>
      <c r="D48" s="214">
        <v>2022</v>
      </c>
      <c r="E48" s="216">
        <f>SUM(F48,G48)</f>
        <v>104</v>
      </c>
      <c r="F48" s="216">
        <v>74</v>
      </c>
      <c r="G48" s="216">
        <v>30</v>
      </c>
    </row>
    <row r="49" spans="2:7" s="202" customFormat="1" ht="13.5" customHeight="1">
      <c r="B49" s="215"/>
      <c r="C49" s="221"/>
      <c r="D49" s="214">
        <v>2023</v>
      </c>
      <c r="E49" s="216">
        <f>SUM(F49,G49)</f>
        <v>104</v>
      </c>
      <c r="F49" s="216">
        <v>74</v>
      </c>
      <c r="G49" s="216">
        <v>30</v>
      </c>
    </row>
    <row r="50" spans="2:7" s="202" customFormat="1" ht="8.1" customHeight="1">
      <c r="B50" s="215"/>
      <c r="C50" s="221"/>
      <c r="D50" s="214"/>
      <c r="E50" s="216"/>
      <c r="F50" s="216"/>
      <c r="G50" s="216"/>
    </row>
    <row r="51" spans="2:7" s="202" customFormat="1" ht="13.5" customHeight="1">
      <c r="B51" s="215" t="s">
        <v>24</v>
      </c>
      <c r="C51" s="208"/>
      <c r="D51" s="214">
        <v>2021</v>
      </c>
      <c r="E51" s="216">
        <f>SUM(F51,G51)</f>
        <v>941</v>
      </c>
      <c r="F51" s="216">
        <v>663</v>
      </c>
      <c r="G51" s="216">
        <v>278</v>
      </c>
    </row>
    <row r="52" spans="2:7" s="202" customFormat="1" ht="13.5" customHeight="1">
      <c r="B52" s="215"/>
      <c r="C52" s="208"/>
      <c r="D52" s="214">
        <v>2022</v>
      </c>
      <c r="E52" s="216">
        <f>SUM(F52,G52)</f>
        <v>940</v>
      </c>
      <c r="F52" s="216">
        <v>661</v>
      </c>
      <c r="G52" s="216">
        <v>279</v>
      </c>
    </row>
    <row r="53" spans="2:7" s="202" customFormat="1" ht="13.5" customHeight="1">
      <c r="B53" s="215"/>
      <c r="C53" s="208"/>
      <c r="D53" s="214">
        <v>2023</v>
      </c>
      <c r="E53" s="216">
        <f>SUM(F53,G53)</f>
        <v>941</v>
      </c>
      <c r="F53" s="216">
        <v>662</v>
      </c>
      <c r="G53" s="216">
        <v>279</v>
      </c>
    </row>
    <row r="54" spans="2:7" s="202" customFormat="1" ht="8.1" customHeight="1">
      <c r="B54" s="215"/>
      <c r="C54" s="208"/>
      <c r="D54" s="214"/>
      <c r="E54" s="216"/>
      <c r="F54" s="216"/>
      <c r="G54" s="216"/>
    </row>
    <row r="55" spans="2:7" s="202" customFormat="1" ht="13.5" customHeight="1">
      <c r="B55" s="215" t="s">
        <v>25</v>
      </c>
      <c r="C55" s="208"/>
      <c r="D55" s="214">
        <v>2021</v>
      </c>
      <c r="E55" s="216">
        <f>SUM(F55,G55)</f>
        <v>505</v>
      </c>
      <c r="F55" s="216">
        <v>352</v>
      </c>
      <c r="G55" s="216">
        <v>153</v>
      </c>
    </row>
    <row r="56" spans="2:7" s="202" customFormat="1" ht="13.5" customHeight="1">
      <c r="B56" s="215"/>
      <c r="C56" s="208"/>
      <c r="D56" s="214">
        <v>2022</v>
      </c>
      <c r="E56" s="216">
        <f>SUM(F56,G56)</f>
        <v>506</v>
      </c>
      <c r="F56" s="216">
        <v>352</v>
      </c>
      <c r="G56" s="216">
        <v>154</v>
      </c>
    </row>
    <row r="57" spans="2:7" s="202" customFormat="1" ht="13.5" customHeight="1">
      <c r="B57" s="215"/>
      <c r="C57" s="208"/>
      <c r="D57" s="214">
        <v>2023</v>
      </c>
      <c r="E57" s="216">
        <f>SUM(F57,G57)</f>
        <v>505</v>
      </c>
      <c r="F57" s="216">
        <v>352</v>
      </c>
      <c r="G57" s="216">
        <v>153</v>
      </c>
    </row>
    <row r="58" spans="2:7" s="202" customFormat="1" ht="8.1" customHeight="1">
      <c r="B58" s="215"/>
      <c r="C58" s="208"/>
      <c r="D58" s="214"/>
      <c r="E58" s="216"/>
      <c r="F58" s="216"/>
      <c r="G58" s="216"/>
    </row>
    <row r="59" spans="2:7" s="202" customFormat="1" ht="13.5" customHeight="1">
      <c r="B59" s="215" t="s">
        <v>26</v>
      </c>
      <c r="C59" s="208"/>
      <c r="D59" s="214">
        <v>2021</v>
      </c>
      <c r="E59" s="216">
        <f>SUM(F59,G59)</f>
        <v>1296</v>
      </c>
      <c r="F59" s="216">
        <v>1075</v>
      </c>
      <c r="G59" s="216">
        <v>221</v>
      </c>
    </row>
    <row r="60" spans="2:7" s="202" customFormat="1" ht="13.5" customHeight="1">
      <c r="B60" s="215"/>
      <c r="C60" s="208"/>
      <c r="D60" s="214">
        <v>2022</v>
      </c>
      <c r="E60" s="216">
        <f>SUM(F60,G60)</f>
        <v>1296</v>
      </c>
      <c r="F60" s="216">
        <v>1075</v>
      </c>
      <c r="G60" s="216">
        <v>221</v>
      </c>
    </row>
    <row r="61" spans="2:7" s="202" customFormat="1" ht="13.5" customHeight="1">
      <c r="B61" s="215"/>
      <c r="C61" s="208"/>
      <c r="D61" s="214">
        <v>2023</v>
      </c>
      <c r="E61" s="216">
        <f>SUM(F61,G61)</f>
        <v>1298</v>
      </c>
      <c r="F61" s="216">
        <v>1075</v>
      </c>
      <c r="G61" s="216">
        <v>223</v>
      </c>
    </row>
    <row r="62" spans="2:7" s="202" customFormat="1" ht="8.1" customHeight="1">
      <c r="B62" s="215"/>
      <c r="C62" s="208"/>
      <c r="D62" s="214"/>
      <c r="E62" s="216"/>
      <c r="F62" s="216"/>
      <c r="G62" s="216"/>
    </row>
    <row r="63" spans="2:7" s="202" customFormat="1" ht="13.5" customHeight="1">
      <c r="B63" s="215" t="s">
        <v>27</v>
      </c>
      <c r="C63" s="208"/>
      <c r="D63" s="214">
        <v>2021</v>
      </c>
      <c r="E63" s="216">
        <f>SUM(F63,G63)</f>
        <v>1458</v>
      </c>
      <c r="F63" s="216">
        <v>1265</v>
      </c>
      <c r="G63" s="216">
        <v>193</v>
      </c>
    </row>
    <row r="64" spans="2:7" s="202" customFormat="1" ht="13.5" customHeight="1">
      <c r="B64" s="215"/>
      <c r="C64" s="208"/>
      <c r="D64" s="214">
        <v>2022</v>
      </c>
      <c r="E64" s="216">
        <f>SUM(F64,G64)</f>
        <v>1458</v>
      </c>
      <c r="F64" s="216">
        <v>1265</v>
      </c>
      <c r="G64" s="216">
        <v>193</v>
      </c>
    </row>
    <row r="65" spans="1:8" s="202" customFormat="1" ht="13.5" customHeight="1">
      <c r="B65" s="215"/>
      <c r="C65" s="208"/>
      <c r="D65" s="214">
        <v>2023</v>
      </c>
      <c r="E65" s="216">
        <f>SUM(F65,G65)</f>
        <v>1460</v>
      </c>
      <c r="F65" s="216">
        <v>1266</v>
      </c>
      <c r="G65" s="216">
        <v>194</v>
      </c>
    </row>
    <row r="66" spans="1:8" s="202" customFormat="1" ht="8.1" customHeight="1">
      <c r="B66" s="215"/>
      <c r="C66" s="208"/>
      <c r="D66" s="214"/>
      <c r="E66" s="216"/>
      <c r="F66" s="216"/>
      <c r="G66" s="216"/>
    </row>
    <row r="67" spans="1:8" s="202" customFormat="1" ht="15" customHeight="1">
      <c r="B67" s="215" t="s">
        <v>28</v>
      </c>
      <c r="C67" s="221"/>
      <c r="D67" s="214">
        <v>2021</v>
      </c>
      <c r="E67" s="216">
        <f>SUM(F67,G67)</f>
        <v>294</v>
      </c>
      <c r="F67" s="216">
        <v>190</v>
      </c>
      <c r="G67" s="216">
        <v>104</v>
      </c>
    </row>
    <row r="68" spans="1:8" s="202" customFormat="1" ht="13.5" customHeight="1">
      <c r="B68" s="215"/>
      <c r="C68" s="221"/>
      <c r="D68" s="214">
        <v>2022</v>
      </c>
      <c r="E68" s="216">
        <f>SUM(F68,G68)</f>
        <v>292</v>
      </c>
      <c r="F68" s="216">
        <v>188</v>
      </c>
      <c r="G68" s="216">
        <v>104</v>
      </c>
    </row>
    <row r="69" spans="1:8" s="202" customFormat="1" ht="13.5" customHeight="1">
      <c r="B69" s="215"/>
      <c r="C69" s="221"/>
      <c r="D69" s="214">
        <v>2023</v>
      </c>
      <c r="E69" s="216">
        <f>SUM(F69,G69)</f>
        <v>292</v>
      </c>
      <c r="F69" s="216">
        <v>188</v>
      </c>
      <c r="G69" s="216">
        <v>104</v>
      </c>
    </row>
    <row r="70" spans="1:8" s="202" customFormat="1" ht="8.1" customHeight="1">
      <c r="B70" s="215"/>
      <c r="C70" s="221"/>
      <c r="D70" s="214"/>
      <c r="E70" s="216"/>
      <c r="F70" s="216"/>
      <c r="G70" s="216"/>
    </row>
    <row r="71" spans="1:8" s="202" customFormat="1" ht="13.5" customHeight="1">
      <c r="B71" s="215" t="s">
        <v>29</v>
      </c>
      <c r="C71" s="221"/>
      <c r="D71" s="214">
        <v>2021</v>
      </c>
      <c r="E71" s="216">
        <f>SUM(F71,G71)</f>
        <v>27</v>
      </c>
      <c r="F71" s="216">
        <v>17</v>
      </c>
      <c r="G71" s="216">
        <v>10</v>
      </c>
    </row>
    <row r="72" spans="1:8" s="202" customFormat="1" ht="13.5" customHeight="1">
      <c r="B72" s="215"/>
      <c r="C72" s="221"/>
      <c r="D72" s="214">
        <v>2022</v>
      </c>
      <c r="E72" s="216">
        <f>SUM(F72,G72)</f>
        <v>28</v>
      </c>
      <c r="F72" s="216">
        <v>17</v>
      </c>
      <c r="G72" s="216">
        <v>11</v>
      </c>
    </row>
    <row r="73" spans="1:8" s="202" customFormat="1" ht="13.5" customHeight="1">
      <c r="B73" s="215"/>
      <c r="C73" s="221"/>
      <c r="D73" s="214">
        <v>2023</v>
      </c>
      <c r="E73" s="216">
        <f>SUM(F73,G73)</f>
        <v>28</v>
      </c>
      <c r="F73" s="216">
        <v>17</v>
      </c>
      <c r="G73" s="216">
        <v>11</v>
      </c>
    </row>
    <row r="74" spans="1:8" s="202" customFormat="1" ht="8.1" customHeight="1">
      <c r="B74" s="215"/>
      <c r="C74" s="221"/>
      <c r="D74" s="214"/>
      <c r="E74" s="216"/>
      <c r="F74" s="216"/>
      <c r="G74" s="216"/>
    </row>
    <row r="75" spans="1:8" s="202" customFormat="1" ht="13.5" customHeight="1">
      <c r="B75" s="215" t="s">
        <v>30</v>
      </c>
      <c r="C75" s="221"/>
      <c r="D75" s="214">
        <v>2021</v>
      </c>
      <c r="E75" s="216">
        <f>SUM(F75,G75)</f>
        <v>27</v>
      </c>
      <c r="F75" s="216">
        <v>16</v>
      </c>
      <c r="G75" s="216">
        <v>11</v>
      </c>
    </row>
    <row r="76" spans="1:8" s="202" customFormat="1" ht="13.5" customHeight="1">
      <c r="B76" s="215"/>
      <c r="C76" s="221"/>
      <c r="D76" s="214">
        <v>2022</v>
      </c>
      <c r="E76" s="216">
        <f>SUM(F76,G76)</f>
        <v>27</v>
      </c>
      <c r="F76" s="216">
        <v>16</v>
      </c>
      <c r="G76" s="216">
        <v>11</v>
      </c>
    </row>
    <row r="77" spans="1:8" s="202" customFormat="1" ht="13.5" customHeight="1">
      <c r="B77" s="215"/>
      <c r="C77" s="221"/>
      <c r="D77" s="214">
        <v>2023</v>
      </c>
      <c r="E77" s="216">
        <f>SUM(F77,G77)</f>
        <v>27</v>
      </c>
      <c r="F77" s="216">
        <v>16</v>
      </c>
      <c r="G77" s="216">
        <v>11</v>
      </c>
    </row>
    <row r="78" spans="1:8" s="202" customFormat="1" ht="8.1" customHeight="1" thickBot="1">
      <c r="B78" s="227"/>
      <c r="C78" s="228"/>
      <c r="D78" s="229"/>
      <c r="E78" s="308"/>
      <c r="F78" s="230"/>
      <c r="G78" s="230"/>
      <c r="H78" s="230"/>
    </row>
    <row r="79" spans="1:8" s="233" customFormat="1" ht="16.5" customHeight="1">
      <c r="A79" s="309"/>
      <c r="B79" s="234"/>
      <c r="D79" s="235"/>
      <c r="E79" s="310"/>
      <c r="F79" s="238"/>
      <c r="G79" s="311"/>
      <c r="H79" s="239" t="s">
        <v>32</v>
      </c>
    </row>
    <row r="80" spans="1:8" s="233" customFormat="1" ht="15" customHeight="1">
      <c r="D80" s="235"/>
      <c r="E80" s="310"/>
      <c r="F80" s="238"/>
      <c r="G80" s="311"/>
      <c r="H80" s="242" t="s">
        <v>33</v>
      </c>
    </row>
    <row r="81" spans="2:7" s="233" customFormat="1" ht="16.5" customHeight="1">
      <c r="B81" s="312" t="s">
        <v>1194</v>
      </c>
      <c r="D81" s="235"/>
      <c r="E81" s="310"/>
      <c r="F81" s="238"/>
      <c r="G81" s="238"/>
    </row>
    <row r="82" spans="2:7" s="243" customFormat="1" ht="15.75" customHeight="1">
      <c r="B82" s="244" t="s">
        <v>1200</v>
      </c>
      <c r="D82" s="245"/>
      <c r="F82" s="246"/>
      <c r="G82" s="313"/>
    </row>
    <row r="83" spans="2:7" s="316" customFormat="1" ht="15" customHeight="1">
      <c r="B83" s="247" t="s">
        <v>1201</v>
      </c>
      <c r="C83" s="314"/>
      <c r="D83" s="245"/>
      <c r="E83" s="315"/>
      <c r="F83" s="315"/>
      <c r="G83" s="315"/>
    </row>
    <row r="84" spans="2:7">
      <c r="B84" s="244" t="s">
        <v>34</v>
      </c>
      <c r="C84" s="256"/>
      <c r="D84" s="257"/>
      <c r="E84" s="253"/>
      <c r="F84" s="253"/>
      <c r="G84" s="253"/>
    </row>
    <row r="85" spans="2:7" ht="15" customHeight="1">
      <c r="B85" s="247" t="s">
        <v>1227</v>
      </c>
    </row>
  </sheetData>
  <printOptions horizontalCentered="1"/>
  <pageMargins left="0.55118110236220497" right="0.55118110236220497" top="0.39370078740157499" bottom="0.59055118110236204" header="0.39370078740157499" footer="0.39370078740157499"/>
  <pageSetup paperSize="9" scale="7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FF0000"/>
  </sheetPr>
  <dimension ref="A1:X77"/>
  <sheetViews>
    <sheetView view="pageBreakPreview" zoomScale="90" zoomScaleNormal="100" zoomScaleSheetLayoutView="90" workbookViewId="0">
      <selection activeCell="P42" sqref="P42"/>
    </sheetView>
  </sheetViews>
  <sheetFormatPr defaultColWidth="10.42578125" defaultRowHeight="14.25"/>
  <cols>
    <col min="1" max="1" width="1.85546875" style="263" customWidth="1"/>
    <col min="2" max="2" width="11.140625" style="263" customWidth="1"/>
    <col min="3" max="3" width="7.85546875" style="263" customWidth="1"/>
    <col min="4" max="4" width="16.28515625" style="264" customWidth="1"/>
    <col min="5" max="7" width="14.28515625" style="265" customWidth="1"/>
    <col min="8" max="8" width="2" style="265" customWidth="1"/>
    <col min="9" max="11" width="14.28515625" style="265" customWidth="1"/>
    <col min="12" max="12" width="1.85546875" style="263" customWidth="1"/>
    <col min="13" max="13" width="11" style="263" customWidth="1"/>
    <col min="14" max="14" width="1" style="263" customWidth="1"/>
    <col min="15" max="17" width="10.42578125" style="263"/>
    <col min="18" max="18" width="1.85546875" style="263" customWidth="1"/>
    <col min="19" max="16384" width="10.42578125" style="263"/>
  </cols>
  <sheetData>
    <row r="1" spans="1:14" ht="8.1" customHeight="1"/>
    <row r="2" spans="1:14" ht="8.1" customHeight="1"/>
    <row r="3" spans="1:14" s="167" customFormat="1" ht="16.5" customHeight="1">
      <c r="B3" s="168" t="s">
        <v>55</v>
      </c>
      <c r="C3" s="169" t="s">
        <v>1096</v>
      </c>
      <c r="D3" s="170"/>
      <c r="E3" s="171"/>
      <c r="F3" s="171"/>
      <c r="G3" s="171"/>
      <c r="H3" s="171"/>
      <c r="I3" s="171"/>
      <c r="J3" s="171"/>
      <c r="K3" s="171"/>
      <c r="L3" s="169"/>
      <c r="M3" s="172"/>
      <c r="N3" s="172"/>
    </row>
    <row r="4" spans="1:14" s="173" customFormat="1" ht="16.5" customHeight="1">
      <c r="B4" s="174" t="s">
        <v>56</v>
      </c>
      <c r="C4" s="175" t="s">
        <v>1097</v>
      </c>
      <c r="D4" s="176"/>
      <c r="E4" s="174"/>
      <c r="F4" s="174"/>
      <c r="G4" s="174"/>
      <c r="H4" s="174"/>
      <c r="I4" s="174"/>
      <c r="J4" s="174"/>
      <c r="K4" s="174"/>
      <c r="L4" s="175"/>
      <c r="M4" s="175"/>
      <c r="N4" s="175"/>
    </row>
    <row r="5" spans="1:14" s="177" customFormat="1" ht="9.9499999999999993" customHeight="1" thickBot="1">
      <c r="B5" s="178"/>
      <c r="C5" s="178"/>
      <c r="D5" s="179"/>
      <c r="E5" s="180"/>
      <c r="F5" s="180"/>
      <c r="G5" s="180"/>
      <c r="H5" s="180"/>
      <c r="I5" s="180"/>
      <c r="J5" s="180"/>
      <c r="K5" s="180"/>
      <c r="L5" s="178"/>
    </row>
    <row r="6" spans="1:14" s="966" customFormat="1" ht="5.25" customHeight="1" thickTop="1">
      <c r="A6" s="181"/>
      <c r="B6" s="182"/>
      <c r="C6" s="183"/>
      <c r="D6" s="184"/>
      <c r="E6" s="185"/>
      <c r="F6" s="185"/>
      <c r="G6" s="185"/>
      <c r="H6" s="185"/>
      <c r="I6" s="185"/>
      <c r="J6" s="185"/>
      <c r="K6" s="185"/>
      <c r="L6" s="183"/>
    </row>
    <row r="7" spans="1:14" s="966" customFormat="1" ht="15">
      <c r="A7" s="192"/>
      <c r="B7" s="187" t="s">
        <v>2</v>
      </c>
      <c r="C7" s="188"/>
      <c r="D7" s="189" t="s">
        <v>3</v>
      </c>
      <c r="E7" s="1887" t="s">
        <v>372</v>
      </c>
      <c r="F7" s="1887"/>
      <c r="G7" s="1887"/>
      <c r="I7" s="1887" t="s">
        <v>863</v>
      </c>
      <c r="J7" s="1887"/>
      <c r="K7" s="1887"/>
      <c r="L7" s="193"/>
    </row>
    <row r="8" spans="1:14" s="966" customFormat="1" ht="21.75" customHeight="1">
      <c r="A8" s="192"/>
      <c r="B8" s="192" t="s">
        <v>7</v>
      </c>
      <c r="C8" s="193"/>
      <c r="D8" s="194" t="s">
        <v>8</v>
      </c>
      <c r="E8" s="1888" t="s">
        <v>376</v>
      </c>
      <c r="F8" s="1888"/>
      <c r="G8" s="1888"/>
      <c r="H8" s="1200"/>
      <c r="I8" s="1888" t="s">
        <v>864</v>
      </c>
      <c r="J8" s="1888"/>
      <c r="K8" s="1888"/>
      <c r="L8" s="193"/>
    </row>
    <row r="9" spans="1:14" s="966" customFormat="1" ht="21.75" customHeight="1">
      <c r="A9" s="192"/>
      <c r="B9" s="192"/>
      <c r="C9" s="193"/>
      <c r="D9" s="194"/>
      <c r="E9" s="190" t="s">
        <v>4</v>
      </c>
      <c r="F9" s="190" t="s">
        <v>37</v>
      </c>
      <c r="G9" s="190" t="s">
        <v>38</v>
      </c>
      <c r="H9" s="190"/>
      <c r="I9" s="190" t="s">
        <v>4</v>
      </c>
      <c r="J9" s="190" t="s">
        <v>37</v>
      </c>
      <c r="K9" s="190" t="s">
        <v>38</v>
      </c>
      <c r="L9" s="193"/>
    </row>
    <row r="10" spans="1:14" s="966" customFormat="1">
      <c r="A10" s="192"/>
      <c r="B10" s="192"/>
      <c r="C10" s="193"/>
      <c r="D10" s="194"/>
      <c r="E10" s="195" t="s">
        <v>9</v>
      </c>
      <c r="F10" s="195" t="s">
        <v>39</v>
      </c>
      <c r="G10" s="195" t="s">
        <v>40</v>
      </c>
      <c r="H10" s="195"/>
      <c r="I10" s="195" t="s">
        <v>9</v>
      </c>
      <c r="J10" s="195" t="s">
        <v>39</v>
      </c>
      <c r="K10" s="195" t="s">
        <v>40</v>
      </c>
      <c r="L10" s="193"/>
    </row>
    <row r="11" spans="1:14" s="966" customFormat="1" ht="7.5" customHeight="1">
      <c r="A11" s="198"/>
      <c r="B11" s="198"/>
      <c r="C11" s="199"/>
      <c r="D11" s="200"/>
      <c r="E11" s="201"/>
      <c r="F11" s="201"/>
      <c r="G11" s="201"/>
      <c r="H11" s="201"/>
      <c r="I11" s="201"/>
      <c r="J11" s="201"/>
      <c r="K11" s="201"/>
      <c r="L11" s="199"/>
    </row>
    <row r="12" spans="1:14" ht="7.5" customHeight="1">
      <c r="B12" s="279"/>
      <c r="C12" s="279"/>
      <c r="D12" s="280"/>
      <c r="E12" s="281"/>
      <c r="F12" s="281"/>
      <c r="G12" s="281"/>
      <c r="H12" s="281"/>
      <c r="I12" s="281"/>
      <c r="J12" s="281"/>
      <c r="K12" s="281"/>
      <c r="L12" s="279"/>
    </row>
    <row r="13" spans="1:14" s="202" customFormat="1" ht="15" customHeight="1">
      <c r="B13" s="207" t="s">
        <v>14</v>
      </c>
      <c r="C13" s="208"/>
      <c r="D13" s="209">
        <v>2019</v>
      </c>
      <c r="E13" s="211">
        <f>SUM(E17,E21,E25,E29,E33,E37,E41,E45,E49,E53,E57,E61,E65,E69)</f>
        <v>33073</v>
      </c>
      <c r="F13" s="211">
        <f>SUM(F17,F21,F25,F29,F33,F37,F41,F45,F49,F53,F57,F61,F65,F69)</f>
        <v>6141</v>
      </c>
      <c r="G13" s="211">
        <f>SUM(G17,G21,G25,G29,G33,G37,G41,G45,G49,G53,G57,G61,G65,G69)</f>
        <v>26932</v>
      </c>
      <c r="H13" s="211"/>
      <c r="I13" s="211">
        <f>SUM(I17,I21,I25,I29,I33,I37,I41,I45,I49,I53,I57,I61,I65,I69)</f>
        <v>999191</v>
      </c>
      <c r="J13" s="211">
        <f>SUM(J17,J21,J25,J29,J33,J37,J41,J45,J49,J53,J57,J61,J65,J69)</f>
        <v>507396</v>
      </c>
      <c r="K13" s="211">
        <f>SUM(K17,K21,K25,K29,K33,K37,K41,K45,K49,K53,K57,K61,K65,K69)</f>
        <v>491795</v>
      </c>
      <c r="L13" s="208"/>
    </row>
    <row r="14" spans="1:14" s="202" customFormat="1" ht="15" customHeight="1">
      <c r="B14" s="207"/>
      <c r="C14" s="208"/>
      <c r="D14" s="209">
        <v>2020</v>
      </c>
      <c r="E14" s="211">
        <f t="shared" ref="E14:G14" si="0">SUM(E18,E22,E26,E30,E34,E38,E42,E46,E50,E54,E58,E62,E66,E70)</f>
        <v>33746</v>
      </c>
      <c r="F14" s="211">
        <f t="shared" si="0"/>
        <v>6231</v>
      </c>
      <c r="G14" s="211">
        <f t="shared" si="0"/>
        <v>27515</v>
      </c>
      <c r="H14" s="211"/>
      <c r="I14" s="211">
        <f t="shared" ref="I14:K14" si="1">SUM(I18,I22,I26,I30,I34,I38,I42,I46,I50,I54,I58,I62,I66,I70)</f>
        <v>1062525</v>
      </c>
      <c r="J14" s="211">
        <f t="shared" si="1"/>
        <v>538676</v>
      </c>
      <c r="K14" s="211">
        <f t="shared" si="1"/>
        <v>523849</v>
      </c>
      <c r="L14" s="208"/>
    </row>
    <row r="15" spans="1:14" s="202" customFormat="1" ht="15" customHeight="1">
      <c r="B15" s="207"/>
      <c r="C15" s="208"/>
      <c r="D15" s="209">
        <v>2021</v>
      </c>
      <c r="E15" s="211">
        <f t="shared" ref="E15:G15" si="2">SUM(E19,E23,E27,E31,E35,E39,E43,E47,E51,E55,E59,E63,E67,E71)</f>
        <v>33699</v>
      </c>
      <c r="F15" s="211">
        <f t="shared" si="2"/>
        <v>6332</v>
      </c>
      <c r="G15" s="211">
        <f t="shared" si="2"/>
        <v>27367</v>
      </c>
      <c r="H15" s="56"/>
      <c r="I15" s="211">
        <f t="shared" ref="I15:K15" si="3">SUM(I19,I23,I27,I31,I35,I39,I43,I47,I51,I55,I59,I63,I67,I71)</f>
        <v>1345444</v>
      </c>
      <c r="J15" s="211">
        <f t="shared" si="3"/>
        <v>683121</v>
      </c>
      <c r="K15" s="211">
        <f t="shared" si="3"/>
        <v>662323</v>
      </c>
      <c r="L15" s="208"/>
    </row>
    <row r="16" spans="1:14" s="202" customFormat="1" ht="8.1" customHeight="1">
      <c r="B16" s="207"/>
      <c r="C16" s="208"/>
      <c r="D16" s="214"/>
      <c r="E16" s="56"/>
      <c r="F16" s="56"/>
      <c r="G16" s="56"/>
      <c r="H16" s="56"/>
      <c r="I16" s="56"/>
      <c r="J16" s="56"/>
      <c r="K16" s="56"/>
      <c r="L16" s="208"/>
      <c r="M16" s="307"/>
      <c r="N16" s="307"/>
    </row>
    <row r="17" spans="2:14" s="202" customFormat="1" ht="15" customHeight="1">
      <c r="B17" s="219" t="s">
        <v>15</v>
      </c>
      <c r="C17" s="215"/>
      <c r="D17" s="214">
        <v>2019</v>
      </c>
      <c r="E17" s="56">
        <f>SUM(F17:G17)</f>
        <v>2090</v>
      </c>
      <c r="F17" s="56">
        <v>341</v>
      </c>
      <c r="G17" s="56">
        <v>1749</v>
      </c>
      <c r="H17" s="56"/>
      <c r="I17" s="56">
        <f>SUM(J17:K17)</f>
        <v>185445</v>
      </c>
      <c r="J17" s="56">
        <v>94812</v>
      </c>
      <c r="K17" s="56">
        <v>90633</v>
      </c>
      <c r="L17" s="215"/>
      <c r="M17" s="216"/>
      <c r="N17" s="216"/>
    </row>
    <row r="18" spans="2:14" s="202" customFormat="1" ht="15" customHeight="1">
      <c r="B18" s="219"/>
      <c r="C18" s="215"/>
      <c r="D18" s="214">
        <v>2020</v>
      </c>
      <c r="E18" s="56">
        <f t="shared" ref="E18:E19" si="4">SUM(F18:G18)</f>
        <v>2078</v>
      </c>
      <c r="F18" s="56">
        <v>356</v>
      </c>
      <c r="G18" s="56">
        <v>1722</v>
      </c>
      <c r="H18" s="56"/>
      <c r="I18" s="56">
        <f t="shared" ref="I18:I19" si="5">SUM(J18:K18)</f>
        <v>191559</v>
      </c>
      <c r="J18" s="56">
        <v>98093</v>
      </c>
      <c r="K18" s="56">
        <v>93466</v>
      </c>
      <c r="L18" s="215"/>
      <c r="M18" s="216"/>
      <c r="N18" s="216"/>
    </row>
    <row r="19" spans="2:14" s="202" customFormat="1" ht="15" customHeight="1">
      <c r="B19" s="219"/>
      <c r="C19" s="215"/>
      <c r="D19" s="214">
        <v>2021</v>
      </c>
      <c r="E19" s="56">
        <f t="shared" si="4"/>
        <v>1605</v>
      </c>
      <c r="F19" s="56">
        <v>285</v>
      </c>
      <c r="G19" s="56">
        <v>1320</v>
      </c>
      <c r="H19" s="56"/>
      <c r="I19" s="56">
        <f t="shared" si="5"/>
        <v>201067</v>
      </c>
      <c r="J19" s="56">
        <v>103349</v>
      </c>
      <c r="K19" s="56">
        <v>97718</v>
      </c>
      <c r="L19" s="215"/>
      <c r="M19" s="216"/>
      <c r="N19" s="216"/>
    </row>
    <row r="20" spans="2:14" s="202" customFormat="1" ht="8.1" customHeight="1">
      <c r="B20" s="219"/>
      <c r="C20" s="215"/>
      <c r="D20" s="214"/>
      <c r="E20" s="56"/>
      <c r="F20" s="56"/>
      <c r="G20" s="56"/>
      <c r="H20" s="56"/>
      <c r="I20" s="56"/>
      <c r="J20" s="56"/>
      <c r="K20" s="56"/>
      <c r="L20" s="215"/>
      <c r="M20" s="216"/>
      <c r="N20" s="216"/>
    </row>
    <row r="21" spans="2:14" s="202" customFormat="1" ht="15" customHeight="1">
      <c r="B21" s="219" t="s">
        <v>16</v>
      </c>
      <c r="C21" s="215"/>
      <c r="D21" s="214">
        <v>2019</v>
      </c>
      <c r="E21" s="56">
        <f>SUM(F21:G21)</f>
        <v>3055</v>
      </c>
      <c r="F21" s="56">
        <v>387</v>
      </c>
      <c r="G21" s="56">
        <v>2668</v>
      </c>
      <c r="H21" s="56"/>
      <c r="I21" s="56">
        <f>SUM(J21:K21)</f>
        <v>86466</v>
      </c>
      <c r="J21" s="56">
        <v>43250</v>
      </c>
      <c r="K21" s="56">
        <v>43216</v>
      </c>
      <c r="L21" s="215"/>
      <c r="M21" s="216"/>
      <c r="N21" s="216"/>
    </row>
    <row r="22" spans="2:14" s="202" customFormat="1" ht="15" customHeight="1">
      <c r="B22" s="219"/>
      <c r="C22" s="215"/>
      <c r="D22" s="214">
        <v>2020</v>
      </c>
      <c r="E22" s="56">
        <f t="shared" ref="E22:E23" si="6">SUM(F22:G22)</f>
        <v>3206</v>
      </c>
      <c r="F22" s="56">
        <v>427</v>
      </c>
      <c r="G22" s="56">
        <v>2779</v>
      </c>
      <c r="H22" s="56"/>
      <c r="I22" s="56">
        <f t="shared" ref="I22:I23" si="7">SUM(J22:K22)</f>
        <v>90056</v>
      </c>
      <c r="J22" s="56">
        <v>45208</v>
      </c>
      <c r="K22" s="56">
        <v>44848</v>
      </c>
      <c r="L22" s="215"/>
      <c r="M22" s="216"/>
      <c r="N22" s="216"/>
    </row>
    <row r="23" spans="2:14" s="202" customFormat="1" ht="15" customHeight="1">
      <c r="B23" s="219"/>
      <c r="C23" s="215"/>
      <c r="D23" s="214">
        <v>2021</v>
      </c>
      <c r="E23" s="56">
        <f t="shared" si="6"/>
        <v>3206</v>
      </c>
      <c r="F23" s="56">
        <v>455</v>
      </c>
      <c r="G23" s="56">
        <v>2751</v>
      </c>
      <c r="H23" s="56"/>
      <c r="I23" s="56">
        <f t="shared" si="7"/>
        <v>93573</v>
      </c>
      <c r="J23" s="56">
        <v>47008</v>
      </c>
      <c r="K23" s="56">
        <v>46565</v>
      </c>
      <c r="L23" s="215"/>
      <c r="M23" s="216"/>
      <c r="N23" s="216"/>
    </row>
    <row r="24" spans="2:14" s="202" customFormat="1" ht="8.1" customHeight="1">
      <c r="B24" s="219"/>
      <c r="C24" s="215"/>
      <c r="D24" s="214"/>
      <c r="E24" s="56"/>
      <c r="F24" s="56"/>
      <c r="G24" s="56"/>
      <c r="H24" s="56"/>
      <c r="I24" s="56"/>
      <c r="J24" s="56"/>
      <c r="K24" s="56"/>
      <c r="L24" s="215"/>
      <c r="M24" s="216"/>
      <c r="N24" s="216"/>
    </row>
    <row r="25" spans="2:14" s="202" customFormat="1" ht="15" customHeight="1">
      <c r="B25" s="219" t="s">
        <v>17</v>
      </c>
      <c r="C25" s="215"/>
      <c r="D25" s="214">
        <v>2019</v>
      </c>
      <c r="E25" s="56">
        <f>SUM(F25:G25)</f>
        <v>4823</v>
      </c>
      <c r="F25" s="56">
        <v>711</v>
      </c>
      <c r="G25" s="56">
        <v>4112</v>
      </c>
      <c r="H25" s="56"/>
      <c r="I25" s="56">
        <f>SUM(J25:K25)</f>
        <v>107956</v>
      </c>
      <c r="J25" s="56">
        <v>54692</v>
      </c>
      <c r="K25" s="56">
        <v>53264</v>
      </c>
      <c r="L25" s="215"/>
      <c r="M25" s="216"/>
      <c r="N25" s="216"/>
    </row>
    <row r="26" spans="2:14" s="202" customFormat="1" ht="15" customHeight="1">
      <c r="B26" s="219"/>
      <c r="C26" s="215"/>
      <c r="D26" s="214">
        <v>2020</v>
      </c>
      <c r="E26" s="56">
        <f t="shared" ref="E26:E27" si="8">SUM(F26:G26)</f>
        <v>5116</v>
      </c>
      <c r="F26" s="56">
        <v>753</v>
      </c>
      <c r="G26" s="56">
        <v>4363</v>
      </c>
      <c r="H26" s="56"/>
      <c r="I26" s="56">
        <f t="shared" ref="I26:I27" si="9">SUM(J26:K26)</f>
        <v>131881</v>
      </c>
      <c r="J26" s="56">
        <v>67047</v>
      </c>
      <c r="K26" s="56">
        <v>64834</v>
      </c>
      <c r="L26" s="215"/>
      <c r="M26" s="216"/>
      <c r="N26" s="216"/>
    </row>
    <row r="27" spans="2:14" s="202" customFormat="1" ht="15" customHeight="1">
      <c r="B27" s="219"/>
      <c r="C27" s="215"/>
      <c r="D27" s="214">
        <v>2021</v>
      </c>
      <c r="E27" s="56">
        <f t="shared" si="8"/>
        <v>5192</v>
      </c>
      <c r="F27" s="56">
        <v>738</v>
      </c>
      <c r="G27" s="56">
        <v>4454</v>
      </c>
      <c r="H27" s="56"/>
      <c r="I27" s="56">
        <f t="shared" si="9"/>
        <v>162834</v>
      </c>
      <c r="J27" s="56">
        <v>82662</v>
      </c>
      <c r="K27" s="56">
        <v>80172</v>
      </c>
      <c r="L27" s="215"/>
      <c r="M27" s="216"/>
      <c r="N27" s="216"/>
    </row>
    <row r="28" spans="2:14" s="202" customFormat="1" ht="8.1" customHeight="1">
      <c r="B28" s="219"/>
      <c r="C28" s="215"/>
      <c r="D28" s="214"/>
      <c r="E28" s="56"/>
      <c r="F28" s="56"/>
      <c r="G28" s="56"/>
      <c r="H28" s="56"/>
      <c r="I28" s="56"/>
      <c r="J28" s="56"/>
      <c r="K28" s="56"/>
      <c r="L28" s="215"/>
      <c r="M28" s="216"/>
      <c r="N28" s="216"/>
    </row>
    <row r="29" spans="2:14" s="202" customFormat="1" ht="15" customHeight="1">
      <c r="B29" s="219" t="s">
        <v>18</v>
      </c>
      <c r="C29" s="221"/>
      <c r="D29" s="214">
        <v>2019</v>
      </c>
      <c r="E29" s="56">
        <f>SUM(F29:G29)</f>
        <v>1456</v>
      </c>
      <c r="F29" s="56">
        <v>249</v>
      </c>
      <c r="G29" s="56">
        <v>1207</v>
      </c>
      <c r="H29" s="56"/>
      <c r="I29" s="56">
        <f>SUM(J29:K29)</f>
        <v>47018</v>
      </c>
      <c r="J29" s="56">
        <v>23863</v>
      </c>
      <c r="K29" s="56">
        <v>23155</v>
      </c>
      <c r="L29" s="221"/>
      <c r="M29" s="216"/>
      <c r="N29" s="222"/>
    </row>
    <row r="30" spans="2:14" s="202" customFormat="1" ht="15" customHeight="1">
      <c r="B30" s="219"/>
      <c r="C30" s="221"/>
      <c r="D30" s="214">
        <v>2020</v>
      </c>
      <c r="E30" s="56">
        <f t="shared" ref="E30:E31" si="10">SUM(F30:G30)</f>
        <v>1497</v>
      </c>
      <c r="F30" s="56">
        <v>251</v>
      </c>
      <c r="G30" s="56">
        <v>1246</v>
      </c>
      <c r="H30" s="56"/>
      <c r="I30" s="56">
        <f t="shared" ref="I30:I31" si="11">SUM(J30:K30)</f>
        <v>48215</v>
      </c>
      <c r="J30" s="56">
        <v>24531</v>
      </c>
      <c r="K30" s="56">
        <v>23684</v>
      </c>
      <c r="L30" s="221"/>
      <c r="M30" s="216"/>
      <c r="N30" s="222"/>
    </row>
    <row r="31" spans="2:14" s="202" customFormat="1" ht="15" customHeight="1">
      <c r="B31" s="219"/>
      <c r="C31" s="221"/>
      <c r="D31" s="214">
        <v>2021</v>
      </c>
      <c r="E31" s="56">
        <f t="shared" si="10"/>
        <v>1471</v>
      </c>
      <c r="F31" s="56">
        <v>250</v>
      </c>
      <c r="G31" s="56">
        <v>1221</v>
      </c>
      <c r="H31" s="56"/>
      <c r="I31" s="56">
        <f t="shared" si="11"/>
        <v>49225</v>
      </c>
      <c r="J31" s="56">
        <v>25137</v>
      </c>
      <c r="K31" s="56">
        <v>24088</v>
      </c>
      <c r="L31" s="221"/>
      <c r="M31" s="216"/>
      <c r="N31" s="222"/>
    </row>
    <row r="32" spans="2:14" s="202" customFormat="1" ht="8.1" customHeight="1">
      <c r="B32" s="219"/>
      <c r="C32" s="221"/>
      <c r="D32" s="214"/>
      <c r="E32" s="56"/>
      <c r="F32" s="56"/>
      <c r="G32" s="56"/>
      <c r="H32" s="56"/>
      <c r="I32" s="56"/>
      <c r="J32" s="56"/>
      <c r="K32" s="56"/>
      <c r="L32" s="221"/>
      <c r="M32" s="216"/>
      <c r="N32" s="222"/>
    </row>
    <row r="33" spans="2:24" s="202" customFormat="1" ht="15" customHeight="1">
      <c r="B33" s="219" t="s">
        <v>19</v>
      </c>
      <c r="C33" s="203"/>
      <c r="D33" s="214">
        <v>2019</v>
      </c>
      <c r="E33" s="56">
        <f>SUM(F33:G33)</f>
        <v>1997</v>
      </c>
      <c r="F33" s="56">
        <v>409</v>
      </c>
      <c r="G33" s="56">
        <v>1588</v>
      </c>
      <c r="H33" s="56"/>
      <c r="I33" s="56">
        <f>SUM(J33:K33)</f>
        <v>51782</v>
      </c>
      <c r="J33" s="56">
        <v>26339</v>
      </c>
      <c r="K33" s="56">
        <v>25443</v>
      </c>
      <c r="L33" s="203"/>
      <c r="M33" s="216"/>
      <c r="N33" s="216"/>
    </row>
    <row r="34" spans="2:24" s="202" customFormat="1" ht="15" customHeight="1">
      <c r="B34" s="219"/>
      <c r="C34" s="203"/>
      <c r="D34" s="214">
        <v>2020</v>
      </c>
      <c r="E34" s="56">
        <f t="shared" ref="E34:E35" si="12">SUM(F34:G34)</f>
        <v>2002</v>
      </c>
      <c r="F34" s="56">
        <v>425</v>
      </c>
      <c r="G34" s="56">
        <v>1577</v>
      </c>
      <c r="H34" s="56"/>
      <c r="I34" s="56">
        <f t="shared" ref="I34:I35" si="13">SUM(J34:K34)</f>
        <v>55275</v>
      </c>
      <c r="J34" s="56">
        <v>28364</v>
      </c>
      <c r="K34" s="56">
        <v>26911</v>
      </c>
      <c r="L34" s="203"/>
      <c r="M34" s="216"/>
      <c r="N34" s="216"/>
    </row>
    <row r="35" spans="2:24" s="202" customFormat="1" ht="15" customHeight="1">
      <c r="B35" s="219"/>
      <c r="C35" s="203"/>
      <c r="D35" s="214">
        <v>2021</v>
      </c>
      <c r="E35" s="56">
        <f t="shared" si="12"/>
        <v>2088</v>
      </c>
      <c r="F35" s="56">
        <v>466</v>
      </c>
      <c r="G35" s="56">
        <v>1622</v>
      </c>
      <c r="H35" s="56"/>
      <c r="I35" s="56">
        <f t="shared" si="13"/>
        <v>54844</v>
      </c>
      <c r="J35" s="56">
        <v>28069</v>
      </c>
      <c r="K35" s="56">
        <v>26775</v>
      </c>
      <c r="L35" s="203"/>
      <c r="M35" s="216"/>
      <c r="N35" s="216"/>
    </row>
    <row r="36" spans="2:24" s="202" customFormat="1" ht="8.1" customHeight="1">
      <c r="B36" s="219"/>
      <c r="C36" s="203"/>
      <c r="D36" s="214"/>
      <c r="E36" s="56"/>
      <c r="F36" s="56"/>
      <c r="G36" s="56"/>
      <c r="H36" s="56"/>
      <c r="I36" s="56"/>
      <c r="J36" s="56"/>
      <c r="K36" s="56"/>
      <c r="L36" s="203"/>
      <c r="M36" s="216"/>
      <c r="N36" s="216"/>
    </row>
    <row r="37" spans="2:24" s="202" customFormat="1" ht="15" customHeight="1">
      <c r="B37" s="219" t="s">
        <v>20</v>
      </c>
      <c r="C37" s="203"/>
      <c r="D37" s="214">
        <v>2019</v>
      </c>
      <c r="E37" s="56">
        <f>SUM(F37:G37)</f>
        <v>2451</v>
      </c>
      <c r="F37" s="56">
        <v>349</v>
      </c>
      <c r="G37" s="56">
        <v>2102</v>
      </c>
      <c r="H37" s="56"/>
      <c r="I37" s="56">
        <f>SUM(J37:K37)</f>
        <v>69938</v>
      </c>
      <c r="J37" s="56">
        <v>35448</v>
      </c>
      <c r="K37" s="56">
        <v>34490</v>
      </c>
      <c r="L37" s="203"/>
      <c r="M37" s="216"/>
      <c r="N37" s="216"/>
    </row>
    <row r="38" spans="2:24" s="202" customFormat="1" ht="15" customHeight="1">
      <c r="B38" s="219"/>
      <c r="C38" s="203"/>
      <c r="D38" s="214">
        <v>2020</v>
      </c>
      <c r="E38" s="56">
        <f t="shared" ref="E38:E39" si="14">SUM(F38:G38)</f>
        <v>2573</v>
      </c>
      <c r="F38" s="56">
        <v>366</v>
      </c>
      <c r="G38" s="56">
        <v>2207</v>
      </c>
      <c r="H38" s="56"/>
      <c r="I38" s="56">
        <f t="shared" ref="I38:I39" si="15">SUM(J38:K38)</f>
        <v>75031</v>
      </c>
      <c r="J38" s="56">
        <v>38023</v>
      </c>
      <c r="K38" s="56">
        <v>37008</v>
      </c>
      <c r="L38" s="203"/>
      <c r="M38" s="216"/>
      <c r="N38" s="216"/>
    </row>
    <row r="39" spans="2:24" s="202" customFormat="1" ht="15" customHeight="1">
      <c r="B39" s="219"/>
      <c r="C39" s="203"/>
      <c r="D39" s="214">
        <v>2021</v>
      </c>
      <c r="E39" s="56">
        <f t="shared" si="14"/>
        <v>2586</v>
      </c>
      <c r="F39" s="56">
        <v>370</v>
      </c>
      <c r="G39" s="56">
        <v>2216</v>
      </c>
      <c r="H39" s="56"/>
      <c r="I39" s="56">
        <f t="shared" si="15"/>
        <v>89038</v>
      </c>
      <c r="J39" s="56">
        <v>45258</v>
      </c>
      <c r="K39" s="56">
        <v>43780</v>
      </c>
      <c r="L39" s="203"/>
      <c r="M39" s="216"/>
      <c r="N39" s="216"/>
    </row>
    <row r="40" spans="2:24" s="202" customFormat="1" ht="8.1" customHeight="1">
      <c r="B40" s="219"/>
      <c r="C40" s="203"/>
      <c r="D40" s="214"/>
      <c r="E40" s="56"/>
      <c r="F40" s="56"/>
      <c r="G40" s="56"/>
      <c r="H40" s="56"/>
      <c r="I40" s="56"/>
      <c r="J40" s="56"/>
      <c r="K40" s="56"/>
      <c r="L40" s="203"/>
      <c r="M40" s="216"/>
      <c r="N40" s="216"/>
    </row>
    <row r="41" spans="2:24" s="202" customFormat="1" ht="15" customHeight="1">
      <c r="B41" s="219" t="s">
        <v>21</v>
      </c>
      <c r="C41" s="203"/>
      <c r="D41" s="214">
        <v>2019</v>
      </c>
      <c r="E41" s="56">
        <f>SUM(F41:G41)</f>
        <v>1587</v>
      </c>
      <c r="F41" s="56">
        <v>373</v>
      </c>
      <c r="G41" s="56">
        <v>1214</v>
      </c>
      <c r="H41" s="56"/>
      <c r="I41" s="56">
        <f>SUM(J41:K41)</f>
        <v>42414</v>
      </c>
      <c r="J41" s="56">
        <v>21419</v>
      </c>
      <c r="K41" s="56">
        <v>20995</v>
      </c>
      <c r="L41" s="203"/>
      <c r="M41" s="216"/>
      <c r="N41" s="216"/>
    </row>
    <row r="42" spans="2:24" s="202" customFormat="1" ht="15" customHeight="1">
      <c r="B42" s="219"/>
      <c r="C42" s="203"/>
      <c r="D42" s="214">
        <v>2020</v>
      </c>
      <c r="E42" s="56">
        <f t="shared" ref="E42:E43" si="16">SUM(F42:G42)</f>
        <v>1563</v>
      </c>
      <c r="F42" s="56">
        <v>360</v>
      </c>
      <c r="G42" s="56">
        <v>1203</v>
      </c>
      <c r="H42" s="56"/>
      <c r="I42" s="56">
        <f t="shared" ref="I42:I43" si="17">SUM(J42:K42)</f>
        <v>44880</v>
      </c>
      <c r="J42" s="56">
        <v>22674</v>
      </c>
      <c r="K42" s="56">
        <v>22206</v>
      </c>
      <c r="L42" s="203"/>
      <c r="M42" s="216"/>
      <c r="N42" s="216"/>
    </row>
    <row r="43" spans="2:24" s="202" customFormat="1" ht="15" customHeight="1">
      <c r="B43" s="219"/>
      <c r="C43" s="203"/>
      <c r="D43" s="214">
        <v>2021</v>
      </c>
      <c r="E43" s="56">
        <f t="shared" si="16"/>
        <v>1711</v>
      </c>
      <c r="F43" s="56">
        <v>432</v>
      </c>
      <c r="G43" s="56">
        <v>1279</v>
      </c>
      <c r="H43" s="56"/>
      <c r="I43" s="56">
        <f t="shared" si="17"/>
        <v>45515</v>
      </c>
      <c r="J43" s="56">
        <v>23029</v>
      </c>
      <c r="K43" s="56">
        <v>22486</v>
      </c>
      <c r="L43" s="203"/>
      <c r="M43" s="216"/>
      <c r="N43" s="216"/>
    </row>
    <row r="44" spans="2:24" s="202" customFormat="1" ht="8.1" customHeight="1">
      <c r="B44" s="219"/>
      <c r="C44" s="203"/>
      <c r="D44" s="214"/>
      <c r="E44" s="56"/>
      <c r="F44" s="56"/>
      <c r="G44" s="56"/>
      <c r="H44" s="56"/>
      <c r="I44" s="56"/>
      <c r="J44" s="56"/>
      <c r="K44" s="56"/>
      <c r="L44" s="203"/>
      <c r="M44" s="216"/>
      <c r="N44" s="216"/>
    </row>
    <row r="45" spans="2:24" s="202" customFormat="1" ht="15" customHeight="1">
      <c r="B45" s="219" t="s">
        <v>22</v>
      </c>
      <c r="C45" s="203"/>
      <c r="D45" s="214">
        <v>2019</v>
      </c>
      <c r="E45" s="56">
        <f>SUM(F45:G45)</f>
        <v>3126</v>
      </c>
      <c r="F45" s="56">
        <v>562</v>
      </c>
      <c r="G45" s="56">
        <v>2564</v>
      </c>
      <c r="H45" s="56"/>
      <c r="I45" s="56">
        <f>SUM(J45:K45)</f>
        <v>91540</v>
      </c>
      <c r="J45" s="56">
        <v>46670</v>
      </c>
      <c r="K45" s="56">
        <v>44870</v>
      </c>
      <c r="L45" s="203"/>
      <c r="M45" s="216"/>
      <c r="N45" s="216"/>
    </row>
    <row r="46" spans="2:24" s="202" customFormat="1" ht="15" customHeight="1">
      <c r="B46" s="219"/>
      <c r="C46" s="203"/>
      <c r="D46" s="214">
        <v>2020</v>
      </c>
      <c r="E46" s="56">
        <f t="shared" ref="E46:E47" si="18">SUM(F46:G46)</f>
        <v>3145</v>
      </c>
      <c r="F46" s="56">
        <v>600</v>
      </c>
      <c r="G46" s="56">
        <v>2545</v>
      </c>
      <c r="H46" s="56"/>
      <c r="I46" s="56">
        <f t="shared" ref="I46:I47" si="19">SUM(J46:K46)</f>
        <v>95122</v>
      </c>
      <c r="J46" s="56">
        <v>47369</v>
      </c>
      <c r="K46" s="56">
        <v>47753</v>
      </c>
      <c r="L46" s="203"/>
      <c r="M46" s="216"/>
      <c r="N46" s="216"/>
    </row>
    <row r="47" spans="2:24" s="202" customFormat="1" ht="15" customHeight="1">
      <c r="B47" s="219"/>
      <c r="C47" s="203"/>
      <c r="D47" s="214">
        <v>2021</v>
      </c>
      <c r="E47" s="56">
        <f t="shared" si="18"/>
        <v>3064</v>
      </c>
      <c r="F47" s="56">
        <v>577</v>
      </c>
      <c r="G47" s="56">
        <v>2487</v>
      </c>
      <c r="H47" s="56"/>
      <c r="I47" s="56">
        <f t="shared" si="19"/>
        <v>105173</v>
      </c>
      <c r="J47" s="56">
        <v>51115</v>
      </c>
      <c r="K47" s="56">
        <v>54058</v>
      </c>
      <c r="L47" s="203"/>
      <c r="M47" s="216"/>
      <c r="N47" s="216"/>
    </row>
    <row r="48" spans="2:24" s="202" customFormat="1" ht="8.1" customHeight="1">
      <c r="B48" s="219"/>
      <c r="C48" s="203"/>
      <c r="D48" s="214"/>
      <c r="E48" s="56"/>
      <c r="F48" s="56"/>
      <c r="G48" s="56"/>
      <c r="H48" s="56"/>
      <c r="I48" s="56"/>
      <c r="J48" s="56"/>
      <c r="K48" s="56"/>
      <c r="L48" s="203"/>
      <c r="M48" s="216"/>
      <c r="N48" s="216"/>
      <c r="O48" s="225"/>
      <c r="P48" s="225"/>
      <c r="Q48" s="225"/>
      <c r="R48" s="225"/>
      <c r="S48" s="225"/>
      <c r="T48" s="225"/>
      <c r="U48" s="225"/>
      <c r="V48" s="225"/>
      <c r="W48" s="225"/>
      <c r="X48" s="225"/>
    </row>
    <row r="49" spans="2:14" s="202" customFormat="1" ht="15" customHeight="1">
      <c r="B49" s="219" t="s">
        <v>23</v>
      </c>
      <c r="C49" s="221"/>
      <c r="D49" s="214">
        <v>2019</v>
      </c>
      <c r="E49" s="56">
        <f>SUM(F49:G49)</f>
        <v>693</v>
      </c>
      <c r="F49" s="56">
        <v>146</v>
      </c>
      <c r="G49" s="56">
        <v>547</v>
      </c>
      <c r="H49" s="56"/>
      <c r="I49" s="56">
        <f>SUM(J49:K49)</f>
        <v>16038</v>
      </c>
      <c r="J49" s="56">
        <v>8185</v>
      </c>
      <c r="K49" s="56">
        <v>7853</v>
      </c>
      <c r="L49" s="221"/>
      <c r="M49" s="216"/>
      <c r="N49" s="222"/>
    </row>
    <row r="50" spans="2:14" s="202" customFormat="1" ht="15" customHeight="1">
      <c r="B50" s="219"/>
      <c r="C50" s="221"/>
      <c r="D50" s="214">
        <v>2020</v>
      </c>
      <c r="E50" s="56">
        <f t="shared" ref="E50:E51" si="20">SUM(F50:G50)</f>
        <v>699</v>
      </c>
      <c r="F50" s="56">
        <v>140</v>
      </c>
      <c r="G50" s="56">
        <v>559</v>
      </c>
      <c r="H50" s="56"/>
      <c r="I50" s="56">
        <f t="shared" ref="I50:I51" si="21">SUM(J50:K50)</f>
        <v>18002</v>
      </c>
      <c r="J50" s="56">
        <v>8757</v>
      </c>
      <c r="K50" s="56">
        <v>9245</v>
      </c>
      <c r="L50" s="221"/>
      <c r="M50" s="216"/>
      <c r="N50" s="222"/>
    </row>
    <row r="51" spans="2:14" s="202" customFormat="1" ht="15" customHeight="1">
      <c r="B51" s="219"/>
      <c r="C51" s="221"/>
      <c r="D51" s="214">
        <v>2021</v>
      </c>
      <c r="E51" s="56">
        <f t="shared" si="20"/>
        <v>775</v>
      </c>
      <c r="F51" s="56">
        <v>155</v>
      </c>
      <c r="G51" s="56">
        <v>620</v>
      </c>
      <c r="H51" s="56"/>
      <c r="I51" s="56">
        <f t="shared" si="21"/>
        <v>21653</v>
      </c>
      <c r="J51" s="56">
        <v>11140</v>
      </c>
      <c r="K51" s="56">
        <v>10513</v>
      </c>
      <c r="L51" s="221"/>
      <c r="M51" s="216"/>
      <c r="N51" s="222"/>
    </row>
    <row r="52" spans="2:14" s="202" customFormat="1" ht="8.1" customHeight="1">
      <c r="B52" s="219"/>
      <c r="C52" s="221"/>
      <c r="D52" s="214"/>
      <c r="E52" s="56"/>
      <c r="F52" s="56"/>
      <c r="G52" s="56"/>
      <c r="H52" s="56"/>
      <c r="I52" s="56"/>
      <c r="J52" s="56"/>
      <c r="K52" s="56"/>
      <c r="L52" s="221"/>
      <c r="M52" s="216"/>
      <c r="N52" s="222"/>
    </row>
    <row r="53" spans="2:14" s="202" customFormat="1" ht="15" customHeight="1">
      <c r="B53" s="219" t="s">
        <v>24</v>
      </c>
      <c r="C53" s="203"/>
      <c r="D53" s="214">
        <v>2019</v>
      </c>
      <c r="E53" s="56">
        <f>SUM(F53:G53)</f>
        <v>2658</v>
      </c>
      <c r="F53" s="56">
        <v>543</v>
      </c>
      <c r="G53" s="56">
        <v>2115</v>
      </c>
      <c r="H53" s="56"/>
      <c r="I53" s="56">
        <f>SUM(J53:K53)</f>
        <v>96700</v>
      </c>
      <c r="J53" s="56">
        <v>49227</v>
      </c>
      <c r="K53" s="56">
        <v>47473</v>
      </c>
      <c r="L53" s="203"/>
      <c r="M53" s="216"/>
      <c r="N53" s="216"/>
    </row>
    <row r="54" spans="2:14" s="202" customFormat="1" ht="15" customHeight="1">
      <c r="B54" s="219"/>
      <c r="C54" s="203"/>
      <c r="D54" s="214">
        <v>2020</v>
      </c>
      <c r="E54" s="56">
        <f t="shared" ref="E54:E55" si="22">SUM(F54:G54)</f>
        <v>2791</v>
      </c>
      <c r="F54" s="56">
        <v>590</v>
      </c>
      <c r="G54" s="56">
        <v>2201</v>
      </c>
      <c r="H54" s="56"/>
      <c r="I54" s="56">
        <f t="shared" ref="I54:I55" si="23">SUM(J54:K54)</f>
        <v>98766</v>
      </c>
      <c r="J54" s="56">
        <v>50335</v>
      </c>
      <c r="K54" s="56">
        <v>48431</v>
      </c>
      <c r="L54" s="203"/>
      <c r="M54" s="216"/>
      <c r="N54" s="216"/>
    </row>
    <row r="55" spans="2:14" s="202" customFormat="1" ht="15" customHeight="1">
      <c r="B55" s="219"/>
      <c r="C55" s="203"/>
      <c r="D55" s="214">
        <v>2021</v>
      </c>
      <c r="E55" s="56">
        <f t="shared" si="22"/>
        <v>2780</v>
      </c>
      <c r="F55" s="56">
        <v>594</v>
      </c>
      <c r="G55" s="56">
        <v>2186</v>
      </c>
      <c r="H55" s="56"/>
      <c r="I55" s="56">
        <f t="shared" si="23"/>
        <v>274992</v>
      </c>
      <c r="J55" s="56">
        <v>140604</v>
      </c>
      <c r="K55" s="56">
        <v>134388</v>
      </c>
      <c r="L55" s="203"/>
      <c r="M55" s="216"/>
      <c r="N55" s="216"/>
    </row>
    <row r="56" spans="2:14" s="202" customFormat="1" ht="8.1" customHeight="1">
      <c r="B56" s="219"/>
      <c r="C56" s="203"/>
      <c r="D56" s="214"/>
      <c r="E56" s="56"/>
      <c r="F56" s="56"/>
      <c r="G56" s="56"/>
      <c r="H56" s="56"/>
      <c r="I56" s="56"/>
      <c r="J56" s="56"/>
      <c r="K56" s="56"/>
      <c r="L56" s="203"/>
      <c r="M56" s="216"/>
      <c r="N56" s="216"/>
    </row>
    <row r="57" spans="2:14" s="202" customFormat="1" ht="15" customHeight="1">
      <c r="B57" s="219" t="s">
        <v>25</v>
      </c>
      <c r="C57" s="203"/>
      <c r="D57" s="214">
        <v>2019</v>
      </c>
      <c r="E57" s="56">
        <f>SUM(F57:G57)</f>
        <v>3087</v>
      </c>
      <c r="F57" s="56">
        <v>370</v>
      </c>
      <c r="G57" s="56">
        <v>2717</v>
      </c>
      <c r="H57" s="56"/>
      <c r="I57" s="56">
        <f>SUM(J57:K57)</f>
        <v>76982</v>
      </c>
      <c r="J57" s="56">
        <v>39015</v>
      </c>
      <c r="K57" s="56">
        <v>37967</v>
      </c>
      <c r="L57" s="203"/>
      <c r="M57" s="216"/>
      <c r="N57" s="216"/>
    </row>
    <row r="58" spans="2:14" s="202" customFormat="1" ht="15" customHeight="1">
      <c r="B58" s="219"/>
      <c r="C58" s="203"/>
      <c r="D58" s="214">
        <v>2020</v>
      </c>
      <c r="E58" s="56">
        <f t="shared" ref="E58:E59" si="24">SUM(F58:G58)</f>
        <v>3124</v>
      </c>
      <c r="F58" s="56">
        <v>376</v>
      </c>
      <c r="G58" s="56">
        <v>2748</v>
      </c>
      <c r="H58" s="56"/>
      <c r="I58" s="56">
        <f t="shared" ref="I58:I59" si="25">SUM(J58:K58)</f>
        <v>76637</v>
      </c>
      <c r="J58" s="56">
        <v>38653</v>
      </c>
      <c r="K58" s="56">
        <v>37984</v>
      </c>
      <c r="L58" s="203"/>
      <c r="M58" s="216"/>
      <c r="N58" s="216"/>
    </row>
    <row r="59" spans="2:14" s="202" customFormat="1" ht="15" customHeight="1">
      <c r="B59" s="219"/>
      <c r="C59" s="203"/>
      <c r="D59" s="214">
        <v>2021</v>
      </c>
      <c r="E59" s="56">
        <f t="shared" si="24"/>
        <v>3206</v>
      </c>
      <c r="F59" s="56">
        <v>386</v>
      </c>
      <c r="G59" s="56">
        <v>2820</v>
      </c>
      <c r="H59" s="56"/>
      <c r="I59" s="56">
        <f t="shared" si="25"/>
        <v>92816</v>
      </c>
      <c r="J59" s="56">
        <v>46859</v>
      </c>
      <c r="K59" s="56">
        <v>45957</v>
      </c>
      <c r="L59" s="203"/>
      <c r="M59" s="216"/>
      <c r="N59" s="216"/>
    </row>
    <row r="60" spans="2:14" s="202" customFormat="1" ht="8.1" customHeight="1">
      <c r="B60" s="219"/>
      <c r="C60" s="203"/>
      <c r="D60" s="214"/>
      <c r="E60" s="56"/>
      <c r="F60" s="56"/>
      <c r="G60" s="56"/>
      <c r="H60" s="56"/>
      <c r="I60" s="56"/>
      <c r="J60" s="56"/>
      <c r="K60" s="56"/>
      <c r="L60" s="203"/>
      <c r="M60" s="216"/>
      <c r="N60" s="216"/>
    </row>
    <row r="61" spans="2:14" s="202" customFormat="1" ht="15" customHeight="1">
      <c r="B61" s="219" t="s">
        <v>26</v>
      </c>
      <c r="C61" s="203"/>
      <c r="D61" s="214">
        <v>2019</v>
      </c>
      <c r="E61" s="56">
        <f>SUM(F61:G61)</f>
        <v>2181</v>
      </c>
      <c r="F61" s="56">
        <v>513</v>
      </c>
      <c r="G61" s="56">
        <v>1668</v>
      </c>
      <c r="H61" s="56"/>
      <c r="I61" s="56">
        <f>SUM(J61:K61)</f>
        <v>39057</v>
      </c>
      <c r="J61" s="56">
        <v>19557</v>
      </c>
      <c r="K61" s="56">
        <v>19500</v>
      </c>
      <c r="L61" s="203"/>
      <c r="M61" s="216"/>
      <c r="N61" s="216"/>
    </row>
    <row r="62" spans="2:14" s="202" customFormat="1" ht="15" customHeight="1">
      <c r="B62" s="219"/>
      <c r="C62" s="203"/>
      <c r="D62" s="214">
        <v>2020</v>
      </c>
      <c r="E62" s="56">
        <f t="shared" ref="E62:E63" si="26">SUM(F62:G62)</f>
        <v>2321</v>
      </c>
      <c r="F62" s="56">
        <v>594</v>
      </c>
      <c r="G62" s="56">
        <v>1727</v>
      </c>
      <c r="H62" s="56"/>
      <c r="I62" s="56">
        <f t="shared" ref="I62:I63" si="27">SUM(J62:K62)</f>
        <v>42045</v>
      </c>
      <c r="J62" s="56">
        <v>21136</v>
      </c>
      <c r="K62" s="56">
        <v>20909</v>
      </c>
      <c r="L62" s="203"/>
      <c r="M62" s="216"/>
      <c r="N62" s="216"/>
    </row>
    <row r="63" spans="2:14" s="202" customFormat="1" ht="15" customHeight="1">
      <c r="B63" s="219"/>
      <c r="C63" s="203"/>
      <c r="D63" s="214">
        <v>2021</v>
      </c>
      <c r="E63" s="56">
        <f t="shared" si="26"/>
        <v>2234</v>
      </c>
      <c r="F63" s="56">
        <v>553</v>
      </c>
      <c r="G63" s="56">
        <v>1681</v>
      </c>
      <c r="H63" s="56"/>
      <c r="I63" s="56">
        <f t="shared" si="27"/>
        <v>47096</v>
      </c>
      <c r="J63" s="56">
        <v>23776</v>
      </c>
      <c r="K63" s="56">
        <v>23320</v>
      </c>
      <c r="L63" s="203"/>
      <c r="M63" s="216"/>
      <c r="N63" s="216"/>
    </row>
    <row r="64" spans="2:14" s="202" customFormat="1" ht="8.1" customHeight="1">
      <c r="B64" s="219"/>
      <c r="C64" s="203"/>
      <c r="D64" s="214"/>
      <c r="E64" s="56"/>
      <c r="F64" s="56"/>
      <c r="G64" s="56"/>
      <c r="H64" s="56"/>
      <c r="I64" s="56"/>
      <c r="J64" s="56"/>
      <c r="K64" s="56"/>
      <c r="L64" s="203"/>
      <c r="M64" s="216"/>
      <c r="N64" s="216"/>
    </row>
    <row r="65" spans="1:14" s="202" customFormat="1" ht="15" customHeight="1">
      <c r="B65" s="219" t="s">
        <v>27</v>
      </c>
      <c r="C65" s="203"/>
      <c r="D65" s="214">
        <v>2019</v>
      </c>
      <c r="E65" s="56">
        <f>SUM(F65:G65)</f>
        <v>2728</v>
      </c>
      <c r="F65" s="56">
        <v>822</v>
      </c>
      <c r="G65" s="56">
        <v>1906</v>
      </c>
      <c r="H65" s="56"/>
      <c r="I65" s="56">
        <f>SUM(J65:K65)</f>
        <v>58582</v>
      </c>
      <c r="J65" s="56">
        <v>30141</v>
      </c>
      <c r="K65" s="56">
        <v>28441</v>
      </c>
      <c r="L65" s="203"/>
      <c r="M65" s="216"/>
      <c r="N65" s="216"/>
    </row>
    <row r="66" spans="1:14" s="202" customFormat="1" ht="15" customHeight="1">
      <c r="B66" s="219"/>
      <c r="C66" s="203"/>
      <c r="D66" s="214">
        <v>2020</v>
      </c>
      <c r="E66" s="56">
        <f t="shared" ref="E66:E67" si="28">SUM(F66:G66)</f>
        <v>2485</v>
      </c>
      <c r="F66" s="56">
        <v>624</v>
      </c>
      <c r="G66" s="56">
        <v>1861</v>
      </c>
      <c r="H66" s="56"/>
      <c r="I66" s="56">
        <f t="shared" ref="I66:I67" si="29">SUM(J66:K66)</f>
        <v>62901</v>
      </c>
      <c r="J66" s="56">
        <v>32170</v>
      </c>
      <c r="K66" s="56">
        <v>30731</v>
      </c>
      <c r="L66" s="203"/>
      <c r="M66" s="216"/>
      <c r="N66" s="216"/>
    </row>
    <row r="67" spans="1:14" s="202" customFormat="1" ht="15" customHeight="1">
      <c r="B67" s="219"/>
      <c r="C67" s="203"/>
      <c r="D67" s="214">
        <v>2021</v>
      </c>
      <c r="E67" s="56">
        <f t="shared" si="28"/>
        <v>2616</v>
      </c>
      <c r="F67" s="56">
        <v>692</v>
      </c>
      <c r="G67" s="56">
        <v>1924</v>
      </c>
      <c r="H67" s="56"/>
      <c r="I67" s="56">
        <f t="shared" si="29"/>
        <v>69564</v>
      </c>
      <c r="J67" s="56">
        <v>35705</v>
      </c>
      <c r="K67" s="56">
        <v>33859</v>
      </c>
      <c r="L67" s="203"/>
      <c r="M67" s="216"/>
      <c r="N67" s="216"/>
    </row>
    <row r="68" spans="1:14" s="202" customFormat="1" ht="8.1" customHeight="1">
      <c r="B68" s="219"/>
      <c r="C68" s="203"/>
      <c r="D68" s="214"/>
      <c r="E68" s="56"/>
      <c r="F68" s="56"/>
      <c r="G68" s="56"/>
      <c r="H68" s="56"/>
      <c r="I68" s="56"/>
      <c r="J68" s="56"/>
      <c r="K68" s="56"/>
      <c r="L68" s="203"/>
      <c r="M68" s="216"/>
      <c r="N68" s="216"/>
    </row>
    <row r="69" spans="1:14" s="202" customFormat="1" ht="15" customHeight="1">
      <c r="B69" s="219" t="s">
        <v>28</v>
      </c>
      <c r="C69" s="221"/>
      <c r="D69" s="214">
        <v>2019</v>
      </c>
      <c r="E69" s="56">
        <f>SUM(F69:G69)</f>
        <v>1141</v>
      </c>
      <c r="F69" s="56">
        <v>366</v>
      </c>
      <c r="G69" s="56">
        <v>775</v>
      </c>
      <c r="H69" s="56"/>
      <c r="I69" s="56">
        <f>SUM(J69:K69)</f>
        <v>29273</v>
      </c>
      <c r="J69" s="56">
        <v>14778</v>
      </c>
      <c r="K69" s="56">
        <v>14495</v>
      </c>
      <c r="L69" s="221"/>
      <c r="M69" s="216"/>
      <c r="N69" s="222"/>
    </row>
    <row r="70" spans="1:14" s="202" customFormat="1" ht="15" customHeight="1">
      <c r="B70" s="219"/>
      <c r="C70" s="221"/>
      <c r="D70" s="214">
        <v>2020</v>
      </c>
      <c r="E70" s="56">
        <f t="shared" ref="E70:E71" si="30">SUM(F70:G70)</f>
        <v>1146</v>
      </c>
      <c r="F70" s="56">
        <v>369</v>
      </c>
      <c r="G70" s="56">
        <v>777</v>
      </c>
      <c r="H70" s="56"/>
      <c r="I70" s="56">
        <f t="shared" ref="I70:I71" si="31">SUM(J70:K70)</f>
        <v>32155</v>
      </c>
      <c r="J70" s="56">
        <v>16316</v>
      </c>
      <c r="K70" s="56">
        <v>15839</v>
      </c>
      <c r="L70" s="221"/>
      <c r="M70" s="216"/>
      <c r="N70" s="222"/>
    </row>
    <row r="71" spans="1:14" s="202" customFormat="1" ht="15" customHeight="1">
      <c r="B71" s="219"/>
      <c r="C71" s="221"/>
      <c r="D71" s="214">
        <v>2021</v>
      </c>
      <c r="E71" s="56">
        <f t="shared" si="30"/>
        <v>1165</v>
      </c>
      <c r="F71" s="56">
        <v>379</v>
      </c>
      <c r="G71" s="56">
        <v>786</v>
      </c>
      <c r="I71" s="56">
        <f t="shared" si="31"/>
        <v>38054</v>
      </c>
      <c r="J71" s="56">
        <v>19410</v>
      </c>
      <c r="K71" s="56">
        <v>18644</v>
      </c>
      <c r="L71" s="221"/>
      <c r="M71" s="216"/>
      <c r="N71" s="222"/>
    </row>
    <row r="72" spans="1:14" s="202" customFormat="1" ht="8.1" customHeight="1" thickBot="1">
      <c r="A72" s="226"/>
      <c r="B72" s="1020"/>
      <c r="C72" s="228"/>
      <c r="D72" s="1201"/>
      <c r="E72" s="230"/>
      <c r="F72" s="230"/>
      <c r="G72" s="230"/>
      <c r="H72" s="230"/>
      <c r="I72" s="230"/>
      <c r="J72" s="230"/>
      <c r="K72" s="230"/>
      <c r="L72" s="228"/>
      <c r="M72" s="216"/>
      <c r="N72" s="222"/>
    </row>
    <row r="73" spans="1:14" s="233" customFormat="1" ht="15.75" customHeight="1">
      <c r="A73" s="309"/>
      <c r="B73" s="234"/>
      <c r="D73" s="214"/>
      <c r="E73" s="310"/>
      <c r="F73" s="238"/>
      <c r="G73" s="238"/>
      <c r="H73" s="238"/>
      <c r="I73" s="310"/>
      <c r="J73" s="238"/>
      <c r="K73" s="238"/>
      <c r="L73" s="1023" t="s">
        <v>865</v>
      </c>
      <c r="M73" s="239"/>
      <c r="N73" s="239"/>
    </row>
    <row r="74" spans="1:14" s="233" customFormat="1" ht="15.75" customHeight="1">
      <c r="D74" s="214"/>
      <c r="E74" s="310"/>
      <c r="F74" s="238"/>
      <c r="G74" s="238"/>
      <c r="H74" s="238"/>
      <c r="I74" s="310"/>
      <c r="J74" s="238"/>
      <c r="K74" s="238"/>
      <c r="L74" s="1024" t="s">
        <v>866</v>
      </c>
      <c r="M74" s="242"/>
      <c r="N74" s="242"/>
    </row>
    <row r="75" spans="1:14" s="233" customFormat="1" ht="16.5" customHeight="1">
      <c r="B75" s="312" t="s">
        <v>1194</v>
      </c>
      <c r="D75" s="214"/>
      <c r="E75" s="238"/>
      <c r="F75" s="238"/>
      <c r="G75" s="238"/>
      <c r="H75" s="238"/>
      <c r="I75" s="238"/>
      <c r="J75" s="238"/>
    </row>
    <row r="76" spans="1:14" s="243" customFormat="1" ht="15.75" customHeight="1">
      <c r="B76" s="244" t="s">
        <v>1202</v>
      </c>
      <c r="D76" s="245"/>
      <c r="F76" s="246"/>
      <c r="G76" s="313"/>
    </row>
    <row r="77" spans="1:14" s="316" customFormat="1" ht="15" customHeight="1">
      <c r="B77" s="247" t="s">
        <v>1203</v>
      </c>
      <c r="C77" s="314"/>
      <c r="D77" s="245"/>
      <c r="E77" s="315"/>
      <c r="F77" s="315"/>
      <c r="G77" s="315"/>
    </row>
  </sheetData>
  <mergeCells count="4">
    <mergeCell ref="E7:G7"/>
    <mergeCell ref="E8:G8"/>
    <mergeCell ref="I7:K7"/>
    <mergeCell ref="I8:K8"/>
  </mergeCells>
  <printOptions horizontalCentered="1"/>
  <pageMargins left="0.55118110236220497" right="0.55118110236220497" top="0.39370078740157499" bottom="0.59055118110236204" header="0.39370078740157499" footer="0.39370078740157499"/>
  <pageSetup paperSize="9" scale="7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88">
    <tabColor rgb="FF92D050"/>
  </sheetPr>
  <dimension ref="A1:L541"/>
  <sheetViews>
    <sheetView showGridLines="0" view="pageBreakPreview" zoomScaleNormal="100" zoomScaleSheetLayoutView="100" workbookViewId="0">
      <selection activeCell="B3" sqref="B3:C6"/>
    </sheetView>
  </sheetViews>
  <sheetFormatPr defaultColWidth="7.5703125" defaultRowHeight="16.5"/>
  <cols>
    <col min="1" max="1" width="1.85546875" style="598" customWidth="1"/>
    <col min="2" max="2" width="13.28515625" style="598" customWidth="1"/>
    <col min="3" max="3" width="28.85546875" style="598" customWidth="1"/>
    <col min="4" max="4" width="8.28515625" style="605" customWidth="1"/>
    <col min="5" max="6" width="8.5703125" style="598" customWidth="1"/>
    <col min="7" max="7" width="11.28515625" style="598" customWidth="1"/>
    <col min="8" max="8" width="1.85546875" style="598" customWidth="1"/>
    <col min="9" max="10" width="8.5703125" style="598" customWidth="1"/>
    <col min="11" max="11" width="11.28515625" style="598" customWidth="1"/>
    <col min="12" max="12" width="1.85546875" style="598" customWidth="1"/>
    <col min="13" max="13" width="7.5703125" style="598"/>
    <col min="14" max="15" width="7.5703125" style="598" customWidth="1"/>
    <col min="16" max="18" width="7.5703125" style="598"/>
    <col min="19" max="19" width="7.5703125" style="598" customWidth="1"/>
    <col min="20" max="16384" width="7.5703125" style="598"/>
  </cols>
  <sheetData>
    <row r="1" spans="1:12" ht="10.15" customHeight="1"/>
    <row r="2" spans="1:12" ht="10.15" customHeight="1"/>
    <row r="3" spans="1:12" ht="16.5" customHeight="1">
      <c r="B3" s="599" t="s">
        <v>965</v>
      </c>
      <c r="C3" s="600" t="s">
        <v>995</v>
      </c>
      <c r="D3" s="601"/>
    </row>
    <row r="4" spans="1:12" ht="15" customHeight="1">
      <c r="B4" s="599"/>
      <c r="C4" s="600" t="s">
        <v>1339</v>
      </c>
      <c r="D4" s="601"/>
    </row>
    <row r="5" spans="1:12" ht="16.5" customHeight="1">
      <c r="B5" s="602" t="s">
        <v>966</v>
      </c>
      <c r="C5" s="603" t="s">
        <v>996</v>
      </c>
      <c r="D5" s="604"/>
    </row>
    <row r="6" spans="1:12" ht="15" customHeight="1">
      <c r="B6" s="602"/>
      <c r="C6" s="603" t="s">
        <v>1322</v>
      </c>
      <c r="D6" s="604"/>
    </row>
    <row r="7" spans="1:12" ht="10.15" customHeight="1" thickBot="1">
      <c r="A7" s="603"/>
      <c r="L7" s="603"/>
    </row>
    <row r="8" spans="1:12" s="678" customFormat="1" ht="14.25" thickTop="1">
      <c r="A8" s="606"/>
      <c r="B8" s="1222" t="s">
        <v>741</v>
      </c>
      <c r="C8" s="1223"/>
      <c r="D8" s="737" t="s">
        <v>3</v>
      </c>
      <c r="E8" s="1936" t="s">
        <v>770</v>
      </c>
      <c r="F8" s="1936"/>
      <c r="G8" s="1936"/>
      <c r="H8" s="1226"/>
      <c r="I8" s="1936" t="s">
        <v>83</v>
      </c>
      <c r="J8" s="1936"/>
      <c r="K8" s="1936"/>
      <c r="L8" s="606"/>
    </row>
    <row r="9" spans="1:12" s="678" customFormat="1" ht="15" customHeight="1">
      <c r="A9" s="584"/>
      <c r="B9" s="559" t="s">
        <v>744</v>
      </c>
      <c r="C9" s="612"/>
      <c r="D9" s="613" t="s">
        <v>8</v>
      </c>
      <c r="E9" s="1933" t="s">
        <v>770</v>
      </c>
      <c r="F9" s="1933"/>
      <c r="G9" s="1933"/>
      <c r="H9" s="610"/>
      <c r="I9" s="1933" t="s">
        <v>84</v>
      </c>
      <c r="J9" s="1933"/>
      <c r="K9" s="1933"/>
      <c r="L9" s="584"/>
    </row>
    <row r="10" spans="1:12" s="678" customFormat="1" ht="15" customHeight="1">
      <c r="A10" s="584"/>
      <c r="B10" s="584"/>
      <c r="C10" s="608"/>
      <c r="D10" s="609"/>
      <c r="E10" s="616" t="s">
        <v>4</v>
      </c>
      <c r="F10" s="616" t="s">
        <v>37</v>
      </c>
      <c r="G10" s="616" t="s">
        <v>38</v>
      </c>
      <c r="H10" s="584"/>
      <c r="I10" s="616" t="s">
        <v>4</v>
      </c>
      <c r="J10" s="616" t="s">
        <v>37</v>
      </c>
      <c r="K10" s="616" t="s">
        <v>38</v>
      </c>
      <c r="L10" s="584"/>
    </row>
    <row r="11" spans="1:12" s="678" customFormat="1" ht="13.5" customHeight="1">
      <c r="A11" s="584"/>
      <c r="B11" s="584"/>
      <c r="C11" s="584"/>
      <c r="D11" s="609"/>
      <c r="E11" s="657" t="s">
        <v>773</v>
      </c>
      <c r="F11" s="657" t="s">
        <v>39</v>
      </c>
      <c r="G11" s="657" t="s">
        <v>40</v>
      </c>
      <c r="H11" s="616"/>
      <c r="I11" s="657" t="s">
        <v>773</v>
      </c>
      <c r="J11" s="657" t="s">
        <v>39</v>
      </c>
      <c r="K11" s="657" t="s">
        <v>40</v>
      </c>
      <c r="L11" s="584"/>
    </row>
    <row r="12" spans="1:12" ht="4.1500000000000004" customHeight="1">
      <c r="A12" s="619"/>
      <c r="B12" s="619"/>
      <c r="C12" s="619"/>
      <c r="D12" s="679"/>
      <c r="E12" s="619"/>
      <c r="F12" s="619"/>
      <c r="G12" s="619"/>
      <c r="H12" s="619"/>
      <c r="I12" s="619"/>
      <c r="J12" s="619"/>
      <c r="K12" s="619"/>
      <c r="L12" s="619"/>
    </row>
    <row r="13" spans="1:12" ht="3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594"/>
    </row>
    <row r="14" spans="1:12" ht="15" customHeight="1">
      <c r="A14" s="594"/>
      <c r="B14" s="607" t="s">
        <v>4</v>
      </c>
      <c r="C14" s="584"/>
      <c r="D14" s="1512">
        <v>2020</v>
      </c>
      <c r="E14" s="569">
        <f t="shared" ref="E14:G16" si="0">SUM(E18,E22,E26,E30,E34,E38,E42,E46,E50)</f>
        <v>32607</v>
      </c>
      <c r="F14" s="569">
        <f t="shared" si="0"/>
        <v>13724</v>
      </c>
      <c r="G14" s="569">
        <f t="shared" si="0"/>
        <v>18883</v>
      </c>
      <c r="I14" s="569">
        <f t="shared" ref="I14:K14" si="1">SUM(I18,I22,I26,I30,I34,I38,I42,I46,I50)</f>
        <v>24773</v>
      </c>
      <c r="J14" s="569">
        <f t="shared" si="1"/>
        <v>11858</v>
      </c>
      <c r="K14" s="569">
        <f t="shared" si="1"/>
        <v>12915</v>
      </c>
      <c r="L14" s="594"/>
    </row>
    <row r="15" spans="1:12" ht="15" customHeight="1">
      <c r="A15" s="594"/>
      <c r="B15" s="559" t="s">
        <v>9</v>
      </c>
      <c r="C15" s="584"/>
      <c r="D15" s="1512">
        <v>2021</v>
      </c>
      <c r="E15" s="569">
        <f t="shared" si="0"/>
        <v>42263</v>
      </c>
      <c r="F15" s="569">
        <f t="shared" si="0"/>
        <v>17938</v>
      </c>
      <c r="G15" s="569">
        <f t="shared" si="0"/>
        <v>24324</v>
      </c>
      <c r="I15" s="569">
        <f t="shared" ref="I15:K16" si="2">SUM(I19,I23,I27,I31,I35,I39,I43,I47,I51)</f>
        <v>28823</v>
      </c>
      <c r="J15" s="569">
        <f t="shared" si="2"/>
        <v>13625</v>
      </c>
      <c r="K15" s="569">
        <f t="shared" si="2"/>
        <v>15198</v>
      </c>
      <c r="L15" s="594"/>
    </row>
    <row r="16" spans="1:12" ht="15" customHeight="1">
      <c r="A16" s="594"/>
      <c r="B16" s="559"/>
      <c r="C16" s="584"/>
      <c r="D16" s="1512">
        <v>2022</v>
      </c>
      <c r="E16" s="569">
        <f t="shared" si="0"/>
        <v>39654</v>
      </c>
      <c r="F16" s="569">
        <f t="shared" si="0"/>
        <v>16306</v>
      </c>
      <c r="G16" s="569">
        <f t="shared" si="0"/>
        <v>23348</v>
      </c>
      <c r="H16" s="681"/>
      <c r="I16" s="569">
        <f t="shared" si="2"/>
        <v>25914</v>
      </c>
      <c r="J16" s="569">
        <f t="shared" si="2"/>
        <v>12175</v>
      </c>
      <c r="K16" s="569">
        <f t="shared" si="2"/>
        <v>13739</v>
      </c>
      <c r="L16" s="594"/>
    </row>
    <row r="17" spans="1:12" ht="14.1" customHeight="1">
      <c r="A17" s="594"/>
      <c r="B17" s="559"/>
      <c r="C17" s="584"/>
      <c r="D17" s="573"/>
      <c r="E17" s="662"/>
      <c r="F17" s="662"/>
      <c r="G17" s="662"/>
      <c r="H17" s="662"/>
      <c r="I17" s="665"/>
      <c r="J17" s="626"/>
      <c r="K17" s="626"/>
      <c r="L17" s="594"/>
    </row>
    <row r="18" spans="1:12" ht="14.1" customHeight="1">
      <c r="A18" s="594"/>
      <c r="B18" s="607" t="s">
        <v>747</v>
      </c>
      <c r="C18" s="612"/>
      <c r="D18" s="573">
        <v>2020</v>
      </c>
      <c r="E18" s="662">
        <v>4086</v>
      </c>
      <c r="F18" s="662">
        <v>376</v>
      </c>
      <c r="G18" s="662">
        <v>3710</v>
      </c>
      <c r="H18" s="662"/>
      <c r="I18" s="665">
        <v>52</v>
      </c>
      <c r="J18" s="626">
        <v>7</v>
      </c>
      <c r="K18" s="626">
        <v>45</v>
      </c>
      <c r="L18" s="594"/>
    </row>
    <row r="19" spans="1:12" ht="14.1" customHeight="1">
      <c r="A19" s="594"/>
      <c r="B19" s="559" t="s">
        <v>748</v>
      </c>
      <c r="C19" s="628"/>
      <c r="D19" s="573">
        <v>2021</v>
      </c>
      <c r="E19" s="662">
        <v>4338</v>
      </c>
      <c r="F19" s="663">
        <v>394</v>
      </c>
      <c r="G19" s="663">
        <v>3944</v>
      </c>
      <c r="H19" s="662"/>
      <c r="I19" s="665">
        <v>68</v>
      </c>
      <c r="J19" s="626">
        <v>4</v>
      </c>
      <c r="K19" s="626">
        <v>64</v>
      </c>
      <c r="L19" s="594"/>
    </row>
    <row r="20" spans="1:12" ht="14.1" customHeight="1">
      <c r="A20" s="594"/>
      <c r="B20" s="559"/>
      <c r="C20" s="628"/>
      <c r="D20" s="573">
        <v>2022</v>
      </c>
      <c r="E20" s="662">
        <v>3989</v>
      </c>
      <c r="F20" s="681">
        <v>256</v>
      </c>
      <c r="G20" s="681">
        <v>3733</v>
      </c>
      <c r="H20" s="681"/>
      <c r="I20" s="665">
        <v>166</v>
      </c>
      <c r="J20" s="626">
        <v>24</v>
      </c>
      <c r="K20" s="626">
        <v>142</v>
      </c>
      <c r="L20" s="594"/>
    </row>
    <row r="21" spans="1:12" ht="14.1" customHeight="1">
      <c r="A21" s="594"/>
      <c r="B21" s="559"/>
      <c r="C21" s="628"/>
      <c r="D21" s="573"/>
      <c r="E21" s="662"/>
      <c r="F21" s="662"/>
      <c r="G21" s="662"/>
      <c r="H21" s="662"/>
      <c r="I21" s="665"/>
      <c r="J21" s="626"/>
      <c r="K21" s="626"/>
      <c r="L21" s="594"/>
    </row>
    <row r="22" spans="1:12" ht="14.1" customHeight="1">
      <c r="A22" s="594"/>
      <c r="B22" s="607" t="s">
        <v>749</v>
      </c>
      <c r="C22" s="584"/>
      <c r="D22" s="573">
        <v>2020</v>
      </c>
      <c r="E22" s="662">
        <v>3982</v>
      </c>
      <c r="F22" s="682">
        <v>1944</v>
      </c>
      <c r="G22" s="682">
        <v>2038</v>
      </c>
      <c r="H22" s="662"/>
      <c r="I22" s="665">
        <v>2246</v>
      </c>
      <c r="J22" s="626">
        <v>1036</v>
      </c>
      <c r="K22" s="626">
        <v>1210</v>
      </c>
      <c r="L22" s="594"/>
    </row>
    <row r="23" spans="1:12" ht="14.1" customHeight="1">
      <c r="A23" s="594"/>
      <c r="B23" s="559" t="s">
        <v>750</v>
      </c>
      <c r="C23" s="607"/>
      <c r="D23" s="573">
        <v>2021</v>
      </c>
      <c r="E23" s="662">
        <v>4583</v>
      </c>
      <c r="F23" s="663">
        <v>2167</v>
      </c>
      <c r="G23" s="663">
        <v>2416</v>
      </c>
      <c r="H23" s="662"/>
      <c r="I23" s="665">
        <v>1375</v>
      </c>
      <c r="J23" s="626">
        <v>614</v>
      </c>
      <c r="K23" s="626">
        <v>761</v>
      </c>
      <c r="L23" s="594"/>
    </row>
    <row r="24" spans="1:12" ht="14.1" customHeight="1">
      <c r="A24" s="594"/>
      <c r="B24" s="559"/>
      <c r="C24" s="607"/>
      <c r="D24" s="573">
        <v>2022</v>
      </c>
      <c r="E24" s="662">
        <v>4531</v>
      </c>
      <c r="F24" s="681">
        <v>2155</v>
      </c>
      <c r="G24" s="681">
        <v>2376</v>
      </c>
      <c r="H24" s="681"/>
      <c r="I24" s="665">
        <v>350</v>
      </c>
      <c r="J24" s="626">
        <v>167</v>
      </c>
      <c r="K24" s="626">
        <v>183</v>
      </c>
      <c r="L24" s="594"/>
    </row>
    <row r="25" spans="1:12" ht="14.1" customHeight="1">
      <c r="A25" s="594"/>
      <c r="B25" s="559"/>
      <c r="C25" s="607"/>
      <c r="D25" s="573"/>
      <c r="E25" s="662"/>
      <c r="F25" s="662"/>
      <c r="G25" s="662"/>
      <c r="H25" s="662"/>
      <c r="I25" s="665"/>
      <c r="J25" s="626"/>
      <c r="K25" s="626"/>
      <c r="L25" s="594"/>
    </row>
    <row r="26" spans="1:12" ht="14.1" customHeight="1">
      <c r="A26" s="594"/>
      <c r="B26" s="607" t="s">
        <v>751</v>
      </c>
      <c r="C26" s="612"/>
      <c r="D26" s="573">
        <v>2020</v>
      </c>
      <c r="E26" s="662">
        <v>12545</v>
      </c>
      <c r="F26" s="682">
        <v>4730</v>
      </c>
      <c r="G26" s="682">
        <v>7815</v>
      </c>
      <c r="H26" s="662"/>
      <c r="I26" s="665">
        <v>1578</v>
      </c>
      <c r="J26" s="626">
        <v>621</v>
      </c>
      <c r="K26" s="626">
        <v>957</v>
      </c>
      <c r="L26" s="594"/>
    </row>
    <row r="27" spans="1:12" ht="14.1" customHeight="1">
      <c r="A27" s="594"/>
      <c r="B27" s="559" t="s">
        <v>752</v>
      </c>
      <c r="C27" s="628"/>
      <c r="D27" s="573">
        <v>2021</v>
      </c>
      <c r="E27" s="662">
        <v>16527</v>
      </c>
      <c r="F27" s="663">
        <v>6146</v>
      </c>
      <c r="G27" s="663">
        <v>10381</v>
      </c>
      <c r="H27" s="662"/>
      <c r="I27" s="665">
        <v>2219</v>
      </c>
      <c r="J27" s="626">
        <v>912</v>
      </c>
      <c r="K27" s="626">
        <v>1307</v>
      </c>
      <c r="L27" s="594"/>
    </row>
    <row r="28" spans="1:12" ht="14.1" customHeight="1">
      <c r="A28" s="594"/>
      <c r="B28" s="559"/>
      <c r="C28" s="628"/>
      <c r="D28" s="573">
        <v>2022</v>
      </c>
      <c r="E28" s="662">
        <v>16330</v>
      </c>
      <c r="F28" s="681">
        <v>5918</v>
      </c>
      <c r="G28" s="681">
        <v>10412</v>
      </c>
      <c r="H28" s="681"/>
      <c r="I28" s="681">
        <v>3066</v>
      </c>
      <c r="J28" s="681">
        <v>1276</v>
      </c>
      <c r="K28" s="681">
        <v>1790</v>
      </c>
      <c r="L28" s="594"/>
    </row>
    <row r="29" spans="1:12" ht="14.1" customHeight="1">
      <c r="A29" s="594"/>
      <c r="B29" s="559"/>
      <c r="C29" s="628"/>
      <c r="D29" s="573"/>
      <c r="E29" s="662"/>
      <c r="F29" s="662"/>
      <c r="G29" s="662"/>
      <c r="H29" s="662"/>
      <c r="I29" s="665"/>
      <c r="J29" s="626"/>
      <c r="K29" s="626"/>
      <c r="L29" s="594"/>
    </row>
    <row r="30" spans="1:12" ht="14.1" customHeight="1">
      <c r="A30" s="594"/>
      <c r="B30" s="607" t="s">
        <v>753</v>
      </c>
      <c r="C30" s="584"/>
      <c r="D30" s="573">
        <v>2020</v>
      </c>
      <c r="E30" s="662">
        <v>2353</v>
      </c>
      <c r="F30" s="682">
        <v>1839</v>
      </c>
      <c r="G30" s="682">
        <v>514</v>
      </c>
      <c r="H30" s="662"/>
      <c r="I30" s="665">
        <v>422</v>
      </c>
      <c r="J30" s="626">
        <v>287</v>
      </c>
      <c r="K30" s="626">
        <v>135</v>
      </c>
      <c r="L30" s="594"/>
    </row>
    <row r="31" spans="1:12" ht="14.1" customHeight="1">
      <c r="A31" s="594"/>
      <c r="B31" s="559" t="s">
        <v>1193</v>
      </c>
      <c r="C31" s="584"/>
      <c r="D31" s="573">
        <v>2021</v>
      </c>
      <c r="E31" s="662">
        <v>4309</v>
      </c>
      <c r="F31" s="663">
        <v>3327</v>
      </c>
      <c r="G31" s="663">
        <v>981</v>
      </c>
      <c r="H31" s="662"/>
      <c r="I31" s="665">
        <v>413</v>
      </c>
      <c r="J31" s="626">
        <v>242</v>
      </c>
      <c r="K31" s="626">
        <v>171</v>
      </c>
      <c r="L31" s="594"/>
    </row>
    <row r="32" spans="1:12" ht="14.1" customHeight="1">
      <c r="A32" s="594"/>
      <c r="B32" s="559"/>
      <c r="C32" s="584"/>
      <c r="D32" s="573">
        <v>2022</v>
      </c>
      <c r="E32" s="662">
        <v>3410</v>
      </c>
      <c r="F32" s="681">
        <v>2486</v>
      </c>
      <c r="G32" s="681">
        <v>924</v>
      </c>
      <c r="H32" s="681"/>
      <c r="I32" s="665">
        <v>372</v>
      </c>
      <c r="J32" s="626">
        <v>211</v>
      </c>
      <c r="K32" s="626">
        <v>161</v>
      </c>
      <c r="L32" s="594"/>
    </row>
    <row r="33" spans="1:12" ht="14.1" customHeight="1">
      <c r="A33" s="594"/>
      <c r="B33" s="559"/>
      <c r="C33" s="584"/>
      <c r="D33" s="573"/>
      <c r="E33" s="662"/>
      <c r="F33" s="662"/>
      <c r="G33" s="662"/>
      <c r="H33" s="662"/>
      <c r="I33" s="665"/>
      <c r="J33" s="626"/>
      <c r="K33" s="626"/>
      <c r="L33" s="594"/>
    </row>
    <row r="34" spans="1:12" ht="14.1" customHeight="1">
      <c r="A34" s="594"/>
      <c r="B34" s="607" t="s">
        <v>754</v>
      </c>
      <c r="C34" s="612"/>
      <c r="D34" s="573">
        <v>2020</v>
      </c>
      <c r="E34" s="662">
        <v>2239</v>
      </c>
      <c r="F34" s="682">
        <v>1808</v>
      </c>
      <c r="G34" s="682">
        <v>431</v>
      </c>
      <c r="H34" s="662"/>
      <c r="I34" s="665">
        <v>267</v>
      </c>
      <c r="J34" s="626">
        <v>207</v>
      </c>
      <c r="K34" s="626">
        <v>60</v>
      </c>
      <c r="L34" s="594"/>
    </row>
    <row r="35" spans="1:12" ht="14.1" customHeight="1">
      <c r="A35" s="594"/>
      <c r="B35" s="559" t="s">
        <v>755</v>
      </c>
      <c r="C35" s="628"/>
      <c r="D35" s="573">
        <v>2021</v>
      </c>
      <c r="E35" s="662">
        <v>3145</v>
      </c>
      <c r="F35" s="663">
        <v>2428</v>
      </c>
      <c r="G35" s="663">
        <v>717</v>
      </c>
      <c r="H35" s="662"/>
      <c r="I35" s="665">
        <v>364</v>
      </c>
      <c r="J35" s="626">
        <v>258</v>
      </c>
      <c r="K35" s="626">
        <v>106</v>
      </c>
      <c r="L35" s="594"/>
    </row>
    <row r="36" spans="1:12" ht="14.1" customHeight="1">
      <c r="A36" s="594"/>
      <c r="B36" s="559"/>
      <c r="C36" s="628"/>
      <c r="D36" s="573">
        <v>2022</v>
      </c>
      <c r="E36" s="662">
        <v>2483</v>
      </c>
      <c r="F36" s="681">
        <v>1920</v>
      </c>
      <c r="G36" s="681">
        <v>563</v>
      </c>
      <c r="H36" s="681"/>
      <c r="I36" s="665">
        <v>278</v>
      </c>
      <c r="J36" s="626">
        <v>228</v>
      </c>
      <c r="K36" s="626">
        <v>50</v>
      </c>
      <c r="L36" s="594"/>
    </row>
    <row r="37" spans="1:12" ht="14.1" customHeight="1">
      <c r="A37" s="594"/>
      <c r="B37" s="559"/>
      <c r="C37" s="628"/>
      <c r="D37" s="573"/>
      <c r="E37" s="662"/>
      <c r="F37" s="662"/>
      <c r="G37" s="662"/>
      <c r="H37" s="662"/>
      <c r="I37" s="665"/>
      <c r="J37" s="665"/>
      <c r="K37" s="665"/>
      <c r="L37" s="594"/>
    </row>
    <row r="38" spans="1:12" ht="14.1" customHeight="1">
      <c r="A38" s="594"/>
      <c r="B38" s="607" t="s">
        <v>756</v>
      </c>
      <c r="C38" s="584"/>
      <c r="D38" s="573">
        <v>2020</v>
      </c>
      <c r="E38" s="662">
        <v>197</v>
      </c>
      <c r="F38" s="682">
        <v>118</v>
      </c>
      <c r="G38" s="682">
        <v>79</v>
      </c>
      <c r="H38" s="662"/>
      <c r="I38" s="665" t="s">
        <v>31</v>
      </c>
      <c r="J38" s="665" t="s">
        <v>31</v>
      </c>
      <c r="K38" s="665" t="s">
        <v>31</v>
      </c>
      <c r="L38" s="594"/>
    </row>
    <row r="39" spans="1:12" ht="14.1" customHeight="1">
      <c r="A39" s="594"/>
      <c r="B39" s="608" t="s">
        <v>757</v>
      </c>
      <c r="C39" s="612"/>
      <c r="D39" s="573">
        <v>2021</v>
      </c>
      <c r="E39" s="662">
        <v>209</v>
      </c>
      <c r="F39" s="663">
        <v>143</v>
      </c>
      <c r="G39" s="663">
        <v>66</v>
      </c>
      <c r="H39" s="662"/>
      <c r="I39" s="665" t="s">
        <v>31</v>
      </c>
      <c r="J39" s="665" t="s">
        <v>31</v>
      </c>
      <c r="K39" s="665" t="s">
        <v>31</v>
      </c>
      <c r="L39" s="594"/>
    </row>
    <row r="40" spans="1:12" ht="14.1" customHeight="1">
      <c r="A40" s="594"/>
      <c r="B40" s="608"/>
      <c r="C40" s="612"/>
      <c r="D40" s="573">
        <v>2022</v>
      </c>
      <c r="E40" s="662">
        <v>115</v>
      </c>
      <c r="F40" s="681">
        <v>69</v>
      </c>
      <c r="G40" s="681">
        <v>46</v>
      </c>
      <c r="H40" s="681"/>
      <c r="I40" s="665" t="s">
        <v>31</v>
      </c>
      <c r="J40" s="626" t="s">
        <v>31</v>
      </c>
      <c r="K40" s="626" t="s">
        <v>31</v>
      </c>
      <c r="L40" s="594"/>
    </row>
    <row r="41" spans="1:12" ht="14.1" customHeight="1">
      <c r="A41" s="594"/>
      <c r="B41" s="608"/>
      <c r="C41" s="612"/>
      <c r="D41" s="573"/>
      <c r="E41" s="662"/>
      <c r="F41" s="662"/>
      <c r="G41" s="662"/>
      <c r="H41" s="662"/>
      <c r="I41" s="665"/>
      <c r="J41" s="626"/>
      <c r="K41" s="626"/>
      <c r="L41" s="594"/>
    </row>
    <row r="42" spans="1:12" ht="14.1" customHeight="1">
      <c r="A42" s="594"/>
      <c r="B42" s="607" t="s">
        <v>758</v>
      </c>
      <c r="C42" s="612"/>
      <c r="D42" s="573">
        <v>2020</v>
      </c>
      <c r="E42" s="662">
        <v>2136</v>
      </c>
      <c r="F42" s="682">
        <v>352</v>
      </c>
      <c r="G42" s="682">
        <v>1784</v>
      </c>
      <c r="H42" s="662"/>
      <c r="I42" s="665">
        <v>204</v>
      </c>
      <c r="J42" s="626">
        <v>31</v>
      </c>
      <c r="K42" s="626">
        <v>173</v>
      </c>
      <c r="L42" s="594"/>
    </row>
    <row r="43" spans="1:12" ht="14.1" customHeight="1">
      <c r="A43" s="594"/>
      <c r="B43" s="559" t="s">
        <v>759</v>
      </c>
      <c r="C43" s="628"/>
      <c r="D43" s="573">
        <v>2021</v>
      </c>
      <c r="E43" s="662">
        <v>3148</v>
      </c>
      <c r="F43" s="663">
        <v>517</v>
      </c>
      <c r="G43" s="663">
        <v>2631</v>
      </c>
      <c r="H43" s="662"/>
      <c r="I43" s="665">
        <v>391</v>
      </c>
      <c r="J43" s="626">
        <v>82</v>
      </c>
      <c r="K43" s="626">
        <v>309</v>
      </c>
      <c r="L43" s="594"/>
    </row>
    <row r="44" spans="1:12" ht="14.1" customHeight="1">
      <c r="A44" s="594"/>
      <c r="B44" s="559"/>
      <c r="C44" s="628"/>
      <c r="D44" s="573">
        <v>2022</v>
      </c>
      <c r="E44" s="662">
        <v>3082</v>
      </c>
      <c r="F44" s="681">
        <v>513</v>
      </c>
      <c r="G44" s="681">
        <v>2569</v>
      </c>
      <c r="H44" s="681"/>
      <c r="I44" s="665">
        <v>492</v>
      </c>
      <c r="J44" s="626">
        <v>83</v>
      </c>
      <c r="K44" s="626">
        <v>409</v>
      </c>
      <c r="L44" s="594"/>
    </row>
    <row r="45" spans="1:12" ht="14.1" customHeight="1">
      <c r="A45" s="594"/>
      <c r="B45" s="559"/>
      <c r="C45" s="628"/>
      <c r="D45" s="573"/>
      <c r="E45" s="662"/>
      <c r="F45" s="683"/>
      <c r="G45" s="662"/>
      <c r="H45" s="662"/>
      <c r="I45" s="665"/>
      <c r="J45" s="626"/>
      <c r="K45" s="626"/>
      <c r="L45" s="594"/>
    </row>
    <row r="46" spans="1:12" ht="14.1" customHeight="1">
      <c r="A46" s="594"/>
      <c r="B46" s="607" t="s">
        <v>760</v>
      </c>
      <c r="C46" s="584"/>
      <c r="D46" s="573">
        <v>2020</v>
      </c>
      <c r="E46" s="662">
        <v>5057</v>
      </c>
      <c r="F46" s="626">
        <v>2553</v>
      </c>
      <c r="G46" s="626">
        <v>2504</v>
      </c>
      <c r="H46" s="661"/>
      <c r="I46" s="665">
        <v>101</v>
      </c>
      <c r="J46" s="626">
        <v>57</v>
      </c>
      <c r="K46" s="626">
        <v>44</v>
      </c>
      <c r="L46" s="594"/>
    </row>
    <row r="47" spans="1:12" ht="14.1" customHeight="1">
      <c r="A47" s="594"/>
      <c r="B47" s="608" t="s">
        <v>761</v>
      </c>
      <c r="C47" s="612"/>
      <c r="D47" s="573">
        <v>2021</v>
      </c>
      <c r="E47" s="626">
        <v>6002</v>
      </c>
      <c r="F47" s="626">
        <v>2814</v>
      </c>
      <c r="G47" s="626">
        <v>3188</v>
      </c>
      <c r="H47" s="662"/>
      <c r="I47" s="665">
        <v>204</v>
      </c>
      <c r="J47" s="626">
        <v>109</v>
      </c>
      <c r="K47" s="626">
        <v>95</v>
      </c>
      <c r="L47" s="594"/>
    </row>
    <row r="48" spans="1:12" ht="14.1" customHeight="1">
      <c r="A48" s="594"/>
      <c r="B48" s="608"/>
      <c r="C48" s="612"/>
      <c r="D48" s="573">
        <v>2022</v>
      </c>
      <c r="E48" s="665">
        <v>5710</v>
      </c>
      <c r="F48" s="626">
        <v>2988</v>
      </c>
      <c r="G48" s="626">
        <v>2722</v>
      </c>
      <c r="H48" s="681"/>
      <c r="I48" s="665">
        <v>267</v>
      </c>
      <c r="J48" s="626">
        <v>149</v>
      </c>
      <c r="K48" s="626">
        <v>118</v>
      </c>
      <c r="L48" s="594"/>
    </row>
    <row r="49" spans="1:12" ht="14.1" customHeight="1">
      <c r="A49" s="594"/>
      <c r="B49" s="608"/>
      <c r="C49" s="612"/>
      <c r="D49" s="573"/>
      <c r="E49" s="665"/>
      <c r="F49" s="626"/>
      <c r="G49" s="626"/>
      <c r="I49" s="665"/>
      <c r="J49" s="626"/>
      <c r="K49" s="626"/>
      <c r="L49" s="594"/>
    </row>
    <row r="50" spans="1:12" ht="14.1" customHeight="1">
      <c r="A50" s="594"/>
      <c r="B50" s="607" t="s">
        <v>762</v>
      </c>
      <c r="C50" s="612"/>
      <c r="D50" s="573">
        <v>2020</v>
      </c>
      <c r="E50" s="665">
        <v>12</v>
      </c>
      <c r="F50" s="665">
        <v>4</v>
      </c>
      <c r="G50" s="665">
        <v>8</v>
      </c>
      <c r="H50" s="665"/>
      <c r="I50" s="665">
        <v>19903</v>
      </c>
      <c r="J50" s="665">
        <v>9612</v>
      </c>
      <c r="K50" s="665">
        <v>10291</v>
      </c>
      <c r="L50" s="594"/>
    </row>
    <row r="51" spans="1:12" ht="14.1" customHeight="1">
      <c r="A51" s="594"/>
      <c r="B51" s="559" t="s">
        <v>787</v>
      </c>
      <c r="C51" s="628"/>
      <c r="D51" s="573">
        <v>2021</v>
      </c>
      <c r="E51" s="665">
        <v>2</v>
      </c>
      <c r="F51" s="665">
        <v>2</v>
      </c>
      <c r="G51" s="665" t="s">
        <v>31</v>
      </c>
      <c r="H51" s="665"/>
      <c r="I51" s="665">
        <v>23789</v>
      </c>
      <c r="J51" s="665">
        <v>11404</v>
      </c>
      <c r="K51" s="665">
        <v>12385</v>
      </c>
      <c r="L51" s="594"/>
    </row>
    <row r="52" spans="1:12" ht="14.1" customHeight="1">
      <c r="A52" s="594"/>
      <c r="B52" s="559"/>
      <c r="C52" s="628"/>
      <c r="D52" s="573">
        <v>2022</v>
      </c>
      <c r="E52" s="665">
        <v>4</v>
      </c>
      <c r="F52" s="665">
        <v>1</v>
      </c>
      <c r="G52" s="665">
        <v>3</v>
      </c>
      <c r="H52" s="665"/>
      <c r="I52" s="665">
        <v>20923</v>
      </c>
      <c r="J52" s="665">
        <v>10037</v>
      </c>
      <c r="K52" s="665">
        <v>10886</v>
      </c>
      <c r="L52" s="594"/>
    </row>
    <row r="53" spans="1:12" ht="14.1" customHeight="1" thickBot="1">
      <c r="A53" s="630"/>
      <c r="B53" s="684"/>
      <c r="C53" s="685"/>
      <c r="D53" s="686"/>
      <c r="E53" s="687"/>
      <c r="F53" s="688"/>
      <c r="G53" s="688"/>
      <c r="H53" s="688"/>
      <c r="I53" s="688"/>
      <c r="J53" s="688"/>
      <c r="K53" s="689"/>
      <c r="L53" s="630"/>
    </row>
    <row r="54" spans="1:12" s="674" customFormat="1" ht="16.5" customHeight="1">
      <c r="A54" s="530"/>
      <c r="B54" s="530"/>
      <c r="C54" s="530"/>
      <c r="D54" s="638"/>
      <c r="E54" s="530"/>
      <c r="F54" s="530"/>
      <c r="G54" s="672"/>
      <c r="H54" s="672"/>
      <c r="I54" s="673"/>
      <c r="J54" s="673"/>
      <c r="L54" s="418" t="s">
        <v>905</v>
      </c>
    </row>
    <row r="55" spans="1:12" s="674" customFormat="1" ht="15" customHeight="1">
      <c r="A55" s="673"/>
      <c r="B55" s="673"/>
      <c r="C55" s="673"/>
      <c r="D55" s="675"/>
      <c r="E55" s="673"/>
      <c r="F55" s="673"/>
      <c r="G55" s="673"/>
      <c r="H55" s="673"/>
      <c r="I55" s="673"/>
      <c r="J55" s="673"/>
      <c r="L55" s="419" t="s">
        <v>883</v>
      </c>
    </row>
    <row r="56" spans="1:12" ht="15" customHeight="1"/>
    <row r="57" spans="1:12" ht="15" customHeight="1"/>
    <row r="58" spans="1:12" ht="15" customHeight="1"/>
    <row r="59" spans="1:12" ht="2.25" customHeight="1"/>
    <row r="60" spans="1:12" ht="3" customHeight="1"/>
    <row r="61" spans="1:12" ht="16.5" customHeight="1"/>
    <row r="62" spans="1:12" ht="16.5" customHeight="1"/>
    <row r="63" spans="1:12" ht="14.1" customHeight="1"/>
    <row r="64" spans="1:12" ht="14.1" customHeight="1"/>
    <row r="65" spans="4:4" ht="14.1" customHeight="1"/>
    <row r="66" spans="4:4" ht="14.1" customHeight="1"/>
    <row r="67" spans="4:4" ht="14.1" customHeight="1"/>
    <row r="68" spans="4:4" ht="14.1" customHeight="1"/>
    <row r="69" spans="4:4" ht="14.1" customHeight="1"/>
    <row r="70" spans="4:4" ht="14.1" customHeight="1"/>
    <row r="71" spans="4:4" ht="14.1" customHeight="1"/>
    <row r="72" spans="4:4" ht="14.1" customHeight="1"/>
    <row r="73" spans="4:4" ht="14.1" customHeight="1"/>
    <row r="74" spans="4:4" ht="14.1" customHeight="1"/>
    <row r="75" spans="4:4" ht="14.1" customHeight="1"/>
    <row r="76" spans="4:4" s="594" customFormat="1" ht="14.1" customHeight="1">
      <c r="D76" s="623"/>
    </row>
    <row r="77" spans="4:4" s="594" customFormat="1" ht="14.1" customHeight="1">
      <c r="D77" s="623"/>
    </row>
    <row r="78" spans="4:4" s="594" customFormat="1" ht="14.1" customHeight="1">
      <c r="D78" s="623"/>
    </row>
    <row r="79" spans="4:4" s="594" customFormat="1" ht="14.1" customHeight="1">
      <c r="D79" s="623"/>
    </row>
    <row r="80" spans="4:4" s="594" customFormat="1" ht="14.1" customHeight="1">
      <c r="D80" s="623"/>
    </row>
    <row r="81" spans="4:4" s="594" customFormat="1" ht="3" customHeight="1">
      <c r="D81" s="623"/>
    </row>
    <row r="82" spans="4:4" s="691" customFormat="1" ht="13.15" customHeight="1">
      <c r="D82" s="690"/>
    </row>
    <row r="83" spans="4:4" s="691" customFormat="1" ht="13.15" customHeight="1">
      <c r="D83" s="690"/>
    </row>
    <row r="84" spans="4:4" s="594" customFormat="1">
      <c r="D84" s="623"/>
    </row>
    <row r="85" spans="4:4" s="594" customFormat="1" ht="15" customHeight="1">
      <c r="D85" s="623"/>
    </row>
    <row r="86" spans="4:4" s="594" customFormat="1" ht="15" customHeight="1">
      <c r="D86" s="623"/>
    </row>
    <row r="87" spans="4:4" s="594" customFormat="1" ht="15" customHeight="1">
      <c r="D87" s="623"/>
    </row>
    <row r="88" spans="4:4" s="594" customFormat="1" ht="15" customHeight="1">
      <c r="D88" s="623"/>
    </row>
    <row r="89" spans="4:4" s="595" customFormat="1" ht="13.5" customHeight="1">
      <c r="D89" s="728"/>
    </row>
    <row r="90" spans="4:4" s="693" customFormat="1" ht="14.25">
      <c r="D90" s="730"/>
    </row>
    <row r="91" spans="4:4" s="594" customFormat="1" ht="9.75" customHeight="1">
      <c r="D91" s="623"/>
    </row>
    <row r="92" spans="4:4" s="594" customFormat="1" ht="15" customHeight="1">
      <c r="D92" s="623"/>
    </row>
    <row r="93" spans="4:4" s="594" customFormat="1">
      <c r="D93" s="623"/>
    </row>
    <row r="94" spans="4:4" s="594" customFormat="1" ht="15" customHeight="1">
      <c r="D94" s="623"/>
    </row>
    <row r="95" spans="4:4" s="594" customFormat="1">
      <c r="D95" s="623"/>
    </row>
    <row r="96" spans="4:4" s="594" customFormat="1">
      <c r="D96" s="623"/>
    </row>
    <row r="97" spans="1:12" s="594" customFormat="1" ht="15" customHeight="1">
      <c r="A97" s="595"/>
      <c r="B97" s="595"/>
      <c r="C97" s="595"/>
      <c r="D97" s="728"/>
      <c r="E97" s="595"/>
      <c r="F97" s="595"/>
      <c r="G97" s="595"/>
      <c r="H97" s="595"/>
      <c r="I97" s="595"/>
      <c r="J97" s="595"/>
      <c r="K97" s="595"/>
      <c r="L97" s="595"/>
    </row>
    <row r="98" spans="1:12" s="594" customFormat="1">
      <c r="D98" s="623"/>
    </row>
    <row r="99" spans="1:12" s="594" customFormat="1" ht="9.75" customHeight="1">
      <c r="D99" s="623"/>
    </row>
    <row r="100" spans="1:12" s="594" customFormat="1" ht="15" customHeight="1">
      <c r="D100" s="623"/>
    </row>
    <row r="101" spans="1:12" s="594" customFormat="1">
      <c r="D101" s="623"/>
    </row>
    <row r="102" spans="1:12" s="594" customFormat="1" ht="15" customHeight="1">
      <c r="D102" s="623"/>
    </row>
    <row r="103" spans="1:12" s="594" customFormat="1">
      <c r="D103" s="623"/>
    </row>
    <row r="104" spans="1:12" s="594" customFormat="1">
      <c r="D104" s="623"/>
    </row>
    <row r="105" spans="1:12" s="594" customFormat="1">
      <c r="D105" s="623"/>
    </row>
    <row r="106" spans="1:12" s="594" customFormat="1">
      <c r="D106" s="623"/>
    </row>
    <row r="107" spans="1:12" s="594" customFormat="1">
      <c r="D107" s="623"/>
    </row>
    <row r="108" spans="1:12" s="594" customFormat="1">
      <c r="D108" s="623"/>
    </row>
    <row r="109" spans="1:12" s="594" customFormat="1">
      <c r="A109" s="595"/>
      <c r="B109" s="595"/>
      <c r="C109" s="595"/>
      <c r="D109" s="728"/>
      <c r="E109" s="595"/>
      <c r="F109" s="595"/>
      <c r="G109" s="595"/>
      <c r="H109" s="595"/>
      <c r="I109" s="595"/>
      <c r="J109" s="595"/>
      <c r="K109" s="595"/>
      <c r="L109" s="595"/>
    </row>
    <row r="110" spans="1:12" s="594" customFormat="1">
      <c r="D110" s="623"/>
    </row>
    <row r="111" spans="1:12" s="594" customFormat="1">
      <c r="A111" s="595"/>
      <c r="B111" s="595"/>
      <c r="C111" s="595"/>
      <c r="D111" s="728"/>
      <c r="E111" s="595"/>
      <c r="F111" s="595"/>
      <c r="G111" s="595"/>
      <c r="H111" s="595"/>
      <c r="I111" s="595"/>
      <c r="J111" s="595"/>
      <c r="K111" s="595"/>
      <c r="L111" s="595"/>
    </row>
    <row r="112" spans="1:12" s="594" customFormat="1">
      <c r="D112" s="623"/>
    </row>
    <row r="113" spans="1:12" s="594" customFormat="1">
      <c r="D113" s="623"/>
    </row>
    <row r="114" spans="1:12" s="594" customFormat="1">
      <c r="D114" s="623"/>
    </row>
    <row r="115" spans="1:12" s="594" customFormat="1">
      <c r="A115" s="595"/>
      <c r="B115" s="595"/>
      <c r="C115" s="595"/>
      <c r="D115" s="728"/>
      <c r="E115" s="595"/>
      <c r="F115" s="595"/>
      <c r="G115" s="595"/>
      <c r="H115" s="595"/>
      <c r="I115" s="595"/>
      <c r="J115" s="595"/>
      <c r="K115" s="595"/>
      <c r="L115" s="595"/>
    </row>
    <row r="116" spans="1:12" s="594" customFormat="1">
      <c r="D116" s="623"/>
    </row>
    <row r="117" spans="1:12" s="594" customFormat="1">
      <c r="D117" s="623"/>
    </row>
    <row r="118" spans="1:12" s="594" customFormat="1">
      <c r="A118" s="637"/>
      <c r="B118" s="637"/>
      <c r="C118" s="637"/>
      <c r="D118" s="694"/>
      <c r="E118" s="637"/>
      <c r="F118" s="637"/>
      <c r="G118" s="637"/>
      <c r="H118" s="637"/>
      <c r="I118" s="637"/>
      <c r="J118" s="637"/>
      <c r="K118" s="637"/>
      <c r="L118" s="637"/>
    </row>
    <row r="119" spans="1:12" s="594" customFormat="1">
      <c r="D119" s="623"/>
    </row>
    <row r="120" spans="1:12" s="594" customFormat="1">
      <c r="D120" s="623"/>
    </row>
    <row r="121" spans="1:12" s="594" customFormat="1">
      <c r="D121" s="623"/>
    </row>
    <row r="122" spans="1:12" s="594" customFormat="1" ht="12" customHeight="1">
      <c r="D122" s="623"/>
    </row>
    <row r="123" spans="1:12" s="594" customFormat="1" ht="12" customHeight="1">
      <c r="D123" s="623"/>
    </row>
    <row r="124" spans="1:12" s="594" customFormat="1" ht="12" customHeight="1">
      <c r="A124" s="637"/>
      <c r="B124" s="637"/>
      <c r="C124" s="637"/>
      <c r="D124" s="694"/>
      <c r="E124" s="637"/>
      <c r="F124" s="637"/>
      <c r="G124" s="637"/>
      <c r="H124" s="637"/>
      <c r="I124" s="637"/>
      <c r="J124" s="637"/>
      <c r="K124" s="637"/>
      <c r="L124" s="637"/>
    </row>
    <row r="125" spans="1:12" s="594" customFormat="1" ht="12" customHeight="1">
      <c r="A125" s="637"/>
      <c r="B125" s="637"/>
      <c r="C125" s="637"/>
      <c r="D125" s="694"/>
      <c r="E125" s="637"/>
      <c r="F125" s="637"/>
      <c r="G125" s="637"/>
      <c r="H125" s="637"/>
      <c r="I125" s="637"/>
      <c r="J125" s="637"/>
      <c r="K125" s="637"/>
      <c r="L125" s="637"/>
    </row>
    <row r="126" spans="1:12" s="594" customFormat="1">
      <c r="A126" s="637"/>
      <c r="B126" s="637"/>
      <c r="C126" s="637"/>
      <c r="D126" s="694"/>
      <c r="E126" s="637"/>
      <c r="F126" s="637"/>
      <c r="G126" s="637"/>
      <c r="H126" s="637"/>
      <c r="I126" s="637"/>
      <c r="J126" s="637"/>
      <c r="K126" s="637"/>
      <c r="L126" s="637"/>
    </row>
    <row r="127" spans="1:12" s="594" customFormat="1">
      <c r="A127" s="637"/>
      <c r="B127" s="637"/>
      <c r="C127" s="637"/>
      <c r="D127" s="694"/>
      <c r="E127" s="637"/>
      <c r="F127" s="637"/>
      <c r="G127" s="637"/>
      <c r="H127" s="637"/>
      <c r="I127" s="637"/>
      <c r="J127" s="637"/>
      <c r="K127" s="637"/>
      <c r="L127" s="637"/>
    </row>
    <row r="128" spans="1:12" s="594" customFormat="1">
      <c r="A128" s="637"/>
      <c r="B128" s="637"/>
      <c r="C128" s="637"/>
      <c r="D128" s="694"/>
      <c r="E128" s="637"/>
      <c r="F128" s="637"/>
      <c r="G128" s="637"/>
      <c r="H128" s="637"/>
      <c r="I128" s="637"/>
      <c r="J128" s="637"/>
      <c r="K128" s="637"/>
      <c r="L128" s="637"/>
    </row>
    <row r="129" spans="1:12" s="594" customFormat="1">
      <c r="A129" s="637"/>
      <c r="B129" s="637"/>
      <c r="C129" s="637"/>
      <c r="D129" s="694"/>
      <c r="E129" s="637"/>
      <c r="F129" s="637"/>
      <c r="G129" s="637"/>
      <c r="H129" s="637"/>
      <c r="I129" s="637"/>
      <c r="J129" s="637"/>
      <c r="K129" s="637"/>
      <c r="L129" s="637"/>
    </row>
    <row r="130" spans="1:12" s="594" customFormat="1">
      <c r="A130" s="637"/>
      <c r="B130" s="637"/>
      <c r="C130" s="637"/>
      <c r="D130" s="694"/>
      <c r="E130" s="637"/>
      <c r="F130" s="637"/>
      <c r="G130" s="637"/>
      <c r="H130" s="637"/>
      <c r="I130" s="637"/>
      <c r="J130" s="637"/>
      <c r="K130" s="637"/>
      <c r="L130" s="637"/>
    </row>
    <row r="131" spans="1:12" s="594" customFormat="1">
      <c r="A131" s="637"/>
      <c r="B131" s="637"/>
      <c r="C131" s="637"/>
      <c r="D131" s="694"/>
      <c r="E131" s="637"/>
      <c r="F131" s="637"/>
      <c r="G131" s="637"/>
      <c r="H131" s="637"/>
      <c r="I131" s="637"/>
      <c r="J131" s="637"/>
      <c r="K131" s="637"/>
      <c r="L131" s="637"/>
    </row>
    <row r="132" spans="1:12" s="594" customFormat="1">
      <c r="A132" s="637"/>
      <c r="B132" s="637"/>
      <c r="C132" s="637"/>
      <c r="D132" s="694"/>
      <c r="E132" s="637"/>
      <c r="F132" s="637"/>
      <c r="G132" s="637"/>
      <c r="H132" s="637"/>
      <c r="I132" s="637"/>
      <c r="J132" s="637"/>
      <c r="K132" s="637"/>
      <c r="L132" s="637"/>
    </row>
    <row r="133" spans="1:12" s="594" customFormat="1">
      <c r="A133" s="637"/>
      <c r="B133" s="637"/>
      <c r="C133" s="637"/>
      <c r="D133" s="694"/>
      <c r="E133" s="637"/>
      <c r="F133" s="637"/>
      <c r="G133" s="637"/>
      <c r="H133" s="637"/>
      <c r="I133" s="637"/>
      <c r="J133" s="637"/>
      <c r="K133" s="637"/>
      <c r="L133" s="637"/>
    </row>
    <row r="134" spans="1:12" s="594" customFormat="1">
      <c r="A134" s="637"/>
      <c r="B134" s="637"/>
      <c r="C134" s="637"/>
      <c r="D134" s="694"/>
      <c r="E134" s="637"/>
      <c r="F134" s="637"/>
      <c r="G134" s="637"/>
      <c r="H134" s="637"/>
      <c r="I134" s="637"/>
      <c r="J134" s="637"/>
      <c r="K134" s="637"/>
      <c r="L134" s="637"/>
    </row>
    <row r="135" spans="1:12" s="594" customFormat="1">
      <c r="A135" s="637"/>
      <c r="B135" s="637"/>
      <c r="C135" s="637"/>
      <c r="D135" s="694"/>
      <c r="E135" s="637"/>
      <c r="F135" s="637"/>
      <c r="G135" s="637"/>
      <c r="H135" s="637"/>
      <c r="I135" s="637"/>
      <c r="J135" s="637"/>
      <c r="K135" s="637"/>
      <c r="L135" s="637"/>
    </row>
    <row r="136" spans="1:12" s="594" customFormat="1">
      <c r="A136" s="637"/>
      <c r="B136" s="637"/>
      <c r="C136" s="637"/>
      <c r="D136" s="694"/>
      <c r="E136" s="637"/>
      <c r="F136" s="637"/>
      <c r="G136" s="637"/>
      <c r="H136" s="637"/>
      <c r="I136" s="637"/>
      <c r="J136" s="637"/>
      <c r="K136" s="637"/>
      <c r="L136" s="637"/>
    </row>
    <row r="137" spans="1:12" s="594" customFormat="1">
      <c r="A137" s="637"/>
      <c r="B137" s="637"/>
      <c r="C137" s="637"/>
      <c r="D137" s="694"/>
      <c r="E137" s="637"/>
      <c r="F137" s="637"/>
      <c r="G137" s="637"/>
      <c r="H137" s="637"/>
      <c r="I137" s="637"/>
      <c r="J137" s="637"/>
      <c r="K137" s="637"/>
      <c r="L137" s="637"/>
    </row>
    <row r="138" spans="1:12" s="594" customFormat="1">
      <c r="A138" s="637"/>
      <c r="B138" s="637"/>
      <c r="C138" s="637"/>
      <c r="D138" s="694"/>
      <c r="E138" s="637"/>
      <c r="F138" s="637"/>
      <c r="G138" s="637"/>
      <c r="H138" s="637"/>
      <c r="I138" s="637"/>
      <c r="J138" s="637"/>
      <c r="K138" s="637"/>
      <c r="L138" s="637"/>
    </row>
    <row r="139" spans="1:12" s="594" customFormat="1">
      <c r="A139" s="637"/>
      <c r="B139" s="637"/>
      <c r="C139" s="637"/>
      <c r="D139" s="694"/>
      <c r="E139" s="637"/>
      <c r="F139" s="637"/>
      <c r="G139" s="637"/>
      <c r="H139" s="637"/>
      <c r="I139" s="637"/>
      <c r="J139" s="637"/>
      <c r="K139" s="637"/>
      <c r="L139" s="637"/>
    </row>
    <row r="140" spans="1:12" s="594" customFormat="1">
      <c r="A140" s="637"/>
      <c r="B140" s="637"/>
      <c r="C140" s="637"/>
      <c r="D140" s="694"/>
      <c r="E140" s="637"/>
      <c r="F140" s="637"/>
      <c r="G140" s="637"/>
      <c r="H140" s="637"/>
      <c r="I140" s="637"/>
      <c r="J140" s="637"/>
      <c r="K140" s="637"/>
      <c r="L140" s="637"/>
    </row>
    <row r="141" spans="1:12" s="594" customFormat="1">
      <c r="A141" s="637"/>
      <c r="B141" s="637"/>
      <c r="C141" s="637"/>
      <c r="D141" s="694"/>
      <c r="E141" s="637"/>
      <c r="F141" s="637"/>
      <c r="G141" s="637"/>
      <c r="H141" s="637"/>
      <c r="I141" s="637"/>
      <c r="J141" s="637"/>
      <c r="K141" s="637"/>
      <c r="L141" s="637"/>
    </row>
    <row r="142" spans="1:12" s="594" customFormat="1">
      <c r="A142" s="637"/>
      <c r="B142" s="637"/>
      <c r="C142" s="637"/>
      <c r="D142" s="694"/>
      <c r="E142" s="637"/>
      <c r="F142" s="637"/>
      <c r="G142" s="637"/>
      <c r="H142" s="637"/>
      <c r="I142" s="637"/>
      <c r="J142" s="637"/>
      <c r="K142" s="637"/>
      <c r="L142" s="637"/>
    </row>
    <row r="143" spans="1:12" s="594" customFormat="1">
      <c r="D143" s="623"/>
    </row>
    <row r="144" spans="1:12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  <row r="509" spans="4:4" s="594" customFormat="1">
      <c r="D509" s="623"/>
    </row>
    <row r="510" spans="4:4" s="594" customFormat="1">
      <c r="D510" s="623"/>
    </row>
    <row r="511" spans="4:4" s="594" customFormat="1">
      <c r="D511" s="623"/>
    </row>
    <row r="512" spans="4:4" s="594" customFormat="1">
      <c r="D512" s="623"/>
    </row>
    <row r="513" spans="4:4" s="594" customFormat="1">
      <c r="D513" s="623"/>
    </row>
    <row r="514" spans="4:4" s="594" customFormat="1">
      <c r="D514" s="623"/>
    </row>
    <row r="515" spans="4:4" s="594" customFormat="1">
      <c r="D515" s="623"/>
    </row>
    <row r="516" spans="4:4" s="594" customFormat="1">
      <c r="D516" s="623"/>
    </row>
    <row r="517" spans="4:4" s="594" customFormat="1">
      <c r="D517" s="623"/>
    </row>
    <row r="518" spans="4:4" s="594" customFormat="1">
      <c r="D518" s="623"/>
    </row>
    <row r="519" spans="4:4" s="594" customFormat="1">
      <c r="D519" s="623"/>
    </row>
    <row r="520" spans="4:4" s="594" customFormat="1">
      <c r="D520" s="623"/>
    </row>
    <row r="521" spans="4:4" s="594" customFormat="1">
      <c r="D521" s="623"/>
    </row>
    <row r="522" spans="4:4" s="594" customFormat="1">
      <c r="D522" s="623"/>
    </row>
    <row r="523" spans="4:4" s="594" customFormat="1">
      <c r="D523" s="623"/>
    </row>
    <row r="524" spans="4:4" s="594" customFormat="1">
      <c r="D524" s="623"/>
    </row>
    <row r="525" spans="4:4" s="594" customFormat="1">
      <c r="D525" s="623"/>
    </row>
    <row r="526" spans="4:4" s="594" customFormat="1">
      <c r="D526" s="623"/>
    </row>
    <row r="527" spans="4:4" s="594" customFormat="1">
      <c r="D527" s="623"/>
    </row>
    <row r="528" spans="4:4" s="594" customFormat="1">
      <c r="D528" s="623"/>
    </row>
    <row r="529" spans="4:4" s="594" customFormat="1">
      <c r="D529" s="623"/>
    </row>
    <row r="530" spans="4:4" s="594" customFormat="1">
      <c r="D530" s="623"/>
    </row>
    <row r="531" spans="4:4" s="594" customFormat="1">
      <c r="D531" s="623"/>
    </row>
    <row r="532" spans="4:4" s="594" customFormat="1">
      <c r="D532" s="623"/>
    </row>
    <row r="533" spans="4:4" s="594" customFormat="1">
      <c r="D533" s="623"/>
    </row>
    <row r="534" spans="4:4" s="594" customFormat="1">
      <c r="D534" s="623"/>
    </row>
    <row r="535" spans="4:4" s="594" customFormat="1">
      <c r="D535" s="623"/>
    </row>
    <row r="536" spans="4:4" s="594" customFormat="1">
      <c r="D536" s="623"/>
    </row>
    <row r="537" spans="4:4" s="594" customFormat="1">
      <c r="D537" s="623"/>
    </row>
    <row r="538" spans="4:4" s="594" customFormat="1">
      <c r="D538" s="623"/>
    </row>
    <row r="539" spans="4:4" s="594" customFormat="1">
      <c r="D539" s="623"/>
    </row>
    <row r="540" spans="4:4" s="594" customFormat="1">
      <c r="D540" s="623"/>
    </row>
    <row r="541" spans="4:4" s="594" customFormat="1">
      <c r="D541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  <rowBreaks count="1" manualBreakCount="1">
    <brk id="83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9">
    <tabColor rgb="FF92D050"/>
  </sheetPr>
  <dimension ref="A1:T471"/>
  <sheetViews>
    <sheetView showGridLines="0" view="pageBreakPreview" topLeftCell="B1" zoomScaleNormal="100" zoomScaleSheetLayoutView="100" workbookViewId="0">
      <selection activeCell="E33" sqref="E33"/>
    </sheetView>
  </sheetViews>
  <sheetFormatPr defaultColWidth="7.5703125" defaultRowHeight="16.5"/>
  <cols>
    <col min="1" max="1" width="1.85546875" style="598" customWidth="1"/>
    <col min="2" max="2" width="13.5703125" style="598" customWidth="1"/>
    <col min="3" max="3" width="28.28515625" style="598" customWidth="1"/>
    <col min="4" max="4" width="9.5703125" style="605" customWidth="1"/>
    <col min="5" max="5" width="16.7109375" style="646" customWidth="1"/>
    <col min="6" max="6" width="18.85546875" style="598" customWidth="1"/>
    <col min="7" max="7" width="21.28515625" style="598" customWidth="1"/>
    <col min="8" max="8" width="1.85546875" style="598" customWidth="1"/>
    <col min="9" max="9" width="19" style="598" customWidth="1"/>
    <col min="10" max="10" width="2.85546875" style="598" customWidth="1"/>
    <col min="11" max="11" width="46.7109375" style="598" customWidth="1"/>
    <col min="12" max="12" width="1.7109375" style="598" customWidth="1"/>
    <col min="13" max="13" width="10.85546875" style="598" customWidth="1"/>
    <col min="14" max="14" width="10.7109375" style="598" customWidth="1"/>
    <col min="15" max="15" width="14.85546875" style="598" customWidth="1"/>
    <col min="16" max="16" width="4" style="598" customWidth="1"/>
    <col min="17" max="17" width="10.85546875" style="598" customWidth="1"/>
    <col min="18" max="18" width="10.7109375" style="598" customWidth="1"/>
    <col min="19" max="19" width="14.85546875" style="598" customWidth="1"/>
    <col min="20" max="20" width="1" style="598" customWidth="1"/>
    <col min="21" max="21" width="3.85546875" style="598" customWidth="1"/>
    <col min="22" max="22" width="7.5703125" style="598"/>
    <col min="23" max="24" width="7.5703125" style="598" customWidth="1"/>
    <col min="25" max="27" width="7.5703125" style="598"/>
    <col min="28" max="28" width="7.5703125" style="598" customWidth="1"/>
    <col min="29" max="16384" width="7.5703125" style="598"/>
  </cols>
  <sheetData>
    <row r="1" spans="1:20" s="594" customFormat="1" ht="10.15" customHeight="1">
      <c r="C1" s="595"/>
      <c r="D1" s="728"/>
      <c r="E1" s="597"/>
    </row>
    <row r="2" spans="1:20" s="594" customFormat="1" ht="10.15" customHeight="1">
      <c r="C2" s="595"/>
      <c r="D2" s="728"/>
      <c r="E2" s="597"/>
    </row>
    <row r="3" spans="1:20" ht="16.5" customHeight="1">
      <c r="B3" s="599" t="s">
        <v>965</v>
      </c>
      <c r="C3" s="600" t="s">
        <v>995</v>
      </c>
      <c r="D3" s="601"/>
      <c r="E3" s="598"/>
    </row>
    <row r="4" spans="1:20" ht="15" customHeight="1">
      <c r="B4" s="599"/>
      <c r="C4" s="600" t="s">
        <v>1339</v>
      </c>
      <c r="D4" s="601"/>
      <c r="E4" s="598"/>
    </row>
    <row r="5" spans="1:20" ht="16.5" customHeight="1">
      <c r="B5" s="602" t="s">
        <v>966</v>
      </c>
      <c r="C5" s="603" t="s">
        <v>996</v>
      </c>
      <c r="D5" s="604"/>
      <c r="E5" s="598"/>
    </row>
    <row r="6" spans="1:20" ht="15" customHeight="1">
      <c r="B6" s="602"/>
      <c r="C6" s="603" t="s">
        <v>1322</v>
      </c>
      <c r="D6" s="604"/>
      <c r="E6" s="598"/>
    </row>
    <row r="7" spans="1:20" s="594" customFormat="1" ht="10.15" customHeight="1" thickBot="1">
      <c r="A7" s="603"/>
      <c r="B7" s="598"/>
      <c r="C7" s="598"/>
      <c r="D7" s="605"/>
      <c r="E7" s="597"/>
    </row>
    <row r="8" spans="1:20" s="584" customFormat="1" ht="14.25" thickTop="1">
      <c r="A8" s="606"/>
      <c r="B8" s="1222" t="s">
        <v>741</v>
      </c>
      <c r="C8" s="1223"/>
      <c r="D8" s="737" t="s">
        <v>3</v>
      </c>
      <c r="E8" s="1936" t="s">
        <v>4</v>
      </c>
      <c r="F8" s="1936"/>
      <c r="G8" s="1936"/>
      <c r="H8" s="1227"/>
    </row>
    <row r="9" spans="1:20" s="584" customFormat="1" ht="13.5">
      <c r="B9" s="559" t="s">
        <v>744</v>
      </c>
      <c r="C9" s="612"/>
      <c r="D9" s="613" t="s">
        <v>8</v>
      </c>
      <c r="E9" s="1933" t="s">
        <v>9</v>
      </c>
      <c r="F9" s="1933"/>
      <c r="G9" s="1933"/>
      <c r="H9" s="614"/>
    </row>
    <row r="10" spans="1:20" s="584" customFormat="1" ht="13.5">
      <c r="C10" s="608"/>
      <c r="D10" s="615"/>
      <c r="E10" s="616" t="s">
        <v>4</v>
      </c>
      <c r="F10" s="616" t="s">
        <v>37</v>
      </c>
      <c r="G10" s="616" t="s">
        <v>38</v>
      </c>
    </row>
    <row r="11" spans="1:20" s="584" customFormat="1" ht="13.5">
      <c r="D11" s="615"/>
      <c r="E11" s="617" t="s">
        <v>9</v>
      </c>
      <c r="F11" s="617" t="s">
        <v>39</v>
      </c>
      <c r="G11" s="617" t="s">
        <v>40</v>
      </c>
      <c r="H11" s="618"/>
      <c r="I11" s="612"/>
      <c r="J11" s="612"/>
      <c r="K11" s="612"/>
      <c r="L11" s="612"/>
      <c r="M11" s="612"/>
      <c r="N11" s="612"/>
      <c r="O11" s="612"/>
      <c r="P11" s="612"/>
      <c r="Q11" s="612"/>
      <c r="R11" s="612"/>
      <c r="S11" s="612"/>
      <c r="T11" s="612"/>
    </row>
    <row r="12" spans="1:20" s="594" customFormat="1" ht="8.1" customHeight="1">
      <c r="A12" s="619"/>
      <c r="B12" s="619"/>
      <c r="C12" s="619"/>
      <c r="D12" s="620"/>
      <c r="E12" s="621"/>
      <c r="F12" s="621"/>
      <c r="G12" s="621"/>
      <c r="H12" s="622"/>
    </row>
    <row r="13" spans="1:20" s="594" customFormat="1" ht="8.1" customHeight="1">
      <c r="D13" s="623"/>
      <c r="E13" s="597"/>
      <c r="F13" s="597"/>
      <c r="G13" s="597"/>
      <c r="H13" s="624"/>
    </row>
    <row r="14" spans="1:20" s="594" customFormat="1" ht="16.5" customHeight="1">
      <c r="B14" s="607" t="s">
        <v>780</v>
      </c>
      <c r="C14" s="584"/>
      <c r="D14" s="1512">
        <v>2020</v>
      </c>
      <c r="E14" s="569">
        <f t="shared" ref="E14:G16" si="0">SUM(E18,E22,E26,E30,E34,E38,E42,E46,E50)</f>
        <v>103906</v>
      </c>
      <c r="F14" s="569">
        <f t="shared" si="0"/>
        <v>47946</v>
      </c>
      <c r="G14" s="569">
        <f t="shared" si="0"/>
        <v>55960</v>
      </c>
      <c r="H14" s="625"/>
    </row>
    <row r="15" spans="1:20" s="594" customFormat="1" ht="16.149999999999999" customHeight="1">
      <c r="B15" s="559" t="s">
        <v>781</v>
      </c>
      <c r="C15" s="584"/>
      <c r="D15" s="1512">
        <v>2021</v>
      </c>
      <c r="E15" s="569">
        <f t="shared" si="0"/>
        <v>132069</v>
      </c>
      <c r="F15" s="569">
        <f t="shared" si="0"/>
        <v>60326</v>
      </c>
      <c r="G15" s="569">
        <f t="shared" si="0"/>
        <v>71742</v>
      </c>
      <c r="H15" s="625"/>
    </row>
    <row r="16" spans="1:20" s="594" customFormat="1" ht="13.15" customHeight="1">
      <c r="B16" s="584"/>
      <c r="C16" s="584"/>
      <c r="D16" s="1512">
        <v>2022</v>
      </c>
      <c r="E16" s="569">
        <f t="shared" si="0"/>
        <v>130816</v>
      </c>
      <c r="F16" s="569">
        <f t="shared" si="0"/>
        <v>59504</v>
      </c>
      <c r="G16" s="569">
        <f t="shared" si="0"/>
        <v>71312</v>
      </c>
      <c r="H16" s="627"/>
    </row>
    <row r="17" spans="2:11" s="594" customFormat="1" ht="15" customHeight="1">
      <c r="B17" s="584"/>
      <c r="C17" s="584"/>
      <c r="D17" s="573"/>
      <c r="E17" s="626"/>
      <c r="F17" s="626"/>
      <c r="G17" s="626"/>
      <c r="H17" s="629"/>
    </row>
    <row r="18" spans="2:11" s="594" customFormat="1" ht="15.75" customHeight="1">
      <c r="B18" s="607" t="s">
        <v>747</v>
      </c>
      <c r="C18" s="612"/>
      <c r="D18" s="573">
        <v>2020</v>
      </c>
      <c r="E18" s="626">
        <f>SUM('6.37'!E18,'6.37'!I18,'6.37 (2)'!E18,'6.37 (2)'!I18,'6.37 (3)'!E18,'6.37 (3)'!I18)</f>
        <v>5876</v>
      </c>
      <c r="F18" s="626">
        <f>SUM('6.37'!F18,'6.37'!J18,'6.37 (2)'!F18,'6.37 (2)'!J18,'6.37 (3)'!F18,'6.37 (3)'!J18)</f>
        <v>666</v>
      </c>
      <c r="G18" s="626">
        <f>SUM('6.37'!G18,'6.37'!K18,'6.37 (2)'!G18,'6.37 (2)'!K18,'6.37 (3)'!G18,'6.37 (3)'!K18)</f>
        <v>5210</v>
      </c>
      <c r="H18" s="629"/>
    </row>
    <row r="19" spans="2:11" s="594" customFormat="1" ht="15" customHeight="1">
      <c r="B19" s="559" t="s">
        <v>748</v>
      </c>
      <c r="C19" s="628"/>
      <c r="D19" s="573">
        <v>2021</v>
      </c>
      <c r="E19" s="626">
        <f>SUM('6.37'!E19,'6.37'!I19,'6.37 (2)'!E19,'6.37 (2)'!I19,'6.37 (3)'!E19,'6.37 (3)'!I19)</f>
        <v>7140</v>
      </c>
      <c r="F19" s="626">
        <f>SUM('6.37'!F19,'6.37'!J19,'6.37 (2)'!F19,'6.37 (2)'!J19,'6.37 (3)'!F19,'6.37 (3)'!J19)</f>
        <v>901</v>
      </c>
      <c r="G19" s="626">
        <f>SUM('6.37'!G19,'6.37'!K19,'6.37 (2)'!G19,'6.37 (2)'!K19,'6.37 (3)'!G19,'6.37 (3)'!K19)</f>
        <v>6239</v>
      </c>
      <c r="H19" s="629"/>
    </row>
    <row r="20" spans="2:11" s="594" customFormat="1" ht="15" customHeight="1">
      <c r="B20" s="559"/>
      <c r="C20" s="628"/>
      <c r="D20" s="573">
        <v>2022</v>
      </c>
      <c r="E20" s="626">
        <f>SUM('6.37'!E20,'6.37'!I20,'6.37 (2)'!E20,'6.37 (2)'!I20,'6.37 (3)'!E20,'6.37 (3)'!I20)</f>
        <v>7122</v>
      </c>
      <c r="F20" s="626">
        <f>SUM('6.37'!F20,'6.37'!J20,'6.37 (2)'!F20,'6.37 (2)'!J20,'6.37 (3)'!F20,'6.37 (3)'!J20)</f>
        <v>820</v>
      </c>
      <c r="G20" s="626">
        <f>SUM('6.37'!G20,'6.37'!K20,'6.37 (2)'!G20,'6.37 (2)'!K20,'6.37 (3)'!G20,'6.37 (3)'!K20)</f>
        <v>6302</v>
      </c>
      <c r="H20" s="627"/>
    </row>
    <row r="21" spans="2:11" s="594" customFormat="1" ht="15" customHeight="1">
      <c r="B21" s="559"/>
      <c r="C21" s="628"/>
      <c r="D21" s="573"/>
      <c r="E21" s="626"/>
      <c r="F21" s="626"/>
      <c r="G21" s="626"/>
      <c r="H21" s="629"/>
    </row>
    <row r="22" spans="2:11" s="594" customFormat="1">
      <c r="B22" s="607" t="s">
        <v>749</v>
      </c>
      <c r="C22" s="584"/>
      <c r="D22" s="573">
        <v>2020</v>
      </c>
      <c r="E22" s="626">
        <f>SUM('6.37'!E22,'6.37'!I22,'6.37 (2)'!E22,'6.37 (2)'!I22,'6.37 (3)'!E22,'6.37 (3)'!I22)</f>
        <v>9880</v>
      </c>
      <c r="F22" s="626">
        <f>SUM('6.37'!F22,'6.37'!J22,'6.37 (2)'!F22,'6.37 (2)'!J22,'6.37 (3)'!F22,'6.37 (3)'!J22)</f>
        <v>4477</v>
      </c>
      <c r="G22" s="626">
        <f>SUM('6.37'!G22,'6.37'!K22,'6.37 (2)'!G22,'6.37 (2)'!K22,'6.37 (3)'!G22,'6.37 (3)'!K22)</f>
        <v>5403</v>
      </c>
      <c r="H22" s="629"/>
    </row>
    <row r="23" spans="2:11" s="594" customFormat="1">
      <c r="B23" s="559" t="s">
        <v>750</v>
      </c>
      <c r="C23" s="607"/>
      <c r="D23" s="573">
        <v>2021</v>
      </c>
      <c r="E23" s="626">
        <f>SUM('6.37'!E23,'6.37'!I23,'6.37 (2)'!E23,'6.37 (2)'!I23,'6.37 (3)'!E23,'6.37 (3)'!I23)</f>
        <v>9501</v>
      </c>
      <c r="F23" s="626">
        <f>SUM('6.37'!F23,'6.37'!J23,'6.37 (2)'!F23,'6.37 (2)'!J23,'6.37 (3)'!F23,'6.37 (3)'!J23)</f>
        <v>4216</v>
      </c>
      <c r="G23" s="626">
        <f>SUM('6.37'!G23,'6.37'!K23,'6.37 (2)'!G23,'6.37 (2)'!K23,'6.37 (3)'!G23,'6.37 (3)'!K23)</f>
        <v>5285</v>
      </c>
      <c r="H23" s="629"/>
    </row>
    <row r="24" spans="2:11" s="594" customFormat="1">
      <c r="B24" s="559"/>
      <c r="C24" s="607"/>
      <c r="D24" s="573">
        <v>2022</v>
      </c>
      <c r="E24" s="626">
        <f>SUM('6.37'!E24,'6.37'!I24,'6.37 (2)'!E24,'6.37 (2)'!I24,'6.37 (3)'!E24,'6.37 (3)'!I24)</f>
        <v>8775</v>
      </c>
      <c r="F24" s="626">
        <f>SUM('6.37'!F24,'6.37'!J24,'6.37 (2)'!F24,'6.37 (2)'!J24,'6.37 (3)'!F24,'6.37 (3)'!J24)</f>
        <v>3949</v>
      </c>
      <c r="G24" s="626">
        <f>SUM('6.37'!G24,'6.37'!K24,'6.37 (2)'!G24,'6.37 (2)'!K24,'6.37 (3)'!G24,'6.37 (3)'!K24)</f>
        <v>4826</v>
      </c>
      <c r="H24" s="629"/>
    </row>
    <row r="25" spans="2:11" s="594" customFormat="1">
      <c r="B25" s="559"/>
      <c r="C25" s="607"/>
      <c r="D25" s="573"/>
      <c r="E25" s="626"/>
      <c r="F25" s="626"/>
      <c r="G25" s="626"/>
      <c r="H25" s="629"/>
    </row>
    <row r="26" spans="2:11" s="594" customFormat="1">
      <c r="B26" s="607" t="s">
        <v>751</v>
      </c>
      <c r="C26" s="612"/>
      <c r="D26" s="573">
        <v>2020</v>
      </c>
      <c r="E26" s="626">
        <f>SUM('6.37'!E26,'6.37'!I26,'6.37 (2)'!E26,'6.37 (2)'!I26,'6.37 (3)'!E26,'6.37 (3)'!I26)</f>
        <v>36701</v>
      </c>
      <c r="F26" s="626">
        <f>SUM('6.37'!F26,'6.37'!J26,'6.37 (2)'!F26,'6.37 (2)'!J26,'6.37 (3)'!F26,'6.37 (3)'!J26)</f>
        <v>14743</v>
      </c>
      <c r="G26" s="626">
        <f>SUM('6.37'!G26,'6.37'!K26,'6.37 (2)'!G26,'6.37 (2)'!K26,'6.37 (3)'!G26,'6.37 (3)'!K26)</f>
        <v>21958</v>
      </c>
      <c r="H26" s="629"/>
    </row>
    <row r="27" spans="2:11" s="594" customFormat="1">
      <c r="B27" s="559" t="s">
        <v>752</v>
      </c>
      <c r="C27" s="628"/>
      <c r="D27" s="573">
        <v>2021</v>
      </c>
      <c r="E27" s="626">
        <f>SUM('6.37'!E27,'6.37'!I27,'6.37 (2)'!E27,'6.37 (2)'!I27,'6.37 (3)'!E27,'6.37 (3)'!I27)</f>
        <v>49117</v>
      </c>
      <c r="F27" s="626">
        <f>SUM('6.37'!F27,'6.37'!J27,'6.37 (2)'!F27,'6.37 (2)'!J27,'6.37 (3)'!F27,'6.37 (3)'!J27)</f>
        <v>19352</v>
      </c>
      <c r="G27" s="626">
        <f>SUM('6.37'!G27,'6.37'!K27,'6.37 (2)'!G27,'6.37 (2)'!K27,'6.37 (3)'!G27,'6.37 (3)'!K27)</f>
        <v>29765</v>
      </c>
      <c r="H27" s="629"/>
    </row>
    <row r="28" spans="2:11" s="594" customFormat="1">
      <c r="B28" s="559"/>
      <c r="C28" s="628"/>
      <c r="D28" s="573">
        <v>2022</v>
      </c>
      <c r="E28" s="626">
        <f>SUM('6.37'!E28,'6.37'!I28,'6.37 (2)'!E28,'6.37 (2)'!I28,'6.37 (3)'!E28,'6.37 (3)'!I28)</f>
        <v>52705</v>
      </c>
      <c r="F28" s="626">
        <f>SUM('6.37'!F28,'6.37'!J28,'6.37 (2)'!F28,'6.37 (2)'!J28,'6.37 (3)'!F28,'6.37 (3)'!J28)</f>
        <v>20960</v>
      </c>
      <c r="G28" s="626">
        <f>SUM('6.37'!G28,'6.37'!K28,'6.37 (2)'!G28,'6.37 (2)'!K28,'6.37 (3)'!G28,'6.37 (3)'!K28)</f>
        <v>31745</v>
      </c>
      <c r="H28" s="629"/>
    </row>
    <row r="29" spans="2:11" s="594" customFormat="1">
      <c r="B29" s="559"/>
      <c r="C29" s="628"/>
      <c r="D29" s="573"/>
      <c r="E29" s="626"/>
      <c r="F29" s="626"/>
      <c r="G29" s="626"/>
      <c r="H29" s="629"/>
    </row>
    <row r="30" spans="2:11" s="594" customFormat="1">
      <c r="B30" s="607" t="s">
        <v>753</v>
      </c>
      <c r="C30" s="584"/>
      <c r="D30" s="573">
        <v>2020</v>
      </c>
      <c r="E30" s="626">
        <f>SUM('6.37'!E30,'6.37'!I30,'6.37 (2)'!E30,'6.37 (2)'!I30,'6.37 (3)'!E30,'6.37 (3)'!I30)</f>
        <v>7416</v>
      </c>
      <c r="F30" s="626">
        <f>SUM('6.37'!F30,'6.37'!J30,'6.37 (2)'!F30,'6.37 (2)'!J30,'6.37 (3)'!F30,'6.37 (3)'!J30)</f>
        <v>5278</v>
      </c>
      <c r="G30" s="626">
        <f>SUM('6.37'!G30,'6.37'!K30,'6.37 (2)'!G30,'6.37 (2)'!K30,'6.37 (3)'!G30,'6.37 (3)'!K30)</f>
        <v>2138</v>
      </c>
      <c r="H30" s="629"/>
    </row>
    <row r="31" spans="2:11" s="594" customFormat="1">
      <c r="B31" s="559" t="s">
        <v>1193</v>
      </c>
      <c r="C31" s="584"/>
      <c r="D31" s="573">
        <v>2021</v>
      </c>
      <c r="E31" s="626">
        <f>SUM('6.37'!E31,'6.37'!I31,'6.37 (2)'!E31,'6.37 (2)'!I31,'6.37 (3)'!E31,'6.37 (3)'!I31)</f>
        <v>11513</v>
      </c>
      <c r="F31" s="626">
        <f>SUM('6.37'!F31,'6.37'!J31,'6.37 (2)'!F31,'6.37 (2)'!J31,'6.37 (3)'!F31,'6.37 (3)'!J31)</f>
        <v>8178</v>
      </c>
      <c r="G31" s="626">
        <f>SUM('6.37'!G31,'6.37'!K31,'6.37 (2)'!G31,'6.37 (2)'!K31,'6.37 (3)'!G31,'6.37 (3)'!K31)</f>
        <v>3334</v>
      </c>
      <c r="H31" s="629"/>
    </row>
    <row r="32" spans="2:11" s="594" customFormat="1">
      <c r="B32" s="559"/>
      <c r="C32" s="584"/>
      <c r="D32" s="573">
        <v>2022</v>
      </c>
      <c r="E32" s="626">
        <f>SUM('6.37'!E32,'6.37'!I32,'6.37 (2)'!E32,'6.37 (2)'!I32,'6.37 (3)'!E32,'6.37 (3)'!I32)</f>
        <v>11893</v>
      </c>
      <c r="F32" s="626">
        <f>SUM('6.37'!F32,'6.37'!J32,'6.37 (2)'!F32,'6.37 (2)'!J32,'6.37 (3)'!F32,'6.37 (3)'!J32)</f>
        <v>8204</v>
      </c>
      <c r="G32" s="626">
        <f>SUM('6.37'!G32,'6.37'!K32,'6.37 (2)'!G32,'6.37 (2)'!K32,'6.37 (3)'!G32,'6.37 (3)'!K32)</f>
        <v>3689</v>
      </c>
      <c r="H32" s="629"/>
      <c r="I32" s="595"/>
      <c r="J32" s="595"/>
      <c r="K32" s="595"/>
    </row>
    <row r="33" spans="2:20" s="594" customFormat="1">
      <c r="B33" s="559"/>
      <c r="C33" s="584"/>
      <c r="D33" s="573"/>
      <c r="E33" s="626"/>
      <c r="F33" s="626"/>
      <c r="G33" s="626"/>
      <c r="H33" s="629"/>
    </row>
    <row r="34" spans="2:20" s="594" customFormat="1">
      <c r="B34" s="607" t="s">
        <v>754</v>
      </c>
      <c r="C34" s="612"/>
      <c r="D34" s="573">
        <v>2020</v>
      </c>
      <c r="E34" s="626">
        <f>SUM('6.37'!E34,'6.37'!I34,'6.37 (2)'!E34,'6.37 (2)'!I34,'6.37 (3)'!E34,'6.37 (3)'!I34)</f>
        <v>11911</v>
      </c>
      <c r="F34" s="626">
        <f>SUM('6.37'!F34,'6.37'!J34,'6.37 (2)'!F34,'6.37 (2)'!J34,'6.37 (3)'!F34,'6.37 (3)'!J34)</f>
        <v>8546</v>
      </c>
      <c r="G34" s="626">
        <f>SUM('6.37'!G34,'6.37'!K34,'6.37 (2)'!G34,'6.37 (2)'!K34,'6.37 (3)'!G34,'6.37 (3)'!K34)</f>
        <v>3365</v>
      </c>
      <c r="H34" s="629"/>
      <c r="L34" s="595"/>
      <c r="M34" s="595"/>
      <c r="N34" s="595"/>
      <c r="O34" s="595"/>
      <c r="P34" s="595"/>
      <c r="Q34" s="595"/>
      <c r="R34" s="595"/>
      <c r="S34" s="595"/>
      <c r="T34" s="595"/>
    </row>
    <row r="35" spans="2:20" s="594" customFormat="1">
      <c r="B35" s="559" t="s">
        <v>755</v>
      </c>
      <c r="C35" s="628"/>
      <c r="D35" s="573">
        <v>2021</v>
      </c>
      <c r="E35" s="626">
        <f>SUM('6.37'!E35,'6.37'!I35,'6.37 (2)'!E35,'6.37 (2)'!I35,'6.37 (3)'!E35,'6.37 (3)'!I35)</f>
        <v>14840</v>
      </c>
      <c r="F35" s="626">
        <f>SUM('6.37'!F35,'6.37'!J35,'6.37 (2)'!F35,'6.37 (2)'!J35,'6.37 (3)'!F35,'6.37 (3)'!J35)</f>
        <v>10521</v>
      </c>
      <c r="G35" s="626">
        <f>SUM('6.37'!G35,'6.37'!K35,'6.37 (2)'!G35,'6.37 (2)'!K35,'6.37 (3)'!G35,'6.37 (3)'!K35)</f>
        <v>4319</v>
      </c>
      <c r="H35" s="629"/>
    </row>
    <row r="36" spans="2:20" s="594" customFormat="1">
      <c r="B36" s="559"/>
      <c r="C36" s="628"/>
      <c r="D36" s="573">
        <v>2022</v>
      </c>
      <c r="E36" s="626">
        <f>SUM('6.37'!E36,'6.37'!I36,'6.37 (2)'!E36,'6.37 (2)'!I36,'6.37 (3)'!E36,'6.37 (3)'!I36)</f>
        <v>12934</v>
      </c>
      <c r="F36" s="626">
        <f>SUM('6.37'!F36,'6.37'!J36,'6.37 (2)'!F36,'6.37 (2)'!J36,'6.37 (3)'!F36,'6.37 (3)'!J36)</f>
        <v>9237</v>
      </c>
      <c r="G36" s="626">
        <f>SUM('6.37'!G36,'6.37'!K36,'6.37 (2)'!G36,'6.37 (2)'!K36,'6.37 (3)'!G36,'6.37 (3)'!K36)</f>
        <v>3697</v>
      </c>
      <c r="H36" s="629"/>
      <c r="I36" s="595"/>
      <c r="J36" s="595"/>
      <c r="K36" s="595"/>
    </row>
    <row r="37" spans="2:20" s="594" customFormat="1">
      <c r="B37" s="559"/>
      <c r="C37" s="628"/>
      <c r="D37" s="573"/>
      <c r="E37" s="626"/>
      <c r="F37" s="626"/>
      <c r="G37" s="626"/>
      <c r="H37" s="629"/>
    </row>
    <row r="38" spans="2:20" s="594" customFormat="1">
      <c r="B38" s="607" t="s">
        <v>756</v>
      </c>
      <c r="C38" s="584"/>
      <c r="D38" s="573">
        <v>2020</v>
      </c>
      <c r="E38" s="626">
        <f>SUM('6.37'!E38,'6.37'!I38,'6.37 (2)'!E38,'6.37 (2)'!I38,'6.37 (3)'!E38,'6.37 (3)'!I38)</f>
        <v>285</v>
      </c>
      <c r="F38" s="626">
        <f>SUM('6.37'!F38,'6.37'!J38,'6.37 (2)'!F38,'6.37 (2)'!J38,'6.37 (3)'!F38,'6.37 (3)'!J38)</f>
        <v>175</v>
      </c>
      <c r="G38" s="626">
        <f>SUM('6.37'!G38,'6.37'!K38,'6.37 (2)'!G38,'6.37 (2)'!K38,'6.37 (3)'!G38,'6.37 (3)'!K38)</f>
        <v>110</v>
      </c>
      <c r="H38" s="629"/>
      <c r="L38" s="595"/>
      <c r="M38" s="595"/>
      <c r="N38" s="595"/>
      <c r="O38" s="595"/>
      <c r="P38" s="595"/>
      <c r="Q38" s="595"/>
      <c r="R38" s="595"/>
      <c r="S38" s="595"/>
      <c r="T38" s="595"/>
    </row>
    <row r="39" spans="2:20" s="594" customFormat="1">
      <c r="B39" s="608" t="s">
        <v>757</v>
      </c>
      <c r="C39" s="612"/>
      <c r="D39" s="573">
        <v>2021</v>
      </c>
      <c r="E39" s="626">
        <f>SUM('6.37'!E39,'6.37'!I39,'6.37 (2)'!E39,'6.37 (2)'!I39,'6.37 (3)'!E39,'6.37 (3)'!I39)</f>
        <v>310</v>
      </c>
      <c r="F39" s="626">
        <f>SUM('6.37'!F39,'6.37'!J39,'6.37 (2)'!F39,'6.37 (2)'!J39,'6.37 (3)'!F39,'6.37 (3)'!J39)</f>
        <v>204</v>
      </c>
      <c r="G39" s="626">
        <f>SUM('6.37'!G39,'6.37'!K39,'6.37 (2)'!G39,'6.37 (2)'!K39,'6.37 (3)'!G39,'6.37 (3)'!K39)</f>
        <v>106</v>
      </c>
      <c r="H39" s="629"/>
    </row>
    <row r="40" spans="2:20" s="594" customFormat="1">
      <c r="B40" s="608"/>
      <c r="C40" s="612"/>
      <c r="D40" s="573">
        <v>2022</v>
      </c>
      <c r="E40" s="626">
        <f>SUM('6.37'!E40,'6.37'!I40,'6.37 (2)'!E40,'6.37 (2)'!I40,'6.37 (3)'!E40,'6.37 (3)'!I40)</f>
        <v>176</v>
      </c>
      <c r="F40" s="626">
        <f>SUM('6.37'!F40,'6.37'!J40,'6.37 (2)'!F40,'6.37 (2)'!J40,'6.37 (3)'!F40,'6.37 (3)'!J40)</f>
        <v>107</v>
      </c>
      <c r="G40" s="626">
        <f>SUM('6.37'!G40,'6.37'!K40,'6.37 (2)'!G40,'6.37 (2)'!K40,'6.37 (3)'!G40,'6.37 (3)'!K40)</f>
        <v>69</v>
      </c>
      <c r="H40" s="629"/>
    </row>
    <row r="41" spans="2:20" s="594" customFormat="1">
      <c r="B41" s="608"/>
      <c r="C41" s="612"/>
      <c r="D41" s="573"/>
      <c r="E41" s="626"/>
      <c r="F41" s="626"/>
      <c r="G41" s="626"/>
      <c r="H41" s="629"/>
    </row>
    <row r="42" spans="2:20" s="594" customFormat="1">
      <c r="B42" s="607" t="s">
        <v>758</v>
      </c>
      <c r="C42" s="612"/>
      <c r="D42" s="573">
        <v>2020</v>
      </c>
      <c r="E42" s="626">
        <f>SUM('6.37'!E42,'6.37'!I42,'6.37 (2)'!E42,'6.37 (2)'!I42,'6.37 (3)'!E42,'6.37 (3)'!I42)</f>
        <v>5516</v>
      </c>
      <c r="F42" s="626">
        <f>SUM('6.37'!F42,'6.37'!J42,'6.37 (2)'!F42,'6.37 (2)'!J42,'6.37 (3)'!F42,'6.37 (3)'!J42)</f>
        <v>1276</v>
      </c>
      <c r="G42" s="626">
        <f>SUM('6.37'!G42,'6.37'!K42,'6.37 (2)'!G42,'6.37 (2)'!K42,'6.37 (3)'!G42,'6.37 (3)'!K42)</f>
        <v>4240</v>
      </c>
      <c r="H42" s="629"/>
    </row>
    <row r="43" spans="2:20" s="594" customFormat="1">
      <c r="B43" s="559" t="s">
        <v>759</v>
      </c>
      <c r="C43" s="628"/>
      <c r="D43" s="573">
        <v>2021</v>
      </c>
      <c r="E43" s="626">
        <f>SUM('6.37'!E43,'6.37'!I43,'6.37 (2)'!E43,'6.37 (2)'!I43,'6.37 (3)'!E43,'6.37 (3)'!I43)</f>
        <v>7362</v>
      </c>
      <c r="F43" s="626">
        <f>SUM('6.37'!F43,'6.37'!J43,'6.37 (2)'!F43,'6.37 (2)'!J43,'6.37 (3)'!F43,'6.37 (3)'!J43)</f>
        <v>1616</v>
      </c>
      <c r="G43" s="626">
        <f>SUM('6.37'!G43,'6.37'!K43,'6.37 (2)'!G43,'6.37 (2)'!K43,'6.37 (3)'!G43,'6.37 (3)'!K43)</f>
        <v>5746</v>
      </c>
      <c r="H43" s="629"/>
    </row>
    <row r="44" spans="2:20" s="594" customFormat="1">
      <c r="B44" s="559"/>
      <c r="C44" s="628"/>
      <c r="D44" s="573">
        <v>2022</v>
      </c>
      <c r="E44" s="626">
        <f>SUM('6.37'!E44,'6.37'!I44,'6.37 (2)'!E44,'6.37 (2)'!I44,'6.37 (3)'!E44,'6.37 (3)'!I44)</f>
        <v>7849</v>
      </c>
      <c r="F44" s="626">
        <f>SUM('6.37'!F44,'6.37'!J44,'6.37 (2)'!F44,'6.37 (2)'!J44,'6.37 (3)'!F44,'6.37 (3)'!J44)</f>
        <v>1887</v>
      </c>
      <c r="G44" s="626">
        <f>SUM('6.37'!G44,'6.37'!K44,'6.37 (2)'!G44,'6.37 (2)'!K44,'6.37 (3)'!G44,'6.37 (3)'!K44)</f>
        <v>5962</v>
      </c>
      <c r="H44" s="629"/>
      <c r="I44" s="595"/>
      <c r="J44" s="595"/>
      <c r="K44" s="595"/>
    </row>
    <row r="45" spans="2:20" s="594" customFormat="1">
      <c r="B45" s="559"/>
      <c r="C45" s="628"/>
      <c r="D45" s="573"/>
      <c r="E45" s="626"/>
      <c r="F45" s="626"/>
      <c r="G45" s="626"/>
      <c r="H45" s="629"/>
    </row>
    <row r="46" spans="2:20" s="594" customFormat="1">
      <c r="B46" s="607" t="s">
        <v>760</v>
      </c>
      <c r="C46" s="584"/>
      <c r="D46" s="573">
        <v>2020</v>
      </c>
      <c r="E46" s="626">
        <f>SUM('6.37'!E46,'6.37'!I46,'6.37 (2)'!E46,'6.37 (2)'!I46,'6.37 (3)'!E46,'6.37 (3)'!I46)</f>
        <v>6351</v>
      </c>
      <c r="F46" s="626">
        <f>SUM('6.37'!F46,'6.37'!J46,'6.37 (2)'!F46,'6.37 (2)'!J46,'6.37 (3)'!F46,'6.37 (3)'!J46)</f>
        <v>3142</v>
      </c>
      <c r="G46" s="626">
        <f>SUM('6.37'!G46,'6.37'!K46,'6.37 (2)'!G46,'6.37 (2)'!K46,'6.37 (3)'!G46,'6.37 (3)'!K46)</f>
        <v>3209</v>
      </c>
      <c r="H46" s="629"/>
      <c r="L46" s="595"/>
      <c r="M46" s="595"/>
      <c r="N46" s="595"/>
      <c r="O46" s="595"/>
      <c r="P46" s="595"/>
      <c r="Q46" s="595"/>
      <c r="R46" s="595"/>
      <c r="S46" s="595"/>
      <c r="T46" s="595"/>
    </row>
    <row r="47" spans="2:20" s="594" customFormat="1">
      <c r="B47" s="608" t="s">
        <v>761</v>
      </c>
      <c r="C47" s="612"/>
      <c r="D47" s="573">
        <v>2021</v>
      </c>
      <c r="E47" s="626">
        <f>SUM('6.37'!E47,'6.37'!I47,'6.37 (2)'!E47,'6.37 (2)'!I47,'6.37 (3)'!E47,'6.37 (3)'!I47)</f>
        <v>8372</v>
      </c>
      <c r="F47" s="626">
        <f>SUM('6.37'!F47,'6.37'!J47,'6.37 (2)'!F47,'6.37 (2)'!J47,'6.37 (3)'!F47,'6.37 (3)'!J47)</f>
        <v>3874</v>
      </c>
      <c r="G47" s="626">
        <f>SUM('6.37'!G47,'6.37'!K47,'6.37 (2)'!G47,'6.37 (2)'!K47,'6.37 (3)'!G47,'6.37 (3)'!K47)</f>
        <v>4498</v>
      </c>
      <c r="H47" s="629"/>
    </row>
    <row r="48" spans="2:20" s="594" customFormat="1">
      <c r="B48" s="608"/>
      <c r="C48" s="612"/>
      <c r="D48" s="573">
        <v>2022</v>
      </c>
      <c r="E48" s="626">
        <f>SUM('6.37'!E48,'6.37'!I48,'6.37 (2)'!E48,'6.37 (2)'!I48,'6.37 (3)'!E48,'6.37 (3)'!I48)</f>
        <v>8337</v>
      </c>
      <c r="F48" s="626">
        <f>SUM('6.37'!F48,'6.37'!J48,'6.37 (2)'!F48,'6.37 (2)'!J48,'6.37 (3)'!F48,'6.37 (3)'!J48)</f>
        <v>4249</v>
      </c>
      <c r="G48" s="626">
        <f>SUM('6.37'!G48,'6.37'!K48,'6.37 (2)'!G48,'6.37 (2)'!K48,'6.37 (3)'!G48,'6.37 (3)'!K48)</f>
        <v>4088</v>
      </c>
      <c r="H48" s="629"/>
    </row>
    <row r="49" spans="1:20" s="594" customFormat="1">
      <c r="B49" s="608"/>
      <c r="C49" s="612"/>
      <c r="D49" s="573"/>
      <c r="E49" s="626"/>
      <c r="F49" s="626"/>
      <c r="G49" s="626"/>
      <c r="H49" s="629"/>
    </row>
    <row r="50" spans="1:20" s="594" customFormat="1">
      <c r="B50" s="607" t="s">
        <v>762</v>
      </c>
      <c r="C50" s="612"/>
      <c r="D50" s="573">
        <v>2020</v>
      </c>
      <c r="E50" s="626">
        <f>SUM('6.37'!E50,'6.37'!I50,'6.37 (2)'!E50,'6.37 (2)'!I50,'6.37 (3)'!E50,'6.37 (3)'!I50)</f>
        <v>19970</v>
      </c>
      <c r="F50" s="626">
        <f>SUM('6.37'!F50,'6.37'!J50,'6.37 (2)'!F50,'6.37 (2)'!J50,'6.37 (3)'!F50,'6.37 (3)'!J50)</f>
        <v>9643</v>
      </c>
      <c r="G50" s="626">
        <f>SUM('6.37'!G50,'6.37'!K50,'6.37 (2)'!G50,'6.37 (2)'!K50,'6.37 (3)'!G50,'6.37 (3)'!K50)</f>
        <v>10327</v>
      </c>
      <c r="H50" s="629"/>
    </row>
    <row r="51" spans="1:20" s="594" customFormat="1">
      <c r="B51" s="559" t="s">
        <v>787</v>
      </c>
      <c r="C51" s="628"/>
      <c r="D51" s="573">
        <v>2021</v>
      </c>
      <c r="E51" s="626">
        <f>SUM('6.37'!E51,'6.37'!I51,'6.37 (2)'!E51,'6.37 (2)'!I51,'6.37 (3)'!E51,'6.37 (3)'!I51)</f>
        <v>23914</v>
      </c>
      <c r="F51" s="626">
        <f>SUM('6.37'!F51,'6.37'!J51,'6.37 (2)'!F51,'6.37 (2)'!J51,'6.37 (3)'!F51,'6.37 (3)'!J51)</f>
        <v>11464</v>
      </c>
      <c r="G51" s="626">
        <f>SUM('6.37'!G51,'6.37'!K51,'6.37 (2)'!G51,'6.37 (2)'!K51,'6.37 (3)'!G51,'6.37 (3)'!K51)</f>
        <v>12450</v>
      </c>
    </row>
    <row r="52" spans="1:20" s="594" customFormat="1">
      <c r="B52" s="559"/>
      <c r="C52" s="628"/>
      <c r="D52" s="573">
        <v>2022</v>
      </c>
      <c r="E52" s="626">
        <f>SUM('6.37'!E52,'6.37'!I52,'6.37 (2)'!E52,'6.37 (2)'!I52,'6.37 (3)'!E52,'6.37 (3)'!I52)</f>
        <v>21025</v>
      </c>
      <c r="F52" s="626">
        <f>SUM('6.37'!F52,'6.37'!J52,'6.37 (2)'!F52,'6.37 (2)'!J52,'6.37 (3)'!F52,'6.37 (3)'!J52)</f>
        <v>10091</v>
      </c>
      <c r="G52" s="626">
        <f>SUM('6.37'!G52,'6.37'!K52,'6.37 (2)'!G52,'6.37 (2)'!K52,'6.37 (3)'!G52,'6.37 (3)'!K52)</f>
        <v>10934</v>
      </c>
    </row>
    <row r="53" spans="1:20" s="594" customFormat="1" ht="8.1" customHeight="1" thickBot="1">
      <c r="A53" s="630"/>
      <c r="B53" s="631"/>
      <c r="C53" s="632"/>
      <c r="D53" s="633"/>
      <c r="E53" s="634"/>
      <c r="F53" s="634"/>
      <c r="G53" s="635"/>
      <c r="H53" s="636"/>
      <c r="I53" s="637"/>
      <c r="J53" s="637"/>
      <c r="K53" s="637"/>
      <c r="L53" s="637"/>
      <c r="M53" s="637"/>
      <c r="N53" s="637"/>
      <c r="O53" s="637"/>
      <c r="P53" s="637"/>
      <c r="Q53" s="637"/>
      <c r="R53" s="637"/>
      <c r="S53" s="637"/>
      <c r="T53" s="637"/>
    </row>
    <row r="54" spans="1:20" s="530" customFormat="1" ht="16.5" customHeight="1">
      <c r="D54" s="638"/>
      <c r="E54" s="639"/>
      <c r="H54" s="418" t="s">
        <v>905</v>
      </c>
    </row>
    <row r="55" spans="1:20" s="640" customFormat="1" ht="16.5" customHeight="1">
      <c r="D55" s="641"/>
      <c r="E55" s="642"/>
      <c r="F55" s="643"/>
      <c r="H55" s="419" t="s">
        <v>883</v>
      </c>
      <c r="I55" s="644"/>
      <c r="J55" s="644"/>
      <c r="K55" s="644"/>
      <c r="L55" s="644"/>
      <c r="M55" s="644"/>
      <c r="N55" s="644"/>
      <c r="O55" s="644"/>
      <c r="P55" s="644"/>
      <c r="Q55" s="644"/>
      <c r="R55" s="644"/>
      <c r="S55" s="644"/>
      <c r="T55" s="644"/>
    </row>
    <row r="56" spans="1:20" s="594" customFormat="1">
      <c r="D56" s="623"/>
      <c r="E56" s="645"/>
      <c r="F56" s="637"/>
      <c r="G56" s="637"/>
      <c r="H56" s="637"/>
      <c r="I56" s="637"/>
      <c r="J56" s="637"/>
      <c r="K56" s="637"/>
      <c r="L56" s="637"/>
      <c r="M56" s="637"/>
      <c r="N56" s="637"/>
      <c r="O56" s="637"/>
      <c r="P56" s="637"/>
      <c r="Q56" s="637"/>
      <c r="R56" s="637"/>
      <c r="S56" s="637"/>
      <c r="T56" s="637"/>
    </row>
    <row r="57" spans="1:20" s="594" customFormat="1">
      <c r="D57" s="623"/>
      <c r="E57" s="645"/>
      <c r="F57" s="637"/>
      <c r="G57" s="637"/>
      <c r="H57" s="637"/>
      <c r="I57" s="637"/>
      <c r="J57" s="637"/>
      <c r="K57" s="637"/>
      <c r="L57" s="637"/>
      <c r="M57" s="637"/>
      <c r="N57" s="637"/>
      <c r="O57" s="637"/>
      <c r="P57" s="637"/>
      <c r="Q57" s="637"/>
      <c r="R57" s="637"/>
      <c r="S57" s="637"/>
      <c r="T57" s="637"/>
    </row>
    <row r="58" spans="1:20" s="594" customFormat="1">
      <c r="D58" s="623"/>
      <c r="E58" s="645"/>
      <c r="F58" s="637"/>
      <c r="G58" s="637"/>
      <c r="H58" s="637"/>
      <c r="I58" s="637"/>
      <c r="J58" s="637"/>
      <c r="K58" s="637"/>
      <c r="L58" s="637"/>
      <c r="M58" s="637"/>
      <c r="N58" s="637"/>
      <c r="O58" s="637"/>
      <c r="P58" s="637"/>
      <c r="Q58" s="637"/>
      <c r="R58" s="637"/>
      <c r="S58" s="637"/>
      <c r="T58" s="637"/>
    </row>
    <row r="59" spans="1:20" s="594" customFormat="1">
      <c r="D59" s="623"/>
      <c r="E59" s="645"/>
      <c r="F59" s="637"/>
      <c r="G59" s="637"/>
      <c r="H59" s="637"/>
      <c r="I59" s="637"/>
      <c r="J59" s="637"/>
      <c r="K59" s="637"/>
      <c r="L59" s="637"/>
      <c r="M59" s="637"/>
      <c r="N59" s="637"/>
      <c r="O59" s="637"/>
      <c r="P59" s="637"/>
      <c r="Q59" s="637"/>
      <c r="R59" s="637"/>
      <c r="S59" s="637"/>
      <c r="T59" s="637"/>
    </row>
    <row r="60" spans="1:20" s="594" customFormat="1">
      <c r="D60" s="623"/>
      <c r="E60" s="645"/>
      <c r="F60" s="637"/>
      <c r="G60" s="637"/>
      <c r="H60" s="637"/>
      <c r="I60" s="637"/>
      <c r="J60" s="637"/>
      <c r="K60" s="637"/>
      <c r="L60" s="637"/>
      <c r="M60" s="637"/>
      <c r="N60" s="637"/>
      <c r="O60" s="637"/>
      <c r="P60" s="637"/>
      <c r="Q60" s="637"/>
      <c r="R60" s="637"/>
      <c r="S60" s="637"/>
      <c r="T60" s="637"/>
    </row>
    <row r="61" spans="1:20" s="594" customFormat="1">
      <c r="D61" s="623"/>
      <c r="E61" s="645"/>
      <c r="F61" s="637"/>
      <c r="G61" s="637"/>
      <c r="H61" s="637"/>
      <c r="I61" s="637"/>
      <c r="J61" s="637"/>
      <c r="K61" s="637"/>
      <c r="L61" s="637"/>
      <c r="M61" s="637"/>
      <c r="N61" s="637"/>
      <c r="O61" s="637"/>
      <c r="P61" s="637"/>
      <c r="Q61" s="637"/>
      <c r="R61" s="637"/>
      <c r="S61" s="637"/>
      <c r="T61" s="637"/>
    </row>
    <row r="62" spans="1:20" s="594" customFormat="1">
      <c r="D62" s="623"/>
      <c r="E62" s="645"/>
      <c r="F62" s="637"/>
      <c r="G62" s="637"/>
      <c r="H62" s="637"/>
      <c r="I62" s="637"/>
      <c r="J62" s="637"/>
      <c r="K62" s="637"/>
      <c r="L62" s="637"/>
      <c r="M62" s="637"/>
      <c r="N62" s="637"/>
      <c r="O62" s="637"/>
      <c r="P62" s="637"/>
      <c r="Q62" s="637"/>
      <c r="R62" s="637"/>
      <c r="S62" s="637"/>
      <c r="T62" s="637"/>
    </row>
    <row r="63" spans="1:20" s="594" customFormat="1">
      <c r="D63" s="623"/>
      <c r="E63" s="645"/>
      <c r="F63" s="637"/>
      <c r="G63" s="637"/>
      <c r="H63" s="637"/>
      <c r="I63" s="637"/>
      <c r="J63" s="637"/>
      <c r="K63" s="637"/>
      <c r="L63" s="637"/>
      <c r="M63" s="637"/>
      <c r="N63" s="637"/>
      <c r="O63" s="637"/>
      <c r="P63" s="637"/>
      <c r="Q63" s="637"/>
      <c r="R63" s="637"/>
      <c r="S63" s="637"/>
      <c r="T63" s="637"/>
    </row>
    <row r="64" spans="1:20" s="594" customFormat="1">
      <c r="D64" s="623"/>
      <c r="E64" s="645"/>
      <c r="F64" s="637"/>
      <c r="G64" s="637"/>
      <c r="H64" s="637"/>
      <c r="I64" s="637"/>
      <c r="J64" s="637"/>
      <c r="K64" s="637"/>
      <c r="L64" s="637"/>
      <c r="M64" s="637"/>
      <c r="N64" s="637"/>
      <c r="O64" s="637"/>
      <c r="P64" s="637"/>
      <c r="Q64" s="637"/>
      <c r="R64" s="637"/>
      <c r="S64" s="637"/>
      <c r="T64" s="637"/>
    </row>
    <row r="65" spans="4:20" s="594" customFormat="1">
      <c r="D65" s="623"/>
      <c r="E65" s="645"/>
      <c r="F65" s="637"/>
      <c r="G65" s="637"/>
      <c r="H65" s="637"/>
      <c r="I65" s="637"/>
      <c r="J65" s="637"/>
      <c r="K65" s="637"/>
      <c r="L65" s="637"/>
      <c r="M65" s="637"/>
      <c r="N65" s="637"/>
      <c r="O65" s="637"/>
      <c r="P65" s="637"/>
      <c r="Q65" s="637"/>
      <c r="R65" s="637"/>
      <c r="S65" s="637"/>
      <c r="T65" s="637"/>
    </row>
    <row r="66" spans="4:20" s="594" customFormat="1">
      <c r="D66" s="623"/>
      <c r="E66" s="645"/>
      <c r="F66" s="637"/>
      <c r="G66" s="637"/>
      <c r="H66" s="637"/>
      <c r="I66" s="637"/>
      <c r="J66" s="637"/>
      <c r="K66" s="637"/>
      <c r="L66" s="637"/>
      <c r="M66" s="637"/>
      <c r="N66" s="637"/>
      <c r="O66" s="637"/>
      <c r="P66" s="637"/>
      <c r="Q66" s="637"/>
      <c r="R66" s="637"/>
      <c r="S66" s="637"/>
      <c r="T66" s="637"/>
    </row>
    <row r="67" spans="4:20" s="594" customFormat="1">
      <c r="D67" s="623"/>
      <c r="E67" s="645"/>
      <c r="F67" s="637"/>
      <c r="G67" s="637"/>
      <c r="H67" s="637"/>
      <c r="I67" s="637"/>
      <c r="J67" s="637"/>
      <c r="K67" s="637"/>
      <c r="L67" s="637"/>
      <c r="M67" s="637"/>
      <c r="N67" s="637"/>
      <c r="O67" s="637"/>
      <c r="P67" s="637"/>
      <c r="Q67" s="637"/>
      <c r="R67" s="637"/>
      <c r="S67" s="637"/>
      <c r="T67" s="637"/>
    </row>
    <row r="68" spans="4:20" s="594" customFormat="1">
      <c r="D68" s="623"/>
      <c r="E68" s="645"/>
      <c r="F68" s="637"/>
      <c r="G68" s="637"/>
      <c r="H68" s="637"/>
      <c r="I68" s="637"/>
      <c r="J68" s="637"/>
      <c r="K68" s="637"/>
      <c r="L68" s="637"/>
      <c r="M68" s="637"/>
      <c r="N68" s="637"/>
      <c r="O68" s="637"/>
      <c r="P68" s="637"/>
      <c r="Q68" s="637"/>
      <c r="R68" s="637"/>
      <c r="S68" s="637"/>
      <c r="T68" s="637"/>
    </row>
    <row r="69" spans="4:20" s="594" customFormat="1">
      <c r="D69" s="623"/>
      <c r="E69" s="645"/>
      <c r="F69" s="637"/>
      <c r="G69" s="637"/>
      <c r="H69" s="637"/>
      <c r="I69" s="637"/>
      <c r="J69" s="637"/>
      <c r="K69" s="637"/>
      <c r="L69" s="637"/>
      <c r="M69" s="637"/>
      <c r="N69" s="637"/>
      <c r="O69" s="637"/>
      <c r="P69" s="637"/>
      <c r="Q69" s="637"/>
      <c r="R69" s="637"/>
      <c r="S69" s="637"/>
      <c r="T69" s="637"/>
    </row>
    <row r="70" spans="4:20" s="594" customFormat="1">
      <c r="D70" s="623"/>
      <c r="E70" s="645"/>
      <c r="F70" s="637"/>
      <c r="G70" s="637"/>
      <c r="H70" s="637"/>
      <c r="I70" s="637"/>
      <c r="J70" s="637"/>
      <c r="K70" s="637"/>
      <c r="L70" s="637"/>
      <c r="M70" s="637"/>
      <c r="N70" s="637"/>
      <c r="O70" s="637"/>
      <c r="P70" s="637"/>
      <c r="Q70" s="637"/>
      <c r="R70" s="637"/>
      <c r="S70" s="637"/>
      <c r="T70" s="637"/>
    </row>
    <row r="71" spans="4:20" s="594" customFormat="1">
      <c r="D71" s="623"/>
      <c r="E71" s="645"/>
      <c r="F71" s="637"/>
      <c r="G71" s="637"/>
      <c r="H71" s="637"/>
      <c r="I71" s="637"/>
      <c r="J71" s="637"/>
      <c r="K71" s="637"/>
      <c r="L71" s="637"/>
      <c r="M71" s="637"/>
      <c r="N71" s="637"/>
      <c r="O71" s="637"/>
      <c r="P71" s="637"/>
      <c r="Q71" s="637"/>
      <c r="R71" s="637"/>
      <c r="S71" s="637"/>
      <c r="T71" s="637"/>
    </row>
    <row r="72" spans="4:20" s="594" customFormat="1">
      <c r="D72" s="623"/>
      <c r="E72" s="645"/>
      <c r="F72" s="637"/>
      <c r="G72" s="637"/>
      <c r="H72" s="637"/>
      <c r="I72" s="637"/>
      <c r="J72" s="637"/>
      <c r="K72" s="637"/>
      <c r="L72" s="637"/>
      <c r="M72" s="637"/>
      <c r="N72" s="637"/>
      <c r="O72" s="637"/>
      <c r="P72" s="637"/>
      <c r="Q72" s="637"/>
      <c r="R72" s="637"/>
      <c r="S72" s="637"/>
      <c r="T72" s="637"/>
    </row>
    <row r="73" spans="4:20" s="594" customFormat="1">
      <c r="D73" s="623"/>
      <c r="E73" s="597"/>
    </row>
    <row r="74" spans="4:20" s="594" customFormat="1">
      <c r="D74" s="623"/>
      <c r="E74" s="597"/>
    </row>
    <row r="75" spans="4:20" s="594" customFormat="1">
      <c r="D75" s="623"/>
      <c r="E75" s="597"/>
    </row>
    <row r="76" spans="4:20" s="594" customFormat="1">
      <c r="D76" s="623"/>
      <c r="E76" s="597"/>
    </row>
    <row r="77" spans="4:20" s="594" customFormat="1">
      <c r="D77" s="623"/>
      <c r="E77" s="597"/>
    </row>
    <row r="78" spans="4:20" s="594" customFormat="1">
      <c r="D78" s="623"/>
      <c r="E78" s="597"/>
    </row>
    <row r="79" spans="4:20" s="594" customFormat="1">
      <c r="D79" s="623"/>
      <c r="E79" s="597"/>
    </row>
    <row r="80" spans="4:20" s="594" customFormat="1">
      <c r="D80" s="623"/>
      <c r="E80" s="597"/>
    </row>
    <row r="81" spans="4:5" s="594" customFormat="1">
      <c r="D81" s="623"/>
      <c r="E81" s="597"/>
    </row>
    <row r="82" spans="4:5" s="594" customFormat="1">
      <c r="D82" s="623"/>
      <c r="E82" s="597"/>
    </row>
    <row r="83" spans="4:5" s="594" customFormat="1">
      <c r="D83" s="623"/>
      <c r="E83" s="597"/>
    </row>
    <row r="84" spans="4:5" s="594" customFormat="1">
      <c r="D84" s="623"/>
      <c r="E84" s="597"/>
    </row>
    <row r="85" spans="4:5" s="594" customFormat="1">
      <c r="D85" s="623"/>
      <c r="E85" s="597"/>
    </row>
    <row r="86" spans="4:5" s="594" customFormat="1">
      <c r="D86" s="623"/>
      <c r="E86" s="597"/>
    </row>
    <row r="87" spans="4:5" s="594" customFormat="1">
      <c r="D87" s="623"/>
      <c r="E87" s="597"/>
    </row>
    <row r="88" spans="4:5" s="594" customFormat="1">
      <c r="D88" s="623"/>
      <c r="E88" s="597"/>
    </row>
    <row r="89" spans="4:5" s="594" customFormat="1">
      <c r="D89" s="623"/>
      <c r="E89" s="597"/>
    </row>
    <row r="90" spans="4:5" s="594" customFormat="1">
      <c r="D90" s="623"/>
      <c r="E90" s="597"/>
    </row>
    <row r="91" spans="4:5" s="594" customFormat="1">
      <c r="D91" s="623"/>
      <c r="E91" s="597"/>
    </row>
    <row r="92" spans="4:5" s="594" customFormat="1">
      <c r="D92" s="623"/>
      <c r="E92" s="597"/>
    </row>
    <row r="93" spans="4:5" s="594" customFormat="1">
      <c r="D93" s="623"/>
      <c r="E93" s="597"/>
    </row>
    <row r="94" spans="4:5" s="594" customFormat="1">
      <c r="D94" s="623"/>
      <c r="E94" s="597"/>
    </row>
    <row r="95" spans="4:5" s="594" customFormat="1">
      <c r="D95" s="623"/>
      <c r="E95" s="597"/>
    </row>
    <row r="96" spans="4:5" s="594" customFormat="1">
      <c r="D96" s="623"/>
      <c r="E96" s="597"/>
    </row>
    <row r="97" spans="4:5" s="594" customFormat="1">
      <c r="D97" s="623"/>
      <c r="E97" s="597"/>
    </row>
    <row r="98" spans="4:5" s="594" customFormat="1">
      <c r="D98" s="623"/>
      <c r="E98" s="597"/>
    </row>
    <row r="99" spans="4:5" s="594" customFormat="1">
      <c r="D99" s="623"/>
      <c r="E99" s="597"/>
    </row>
    <row r="100" spans="4:5" s="594" customFormat="1">
      <c r="D100" s="623"/>
      <c r="E100" s="597"/>
    </row>
    <row r="101" spans="4:5" s="594" customFormat="1">
      <c r="D101" s="623"/>
      <c r="E101" s="597"/>
    </row>
    <row r="102" spans="4:5" s="594" customFormat="1">
      <c r="D102" s="623"/>
      <c r="E102" s="597"/>
    </row>
    <row r="103" spans="4:5" s="594" customFormat="1">
      <c r="D103" s="623"/>
      <c r="E103" s="597"/>
    </row>
    <row r="104" spans="4:5" s="594" customFormat="1">
      <c r="D104" s="623"/>
      <c r="E104" s="597"/>
    </row>
    <row r="105" spans="4:5" s="594" customFormat="1">
      <c r="D105" s="623"/>
      <c r="E105" s="597"/>
    </row>
    <row r="106" spans="4:5" s="594" customFormat="1">
      <c r="D106" s="623"/>
      <c r="E106" s="597"/>
    </row>
    <row r="107" spans="4:5" s="594" customFormat="1">
      <c r="D107" s="623"/>
      <c r="E107" s="597"/>
    </row>
    <row r="108" spans="4:5" s="594" customFormat="1">
      <c r="D108" s="623"/>
      <c r="E108" s="597"/>
    </row>
    <row r="109" spans="4:5" s="594" customFormat="1">
      <c r="D109" s="623"/>
      <c r="E109" s="597"/>
    </row>
    <row r="110" spans="4:5" s="594" customFormat="1">
      <c r="D110" s="623"/>
      <c r="E110" s="597"/>
    </row>
    <row r="111" spans="4:5" s="594" customFormat="1">
      <c r="D111" s="623"/>
      <c r="E111" s="597"/>
    </row>
    <row r="112" spans="4:5" s="594" customFormat="1">
      <c r="D112" s="623"/>
      <c r="E112" s="597"/>
    </row>
    <row r="113" spans="4:5" s="594" customFormat="1">
      <c r="D113" s="623"/>
      <c r="E113" s="597"/>
    </row>
    <row r="114" spans="4:5" s="594" customFormat="1">
      <c r="D114" s="623"/>
      <c r="E114" s="597"/>
    </row>
    <row r="115" spans="4:5" s="594" customFormat="1">
      <c r="D115" s="623"/>
      <c r="E115" s="597"/>
    </row>
    <row r="116" spans="4:5" s="594" customFormat="1">
      <c r="D116" s="623"/>
      <c r="E116" s="597"/>
    </row>
    <row r="117" spans="4:5" s="594" customFormat="1">
      <c r="D117" s="623"/>
      <c r="E117" s="597"/>
    </row>
    <row r="118" spans="4:5" s="594" customFormat="1">
      <c r="D118" s="623"/>
      <c r="E118" s="597"/>
    </row>
    <row r="119" spans="4:5" s="594" customFormat="1">
      <c r="D119" s="623"/>
      <c r="E119" s="597"/>
    </row>
    <row r="120" spans="4:5" s="594" customFormat="1">
      <c r="D120" s="623"/>
      <c r="E120" s="597"/>
    </row>
    <row r="121" spans="4:5" s="594" customFormat="1">
      <c r="D121" s="623"/>
      <c r="E121" s="597"/>
    </row>
    <row r="122" spans="4:5" s="594" customFormat="1">
      <c r="D122" s="623"/>
      <c r="E122" s="597"/>
    </row>
    <row r="123" spans="4:5" s="594" customFormat="1">
      <c r="D123" s="623"/>
      <c r="E123" s="597"/>
    </row>
    <row r="124" spans="4:5" s="594" customFormat="1">
      <c r="D124" s="623"/>
      <c r="E124" s="597"/>
    </row>
    <row r="125" spans="4:5" s="594" customFormat="1">
      <c r="D125" s="623"/>
      <c r="E125" s="597"/>
    </row>
    <row r="126" spans="4:5" s="594" customFormat="1">
      <c r="D126" s="623"/>
      <c r="E126" s="597"/>
    </row>
    <row r="127" spans="4:5" s="594" customFormat="1">
      <c r="D127" s="623"/>
      <c r="E127" s="597"/>
    </row>
    <row r="128" spans="4:5" s="594" customFormat="1">
      <c r="D128" s="623"/>
      <c r="E128" s="597"/>
    </row>
    <row r="129" spans="4:5" s="594" customFormat="1">
      <c r="D129" s="623"/>
      <c r="E129" s="597"/>
    </row>
    <row r="130" spans="4:5" s="594" customFormat="1">
      <c r="D130" s="623"/>
      <c r="E130" s="597"/>
    </row>
    <row r="131" spans="4:5" s="594" customFormat="1">
      <c r="D131" s="623"/>
      <c r="E131" s="597"/>
    </row>
    <row r="132" spans="4:5" s="594" customFormat="1">
      <c r="D132" s="623"/>
      <c r="E132" s="597"/>
    </row>
    <row r="133" spans="4:5" s="594" customFormat="1">
      <c r="D133" s="623"/>
      <c r="E133" s="597"/>
    </row>
    <row r="134" spans="4:5" s="594" customFormat="1">
      <c r="D134" s="623"/>
      <c r="E134" s="597"/>
    </row>
    <row r="135" spans="4:5" s="594" customFormat="1">
      <c r="D135" s="623"/>
      <c r="E135" s="597"/>
    </row>
    <row r="136" spans="4:5" s="594" customFormat="1">
      <c r="D136" s="623"/>
      <c r="E136" s="597"/>
    </row>
    <row r="137" spans="4:5" s="594" customFormat="1">
      <c r="D137" s="623"/>
      <c r="E137" s="597"/>
    </row>
    <row r="138" spans="4:5" s="594" customFormat="1">
      <c r="D138" s="623"/>
      <c r="E138" s="597"/>
    </row>
    <row r="139" spans="4:5" s="594" customFormat="1">
      <c r="D139" s="623"/>
      <c r="E139" s="597"/>
    </row>
    <row r="140" spans="4:5" s="594" customFormat="1">
      <c r="D140" s="623"/>
      <c r="E140" s="597"/>
    </row>
    <row r="141" spans="4:5" s="594" customFormat="1">
      <c r="D141" s="623"/>
      <c r="E141" s="597"/>
    </row>
    <row r="142" spans="4:5" s="594" customFormat="1">
      <c r="D142" s="623"/>
      <c r="E142" s="597"/>
    </row>
    <row r="143" spans="4:5" s="594" customFormat="1">
      <c r="D143" s="623"/>
      <c r="E143" s="597"/>
    </row>
    <row r="144" spans="4:5" s="594" customFormat="1">
      <c r="D144" s="623"/>
      <c r="E144" s="597"/>
    </row>
    <row r="145" spans="4:5" s="594" customFormat="1">
      <c r="D145" s="623"/>
      <c r="E145" s="597"/>
    </row>
    <row r="146" spans="4:5" s="594" customFormat="1">
      <c r="D146" s="623"/>
      <c r="E146" s="597"/>
    </row>
    <row r="147" spans="4:5" s="594" customFormat="1">
      <c r="D147" s="623"/>
      <c r="E147" s="597"/>
    </row>
    <row r="148" spans="4:5" s="594" customFormat="1">
      <c r="D148" s="623"/>
      <c r="E148" s="597"/>
    </row>
    <row r="149" spans="4:5" s="594" customFormat="1">
      <c r="D149" s="623"/>
      <c r="E149" s="597"/>
    </row>
    <row r="150" spans="4:5" s="594" customFormat="1">
      <c r="D150" s="623"/>
      <c r="E150" s="597"/>
    </row>
    <row r="151" spans="4:5" s="594" customFormat="1">
      <c r="D151" s="623"/>
      <c r="E151" s="597"/>
    </row>
    <row r="152" spans="4:5" s="594" customFormat="1">
      <c r="D152" s="623"/>
      <c r="E152" s="597"/>
    </row>
    <row r="153" spans="4:5" s="594" customFormat="1">
      <c r="D153" s="623"/>
      <c r="E153" s="597"/>
    </row>
    <row r="154" spans="4:5" s="594" customFormat="1">
      <c r="D154" s="623"/>
      <c r="E154" s="597"/>
    </row>
    <row r="155" spans="4:5" s="594" customFormat="1">
      <c r="D155" s="623"/>
      <c r="E155" s="597"/>
    </row>
    <row r="156" spans="4:5" s="594" customFormat="1">
      <c r="D156" s="623"/>
      <c r="E156" s="597"/>
    </row>
    <row r="157" spans="4:5" s="594" customFormat="1">
      <c r="D157" s="623"/>
      <c r="E157" s="597"/>
    </row>
    <row r="158" spans="4:5" s="594" customFormat="1">
      <c r="D158" s="623"/>
      <c r="E158" s="597"/>
    </row>
    <row r="159" spans="4:5" s="594" customFormat="1">
      <c r="D159" s="623"/>
      <c r="E159" s="597"/>
    </row>
    <row r="160" spans="4:5" s="594" customFormat="1">
      <c r="D160" s="623"/>
      <c r="E160" s="597"/>
    </row>
    <row r="161" spans="4:5" s="594" customFormat="1">
      <c r="D161" s="623"/>
      <c r="E161" s="597"/>
    </row>
    <row r="162" spans="4:5" s="594" customFormat="1">
      <c r="D162" s="623"/>
      <c r="E162" s="597"/>
    </row>
    <row r="163" spans="4:5" s="594" customFormat="1">
      <c r="D163" s="623"/>
      <c r="E163" s="597"/>
    </row>
    <row r="164" spans="4:5" s="594" customFormat="1">
      <c r="D164" s="623"/>
      <c r="E164" s="597"/>
    </row>
    <row r="165" spans="4:5" s="594" customFormat="1">
      <c r="D165" s="623"/>
      <c r="E165" s="597"/>
    </row>
    <row r="166" spans="4:5" s="594" customFormat="1">
      <c r="D166" s="623"/>
      <c r="E166" s="597"/>
    </row>
    <row r="167" spans="4:5" s="594" customFormat="1">
      <c r="D167" s="623"/>
      <c r="E167" s="597"/>
    </row>
    <row r="168" spans="4:5" s="594" customFormat="1">
      <c r="D168" s="623"/>
      <c r="E168" s="597"/>
    </row>
    <row r="169" spans="4:5" s="594" customFormat="1">
      <c r="D169" s="623"/>
      <c r="E169" s="597"/>
    </row>
    <row r="170" spans="4:5" s="594" customFormat="1">
      <c r="D170" s="623"/>
      <c r="E170" s="597"/>
    </row>
    <row r="171" spans="4:5" s="594" customFormat="1">
      <c r="D171" s="623"/>
      <c r="E171" s="597"/>
    </row>
    <row r="172" spans="4:5" s="594" customFormat="1">
      <c r="D172" s="623"/>
      <c r="E172" s="597"/>
    </row>
    <row r="173" spans="4:5" s="594" customFormat="1">
      <c r="D173" s="623"/>
      <c r="E173" s="597"/>
    </row>
    <row r="174" spans="4:5" s="594" customFormat="1">
      <c r="D174" s="623"/>
      <c r="E174" s="597"/>
    </row>
    <row r="175" spans="4:5" s="594" customFormat="1">
      <c r="D175" s="623"/>
      <c r="E175" s="597"/>
    </row>
    <row r="176" spans="4:5" s="594" customFormat="1">
      <c r="D176" s="623"/>
      <c r="E176" s="597"/>
    </row>
    <row r="177" spans="4:5" s="594" customFormat="1">
      <c r="D177" s="623"/>
      <c r="E177" s="597"/>
    </row>
    <row r="178" spans="4:5" s="594" customFormat="1">
      <c r="D178" s="623"/>
      <c r="E178" s="597"/>
    </row>
    <row r="179" spans="4:5" s="594" customFormat="1">
      <c r="D179" s="623"/>
      <c r="E179" s="597"/>
    </row>
    <row r="180" spans="4:5" s="594" customFormat="1">
      <c r="D180" s="623"/>
      <c r="E180" s="597"/>
    </row>
    <row r="181" spans="4:5" s="594" customFormat="1">
      <c r="D181" s="623"/>
      <c r="E181" s="597"/>
    </row>
    <row r="182" spans="4:5" s="594" customFormat="1">
      <c r="D182" s="623"/>
      <c r="E182" s="597"/>
    </row>
    <row r="183" spans="4:5" s="594" customFormat="1">
      <c r="D183" s="623"/>
      <c r="E183" s="597"/>
    </row>
    <row r="184" spans="4:5" s="594" customFormat="1">
      <c r="D184" s="623"/>
      <c r="E184" s="597"/>
    </row>
    <row r="185" spans="4:5" s="594" customFormat="1">
      <c r="D185" s="623"/>
      <c r="E185" s="597"/>
    </row>
    <row r="186" spans="4:5" s="594" customFormat="1">
      <c r="D186" s="623"/>
      <c r="E186" s="597"/>
    </row>
    <row r="187" spans="4:5" s="594" customFormat="1">
      <c r="D187" s="623"/>
      <c r="E187" s="597"/>
    </row>
    <row r="188" spans="4:5" s="594" customFormat="1">
      <c r="D188" s="623"/>
      <c r="E188" s="597"/>
    </row>
    <row r="189" spans="4:5" s="594" customFormat="1">
      <c r="D189" s="623"/>
      <c r="E189" s="597"/>
    </row>
    <row r="190" spans="4:5" s="594" customFormat="1">
      <c r="D190" s="623"/>
      <c r="E190" s="597"/>
    </row>
    <row r="191" spans="4:5" s="594" customFormat="1">
      <c r="D191" s="623"/>
      <c r="E191" s="597"/>
    </row>
    <row r="192" spans="4:5" s="594" customFormat="1">
      <c r="D192" s="623"/>
      <c r="E192" s="597"/>
    </row>
    <row r="193" spans="4:5" s="594" customFormat="1">
      <c r="D193" s="623"/>
      <c r="E193" s="597"/>
    </row>
    <row r="194" spans="4:5" s="594" customFormat="1">
      <c r="D194" s="623"/>
      <c r="E194" s="597"/>
    </row>
    <row r="195" spans="4:5" s="594" customFormat="1">
      <c r="D195" s="623"/>
      <c r="E195" s="597"/>
    </row>
    <row r="196" spans="4:5" s="594" customFormat="1">
      <c r="D196" s="623"/>
      <c r="E196" s="597"/>
    </row>
    <row r="197" spans="4:5" s="594" customFormat="1">
      <c r="D197" s="623"/>
      <c r="E197" s="597"/>
    </row>
    <row r="198" spans="4:5" s="594" customFormat="1">
      <c r="D198" s="623"/>
      <c r="E198" s="597"/>
    </row>
    <row r="199" spans="4:5" s="594" customFormat="1">
      <c r="D199" s="623"/>
      <c r="E199" s="597"/>
    </row>
    <row r="200" spans="4:5" s="594" customFormat="1">
      <c r="D200" s="623"/>
      <c r="E200" s="597"/>
    </row>
    <row r="201" spans="4:5" s="594" customFormat="1">
      <c r="D201" s="623"/>
      <c r="E201" s="597"/>
    </row>
    <row r="202" spans="4:5" s="594" customFormat="1">
      <c r="D202" s="623"/>
      <c r="E202" s="597"/>
    </row>
    <row r="203" spans="4:5" s="594" customFormat="1">
      <c r="D203" s="623"/>
      <c r="E203" s="597"/>
    </row>
    <row r="204" spans="4:5" s="594" customFormat="1">
      <c r="D204" s="623"/>
      <c r="E204" s="597"/>
    </row>
    <row r="205" spans="4:5" s="594" customFormat="1">
      <c r="D205" s="623"/>
      <c r="E205" s="597"/>
    </row>
    <row r="206" spans="4:5" s="594" customFormat="1">
      <c r="D206" s="623"/>
      <c r="E206" s="597"/>
    </row>
    <row r="207" spans="4:5" s="594" customFormat="1">
      <c r="D207" s="623"/>
      <c r="E207" s="597"/>
    </row>
    <row r="208" spans="4:5" s="594" customFormat="1">
      <c r="D208" s="623"/>
      <c r="E208" s="597"/>
    </row>
    <row r="209" spans="4:5" s="594" customFormat="1">
      <c r="D209" s="623"/>
      <c r="E209" s="597"/>
    </row>
    <row r="210" spans="4:5" s="594" customFormat="1">
      <c r="D210" s="623"/>
      <c r="E210" s="597"/>
    </row>
    <row r="211" spans="4:5" s="594" customFormat="1">
      <c r="D211" s="623"/>
      <c r="E211" s="597"/>
    </row>
    <row r="212" spans="4:5" s="594" customFormat="1">
      <c r="D212" s="623"/>
      <c r="E212" s="597"/>
    </row>
    <row r="213" spans="4:5" s="594" customFormat="1">
      <c r="D213" s="623"/>
      <c r="E213" s="597"/>
    </row>
    <row r="214" spans="4:5" s="594" customFormat="1">
      <c r="D214" s="623"/>
      <c r="E214" s="597"/>
    </row>
    <row r="215" spans="4:5" s="594" customFormat="1">
      <c r="D215" s="623"/>
      <c r="E215" s="597"/>
    </row>
    <row r="216" spans="4:5" s="594" customFormat="1">
      <c r="D216" s="623"/>
      <c r="E216" s="597"/>
    </row>
    <row r="217" spans="4:5" s="594" customFormat="1">
      <c r="D217" s="623"/>
      <c r="E217" s="597"/>
    </row>
    <row r="218" spans="4:5" s="594" customFormat="1">
      <c r="D218" s="623"/>
      <c r="E218" s="597"/>
    </row>
    <row r="219" spans="4:5" s="594" customFormat="1">
      <c r="D219" s="623"/>
      <c r="E219" s="597"/>
    </row>
    <row r="220" spans="4:5" s="594" customFormat="1">
      <c r="D220" s="623"/>
      <c r="E220" s="597"/>
    </row>
    <row r="221" spans="4:5" s="594" customFormat="1">
      <c r="D221" s="623"/>
      <c r="E221" s="597"/>
    </row>
    <row r="222" spans="4:5" s="594" customFormat="1">
      <c r="D222" s="623"/>
      <c r="E222" s="597"/>
    </row>
    <row r="223" spans="4:5" s="594" customFormat="1">
      <c r="D223" s="623"/>
      <c r="E223" s="597"/>
    </row>
    <row r="224" spans="4:5" s="594" customFormat="1">
      <c r="D224" s="623"/>
      <c r="E224" s="597"/>
    </row>
    <row r="225" spans="4:5" s="594" customFormat="1">
      <c r="D225" s="623"/>
      <c r="E225" s="597"/>
    </row>
    <row r="226" spans="4:5" s="594" customFormat="1">
      <c r="D226" s="623"/>
      <c r="E226" s="597"/>
    </row>
    <row r="227" spans="4:5" s="594" customFormat="1">
      <c r="D227" s="623"/>
      <c r="E227" s="597"/>
    </row>
    <row r="228" spans="4:5" s="594" customFormat="1">
      <c r="D228" s="623"/>
      <c r="E228" s="597"/>
    </row>
    <row r="229" spans="4:5" s="594" customFormat="1">
      <c r="D229" s="623"/>
      <c r="E229" s="597"/>
    </row>
    <row r="230" spans="4:5" s="594" customFormat="1">
      <c r="D230" s="623"/>
      <c r="E230" s="597"/>
    </row>
    <row r="231" spans="4:5" s="594" customFormat="1">
      <c r="D231" s="623"/>
      <c r="E231" s="597"/>
    </row>
    <row r="232" spans="4:5" s="594" customFormat="1">
      <c r="D232" s="623"/>
      <c r="E232" s="597"/>
    </row>
    <row r="233" spans="4:5" s="594" customFormat="1">
      <c r="D233" s="623"/>
      <c r="E233" s="597"/>
    </row>
    <row r="234" spans="4:5" s="594" customFormat="1">
      <c r="D234" s="623"/>
      <c r="E234" s="597"/>
    </row>
    <row r="235" spans="4:5" s="594" customFormat="1">
      <c r="D235" s="623"/>
      <c r="E235" s="597"/>
    </row>
    <row r="236" spans="4:5" s="594" customFormat="1">
      <c r="D236" s="623"/>
      <c r="E236" s="597"/>
    </row>
    <row r="237" spans="4:5" s="594" customFormat="1">
      <c r="D237" s="623"/>
      <c r="E237" s="597"/>
    </row>
    <row r="238" spans="4:5" s="594" customFormat="1">
      <c r="D238" s="623"/>
      <c r="E238" s="597"/>
    </row>
    <row r="239" spans="4:5" s="594" customFormat="1">
      <c r="D239" s="623"/>
      <c r="E239" s="597"/>
    </row>
    <row r="240" spans="4:5" s="594" customFormat="1">
      <c r="D240" s="623"/>
      <c r="E240" s="597"/>
    </row>
    <row r="241" spans="4:5" s="594" customFormat="1">
      <c r="D241" s="623"/>
      <c r="E241" s="597"/>
    </row>
    <row r="242" spans="4:5" s="594" customFormat="1">
      <c r="D242" s="623"/>
      <c r="E242" s="597"/>
    </row>
    <row r="243" spans="4:5" s="594" customFormat="1">
      <c r="D243" s="623"/>
      <c r="E243" s="597"/>
    </row>
    <row r="244" spans="4:5" s="594" customFormat="1">
      <c r="D244" s="623"/>
      <c r="E244" s="597"/>
    </row>
    <row r="245" spans="4:5" s="594" customFormat="1">
      <c r="D245" s="623"/>
      <c r="E245" s="597"/>
    </row>
    <row r="246" spans="4:5" s="594" customFormat="1">
      <c r="D246" s="623"/>
      <c r="E246" s="597"/>
    </row>
    <row r="247" spans="4:5" s="594" customFormat="1">
      <c r="D247" s="623"/>
      <c r="E247" s="597"/>
    </row>
    <row r="248" spans="4:5" s="594" customFormat="1">
      <c r="D248" s="623"/>
      <c r="E248" s="597"/>
    </row>
    <row r="249" spans="4:5" s="594" customFormat="1">
      <c r="D249" s="623"/>
      <c r="E249" s="597"/>
    </row>
    <row r="250" spans="4:5" s="594" customFormat="1">
      <c r="D250" s="623"/>
      <c r="E250" s="597"/>
    </row>
    <row r="251" spans="4:5" s="594" customFormat="1">
      <c r="D251" s="623"/>
      <c r="E251" s="597"/>
    </row>
    <row r="252" spans="4:5" s="594" customFormat="1">
      <c r="D252" s="623"/>
      <c r="E252" s="597"/>
    </row>
    <row r="253" spans="4:5" s="594" customFormat="1">
      <c r="D253" s="623"/>
      <c r="E253" s="597"/>
    </row>
    <row r="254" spans="4:5" s="594" customFormat="1">
      <c r="D254" s="623"/>
      <c r="E254" s="597"/>
    </row>
    <row r="255" spans="4:5" s="594" customFormat="1">
      <c r="D255" s="623"/>
      <c r="E255" s="597"/>
    </row>
    <row r="256" spans="4:5" s="594" customFormat="1">
      <c r="D256" s="623"/>
      <c r="E256" s="597"/>
    </row>
    <row r="257" spans="4:5" s="594" customFormat="1">
      <c r="D257" s="623"/>
      <c r="E257" s="597"/>
    </row>
    <row r="258" spans="4:5" s="594" customFormat="1">
      <c r="D258" s="623"/>
      <c r="E258" s="597"/>
    </row>
    <row r="259" spans="4:5" s="594" customFormat="1">
      <c r="D259" s="623"/>
      <c r="E259" s="597"/>
    </row>
    <row r="260" spans="4:5" s="594" customFormat="1">
      <c r="D260" s="623"/>
      <c r="E260" s="597"/>
    </row>
    <row r="261" spans="4:5" s="594" customFormat="1">
      <c r="D261" s="623"/>
      <c r="E261" s="597"/>
    </row>
    <row r="262" spans="4:5" s="594" customFormat="1">
      <c r="D262" s="623"/>
      <c r="E262" s="597"/>
    </row>
    <row r="263" spans="4:5" s="594" customFormat="1">
      <c r="D263" s="623"/>
      <c r="E263" s="597"/>
    </row>
    <row r="264" spans="4:5" s="594" customFormat="1">
      <c r="D264" s="623"/>
      <c r="E264" s="597"/>
    </row>
    <row r="265" spans="4:5" s="594" customFormat="1">
      <c r="D265" s="623"/>
      <c r="E265" s="597"/>
    </row>
    <row r="266" spans="4:5" s="594" customFormat="1">
      <c r="D266" s="623"/>
      <c r="E266" s="597"/>
    </row>
    <row r="267" spans="4:5" s="594" customFormat="1">
      <c r="D267" s="623"/>
      <c r="E267" s="597"/>
    </row>
    <row r="268" spans="4:5" s="594" customFormat="1">
      <c r="D268" s="623"/>
      <c r="E268" s="597"/>
    </row>
    <row r="269" spans="4:5" s="594" customFormat="1">
      <c r="D269" s="623"/>
      <c r="E269" s="597"/>
    </row>
    <row r="270" spans="4:5" s="594" customFormat="1">
      <c r="D270" s="623"/>
      <c r="E270" s="597"/>
    </row>
    <row r="271" spans="4:5" s="594" customFormat="1">
      <c r="D271" s="623"/>
      <c r="E271" s="597"/>
    </row>
    <row r="272" spans="4:5" s="594" customFormat="1">
      <c r="D272" s="623"/>
      <c r="E272" s="597"/>
    </row>
    <row r="273" spans="4:5" s="594" customFormat="1">
      <c r="D273" s="623"/>
      <c r="E273" s="597"/>
    </row>
    <row r="274" spans="4:5" s="594" customFormat="1">
      <c r="D274" s="623"/>
      <c r="E274" s="597"/>
    </row>
    <row r="275" spans="4:5" s="594" customFormat="1">
      <c r="D275" s="623"/>
      <c r="E275" s="597"/>
    </row>
    <row r="276" spans="4:5" s="594" customFormat="1">
      <c r="D276" s="623"/>
      <c r="E276" s="597"/>
    </row>
    <row r="277" spans="4:5" s="594" customFormat="1">
      <c r="D277" s="623"/>
      <c r="E277" s="597"/>
    </row>
    <row r="278" spans="4:5" s="594" customFormat="1">
      <c r="D278" s="623"/>
      <c r="E278" s="597"/>
    </row>
    <row r="279" spans="4:5" s="594" customFormat="1">
      <c r="D279" s="623"/>
      <c r="E279" s="597"/>
    </row>
    <row r="280" spans="4:5" s="594" customFormat="1">
      <c r="D280" s="623"/>
      <c r="E280" s="597"/>
    </row>
    <row r="281" spans="4:5" s="594" customFormat="1">
      <c r="D281" s="623"/>
      <c r="E281" s="597"/>
    </row>
    <row r="282" spans="4:5" s="594" customFormat="1">
      <c r="D282" s="623"/>
      <c r="E282" s="597"/>
    </row>
    <row r="283" spans="4:5" s="594" customFormat="1">
      <c r="D283" s="623"/>
      <c r="E283" s="597"/>
    </row>
    <row r="284" spans="4:5" s="594" customFormat="1">
      <c r="D284" s="623"/>
      <c r="E284" s="597"/>
    </row>
    <row r="285" spans="4:5" s="594" customFormat="1">
      <c r="D285" s="623"/>
      <c r="E285" s="597"/>
    </row>
    <row r="286" spans="4:5" s="594" customFormat="1">
      <c r="D286" s="623"/>
      <c r="E286" s="597"/>
    </row>
    <row r="287" spans="4:5" s="594" customFormat="1">
      <c r="D287" s="623"/>
      <c r="E287" s="597"/>
    </row>
    <row r="288" spans="4:5" s="594" customFormat="1">
      <c r="D288" s="623"/>
      <c r="E288" s="597"/>
    </row>
    <row r="289" spans="4:5" s="594" customFormat="1">
      <c r="D289" s="623"/>
      <c r="E289" s="597"/>
    </row>
    <row r="290" spans="4:5" s="594" customFormat="1">
      <c r="D290" s="623"/>
      <c r="E290" s="597"/>
    </row>
    <row r="291" spans="4:5" s="594" customFormat="1">
      <c r="D291" s="623"/>
      <c r="E291" s="597"/>
    </row>
    <row r="292" spans="4:5" s="594" customFormat="1">
      <c r="D292" s="623"/>
      <c r="E292" s="597"/>
    </row>
    <row r="293" spans="4:5" s="594" customFormat="1">
      <c r="D293" s="623"/>
      <c r="E293" s="597"/>
    </row>
    <row r="294" spans="4:5" s="594" customFormat="1">
      <c r="D294" s="623"/>
      <c r="E294" s="597"/>
    </row>
    <row r="295" spans="4:5" s="594" customFormat="1">
      <c r="D295" s="623"/>
      <c r="E295" s="597"/>
    </row>
    <row r="296" spans="4:5" s="594" customFormat="1">
      <c r="D296" s="623"/>
      <c r="E296" s="597"/>
    </row>
    <row r="297" spans="4:5" s="594" customFormat="1">
      <c r="D297" s="623"/>
      <c r="E297" s="597"/>
    </row>
    <row r="298" spans="4:5" s="594" customFormat="1">
      <c r="D298" s="623"/>
      <c r="E298" s="597"/>
    </row>
    <row r="299" spans="4:5" s="594" customFormat="1">
      <c r="D299" s="623"/>
      <c r="E299" s="597"/>
    </row>
    <row r="300" spans="4:5" s="594" customFormat="1">
      <c r="D300" s="623"/>
      <c r="E300" s="597"/>
    </row>
    <row r="301" spans="4:5" s="594" customFormat="1">
      <c r="D301" s="623"/>
      <c r="E301" s="597"/>
    </row>
    <row r="302" spans="4:5" s="594" customFormat="1">
      <c r="D302" s="623"/>
      <c r="E302" s="597"/>
    </row>
    <row r="303" spans="4:5" s="594" customFormat="1">
      <c r="D303" s="623"/>
      <c r="E303" s="597"/>
    </row>
    <row r="304" spans="4:5" s="594" customFormat="1">
      <c r="D304" s="623"/>
      <c r="E304" s="597"/>
    </row>
    <row r="305" spans="4:5" s="594" customFormat="1">
      <c r="D305" s="623"/>
      <c r="E305" s="597"/>
    </row>
    <row r="306" spans="4:5" s="594" customFormat="1">
      <c r="D306" s="623"/>
      <c r="E306" s="597"/>
    </row>
    <row r="307" spans="4:5" s="594" customFormat="1">
      <c r="D307" s="623"/>
      <c r="E307" s="597"/>
    </row>
    <row r="308" spans="4:5" s="594" customFormat="1">
      <c r="D308" s="623"/>
      <c r="E308" s="597"/>
    </row>
    <row r="309" spans="4:5" s="594" customFormat="1">
      <c r="D309" s="623"/>
      <c r="E309" s="597"/>
    </row>
    <row r="310" spans="4:5" s="594" customFormat="1">
      <c r="D310" s="623"/>
      <c r="E310" s="597"/>
    </row>
    <row r="311" spans="4:5" s="594" customFormat="1">
      <c r="D311" s="623"/>
      <c r="E311" s="597"/>
    </row>
    <row r="312" spans="4:5" s="594" customFormat="1">
      <c r="D312" s="623"/>
      <c r="E312" s="597"/>
    </row>
    <row r="313" spans="4:5" s="594" customFormat="1">
      <c r="D313" s="623"/>
      <c r="E313" s="597"/>
    </row>
    <row r="314" spans="4:5" s="594" customFormat="1">
      <c r="D314" s="623"/>
      <c r="E314" s="597"/>
    </row>
    <row r="315" spans="4:5" s="594" customFormat="1">
      <c r="D315" s="623"/>
      <c r="E315" s="597"/>
    </row>
    <row r="316" spans="4:5" s="594" customFormat="1">
      <c r="D316" s="623"/>
      <c r="E316" s="597"/>
    </row>
    <row r="317" spans="4:5" s="594" customFormat="1">
      <c r="D317" s="623"/>
      <c r="E317" s="597"/>
    </row>
    <row r="318" spans="4:5" s="594" customFormat="1">
      <c r="D318" s="623"/>
      <c r="E318" s="597"/>
    </row>
    <row r="319" spans="4:5" s="594" customFormat="1">
      <c r="D319" s="623"/>
      <c r="E319" s="597"/>
    </row>
    <row r="320" spans="4:5" s="594" customFormat="1">
      <c r="D320" s="623"/>
      <c r="E320" s="597"/>
    </row>
    <row r="321" spans="4:5" s="594" customFormat="1">
      <c r="D321" s="623"/>
      <c r="E321" s="597"/>
    </row>
    <row r="322" spans="4:5" s="594" customFormat="1">
      <c r="D322" s="623"/>
      <c r="E322" s="597"/>
    </row>
    <row r="323" spans="4:5" s="594" customFormat="1">
      <c r="D323" s="623"/>
      <c r="E323" s="597"/>
    </row>
    <row r="324" spans="4:5" s="594" customFormat="1">
      <c r="D324" s="623"/>
      <c r="E324" s="597"/>
    </row>
    <row r="325" spans="4:5" s="594" customFormat="1">
      <c r="D325" s="623"/>
      <c r="E325" s="597"/>
    </row>
    <row r="326" spans="4:5" s="594" customFormat="1">
      <c r="D326" s="623"/>
      <c r="E326" s="597"/>
    </row>
    <row r="327" spans="4:5" s="594" customFormat="1">
      <c r="D327" s="623"/>
      <c r="E327" s="597"/>
    </row>
    <row r="328" spans="4:5" s="594" customFormat="1">
      <c r="D328" s="623"/>
      <c r="E328" s="597"/>
    </row>
    <row r="329" spans="4:5" s="594" customFormat="1">
      <c r="D329" s="623"/>
      <c r="E329" s="597"/>
    </row>
    <row r="330" spans="4:5" s="594" customFormat="1">
      <c r="D330" s="623"/>
      <c r="E330" s="597"/>
    </row>
    <row r="331" spans="4:5" s="594" customFormat="1">
      <c r="D331" s="623"/>
      <c r="E331" s="597"/>
    </row>
    <row r="332" spans="4:5" s="594" customFormat="1">
      <c r="D332" s="623"/>
      <c r="E332" s="597"/>
    </row>
    <row r="333" spans="4:5" s="594" customFormat="1">
      <c r="D333" s="623"/>
      <c r="E333" s="597"/>
    </row>
    <row r="334" spans="4:5" s="594" customFormat="1">
      <c r="D334" s="623"/>
      <c r="E334" s="597"/>
    </row>
    <row r="335" spans="4:5" s="594" customFormat="1">
      <c r="D335" s="623"/>
      <c r="E335" s="597"/>
    </row>
    <row r="336" spans="4:5" s="594" customFormat="1">
      <c r="D336" s="623"/>
      <c r="E336" s="597"/>
    </row>
    <row r="337" spans="4:5" s="594" customFormat="1">
      <c r="D337" s="623"/>
      <c r="E337" s="597"/>
    </row>
    <row r="338" spans="4:5" s="594" customFormat="1">
      <c r="D338" s="623"/>
      <c r="E338" s="597"/>
    </row>
    <row r="339" spans="4:5" s="594" customFormat="1">
      <c r="D339" s="623"/>
      <c r="E339" s="597"/>
    </row>
    <row r="340" spans="4:5" s="594" customFormat="1">
      <c r="D340" s="623"/>
      <c r="E340" s="597"/>
    </row>
    <row r="341" spans="4:5" s="594" customFormat="1">
      <c r="D341" s="623"/>
      <c r="E341" s="597"/>
    </row>
    <row r="342" spans="4:5" s="594" customFormat="1">
      <c r="D342" s="623"/>
      <c r="E342" s="597"/>
    </row>
    <row r="343" spans="4:5" s="594" customFormat="1">
      <c r="D343" s="623"/>
      <c r="E343" s="597"/>
    </row>
    <row r="344" spans="4:5" s="594" customFormat="1">
      <c r="D344" s="623"/>
      <c r="E344" s="597"/>
    </row>
    <row r="345" spans="4:5" s="594" customFormat="1">
      <c r="D345" s="623"/>
      <c r="E345" s="597"/>
    </row>
    <row r="346" spans="4:5" s="594" customFormat="1">
      <c r="D346" s="623"/>
      <c r="E346" s="597"/>
    </row>
    <row r="347" spans="4:5" s="594" customFormat="1">
      <c r="D347" s="623"/>
      <c r="E347" s="597"/>
    </row>
    <row r="348" spans="4:5" s="594" customFormat="1">
      <c r="D348" s="623"/>
      <c r="E348" s="597"/>
    </row>
    <row r="349" spans="4:5" s="594" customFormat="1">
      <c r="D349" s="623"/>
      <c r="E349" s="597"/>
    </row>
    <row r="350" spans="4:5" s="594" customFormat="1">
      <c r="D350" s="623"/>
      <c r="E350" s="597"/>
    </row>
    <row r="351" spans="4:5" s="594" customFormat="1">
      <c r="D351" s="623"/>
      <c r="E351" s="597"/>
    </row>
    <row r="352" spans="4:5" s="594" customFormat="1">
      <c r="D352" s="623"/>
      <c r="E352" s="597"/>
    </row>
    <row r="353" spans="4:5" s="594" customFormat="1">
      <c r="D353" s="623"/>
      <c r="E353" s="597"/>
    </row>
    <row r="354" spans="4:5" s="594" customFormat="1">
      <c r="D354" s="623"/>
      <c r="E354" s="597"/>
    </row>
    <row r="355" spans="4:5" s="594" customFormat="1">
      <c r="D355" s="623"/>
      <c r="E355" s="597"/>
    </row>
    <row r="356" spans="4:5" s="594" customFormat="1">
      <c r="D356" s="623"/>
      <c r="E356" s="597"/>
    </row>
    <row r="357" spans="4:5" s="594" customFormat="1">
      <c r="D357" s="623"/>
      <c r="E357" s="597"/>
    </row>
    <row r="358" spans="4:5" s="594" customFormat="1">
      <c r="D358" s="623"/>
      <c r="E358" s="597"/>
    </row>
    <row r="359" spans="4:5" s="594" customFormat="1">
      <c r="D359" s="623"/>
      <c r="E359" s="597"/>
    </row>
    <row r="360" spans="4:5" s="594" customFormat="1">
      <c r="D360" s="623"/>
      <c r="E360" s="597"/>
    </row>
    <row r="361" spans="4:5" s="594" customFormat="1">
      <c r="D361" s="623"/>
      <c r="E361" s="597"/>
    </row>
    <row r="362" spans="4:5" s="594" customFormat="1">
      <c r="D362" s="623"/>
      <c r="E362" s="597"/>
    </row>
    <row r="363" spans="4:5" s="594" customFormat="1">
      <c r="D363" s="623"/>
      <c r="E363" s="597"/>
    </row>
    <row r="364" spans="4:5" s="594" customFormat="1">
      <c r="D364" s="623"/>
      <c r="E364" s="597"/>
    </row>
    <row r="365" spans="4:5" s="594" customFormat="1">
      <c r="D365" s="623"/>
      <c r="E365" s="597"/>
    </row>
    <row r="366" spans="4:5" s="594" customFormat="1">
      <c r="D366" s="623"/>
      <c r="E366" s="597"/>
    </row>
    <row r="367" spans="4:5" s="594" customFormat="1">
      <c r="D367" s="623"/>
      <c r="E367" s="597"/>
    </row>
    <row r="368" spans="4:5" s="594" customFormat="1">
      <c r="D368" s="623"/>
      <c r="E368" s="597"/>
    </row>
    <row r="369" spans="4:5" s="594" customFormat="1">
      <c r="D369" s="623"/>
      <c r="E369" s="597"/>
    </row>
    <row r="370" spans="4:5" s="594" customFormat="1">
      <c r="D370" s="623"/>
      <c r="E370" s="597"/>
    </row>
    <row r="371" spans="4:5" s="594" customFormat="1">
      <c r="D371" s="623"/>
      <c r="E371" s="597"/>
    </row>
    <row r="372" spans="4:5" s="594" customFormat="1">
      <c r="D372" s="623"/>
      <c r="E372" s="597"/>
    </row>
    <row r="373" spans="4:5" s="594" customFormat="1">
      <c r="D373" s="623"/>
      <c r="E373" s="597"/>
    </row>
    <row r="374" spans="4:5" s="594" customFormat="1">
      <c r="D374" s="623"/>
      <c r="E374" s="597"/>
    </row>
    <row r="375" spans="4:5" s="594" customFormat="1">
      <c r="D375" s="623"/>
      <c r="E375" s="597"/>
    </row>
    <row r="376" spans="4:5" s="594" customFormat="1">
      <c r="D376" s="623"/>
      <c r="E376" s="597"/>
    </row>
    <row r="377" spans="4:5" s="594" customFormat="1">
      <c r="D377" s="623"/>
      <c r="E377" s="597"/>
    </row>
    <row r="378" spans="4:5" s="594" customFormat="1">
      <c r="D378" s="623"/>
      <c r="E378" s="597"/>
    </row>
    <row r="379" spans="4:5" s="594" customFormat="1">
      <c r="D379" s="623"/>
      <c r="E379" s="597"/>
    </row>
    <row r="380" spans="4:5" s="594" customFormat="1">
      <c r="D380" s="623"/>
      <c r="E380" s="597"/>
    </row>
    <row r="381" spans="4:5" s="594" customFormat="1">
      <c r="D381" s="623"/>
      <c r="E381" s="597"/>
    </row>
    <row r="382" spans="4:5" s="594" customFormat="1">
      <c r="D382" s="623"/>
      <c r="E382" s="597"/>
    </row>
    <row r="383" spans="4:5" s="594" customFormat="1">
      <c r="D383" s="623"/>
      <c r="E383" s="597"/>
    </row>
    <row r="384" spans="4:5" s="594" customFormat="1">
      <c r="D384" s="623"/>
      <c r="E384" s="597"/>
    </row>
    <row r="385" spans="4:5" s="594" customFormat="1">
      <c r="D385" s="623"/>
      <c r="E385" s="597"/>
    </row>
    <row r="386" spans="4:5" s="594" customFormat="1">
      <c r="D386" s="623"/>
      <c r="E386" s="597"/>
    </row>
    <row r="387" spans="4:5" s="594" customFormat="1">
      <c r="D387" s="623"/>
      <c r="E387" s="597"/>
    </row>
    <row r="388" spans="4:5" s="594" customFormat="1">
      <c r="D388" s="623"/>
      <c r="E388" s="597"/>
    </row>
    <row r="389" spans="4:5" s="594" customFormat="1">
      <c r="D389" s="623"/>
      <c r="E389" s="597"/>
    </row>
    <row r="390" spans="4:5" s="594" customFormat="1">
      <c r="D390" s="623"/>
      <c r="E390" s="597"/>
    </row>
    <row r="391" spans="4:5" s="594" customFormat="1">
      <c r="D391" s="623"/>
      <c r="E391" s="597"/>
    </row>
    <row r="392" spans="4:5" s="594" customFormat="1">
      <c r="D392" s="623"/>
      <c r="E392" s="597"/>
    </row>
    <row r="393" spans="4:5" s="594" customFormat="1">
      <c r="D393" s="623"/>
      <c r="E393" s="597"/>
    </row>
    <row r="394" spans="4:5" s="594" customFormat="1">
      <c r="D394" s="623"/>
      <c r="E394" s="597"/>
    </row>
    <row r="395" spans="4:5" s="594" customFormat="1">
      <c r="D395" s="623"/>
      <c r="E395" s="597"/>
    </row>
    <row r="396" spans="4:5" s="594" customFormat="1">
      <c r="D396" s="623"/>
      <c r="E396" s="597"/>
    </row>
    <row r="397" spans="4:5" s="594" customFormat="1">
      <c r="D397" s="623"/>
      <c r="E397" s="597"/>
    </row>
    <row r="398" spans="4:5" s="594" customFormat="1">
      <c r="D398" s="623"/>
      <c r="E398" s="597"/>
    </row>
    <row r="399" spans="4:5" s="594" customFormat="1">
      <c r="D399" s="623"/>
      <c r="E399" s="597"/>
    </row>
    <row r="400" spans="4:5" s="594" customFormat="1">
      <c r="D400" s="623"/>
      <c r="E400" s="597"/>
    </row>
    <row r="401" spans="4:5" s="594" customFormat="1">
      <c r="D401" s="623"/>
      <c r="E401" s="597"/>
    </row>
    <row r="402" spans="4:5" s="594" customFormat="1">
      <c r="D402" s="623"/>
      <c r="E402" s="597"/>
    </row>
    <row r="403" spans="4:5" s="594" customFormat="1">
      <c r="D403" s="623"/>
      <c r="E403" s="597"/>
    </row>
    <row r="404" spans="4:5" s="594" customFormat="1">
      <c r="D404" s="623"/>
      <c r="E404" s="597"/>
    </row>
    <row r="405" spans="4:5" s="594" customFormat="1">
      <c r="D405" s="623"/>
      <c r="E405" s="597"/>
    </row>
    <row r="406" spans="4:5" s="594" customFormat="1">
      <c r="D406" s="623"/>
      <c r="E406" s="597"/>
    </row>
    <row r="407" spans="4:5" s="594" customFormat="1">
      <c r="D407" s="623"/>
      <c r="E407" s="597"/>
    </row>
    <row r="408" spans="4:5" s="594" customFormat="1">
      <c r="D408" s="623"/>
      <c r="E408" s="597"/>
    </row>
    <row r="409" spans="4:5" s="594" customFormat="1">
      <c r="D409" s="623"/>
      <c r="E409" s="597"/>
    </row>
    <row r="410" spans="4:5" s="594" customFormat="1">
      <c r="D410" s="623"/>
      <c r="E410" s="597"/>
    </row>
    <row r="411" spans="4:5" s="594" customFormat="1">
      <c r="D411" s="623"/>
      <c r="E411" s="597"/>
    </row>
    <row r="412" spans="4:5" s="594" customFormat="1">
      <c r="D412" s="623"/>
      <c r="E412" s="597"/>
    </row>
    <row r="413" spans="4:5" s="594" customFormat="1">
      <c r="D413" s="623"/>
      <c r="E413" s="597"/>
    </row>
    <row r="414" spans="4:5" s="594" customFormat="1">
      <c r="D414" s="623"/>
      <c r="E414" s="597"/>
    </row>
    <row r="415" spans="4:5" s="594" customFormat="1">
      <c r="D415" s="623"/>
      <c r="E415" s="597"/>
    </row>
    <row r="416" spans="4:5" s="594" customFormat="1">
      <c r="D416" s="623"/>
      <c r="E416" s="597"/>
    </row>
    <row r="417" spans="4:5" s="594" customFormat="1">
      <c r="D417" s="623"/>
      <c r="E417" s="597"/>
    </row>
    <row r="418" spans="4:5" s="594" customFormat="1">
      <c r="D418" s="623"/>
      <c r="E418" s="597"/>
    </row>
    <row r="419" spans="4:5" s="594" customFormat="1">
      <c r="D419" s="623"/>
      <c r="E419" s="597"/>
    </row>
    <row r="420" spans="4:5" s="594" customFormat="1">
      <c r="D420" s="623"/>
      <c r="E420" s="597"/>
    </row>
    <row r="421" spans="4:5" s="594" customFormat="1">
      <c r="D421" s="623"/>
      <c r="E421" s="597"/>
    </row>
    <row r="422" spans="4:5" s="594" customFormat="1">
      <c r="D422" s="623"/>
      <c r="E422" s="597"/>
    </row>
    <row r="423" spans="4:5" s="594" customFormat="1">
      <c r="D423" s="623"/>
      <c r="E423" s="597"/>
    </row>
    <row r="424" spans="4:5" s="594" customFormat="1">
      <c r="D424" s="623"/>
      <c r="E424" s="597"/>
    </row>
    <row r="425" spans="4:5" s="594" customFormat="1">
      <c r="D425" s="623"/>
      <c r="E425" s="597"/>
    </row>
    <row r="426" spans="4:5" s="594" customFormat="1">
      <c r="D426" s="623"/>
      <c r="E426" s="597"/>
    </row>
    <row r="427" spans="4:5" s="594" customFormat="1">
      <c r="D427" s="623"/>
      <c r="E427" s="597"/>
    </row>
    <row r="428" spans="4:5" s="594" customFormat="1">
      <c r="D428" s="623"/>
      <c r="E428" s="597"/>
    </row>
    <row r="429" spans="4:5" s="594" customFormat="1">
      <c r="D429" s="623"/>
      <c r="E429" s="597"/>
    </row>
    <row r="430" spans="4:5" s="594" customFormat="1">
      <c r="D430" s="623"/>
      <c r="E430" s="597"/>
    </row>
    <row r="431" spans="4:5" s="594" customFormat="1">
      <c r="D431" s="623"/>
      <c r="E431" s="597"/>
    </row>
    <row r="432" spans="4:5" s="594" customFormat="1">
      <c r="D432" s="623"/>
      <c r="E432" s="597"/>
    </row>
    <row r="433" spans="4:5" s="594" customFormat="1">
      <c r="D433" s="623"/>
      <c r="E433" s="597"/>
    </row>
    <row r="434" spans="4:5" s="594" customFormat="1">
      <c r="D434" s="623"/>
      <c r="E434" s="597"/>
    </row>
    <row r="435" spans="4:5" s="594" customFormat="1">
      <c r="D435" s="623"/>
      <c r="E435" s="597"/>
    </row>
    <row r="436" spans="4:5" s="594" customFormat="1">
      <c r="D436" s="623"/>
      <c r="E436" s="597"/>
    </row>
    <row r="437" spans="4:5" s="594" customFormat="1">
      <c r="D437" s="623"/>
      <c r="E437" s="597"/>
    </row>
    <row r="438" spans="4:5" s="594" customFormat="1">
      <c r="D438" s="623"/>
      <c r="E438" s="597"/>
    </row>
    <row r="439" spans="4:5" s="594" customFormat="1">
      <c r="D439" s="623"/>
      <c r="E439" s="597"/>
    </row>
    <row r="440" spans="4:5" s="594" customFormat="1">
      <c r="D440" s="623"/>
      <c r="E440" s="597"/>
    </row>
    <row r="441" spans="4:5" s="594" customFormat="1">
      <c r="D441" s="623"/>
      <c r="E441" s="597"/>
    </row>
    <row r="442" spans="4:5" s="594" customFormat="1">
      <c r="D442" s="623"/>
      <c r="E442" s="597"/>
    </row>
    <row r="443" spans="4:5" s="594" customFormat="1">
      <c r="D443" s="623"/>
      <c r="E443" s="597"/>
    </row>
    <row r="444" spans="4:5" s="594" customFormat="1">
      <c r="D444" s="623"/>
      <c r="E444" s="597"/>
    </row>
    <row r="445" spans="4:5" s="594" customFormat="1">
      <c r="D445" s="623"/>
      <c r="E445" s="597"/>
    </row>
    <row r="446" spans="4:5" s="594" customFormat="1">
      <c r="D446" s="623"/>
      <c r="E446" s="597"/>
    </row>
    <row r="447" spans="4:5" s="594" customFormat="1">
      <c r="D447" s="623"/>
      <c r="E447" s="597"/>
    </row>
    <row r="448" spans="4:5" s="594" customFormat="1">
      <c r="D448" s="623"/>
      <c r="E448" s="597"/>
    </row>
    <row r="449" spans="4:5" s="594" customFormat="1">
      <c r="D449" s="623"/>
      <c r="E449" s="597"/>
    </row>
    <row r="450" spans="4:5" s="594" customFormat="1">
      <c r="D450" s="623"/>
      <c r="E450" s="597"/>
    </row>
    <row r="451" spans="4:5" s="594" customFormat="1">
      <c r="D451" s="623"/>
      <c r="E451" s="597"/>
    </row>
    <row r="452" spans="4:5" s="594" customFormat="1">
      <c r="D452" s="623"/>
      <c r="E452" s="597"/>
    </row>
    <row r="453" spans="4:5" s="594" customFormat="1">
      <c r="D453" s="623"/>
      <c r="E453" s="597"/>
    </row>
    <row r="454" spans="4:5" s="594" customFormat="1">
      <c r="D454" s="623"/>
      <c r="E454" s="597"/>
    </row>
    <row r="455" spans="4:5" s="594" customFormat="1">
      <c r="D455" s="623"/>
      <c r="E455" s="597"/>
    </row>
    <row r="456" spans="4:5" s="594" customFormat="1">
      <c r="D456" s="623"/>
      <c r="E456" s="597"/>
    </row>
    <row r="457" spans="4:5" s="594" customFormat="1">
      <c r="D457" s="623"/>
      <c r="E457" s="597"/>
    </row>
    <row r="458" spans="4:5" s="594" customFormat="1">
      <c r="D458" s="623"/>
      <c r="E458" s="597"/>
    </row>
    <row r="459" spans="4:5" s="594" customFormat="1">
      <c r="D459" s="623"/>
      <c r="E459" s="597"/>
    </row>
    <row r="460" spans="4:5" s="594" customFormat="1">
      <c r="D460" s="623"/>
      <c r="E460" s="597"/>
    </row>
    <row r="461" spans="4:5" s="594" customFormat="1">
      <c r="D461" s="623"/>
      <c r="E461" s="597"/>
    </row>
    <row r="462" spans="4:5" s="594" customFormat="1">
      <c r="D462" s="623"/>
      <c r="E462" s="597"/>
    </row>
    <row r="463" spans="4:5" s="594" customFormat="1">
      <c r="D463" s="623"/>
      <c r="E463" s="597"/>
    </row>
    <row r="464" spans="4:5" s="594" customFormat="1">
      <c r="D464" s="623"/>
      <c r="E464" s="597"/>
    </row>
    <row r="465" spans="4:5" s="594" customFormat="1">
      <c r="D465" s="623"/>
      <c r="E465" s="597"/>
    </row>
    <row r="466" spans="4:5" s="594" customFormat="1">
      <c r="D466" s="623"/>
      <c r="E466" s="597"/>
    </row>
    <row r="467" spans="4:5" s="594" customFormat="1">
      <c r="D467" s="623"/>
      <c r="E467" s="597"/>
    </row>
    <row r="468" spans="4:5" s="594" customFormat="1">
      <c r="D468" s="623"/>
      <c r="E468" s="597"/>
    </row>
    <row r="469" spans="4:5" s="594" customFormat="1">
      <c r="D469" s="623"/>
      <c r="E469" s="597"/>
    </row>
    <row r="470" spans="4:5" s="594" customFormat="1">
      <c r="D470" s="623"/>
      <c r="E470" s="597"/>
    </row>
    <row r="471" spans="4:5" s="594" customFormat="1">
      <c r="D471" s="623"/>
      <c r="E471" s="597"/>
    </row>
  </sheetData>
  <mergeCells count="2">
    <mergeCell ref="E8:G8"/>
    <mergeCell ref="E9:G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10274-1917-477F-AFAC-9D0CBFF31C4F}">
  <sheetPr>
    <tabColor rgb="FF92D050"/>
  </sheetPr>
  <dimension ref="A2:WVT505"/>
  <sheetViews>
    <sheetView showGridLines="0" view="pageBreakPreview" topLeftCell="A7" zoomScale="90" zoomScaleNormal="100" zoomScaleSheetLayoutView="90" workbookViewId="0">
      <selection activeCell="I41" sqref="I41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2.7109375" style="598" customWidth="1"/>
    <col min="4" max="4" width="7" style="605" customWidth="1"/>
    <col min="5" max="5" width="8.28515625" style="598" customWidth="1"/>
    <col min="6" max="6" width="9.140625" style="598" customWidth="1"/>
    <col min="7" max="7" width="11.7109375" style="598" customWidth="1"/>
    <col min="8" max="8" width="1.140625" style="598" customWidth="1"/>
    <col min="9" max="9" width="8.28515625" style="598" customWidth="1"/>
    <col min="10" max="10" width="9.140625" style="598" customWidth="1"/>
    <col min="11" max="11" width="11.710937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965</v>
      </c>
      <c r="C2" s="600" t="s">
        <v>995</v>
      </c>
      <c r="D2" s="723"/>
    </row>
    <row r="3" spans="1:13" s="678" customFormat="1" ht="16.5" customHeight="1">
      <c r="B3" s="599"/>
      <c r="C3" s="600" t="s">
        <v>1339</v>
      </c>
      <c r="D3" s="723"/>
    </row>
    <row r="4" spans="1:13" s="678" customFormat="1" ht="16.5" customHeight="1">
      <c r="B4" s="602" t="s">
        <v>966</v>
      </c>
      <c r="C4" s="603" t="s">
        <v>996</v>
      </c>
      <c r="D4" s="723"/>
    </row>
    <row r="5" spans="1:13" s="678" customFormat="1" ht="16.5" customHeight="1">
      <c r="B5" s="602"/>
      <c r="C5" s="603" t="s">
        <v>1322</v>
      </c>
      <c r="D5" s="723"/>
    </row>
    <row r="6" spans="1:13" s="678" customFormat="1" ht="16.5" customHeight="1" thickBot="1">
      <c r="A6" s="774"/>
      <c r="D6" s="723"/>
    </row>
    <row r="7" spans="1:13" s="678" customFormat="1" ht="3" customHeight="1" thickTop="1">
      <c r="A7" s="606"/>
      <c r="B7" s="606"/>
      <c r="C7" s="606"/>
      <c r="D7" s="775"/>
      <c r="E7" s="606"/>
      <c r="F7" s="606"/>
      <c r="G7" s="606"/>
      <c r="H7" s="606"/>
      <c r="I7" s="606"/>
      <c r="J7" s="606"/>
      <c r="K7" s="606"/>
      <c r="L7" s="606"/>
      <c r="M7" s="584"/>
    </row>
    <row r="8" spans="1:13" s="678" customFormat="1" ht="17.100000000000001" customHeight="1">
      <c r="A8" s="584"/>
      <c r="B8" s="607" t="s">
        <v>741</v>
      </c>
      <c r="C8" s="584"/>
      <c r="D8" s="609" t="s">
        <v>3</v>
      </c>
      <c r="E8" s="1930" t="s">
        <v>742</v>
      </c>
      <c r="F8" s="1930"/>
      <c r="G8" s="1930"/>
      <c r="H8" s="559"/>
      <c r="I8" s="1930" t="s">
        <v>743</v>
      </c>
      <c r="J8" s="1930"/>
      <c r="K8" s="1930"/>
      <c r="L8" s="614"/>
      <c r="M8" s="614"/>
    </row>
    <row r="9" spans="1:13" s="678" customFormat="1" ht="13.5">
      <c r="A9" s="584"/>
      <c r="B9" s="559" t="s">
        <v>744</v>
      </c>
      <c r="C9" s="584"/>
      <c r="D9" s="613" t="s">
        <v>8</v>
      </c>
      <c r="E9" s="1931" t="s">
        <v>745</v>
      </c>
      <c r="F9" s="1931"/>
      <c r="G9" s="1931"/>
      <c r="H9" s="628"/>
      <c r="I9" s="1931" t="s">
        <v>746</v>
      </c>
      <c r="J9" s="1931"/>
      <c r="K9" s="1931"/>
      <c r="L9" s="584"/>
      <c r="M9" s="584"/>
    </row>
    <row r="10" spans="1:13" s="678" customFormat="1" ht="17.100000000000001" customHeight="1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616"/>
      <c r="M10" s="616"/>
    </row>
    <row r="11" spans="1:13" s="678" customFormat="1" ht="16.5" customHeight="1">
      <c r="A11" s="58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657"/>
      <c r="M11" s="657"/>
    </row>
    <row r="12" spans="1:13" ht="3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6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658"/>
      <c r="M13" s="594"/>
    </row>
    <row r="14" spans="1:13" ht="14.1" customHeight="1">
      <c r="A14" s="594"/>
      <c r="B14" s="607" t="s">
        <v>4</v>
      </c>
      <c r="C14" s="584"/>
      <c r="D14" s="1873">
        <v>2023</v>
      </c>
      <c r="E14" s="659">
        <f>SUM(E17,E20,E23,E26,E29,E32,E35,E38,E41,E44,E47)</f>
        <v>778</v>
      </c>
      <c r="F14" s="659">
        <f>SUM(F17,F20,F23,F26,F29,F32,F35,F38,F41,F44,F47)</f>
        <v>445</v>
      </c>
      <c r="G14" s="659">
        <f>SUM(G17,G20,G23,G26,G29,G32,G35,G38,G41,G44,G47)</f>
        <v>333</v>
      </c>
      <c r="H14" s="681"/>
      <c r="I14" s="659">
        <f>SUM(I17,I20,I23,I26,I29,I32,I35,I38,I41,I44,I47)</f>
        <v>7122</v>
      </c>
      <c r="J14" s="659">
        <f>SUM(J17,J20,J23,J26,J29,J32,J35,J38,J41,J44,J47)</f>
        <v>3454</v>
      </c>
      <c r="K14" s="659">
        <f>SUM(K17,K20,K23,K26,K29,K32,K35,K38,K41,K44,K47)</f>
        <v>3668</v>
      </c>
      <c r="L14" s="584"/>
      <c r="M14" s="594"/>
    </row>
    <row r="15" spans="1:13" ht="14.1" customHeight="1">
      <c r="A15" s="594"/>
      <c r="B15" s="559" t="s">
        <v>9</v>
      </c>
      <c r="C15" s="584"/>
      <c r="D15" s="1873"/>
      <c r="E15" s="659"/>
      <c r="F15" s="659"/>
      <c r="G15" s="659"/>
      <c r="H15" s="681"/>
      <c r="I15" s="659"/>
      <c r="J15" s="659"/>
      <c r="K15" s="659"/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1315</v>
      </c>
      <c r="C17" s="612"/>
      <c r="D17" s="573">
        <v>2023</v>
      </c>
      <c r="E17" s="747" t="s">
        <v>31</v>
      </c>
      <c r="F17" s="747" t="s">
        <v>31</v>
      </c>
      <c r="G17" s="747" t="s">
        <v>31</v>
      </c>
      <c r="H17" s="661"/>
      <c r="I17" s="661">
        <f>SUM(J17:K17)</f>
        <v>8</v>
      </c>
      <c r="J17" s="661">
        <v>3</v>
      </c>
      <c r="K17" s="661">
        <v>5</v>
      </c>
      <c r="L17" s="777"/>
      <c r="M17" s="594"/>
      <c r="O17" s="598">
        <v>1</v>
      </c>
    </row>
    <row r="18" spans="1:15" ht="14.1" customHeight="1">
      <c r="A18" s="594"/>
      <c r="B18" s="559" t="s">
        <v>1316</v>
      </c>
      <c r="C18" s="628"/>
      <c r="D18" s="573"/>
      <c r="E18" s="661"/>
      <c r="F18" s="661"/>
      <c r="G18" s="661"/>
      <c r="H18" s="661"/>
      <c r="I18" s="661"/>
      <c r="J18" s="661"/>
      <c r="K18" s="661"/>
      <c r="L18" s="709"/>
      <c r="M18" s="595"/>
    </row>
    <row r="19" spans="1:15" ht="14.1" customHeight="1">
      <c r="A19" s="594"/>
      <c r="B19" s="559"/>
      <c r="C19" s="628"/>
      <c r="D19" s="573"/>
      <c r="E19" s="661"/>
      <c r="F19" s="661"/>
      <c r="G19" s="661"/>
      <c r="H19" s="661"/>
      <c r="I19" s="661"/>
      <c r="J19" s="661"/>
      <c r="K19" s="661"/>
      <c r="L19" s="709"/>
      <c r="M19" s="595"/>
    </row>
    <row r="20" spans="1:15" ht="14.1" customHeight="1">
      <c r="A20" s="594"/>
      <c r="B20" s="607" t="s">
        <v>747</v>
      </c>
      <c r="C20" s="584"/>
      <c r="D20" s="573">
        <v>2023</v>
      </c>
      <c r="E20" s="661">
        <f>SUM(F20:G20)</f>
        <v>68</v>
      </c>
      <c r="F20" s="661">
        <v>23</v>
      </c>
      <c r="G20" s="661">
        <v>45</v>
      </c>
      <c r="H20" s="661"/>
      <c r="I20" s="661">
        <f>SUM(J20:K20)</f>
        <v>1005</v>
      </c>
      <c r="J20" s="661">
        <v>245</v>
      </c>
      <c r="K20" s="661">
        <v>760</v>
      </c>
      <c r="L20" s="777"/>
      <c r="M20" s="594"/>
      <c r="O20" s="598">
        <v>2</v>
      </c>
    </row>
    <row r="21" spans="1:15" ht="14.1" customHeight="1">
      <c r="A21" s="594"/>
      <c r="B21" s="559" t="s">
        <v>748</v>
      </c>
      <c r="C21" s="607"/>
      <c r="D21" s="573"/>
      <c r="E21" s="661"/>
      <c r="F21" s="661"/>
      <c r="G21" s="661"/>
      <c r="H21" s="661"/>
      <c r="I21" s="661"/>
      <c r="J21" s="661"/>
      <c r="K21" s="661"/>
      <c r="L21" s="709"/>
      <c r="M21" s="594"/>
      <c r="N21" s="598" t="s">
        <v>57</v>
      </c>
    </row>
    <row r="22" spans="1:15" ht="14.1" customHeight="1">
      <c r="A22" s="594"/>
      <c r="B22" s="559"/>
      <c r="C22" s="607"/>
      <c r="D22" s="573"/>
      <c r="E22" s="661"/>
      <c r="F22" s="661"/>
      <c r="G22" s="661"/>
      <c r="H22" s="661"/>
      <c r="I22" s="661"/>
      <c r="J22" s="661"/>
      <c r="K22" s="661"/>
      <c r="L22" s="709"/>
      <c r="M22" s="594"/>
    </row>
    <row r="23" spans="1:15" ht="14.1" customHeight="1">
      <c r="A23" s="594"/>
      <c r="B23" s="607" t="s">
        <v>794</v>
      </c>
      <c r="C23" s="612"/>
      <c r="D23" s="573">
        <v>2023</v>
      </c>
      <c r="E23" s="661">
        <f>SUM(F23:G23)</f>
        <v>125</v>
      </c>
      <c r="F23" s="661">
        <v>63</v>
      </c>
      <c r="G23" s="661">
        <v>62</v>
      </c>
      <c r="H23" s="661"/>
      <c r="I23" s="661">
        <f>SUM(J23:K23)</f>
        <v>114</v>
      </c>
      <c r="J23" s="661">
        <v>46</v>
      </c>
      <c r="K23" s="661">
        <v>68</v>
      </c>
      <c r="L23" s="777"/>
      <c r="M23" s="594"/>
      <c r="O23" s="598">
        <v>3</v>
      </c>
    </row>
    <row r="24" spans="1:15" ht="14.1" customHeight="1">
      <c r="A24" s="594"/>
      <c r="B24" s="559" t="s">
        <v>1314</v>
      </c>
      <c r="C24" s="628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559"/>
      <c r="C25" s="628"/>
      <c r="D25" s="573"/>
      <c r="E25" s="661"/>
      <c r="F25" s="661"/>
      <c r="G25" s="661"/>
      <c r="H25" s="661"/>
      <c r="I25" s="661"/>
      <c r="J25" s="661"/>
      <c r="K25" s="661"/>
      <c r="L25" s="709"/>
      <c r="M25" s="594"/>
    </row>
    <row r="26" spans="1:15" ht="14.1" customHeight="1">
      <c r="A26" s="594"/>
      <c r="B26" s="607" t="s">
        <v>1312</v>
      </c>
      <c r="C26" s="584"/>
      <c r="D26" s="573">
        <v>2023</v>
      </c>
      <c r="E26" s="661">
        <f>SUM(F26:G26)</f>
        <v>31</v>
      </c>
      <c r="F26" s="661">
        <v>17</v>
      </c>
      <c r="G26" s="661">
        <v>14</v>
      </c>
      <c r="H26" s="661"/>
      <c r="I26" s="661">
        <f>SUM(J26:K26)</f>
        <v>239</v>
      </c>
      <c r="J26" s="661">
        <v>78</v>
      </c>
      <c r="K26" s="661">
        <v>161</v>
      </c>
      <c r="L26" s="777"/>
      <c r="M26" s="594"/>
      <c r="O26" s="598">
        <v>4</v>
      </c>
    </row>
    <row r="27" spans="1:15" ht="14.1" customHeight="1">
      <c r="A27" s="594"/>
      <c r="B27" s="559" t="s">
        <v>1313</v>
      </c>
      <c r="C27" s="584"/>
      <c r="D27" s="573"/>
      <c r="E27" s="661"/>
      <c r="F27" s="661"/>
      <c r="G27" s="661"/>
      <c r="H27" s="661"/>
      <c r="I27" s="661"/>
      <c r="J27" s="661"/>
      <c r="K27" s="661"/>
      <c r="L27" s="777"/>
      <c r="M27" s="594"/>
    </row>
    <row r="28" spans="1:15" ht="14.1" customHeight="1">
      <c r="A28" s="594"/>
      <c r="B28" s="559"/>
      <c r="C28" s="584"/>
      <c r="D28" s="573"/>
      <c r="E28" s="661"/>
      <c r="F28" s="661"/>
      <c r="G28" s="661"/>
      <c r="H28" s="661"/>
      <c r="I28" s="661"/>
      <c r="J28" s="661"/>
      <c r="K28" s="661"/>
      <c r="L28" s="777"/>
      <c r="M28" s="594"/>
    </row>
    <row r="29" spans="1:15" ht="14.1" customHeight="1">
      <c r="A29" s="594"/>
      <c r="B29" s="607" t="s">
        <v>1310</v>
      </c>
      <c r="C29" s="612"/>
      <c r="D29" s="573">
        <v>2023</v>
      </c>
      <c r="E29" s="661">
        <f>SUM(F29:G29)</f>
        <v>225</v>
      </c>
      <c r="F29" s="661">
        <v>132</v>
      </c>
      <c r="G29" s="661">
        <v>93</v>
      </c>
      <c r="H29" s="661"/>
      <c r="I29" s="661">
        <f>SUM(J29:K29)</f>
        <v>4534</v>
      </c>
      <c r="J29" s="661">
        <v>2404</v>
      </c>
      <c r="K29" s="661">
        <v>2130</v>
      </c>
      <c r="L29" s="777"/>
      <c r="M29" s="594"/>
      <c r="O29" s="598">
        <v>5</v>
      </c>
    </row>
    <row r="30" spans="1:15" ht="14.1" customHeight="1">
      <c r="A30" s="594"/>
      <c r="B30" s="559" t="s">
        <v>1311</v>
      </c>
      <c r="C30" s="628"/>
      <c r="D30" s="573"/>
      <c r="E30" s="661"/>
      <c r="F30" s="661"/>
      <c r="G30" s="661"/>
      <c r="H30" s="661"/>
      <c r="I30" s="661"/>
      <c r="J30" s="661"/>
      <c r="K30" s="661"/>
      <c r="L30" s="709"/>
      <c r="M30" s="594"/>
    </row>
    <row r="31" spans="1:15" ht="14.1" customHeight="1">
      <c r="A31" s="594"/>
      <c r="B31" s="559"/>
      <c r="C31" s="628"/>
      <c r="D31" s="573"/>
      <c r="E31" s="661"/>
      <c r="F31" s="661"/>
      <c r="G31" s="661"/>
      <c r="H31" s="661"/>
      <c r="I31" s="661"/>
      <c r="J31" s="661"/>
      <c r="K31" s="661"/>
      <c r="L31" s="709"/>
      <c r="M31" s="594"/>
    </row>
    <row r="32" spans="1:15" ht="14.1" customHeight="1">
      <c r="A32" s="594"/>
      <c r="B32" s="607" t="s">
        <v>1308</v>
      </c>
      <c r="C32" s="584"/>
      <c r="D32" s="573">
        <v>2023</v>
      </c>
      <c r="E32" s="661">
        <f>SUM(F32:G32)</f>
        <v>52</v>
      </c>
      <c r="F32" s="661">
        <v>23</v>
      </c>
      <c r="G32" s="661">
        <v>29</v>
      </c>
      <c r="H32" s="661"/>
      <c r="I32" s="661">
        <f>SUM(J32:K32)</f>
        <v>135</v>
      </c>
      <c r="J32" s="661">
        <v>53</v>
      </c>
      <c r="K32" s="661">
        <v>82</v>
      </c>
      <c r="L32" s="777"/>
      <c r="M32" s="594"/>
      <c r="O32" s="598">
        <v>6</v>
      </c>
    </row>
    <row r="33" spans="1:15" ht="14.1" customHeight="1">
      <c r="A33" s="594"/>
      <c r="B33" s="559" t="s">
        <v>1309</v>
      </c>
      <c r="C33" s="612"/>
      <c r="D33" s="573"/>
      <c r="E33" s="661"/>
      <c r="F33" s="661"/>
      <c r="G33" s="661"/>
      <c r="H33" s="661"/>
      <c r="I33" s="661"/>
      <c r="J33" s="661"/>
      <c r="K33" s="661"/>
      <c r="L33" s="709"/>
      <c r="M33" s="594"/>
    </row>
    <row r="34" spans="1:15" ht="14.1" customHeight="1">
      <c r="A34" s="594"/>
      <c r="B34" s="608"/>
      <c r="C34" s="612"/>
      <c r="D34" s="573"/>
      <c r="E34" s="661"/>
      <c r="F34" s="661"/>
      <c r="G34" s="661"/>
      <c r="H34" s="661"/>
      <c r="I34" s="661"/>
      <c r="J34" s="661"/>
      <c r="K34" s="661"/>
      <c r="L34" s="709"/>
      <c r="M34" s="594"/>
    </row>
    <row r="35" spans="1:15" ht="14.1" customHeight="1">
      <c r="A35" s="594"/>
      <c r="B35" s="607" t="s">
        <v>1306</v>
      </c>
      <c r="C35" s="612"/>
      <c r="D35" s="573">
        <v>2023</v>
      </c>
      <c r="E35" s="661">
        <f>SUM(F35:G35)</f>
        <v>62</v>
      </c>
      <c r="F35" s="661">
        <v>45</v>
      </c>
      <c r="G35" s="661">
        <v>17</v>
      </c>
      <c r="H35" s="661"/>
      <c r="I35" s="661">
        <f>SUM(J35:K35)</f>
        <v>348</v>
      </c>
      <c r="J35" s="661">
        <v>241</v>
      </c>
      <c r="K35" s="661">
        <v>107</v>
      </c>
      <c r="L35" s="777"/>
      <c r="M35" s="594"/>
      <c r="O35" s="598">
        <v>7</v>
      </c>
    </row>
    <row r="36" spans="1:15" ht="14.1" customHeight="1">
      <c r="A36" s="594"/>
      <c r="B36" s="559" t="s">
        <v>1307</v>
      </c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09"/>
      <c r="M37" s="594"/>
    </row>
    <row r="38" spans="1:15" ht="14.1" customHeight="1">
      <c r="A38" s="594"/>
      <c r="B38" s="607" t="s">
        <v>799</v>
      </c>
      <c r="C38" s="584"/>
      <c r="D38" s="573">
        <v>2023</v>
      </c>
      <c r="E38" s="661">
        <f>SUM(F38:G38)</f>
        <v>147</v>
      </c>
      <c r="F38" s="661">
        <v>101</v>
      </c>
      <c r="G38" s="661">
        <v>46</v>
      </c>
      <c r="H38" s="661"/>
      <c r="I38" s="661">
        <f>SUM(J38:K38)</f>
        <v>439</v>
      </c>
      <c r="J38" s="661">
        <v>284</v>
      </c>
      <c r="K38" s="661">
        <v>155</v>
      </c>
      <c r="L38" s="709"/>
      <c r="M38" s="594"/>
      <c r="O38" s="598">
        <v>8</v>
      </c>
    </row>
    <row r="39" spans="1:15" ht="14.1" customHeight="1">
      <c r="A39" s="594"/>
      <c r="B39" s="608" t="s">
        <v>800</v>
      </c>
      <c r="C39" s="612"/>
      <c r="D39" s="573"/>
      <c r="E39" s="661"/>
      <c r="F39" s="661"/>
      <c r="G39" s="661"/>
      <c r="H39" s="661"/>
      <c r="I39" s="661"/>
      <c r="J39" s="661"/>
      <c r="K39" s="661"/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1304</v>
      </c>
      <c r="C41" s="612"/>
      <c r="D41" s="573">
        <v>2023</v>
      </c>
      <c r="E41" s="747" t="s">
        <v>31</v>
      </c>
      <c r="F41" s="747" t="s">
        <v>31</v>
      </c>
      <c r="G41" s="747" t="s">
        <v>31</v>
      </c>
      <c r="H41" s="661"/>
      <c r="I41" s="747" t="s">
        <v>31</v>
      </c>
      <c r="J41" s="747" t="s">
        <v>31</v>
      </c>
      <c r="K41" s="747" t="s">
        <v>31</v>
      </c>
      <c r="L41" s="777"/>
      <c r="M41" s="594"/>
      <c r="O41" s="598">
        <v>9</v>
      </c>
    </row>
    <row r="42" spans="1:15" ht="14.1" customHeight="1">
      <c r="A42" s="594"/>
      <c r="B42" s="608" t="s">
        <v>1305</v>
      </c>
      <c r="C42" s="628"/>
      <c r="D42" s="573"/>
      <c r="E42" s="661"/>
      <c r="F42" s="661"/>
      <c r="G42" s="661"/>
      <c r="H42" s="661"/>
      <c r="I42" s="661"/>
      <c r="J42" s="661"/>
      <c r="K42" s="661"/>
      <c r="L42" s="709"/>
      <c r="M42" s="594"/>
    </row>
    <row r="43" spans="1:15" ht="14.1" customHeight="1">
      <c r="A43" s="594"/>
      <c r="B43" s="608"/>
      <c r="C43" s="612"/>
      <c r="D43" s="573"/>
      <c r="E43" s="661"/>
      <c r="F43" s="661"/>
      <c r="G43" s="661"/>
      <c r="H43" s="661"/>
      <c r="I43" s="661"/>
      <c r="J43" s="661"/>
      <c r="K43" s="661"/>
      <c r="L43" s="709"/>
      <c r="M43" s="594"/>
    </row>
    <row r="44" spans="1:15" ht="14.1" customHeight="1">
      <c r="A44" s="594"/>
      <c r="B44" s="607" t="s">
        <v>803</v>
      </c>
      <c r="C44" s="612"/>
      <c r="D44" s="573">
        <v>2023</v>
      </c>
      <c r="E44" s="661">
        <f>SUM(F44:G44)</f>
        <v>26</v>
      </c>
      <c r="F44" s="661">
        <v>16</v>
      </c>
      <c r="G44" s="661">
        <v>10</v>
      </c>
      <c r="H44" s="661"/>
      <c r="I44" s="661">
        <f>SUM(J44:K44)</f>
        <v>232</v>
      </c>
      <c r="J44" s="661">
        <v>71</v>
      </c>
      <c r="K44" s="661">
        <v>161</v>
      </c>
      <c r="L44" s="777"/>
      <c r="M44" s="594"/>
      <c r="O44" s="598">
        <v>9</v>
      </c>
    </row>
    <row r="45" spans="1:15" ht="14.1" customHeight="1">
      <c r="A45" s="594"/>
      <c r="B45" s="559" t="s">
        <v>804</v>
      </c>
      <c r="C45" s="628"/>
      <c r="D45" s="573"/>
      <c r="E45" s="661"/>
      <c r="F45" s="661"/>
      <c r="G45" s="661"/>
      <c r="H45" s="661"/>
      <c r="I45" s="661"/>
      <c r="J45" s="661"/>
      <c r="K45" s="661"/>
      <c r="L45" s="709"/>
      <c r="M45" s="594"/>
    </row>
    <row r="46" spans="1:15" ht="14.1" customHeight="1">
      <c r="A46" s="594"/>
      <c r="B46" s="608"/>
      <c r="C46" s="612"/>
      <c r="D46" s="573"/>
      <c r="E46" s="661"/>
      <c r="F46" s="661"/>
      <c r="G46" s="661"/>
      <c r="H46" s="661"/>
      <c r="I46" s="661"/>
      <c r="J46" s="661"/>
      <c r="K46" s="661"/>
      <c r="L46" s="709"/>
      <c r="M46" s="594"/>
    </row>
    <row r="47" spans="1:15" ht="14.1" customHeight="1">
      <c r="A47" s="594"/>
      <c r="B47" s="607" t="s">
        <v>760</v>
      </c>
      <c r="C47" s="612"/>
      <c r="D47" s="573">
        <v>2023</v>
      </c>
      <c r="E47" s="661">
        <f>SUM(F47:G47)</f>
        <v>42</v>
      </c>
      <c r="F47" s="661">
        <v>25</v>
      </c>
      <c r="G47" s="661">
        <v>17</v>
      </c>
      <c r="H47" s="661"/>
      <c r="I47" s="661">
        <f>SUM(J47:K47)</f>
        <v>68</v>
      </c>
      <c r="J47" s="661">
        <v>29</v>
      </c>
      <c r="K47" s="661">
        <v>39</v>
      </c>
      <c r="L47" s="777"/>
      <c r="M47" s="594"/>
      <c r="O47" s="598">
        <v>9</v>
      </c>
    </row>
    <row r="48" spans="1:15" ht="14.1" customHeight="1">
      <c r="A48" s="594"/>
      <c r="B48" s="559" t="s">
        <v>761</v>
      </c>
      <c r="C48" s="628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3" s="594" customFormat="1" ht="17.100000000000001" customHeight="1" thickBot="1">
      <c r="A49" s="630"/>
      <c r="B49" s="718"/>
      <c r="C49" s="718"/>
      <c r="D49" s="686"/>
      <c r="E49" s="634"/>
      <c r="F49" s="634"/>
      <c r="G49" s="634"/>
      <c r="H49" s="634"/>
      <c r="I49" s="634"/>
      <c r="J49" s="634"/>
      <c r="K49" s="634"/>
      <c r="L49" s="704"/>
    </row>
    <row r="50" spans="1:13" s="530" customFormat="1" ht="3" customHeight="1">
      <c r="B50" s="584"/>
      <c r="C50" s="607"/>
      <c r="D50" s="573"/>
      <c r="E50" s="584"/>
      <c r="F50" s="584"/>
      <c r="G50" s="584"/>
      <c r="H50" s="584"/>
      <c r="I50" s="584"/>
      <c r="J50" s="584"/>
      <c r="K50" s="584"/>
      <c r="L50" s="584"/>
    </row>
    <row r="51" spans="1:13" s="691" customFormat="1" ht="16.5" customHeight="1">
      <c r="A51" s="583"/>
      <c r="B51" s="584"/>
      <c r="C51" s="584"/>
      <c r="D51" s="573"/>
      <c r="E51" s="584"/>
      <c r="F51" s="733"/>
      <c r="G51" s="733"/>
      <c r="H51" s="678"/>
      <c r="I51" s="678"/>
      <c r="J51" s="678"/>
      <c r="K51" s="418" t="s">
        <v>905</v>
      </c>
      <c r="L51" s="678"/>
    </row>
    <row r="52" spans="1:13" s="691" customFormat="1" ht="15" customHeight="1">
      <c r="B52" s="678"/>
      <c r="C52" s="678"/>
      <c r="D52" s="723"/>
      <c r="E52" s="678"/>
      <c r="F52" s="678"/>
      <c r="G52" s="678"/>
      <c r="H52" s="678"/>
      <c r="I52" s="678"/>
      <c r="J52" s="678"/>
      <c r="K52" s="419" t="s">
        <v>883</v>
      </c>
      <c r="L52" s="678"/>
    </row>
    <row r="53" spans="1:13" s="594" customFormat="1" ht="15" customHeight="1">
      <c r="C53" s="726"/>
      <c r="D53" s="1874"/>
    </row>
    <row r="54" spans="1:13" s="594" customFormat="1" ht="15" customHeight="1">
      <c r="C54" s="726"/>
      <c r="D54" s="1874"/>
    </row>
    <row r="55" spans="1:13" s="594" customFormat="1" ht="9.75" customHeight="1">
      <c r="C55" s="595"/>
      <c r="D55" s="1875"/>
    </row>
    <row r="56" spans="1:13" s="594" customFormat="1" ht="15" customHeight="1">
      <c r="C56" s="1874"/>
      <c r="D56" s="1874"/>
    </row>
    <row r="57" spans="1:13" s="594" customFormat="1" ht="9.75" customHeight="1">
      <c r="C57" s="595"/>
      <c r="D57" s="1875"/>
    </row>
    <row r="58" spans="1:13" s="594" customFormat="1" ht="15" customHeight="1">
      <c r="C58" s="726"/>
      <c r="D58" s="1874"/>
    </row>
    <row r="59" spans="1:13" s="594" customFormat="1" ht="9.75" customHeight="1">
      <c r="C59" s="595"/>
      <c r="D59" s="1874"/>
    </row>
    <row r="60" spans="1:13" s="594" customFormat="1" ht="9.75" customHeight="1">
      <c r="D60" s="1875"/>
    </row>
    <row r="61" spans="1:13" s="594" customFormat="1" ht="15" customHeight="1">
      <c r="B61" s="726"/>
      <c r="C61" s="726"/>
      <c r="D61" s="623"/>
      <c r="E61" s="595"/>
      <c r="F61" s="595"/>
      <c r="G61" s="595"/>
      <c r="H61" s="595"/>
      <c r="I61" s="595"/>
      <c r="J61" s="595"/>
      <c r="K61" s="595"/>
      <c r="L61" s="595"/>
      <c r="M61" s="595"/>
    </row>
    <row r="62" spans="1:13" s="594" customFormat="1" ht="9.75" customHeight="1">
      <c r="C62" s="725"/>
      <c r="D62" s="623"/>
    </row>
    <row r="63" spans="1:13" s="594" customFormat="1" ht="9.75" customHeight="1">
      <c r="C63" s="725"/>
      <c r="D63" s="623"/>
    </row>
    <row r="64" spans="1:13" s="594" customFormat="1" ht="15" customHeight="1">
      <c r="C64" s="726"/>
      <c r="D64" s="1874"/>
    </row>
    <row r="65" spans="2:13" s="594" customFormat="1" ht="9.75" customHeight="1">
      <c r="C65" s="595"/>
      <c r="D65" s="1875"/>
    </row>
    <row r="66" spans="2:13" s="594" customFormat="1" ht="15" customHeight="1">
      <c r="C66" s="726"/>
      <c r="D66" s="1874"/>
    </row>
    <row r="67" spans="2:13" s="594" customFormat="1" ht="9.75" customHeight="1">
      <c r="C67" s="595"/>
      <c r="D67" s="1875"/>
    </row>
    <row r="68" spans="2:13" s="594" customFormat="1" ht="15" customHeight="1">
      <c r="C68" s="726"/>
      <c r="D68" s="1874"/>
    </row>
    <row r="69" spans="2:13" s="594" customFormat="1" ht="9.75" customHeight="1">
      <c r="C69" s="595"/>
      <c r="D69" s="1875"/>
    </row>
    <row r="70" spans="2:13" s="594" customFormat="1" ht="15" customHeight="1">
      <c r="C70" s="726"/>
      <c r="D70" s="1874"/>
    </row>
    <row r="71" spans="2:13" s="594" customFormat="1" ht="9.75" customHeight="1">
      <c r="D71" s="1875"/>
    </row>
    <row r="72" spans="2:13" s="594" customFormat="1" ht="18" customHeight="1">
      <c r="B72" s="726"/>
      <c r="D72" s="623"/>
    </row>
    <row r="73" spans="2:13" s="594" customFormat="1" ht="15" customHeight="1">
      <c r="B73" s="726"/>
      <c r="C73" s="726"/>
      <c r="D73" s="623"/>
      <c r="E73" s="595"/>
      <c r="F73" s="595"/>
      <c r="G73" s="595"/>
      <c r="H73" s="595"/>
      <c r="I73" s="595"/>
      <c r="J73" s="595"/>
      <c r="K73" s="595"/>
      <c r="L73" s="595"/>
      <c r="M73" s="595"/>
    </row>
    <row r="74" spans="2:13" s="594" customFormat="1" ht="9.75" customHeight="1">
      <c r="B74" s="595"/>
      <c r="C74" s="725"/>
      <c r="D74" s="623"/>
    </row>
    <row r="75" spans="2:13" s="594" customFormat="1" ht="15" customHeight="1">
      <c r="B75" s="726"/>
      <c r="C75" s="726"/>
      <c r="D75" s="623"/>
      <c r="E75" s="595"/>
      <c r="F75" s="595"/>
      <c r="G75" s="595"/>
      <c r="H75" s="595"/>
      <c r="I75" s="595"/>
      <c r="J75" s="595"/>
      <c r="K75" s="595"/>
      <c r="L75" s="595"/>
      <c r="M75" s="595"/>
    </row>
    <row r="76" spans="2:13" s="594" customFormat="1" ht="9.75" customHeight="1">
      <c r="B76" s="595"/>
      <c r="C76" s="725"/>
      <c r="D76" s="623"/>
    </row>
    <row r="77" spans="2:13" s="594" customFormat="1" ht="5.0999999999999996" customHeight="1">
      <c r="D77" s="623"/>
    </row>
    <row r="78" spans="2:13" s="594" customFormat="1" ht="11.1" customHeight="1">
      <c r="D78" s="623"/>
    </row>
    <row r="79" spans="2:13" s="594" customFormat="1" ht="11.1" customHeight="1">
      <c r="C79" s="726"/>
      <c r="D79" s="623"/>
      <c r="E79" s="595"/>
      <c r="F79" s="595"/>
      <c r="G79" s="595"/>
      <c r="H79" s="595"/>
      <c r="I79" s="595"/>
      <c r="J79" s="595"/>
      <c r="K79" s="595"/>
      <c r="L79" s="595"/>
      <c r="M79" s="595"/>
    </row>
    <row r="80" spans="2:13" s="594" customFormat="1" ht="11.25" customHeight="1">
      <c r="C80" s="725"/>
      <c r="D80" s="623"/>
    </row>
    <row r="81" spans="4:13" s="594" customFormat="1" ht="5.25" customHeight="1">
      <c r="D81" s="623"/>
    </row>
    <row r="82" spans="4:13" s="594" customFormat="1" ht="4.1500000000000004" customHeight="1">
      <c r="D82" s="623"/>
      <c r="E82" s="637"/>
      <c r="F82" s="637"/>
      <c r="G82" s="637"/>
      <c r="H82" s="637"/>
      <c r="I82" s="637"/>
      <c r="J82" s="637"/>
      <c r="K82" s="637"/>
      <c r="L82" s="637"/>
      <c r="M82" s="637"/>
    </row>
    <row r="83" spans="4:13" s="594" customFormat="1" ht="11.1" customHeight="1">
      <c r="D83" s="623"/>
    </row>
    <row r="84" spans="4:13" s="594" customFormat="1" ht="10.5" customHeight="1">
      <c r="D84" s="623"/>
    </row>
    <row r="85" spans="4:13" s="594" customFormat="1">
      <c r="D85" s="623"/>
    </row>
    <row r="86" spans="4:13" s="594" customFormat="1">
      <c r="D86" s="623"/>
    </row>
    <row r="87" spans="4:13" s="594" customFormat="1">
      <c r="D87" s="623"/>
    </row>
    <row r="88" spans="4:13" s="594" customFormat="1">
      <c r="D88" s="623"/>
      <c r="E88" s="637"/>
      <c r="F88" s="637"/>
      <c r="G88" s="637"/>
      <c r="H88" s="637"/>
      <c r="I88" s="637"/>
      <c r="J88" s="637"/>
      <c r="K88" s="637"/>
      <c r="L88" s="637"/>
      <c r="M88" s="637"/>
    </row>
    <row r="89" spans="4:13" s="594" customFormat="1">
      <c r="D89" s="623"/>
      <c r="E89" s="637"/>
      <c r="F89" s="637"/>
      <c r="G89" s="637"/>
      <c r="H89" s="637"/>
      <c r="I89" s="637"/>
      <c r="J89" s="637"/>
      <c r="K89" s="637"/>
      <c r="L89" s="637"/>
      <c r="M89" s="637"/>
    </row>
    <row r="90" spans="4:13" s="594" customFormat="1">
      <c r="D90" s="623"/>
      <c r="E90" s="637"/>
      <c r="F90" s="637"/>
      <c r="G90" s="637"/>
      <c r="H90" s="637"/>
      <c r="I90" s="637"/>
      <c r="J90" s="637"/>
      <c r="K90" s="637"/>
      <c r="L90" s="637"/>
      <c r="M90" s="637"/>
    </row>
    <row r="91" spans="4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4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4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4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4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4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</row>
    <row r="108" spans="4:13" s="594" customFormat="1">
      <c r="D108" s="623"/>
    </row>
    <row r="109" spans="4:13" s="594" customFormat="1">
      <c r="D109" s="623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FC2E-D8B6-4EBE-BC87-D92EC2CE18E4}">
  <sheetPr>
    <tabColor rgb="FF92D050"/>
  </sheetPr>
  <dimension ref="A2:WVT505"/>
  <sheetViews>
    <sheetView showGridLines="0" view="pageBreakPreview" topLeftCell="A10" zoomScale="90" zoomScaleNormal="100" zoomScaleSheetLayoutView="90" workbookViewId="0">
      <selection activeCell="E41" activeCellId="5" sqref="E17 E20 E23 E26 E35 E41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2.7109375" style="598" customWidth="1"/>
    <col min="4" max="4" width="7" style="605" customWidth="1"/>
    <col min="5" max="5" width="8.28515625" style="598" customWidth="1"/>
    <col min="6" max="6" width="9.140625" style="598" customWidth="1"/>
    <col min="7" max="7" width="11.7109375" style="598" customWidth="1"/>
    <col min="8" max="8" width="1.140625" style="598" customWidth="1"/>
    <col min="9" max="9" width="8.28515625" style="598" customWidth="1"/>
    <col min="10" max="10" width="9.140625" style="598" customWidth="1"/>
    <col min="11" max="11" width="11.710937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965</v>
      </c>
      <c r="C2" s="600" t="s">
        <v>995</v>
      </c>
      <c r="D2" s="723"/>
    </row>
    <row r="3" spans="1:13" s="678" customFormat="1" ht="16.5" customHeight="1">
      <c r="B3" s="599"/>
      <c r="C3" s="600" t="s">
        <v>1339</v>
      </c>
      <c r="D3" s="723"/>
    </row>
    <row r="4" spans="1:13" s="678" customFormat="1" ht="16.5" customHeight="1">
      <c r="B4" s="602" t="s">
        <v>966</v>
      </c>
      <c r="C4" s="603" t="s">
        <v>996</v>
      </c>
      <c r="D4" s="723"/>
    </row>
    <row r="5" spans="1:13" s="678" customFormat="1" ht="16.5" customHeight="1">
      <c r="B5" s="602"/>
      <c r="C5" s="603" t="s">
        <v>1322</v>
      </c>
      <c r="D5" s="723"/>
    </row>
    <row r="6" spans="1:13" s="678" customFormat="1" ht="16.5" customHeight="1" thickBot="1">
      <c r="A6" s="774"/>
      <c r="D6" s="723"/>
    </row>
    <row r="7" spans="1:13" s="678" customFormat="1" ht="3" customHeight="1" thickTop="1">
      <c r="A7" s="606"/>
      <c r="B7" s="606"/>
      <c r="C7" s="606"/>
      <c r="D7" s="775"/>
      <c r="E7" s="606"/>
      <c r="F7" s="606"/>
      <c r="G7" s="606"/>
      <c r="H7" s="606"/>
      <c r="I7" s="606"/>
      <c r="J7" s="606"/>
      <c r="K7" s="606"/>
      <c r="L7" s="606"/>
      <c r="M7" s="584"/>
    </row>
    <row r="8" spans="1:13" s="678" customFormat="1" ht="17.100000000000001" customHeight="1">
      <c r="A8" s="584"/>
      <c r="B8" s="607" t="s">
        <v>741</v>
      </c>
      <c r="C8" s="584"/>
      <c r="D8" s="609" t="s">
        <v>3</v>
      </c>
      <c r="E8" s="1930" t="s">
        <v>766</v>
      </c>
      <c r="F8" s="1930"/>
      <c r="G8" s="1930"/>
      <c r="H8" s="559"/>
      <c r="I8" s="1930" t="s">
        <v>767</v>
      </c>
      <c r="J8" s="1930"/>
      <c r="K8" s="1930"/>
      <c r="L8" s="614"/>
      <c r="M8" s="614"/>
    </row>
    <row r="9" spans="1:13" s="678" customFormat="1" ht="13.5">
      <c r="A9" s="584"/>
      <c r="B9" s="559" t="s">
        <v>744</v>
      </c>
      <c r="C9" s="584"/>
      <c r="D9" s="613" t="s">
        <v>8</v>
      </c>
      <c r="E9" s="1932" t="s">
        <v>768</v>
      </c>
      <c r="F9" s="1932"/>
      <c r="G9" s="1932"/>
      <c r="H9" s="770"/>
      <c r="I9" s="1932" t="s">
        <v>769</v>
      </c>
      <c r="J9" s="1932"/>
      <c r="K9" s="1932"/>
      <c r="L9" s="584"/>
      <c r="M9" s="584"/>
    </row>
    <row r="10" spans="1:13" s="678" customFormat="1" ht="17.100000000000001" customHeight="1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616"/>
      <c r="M10" s="616"/>
    </row>
    <row r="11" spans="1:13" s="678" customFormat="1" ht="16.5" customHeight="1">
      <c r="A11" s="58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657"/>
      <c r="M11" s="657"/>
    </row>
    <row r="12" spans="1:13" ht="3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6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658"/>
      <c r="M13" s="594"/>
    </row>
    <row r="14" spans="1:13" ht="14.1" customHeight="1">
      <c r="A14" s="594"/>
      <c r="B14" s="607" t="s">
        <v>4</v>
      </c>
      <c r="C14" s="584"/>
      <c r="D14" s="1873">
        <v>2023</v>
      </c>
      <c r="E14" s="659">
        <f>SUM(E17,E20,E23,E26,E29,E32,E35,E38,E41,E44,E47)</f>
        <v>87</v>
      </c>
      <c r="F14" s="659">
        <f>SUM(F17,F20,F23,F26,F29,F32,F35,F38,F41,F44,F47)</f>
        <v>32</v>
      </c>
      <c r="G14" s="659">
        <f>SUM(G17,G20,G23,G26,G29,G32,G35,G38,G41,G44,G47)</f>
        <v>75</v>
      </c>
      <c r="H14" s="681"/>
      <c r="I14" s="659">
        <f>SUM(I17,I20,I23,I26,I29,I32,I35,I38,I41,I44,I47)</f>
        <v>47567</v>
      </c>
      <c r="J14" s="659">
        <f>SUM(J17,J20,J23,J26,J29,J32,J35,J38,J41,J44,J47)</f>
        <v>22393</v>
      </c>
      <c r="K14" s="659">
        <f>SUM(K17,K20,K23,K26,K29,K32,K35,K38,K41,K44,K47)</f>
        <v>25174</v>
      </c>
      <c r="L14" s="584"/>
      <c r="M14" s="594"/>
    </row>
    <row r="15" spans="1:13" ht="14.1" customHeight="1">
      <c r="A15" s="594"/>
      <c r="B15" s="559" t="s">
        <v>9</v>
      </c>
      <c r="C15" s="584"/>
      <c r="D15" s="1873"/>
      <c r="E15" s="659"/>
      <c r="F15" s="659"/>
      <c r="G15" s="659"/>
      <c r="H15" s="681"/>
      <c r="I15" s="659"/>
      <c r="J15" s="659"/>
      <c r="K15" s="659"/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1315</v>
      </c>
      <c r="C17" s="612"/>
      <c r="D17" s="573">
        <v>2023</v>
      </c>
      <c r="E17" s="747" t="s">
        <v>31</v>
      </c>
      <c r="F17" s="747" t="s">
        <v>31</v>
      </c>
      <c r="G17" s="747" t="s">
        <v>31</v>
      </c>
      <c r="H17" s="661"/>
      <c r="I17" s="661">
        <f>SUM(J17:K17)</f>
        <v>305</v>
      </c>
      <c r="J17" s="661">
        <v>142</v>
      </c>
      <c r="K17" s="661">
        <v>163</v>
      </c>
      <c r="L17" s="777"/>
      <c r="M17" s="594"/>
      <c r="O17" s="598">
        <v>1</v>
      </c>
    </row>
    <row r="18" spans="1:15" ht="14.1" customHeight="1">
      <c r="A18" s="594"/>
      <c r="B18" s="559" t="s">
        <v>1316</v>
      </c>
      <c r="C18" s="628"/>
      <c r="D18" s="573"/>
      <c r="E18" s="661"/>
      <c r="F18" s="661"/>
      <c r="G18" s="661"/>
      <c r="H18" s="661"/>
      <c r="I18" s="661"/>
      <c r="J18" s="661"/>
      <c r="K18" s="661"/>
      <c r="L18" s="709"/>
      <c r="M18" s="595"/>
    </row>
    <row r="19" spans="1:15" ht="14.1" customHeight="1">
      <c r="A19" s="594"/>
      <c r="B19" s="559"/>
      <c r="C19" s="628"/>
      <c r="D19" s="573"/>
      <c r="E19" s="661"/>
      <c r="F19" s="661"/>
      <c r="G19" s="661"/>
      <c r="H19" s="661"/>
      <c r="I19" s="661"/>
      <c r="J19" s="661"/>
      <c r="K19" s="661"/>
      <c r="L19" s="709"/>
      <c r="M19" s="595"/>
    </row>
    <row r="20" spans="1:15" ht="14.1" customHeight="1">
      <c r="A20" s="594"/>
      <c r="B20" s="607" t="s">
        <v>747</v>
      </c>
      <c r="C20" s="584"/>
      <c r="D20" s="573">
        <v>2023</v>
      </c>
      <c r="E20" s="747" t="s">
        <v>31</v>
      </c>
      <c r="F20" s="747" t="s">
        <v>31</v>
      </c>
      <c r="G20" s="747" t="s">
        <v>31</v>
      </c>
      <c r="H20" s="661"/>
      <c r="I20" s="661">
        <f>SUM(J20:K20)</f>
        <v>1810</v>
      </c>
      <c r="J20" s="661">
        <v>294</v>
      </c>
      <c r="K20" s="661">
        <v>1516</v>
      </c>
      <c r="L20" s="777"/>
      <c r="M20" s="594"/>
      <c r="O20" s="598">
        <v>2</v>
      </c>
    </row>
    <row r="21" spans="1:15" ht="14.1" customHeight="1">
      <c r="A21" s="594"/>
      <c r="B21" s="559" t="s">
        <v>748</v>
      </c>
      <c r="C21" s="607"/>
      <c r="D21" s="573"/>
      <c r="E21" s="661"/>
      <c r="F21" s="661"/>
      <c r="G21" s="661"/>
      <c r="H21" s="661"/>
      <c r="I21" s="661"/>
      <c r="J21" s="661"/>
      <c r="K21" s="661"/>
      <c r="L21" s="709"/>
      <c r="M21" s="594"/>
      <c r="N21" s="598" t="s">
        <v>57</v>
      </c>
    </row>
    <row r="22" spans="1:15" ht="14.1" customHeight="1">
      <c r="A22" s="594"/>
      <c r="B22" s="559"/>
      <c r="C22" s="607"/>
      <c r="D22" s="573"/>
      <c r="E22" s="661"/>
      <c r="F22" s="661"/>
      <c r="G22" s="661"/>
      <c r="H22" s="661"/>
      <c r="I22" s="661"/>
      <c r="J22" s="661"/>
      <c r="K22" s="661"/>
      <c r="L22" s="709"/>
      <c r="M22" s="594"/>
    </row>
    <row r="23" spans="1:15" ht="14.1" customHeight="1">
      <c r="A23" s="594"/>
      <c r="B23" s="607" t="s">
        <v>794</v>
      </c>
      <c r="C23" s="612"/>
      <c r="D23" s="573">
        <v>2023</v>
      </c>
      <c r="E23" s="747" t="s">
        <v>31</v>
      </c>
      <c r="F23" s="747" t="s">
        <v>31</v>
      </c>
      <c r="G23" s="747" t="s">
        <v>31</v>
      </c>
      <c r="H23" s="661"/>
      <c r="I23" s="661">
        <f>SUM(J23:K23)</f>
        <v>3032</v>
      </c>
      <c r="J23" s="661">
        <v>1243</v>
      </c>
      <c r="K23" s="661">
        <v>1789</v>
      </c>
      <c r="L23" s="777"/>
      <c r="M23" s="594"/>
      <c r="O23" s="598">
        <v>3</v>
      </c>
    </row>
    <row r="24" spans="1:15" ht="14.1" customHeight="1">
      <c r="A24" s="594"/>
      <c r="B24" s="559" t="s">
        <v>1314</v>
      </c>
      <c r="C24" s="628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559"/>
      <c r="C25" s="628"/>
      <c r="D25" s="573"/>
      <c r="E25" s="661"/>
      <c r="F25" s="661"/>
      <c r="G25" s="661"/>
      <c r="H25" s="661"/>
      <c r="I25" s="661"/>
      <c r="J25" s="661"/>
      <c r="K25" s="661"/>
      <c r="L25" s="709"/>
      <c r="M25" s="594"/>
    </row>
    <row r="26" spans="1:15" ht="14.1" customHeight="1">
      <c r="A26" s="594"/>
      <c r="B26" s="607" t="s">
        <v>1312</v>
      </c>
      <c r="C26" s="584"/>
      <c r="D26" s="573">
        <v>2023</v>
      </c>
      <c r="E26" s="747" t="s">
        <v>31</v>
      </c>
      <c r="F26" s="747" t="s">
        <v>31</v>
      </c>
      <c r="G26" s="747" t="s">
        <v>31</v>
      </c>
      <c r="H26" s="661"/>
      <c r="I26" s="661">
        <f>SUM(J26:K26)</f>
        <v>3498</v>
      </c>
      <c r="J26" s="661">
        <v>983</v>
      </c>
      <c r="K26" s="661">
        <v>2515</v>
      </c>
      <c r="L26" s="777"/>
      <c r="M26" s="594"/>
      <c r="O26" s="598">
        <v>4</v>
      </c>
    </row>
    <row r="27" spans="1:15" ht="14.1" customHeight="1">
      <c r="A27" s="594"/>
      <c r="B27" s="559" t="s">
        <v>1313</v>
      </c>
      <c r="C27" s="584"/>
      <c r="D27" s="573"/>
      <c r="E27" s="661"/>
      <c r="F27" s="661"/>
      <c r="G27" s="661"/>
      <c r="H27" s="661"/>
      <c r="I27" s="661"/>
      <c r="J27" s="661"/>
      <c r="K27" s="661"/>
      <c r="L27" s="777"/>
      <c r="M27" s="594"/>
    </row>
    <row r="28" spans="1:15" ht="14.1" customHeight="1">
      <c r="A28" s="594"/>
      <c r="B28" s="559"/>
      <c r="C28" s="584"/>
      <c r="D28" s="573"/>
      <c r="E28" s="661"/>
      <c r="F28" s="661"/>
      <c r="G28" s="661"/>
      <c r="H28" s="661"/>
      <c r="I28" s="661"/>
      <c r="J28" s="661"/>
      <c r="K28" s="661"/>
      <c r="L28" s="777"/>
      <c r="M28" s="594"/>
    </row>
    <row r="29" spans="1:15" ht="14.1" customHeight="1">
      <c r="A29" s="594"/>
      <c r="B29" s="607" t="s">
        <v>1310</v>
      </c>
      <c r="C29" s="612"/>
      <c r="D29" s="573">
        <v>2023</v>
      </c>
      <c r="E29" s="661">
        <f>SUM(F29:G29)</f>
        <v>5</v>
      </c>
      <c r="F29" s="661">
        <v>1</v>
      </c>
      <c r="G29" s="661">
        <v>4</v>
      </c>
      <c r="H29" s="661"/>
      <c r="I29" s="661">
        <f>SUM(J29:K29)</f>
        <v>17522</v>
      </c>
      <c r="J29" s="661">
        <v>7020</v>
      </c>
      <c r="K29" s="661">
        <v>10502</v>
      </c>
      <c r="L29" s="777"/>
      <c r="M29" s="594"/>
      <c r="O29" s="598">
        <v>5</v>
      </c>
    </row>
    <row r="30" spans="1:15" ht="14.1" customHeight="1">
      <c r="A30" s="594"/>
      <c r="B30" s="559" t="s">
        <v>1311</v>
      </c>
      <c r="C30" s="628"/>
      <c r="D30" s="573"/>
      <c r="E30" s="661"/>
      <c r="F30" s="661"/>
      <c r="G30" s="661"/>
      <c r="H30" s="661"/>
      <c r="I30" s="661"/>
      <c r="J30" s="661"/>
      <c r="K30" s="661"/>
      <c r="L30" s="709"/>
      <c r="M30" s="594"/>
    </row>
    <row r="31" spans="1:15" ht="14.1" customHeight="1">
      <c r="A31" s="594"/>
      <c r="B31" s="559"/>
      <c r="C31" s="628"/>
      <c r="D31" s="573"/>
      <c r="E31" s="661"/>
      <c r="F31" s="661"/>
      <c r="G31" s="661"/>
      <c r="H31" s="661"/>
      <c r="I31" s="661"/>
      <c r="J31" s="661"/>
      <c r="K31" s="661"/>
      <c r="L31" s="709"/>
      <c r="M31" s="594"/>
    </row>
    <row r="32" spans="1:15" ht="14.1" customHeight="1">
      <c r="A32" s="594"/>
      <c r="B32" s="607" t="s">
        <v>1308</v>
      </c>
      <c r="C32" s="584"/>
      <c r="D32" s="573">
        <v>2023</v>
      </c>
      <c r="E32" s="747" t="s">
        <v>31</v>
      </c>
      <c r="F32" s="747" t="s">
        <v>31</v>
      </c>
      <c r="G32" s="747" t="s">
        <v>31</v>
      </c>
      <c r="H32" s="661"/>
      <c r="I32" s="661">
        <f>SUM(J32:K32)</f>
        <v>1674</v>
      </c>
      <c r="J32" s="661">
        <v>692</v>
      </c>
      <c r="K32" s="661">
        <v>982</v>
      </c>
      <c r="L32" s="777"/>
      <c r="M32" s="594"/>
      <c r="O32" s="598">
        <v>6</v>
      </c>
    </row>
    <row r="33" spans="1:15" ht="14.1" customHeight="1">
      <c r="A33" s="594"/>
      <c r="B33" s="559" t="s">
        <v>1309</v>
      </c>
      <c r="C33" s="612"/>
      <c r="D33" s="573"/>
      <c r="E33" s="661"/>
      <c r="F33" s="661"/>
      <c r="G33" s="661"/>
      <c r="H33" s="661"/>
      <c r="I33" s="661"/>
      <c r="J33" s="661"/>
      <c r="K33" s="661"/>
      <c r="L33" s="709"/>
      <c r="M33" s="594"/>
    </row>
    <row r="34" spans="1:15" ht="14.1" customHeight="1">
      <c r="A34" s="594"/>
      <c r="B34" s="608"/>
      <c r="C34" s="612"/>
      <c r="D34" s="573"/>
      <c r="E34" s="661"/>
      <c r="F34" s="661"/>
      <c r="G34" s="661"/>
      <c r="H34" s="661"/>
      <c r="I34" s="661"/>
      <c r="J34" s="661"/>
      <c r="K34" s="661"/>
      <c r="L34" s="709"/>
      <c r="M34" s="594"/>
    </row>
    <row r="35" spans="1:15" ht="14.1" customHeight="1">
      <c r="A35" s="594"/>
      <c r="B35" s="607" t="s">
        <v>1306</v>
      </c>
      <c r="C35" s="612"/>
      <c r="D35" s="573">
        <v>2023</v>
      </c>
      <c r="E35" s="747" t="s">
        <v>31</v>
      </c>
      <c r="F35" s="747" t="s">
        <v>31</v>
      </c>
      <c r="G35" s="747" t="s">
        <v>31</v>
      </c>
      <c r="H35" s="661"/>
      <c r="I35" s="661">
        <f>SUM(J35:K35)</f>
        <v>5559</v>
      </c>
      <c r="J35" s="661">
        <v>4080</v>
      </c>
      <c r="K35" s="661">
        <v>1479</v>
      </c>
      <c r="L35" s="777"/>
      <c r="M35" s="594"/>
      <c r="O35" s="598">
        <v>7</v>
      </c>
    </row>
    <row r="36" spans="1:15" ht="14.1" customHeight="1">
      <c r="A36" s="594"/>
      <c r="B36" s="559" t="s">
        <v>1307</v>
      </c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09"/>
      <c r="M37" s="594"/>
    </row>
    <row r="38" spans="1:15" ht="14.1" customHeight="1">
      <c r="A38" s="594"/>
      <c r="B38" s="607" t="s">
        <v>799</v>
      </c>
      <c r="C38" s="584"/>
      <c r="D38" s="573">
        <v>2023</v>
      </c>
      <c r="E38" s="747" t="s">
        <v>31</v>
      </c>
      <c r="F38" s="747">
        <v>15</v>
      </c>
      <c r="G38" s="747">
        <v>5</v>
      </c>
      <c r="H38" s="661"/>
      <c r="I38" s="661">
        <f>SUM(J38:K38)</f>
        <v>8115</v>
      </c>
      <c r="J38" s="661">
        <v>5753</v>
      </c>
      <c r="K38" s="661">
        <v>2362</v>
      </c>
      <c r="L38" s="709"/>
      <c r="M38" s="594"/>
      <c r="O38" s="598">
        <v>8</v>
      </c>
    </row>
    <row r="39" spans="1:15" ht="14.1" customHeight="1">
      <c r="A39" s="594"/>
      <c r="B39" s="608" t="s">
        <v>800</v>
      </c>
      <c r="C39" s="612"/>
      <c r="D39" s="573"/>
      <c r="E39" s="661"/>
      <c r="F39" s="661"/>
      <c r="G39" s="661"/>
      <c r="H39" s="661"/>
      <c r="I39" s="661"/>
      <c r="J39" s="661"/>
      <c r="K39" s="661"/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1304</v>
      </c>
      <c r="C41" s="612"/>
      <c r="D41" s="573">
        <v>2023</v>
      </c>
      <c r="E41" s="747" t="s">
        <v>31</v>
      </c>
      <c r="F41" s="747" t="s">
        <v>31</v>
      </c>
      <c r="G41" s="747" t="s">
        <v>31</v>
      </c>
      <c r="H41" s="661"/>
      <c r="I41" s="661">
        <f>SUM(J41:K41)</f>
        <v>42</v>
      </c>
      <c r="J41" s="661">
        <v>20</v>
      </c>
      <c r="K41" s="661">
        <v>22</v>
      </c>
      <c r="L41" s="777"/>
      <c r="M41" s="594"/>
      <c r="O41" s="598">
        <v>9</v>
      </c>
    </row>
    <row r="42" spans="1:15" ht="14.1" customHeight="1">
      <c r="A42" s="594"/>
      <c r="B42" s="608" t="s">
        <v>1305</v>
      </c>
      <c r="C42" s="628"/>
      <c r="D42" s="573"/>
      <c r="E42" s="661"/>
      <c r="F42" s="661"/>
      <c r="G42" s="661"/>
      <c r="H42" s="661"/>
      <c r="I42" s="661"/>
      <c r="J42" s="661"/>
      <c r="K42" s="661"/>
      <c r="L42" s="709"/>
      <c r="M42" s="594"/>
    </row>
    <row r="43" spans="1:15" ht="14.1" customHeight="1">
      <c r="A43" s="594"/>
      <c r="B43" s="608"/>
      <c r="C43" s="612"/>
      <c r="D43" s="573"/>
      <c r="E43" s="661"/>
      <c r="F43" s="661"/>
      <c r="G43" s="661"/>
      <c r="H43" s="661"/>
      <c r="I43" s="661"/>
      <c r="J43" s="661"/>
      <c r="K43" s="661"/>
      <c r="L43" s="709"/>
      <c r="M43" s="594"/>
    </row>
    <row r="44" spans="1:15" ht="14.1" customHeight="1">
      <c r="A44" s="594"/>
      <c r="B44" s="607" t="s">
        <v>803</v>
      </c>
      <c r="C44" s="612"/>
      <c r="D44" s="573">
        <v>2023</v>
      </c>
      <c r="E44" s="661">
        <f>SUM(F44:G44)</f>
        <v>63</v>
      </c>
      <c r="F44" s="747">
        <v>5</v>
      </c>
      <c r="G44" s="747">
        <v>58</v>
      </c>
      <c r="H44" s="661"/>
      <c r="I44" s="661">
        <f>SUM(J44:K44)</f>
        <v>3783</v>
      </c>
      <c r="J44" s="661">
        <v>1087</v>
      </c>
      <c r="K44" s="661">
        <v>2696</v>
      </c>
      <c r="L44" s="777"/>
      <c r="M44" s="594"/>
      <c r="O44" s="598">
        <v>9</v>
      </c>
    </row>
    <row r="45" spans="1:15" ht="14.1" customHeight="1">
      <c r="A45" s="594"/>
      <c r="B45" s="559" t="s">
        <v>804</v>
      </c>
      <c r="C45" s="628"/>
      <c r="D45" s="573"/>
      <c r="E45" s="661"/>
      <c r="F45" s="661"/>
      <c r="G45" s="661"/>
      <c r="H45" s="661"/>
      <c r="I45" s="661"/>
      <c r="J45" s="661"/>
      <c r="K45" s="661"/>
      <c r="L45" s="709"/>
      <c r="M45" s="594"/>
    </row>
    <row r="46" spans="1:15" ht="14.1" customHeight="1">
      <c r="A46" s="594"/>
      <c r="B46" s="608"/>
      <c r="C46" s="612"/>
      <c r="D46" s="573"/>
      <c r="E46" s="661"/>
      <c r="F46" s="661"/>
      <c r="G46" s="661"/>
      <c r="H46" s="661"/>
      <c r="I46" s="661"/>
      <c r="J46" s="661"/>
      <c r="K46" s="661"/>
      <c r="L46" s="709"/>
      <c r="M46" s="594"/>
    </row>
    <row r="47" spans="1:15" ht="14.1" customHeight="1">
      <c r="A47" s="594"/>
      <c r="B47" s="607" t="s">
        <v>760</v>
      </c>
      <c r="C47" s="612"/>
      <c r="D47" s="573">
        <v>2023</v>
      </c>
      <c r="E47" s="661">
        <f>SUM(F47:G47)</f>
        <v>19</v>
      </c>
      <c r="F47" s="661">
        <v>11</v>
      </c>
      <c r="G47" s="661">
        <v>8</v>
      </c>
      <c r="H47" s="661"/>
      <c r="I47" s="661">
        <f>SUM(J47:K47)</f>
        <v>2227</v>
      </c>
      <c r="J47" s="661">
        <v>1079</v>
      </c>
      <c r="K47" s="661">
        <v>1148</v>
      </c>
      <c r="L47" s="777"/>
      <c r="M47" s="594"/>
      <c r="O47" s="598">
        <v>9</v>
      </c>
    </row>
    <row r="48" spans="1:15" ht="14.1" customHeight="1">
      <c r="A48" s="594"/>
      <c r="B48" s="559" t="s">
        <v>761</v>
      </c>
      <c r="C48" s="628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3" s="594" customFormat="1" ht="17.100000000000001" customHeight="1" thickBot="1">
      <c r="A49" s="630"/>
      <c r="B49" s="718"/>
      <c r="C49" s="718"/>
      <c r="D49" s="686"/>
      <c r="E49" s="634"/>
      <c r="F49" s="634"/>
      <c r="G49" s="634"/>
      <c r="H49" s="634"/>
      <c r="I49" s="634"/>
      <c r="J49" s="634"/>
      <c r="K49" s="634"/>
      <c r="L49" s="704"/>
    </row>
    <row r="50" spans="1:13" s="530" customFormat="1" ht="3" customHeight="1">
      <c r="B50" s="584"/>
      <c r="C50" s="607"/>
      <c r="D50" s="573"/>
      <c r="E50" s="584"/>
      <c r="F50" s="584"/>
      <c r="G50" s="584"/>
      <c r="H50" s="584"/>
      <c r="I50" s="584"/>
      <c r="J50" s="584"/>
      <c r="K50" s="584"/>
      <c r="L50" s="584"/>
    </row>
    <row r="51" spans="1:13" s="691" customFormat="1" ht="16.5" customHeight="1">
      <c r="A51" s="583"/>
      <c r="B51" s="584"/>
      <c r="C51" s="584"/>
      <c r="D51" s="573"/>
      <c r="E51" s="584"/>
      <c r="F51" s="733"/>
      <c r="G51" s="733"/>
      <c r="H51" s="678"/>
      <c r="I51" s="678"/>
      <c r="J51" s="678"/>
      <c r="K51" s="418" t="s">
        <v>905</v>
      </c>
      <c r="L51" s="678"/>
    </row>
    <row r="52" spans="1:13" s="691" customFormat="1" ht="15" customHeight="1">
      <c r="B52" s="678"/>
      <c r="C52" s="678"/>
      <c r="D52" s="723"/>
      <c r="E52" s="678"/>
      <c r="F52" s="678"/>
      <c r="G52" s="678"/>
      <c r="H52" s="678"/>
      <c r="I52" s="678"/>
      <c r="J52" s="678"/>
      <c r="K52" s="419" t="s">
        <v>883</v>
      </c>
      <c r="L52" s="678"/>
    </row>
    <row r="53" spans="1:13" s="594" customFormat="1" ht="15" customHeight="1">
      <c r="C53" s="726"/>
      <c r="D53" s="1874"/>
    </row>
    <row r="54" spans="1:13" s="594" customFormat="1" ht="15" customHeight="1">
      <c r="C54" s="726"/>
      <c r="D54" s="1874"/>
    </row>
    <row r="55" spans="1:13" s="594" customFormat="1" ht="9.75" customHeight="1">
      <c r="C55" s="595"/>
      <c r="D55" s="1875"/>
    </row>
    <row r="56" spans="1:13" s="594" customFormat="1" ht="15" customHeight="1">
      <c r="C56" s="1874"/>
      <c r="D56" s="1874"/>
    </row>
    <row r="57" spans="1:13" s="594" customFormat="1" ht="9.75" customHeight="1">
      <c r="C57" s="595"/>
      <c r="D57" s="1875"/>
    </row>
    <row r="58" spans="1:13" s="594" customFormat="1" ht="15" customHeight="1">
      <c r="C58" s="726"/>
      <c r="D58" s="1874"/>
    </row>
    <row r="59" spans="1:13" s="594" customFormat="1" ht="9.75" customHeight="1">
      <c r="C59" s="595"/>
      <c r="D59" s="1874"/>
    </row>
    <row r="60" spans="1:13" s="594" customFormat="1" ht="9.75" customHeight="1">
      <c r="D60" s="1875"/>
    </row>
    <row r="61" spans="1:13" s="594" customFormat="1" ht="15" customHeight="1">
      <c r="B61" s="726"/>
      <c r="C61" s="726"/>
      <c r="D61" s="623"/>
      <c r="E61" s="595"/>
      <c r="F61" s="595"/>
      <c r="G61" s="595"/>
      <c r="H61" s="595"/>
      <c r="I61" s="595"/>
      <c r="J61" s="595"/>
      <c r="K61" s="595"/>
      <c r="L61" s="595"/>
      <c r="M61" s="595"/>
    </row>
    <row r="62" spans="1:13" s="594" customFormat="1" ht="9.75" customHeight="1">
      <c r="C62" s="725"/>
      <c r="D62" s="623"/>
    </row>
    <row r="63" spans="1:13" s="594" customFormat="1" ht="9.75" customHeight="1">
      <c r="C63" s="725"/>
      <c r="D63" s="623"/>
    </row>
    <row r="64" spans="1:13" s="594" customFormat="1" ht="15" customHeight="1">
      <c r="C64" s="726"/>
      <c r="D64" s="1874"/>
    </row>
    <row r="65" spans="2:13" s="594" customFormat="1" ht="9.75" customHeight="1">
      <c r="C65" s="595"/>
      <c r="D65" s="1875"/>
    </row>
    <row r="66" spans="2:13" s="594" customFormat="1" ht="15" customHeight="1">
      <c r="C66" s="726"/>
      <c r="D66" s="1874"/>
    </row>
    <row r="67" spans="2:13" s="594" customFormat="1" ht="9.75" customHeight="1">
      <c r="C67" s="595"/>
      <c r="D67" s="1875"/>
    </row>
    <row r="68" spans="2:13" s="594" customFormat="1" ht="15" customHeight="1">
      <c r="C68" s="726"/>
      <c r="D68" s="1874"/>
    </row>
    <row r="69" spans="2:13" s="594" customFormat="1" ht="9.75" customHeight="1">
      <c r="C69" s="595"/>
      <c r="D69" s="1875"/>
    </row>
    <row r="70" spans="2:13" s="594" customFormat="1" ht="15" customHeight="1">
      <c r="C70" s="726"/>
      <c r="D70" s="1874"/>
    </row>
    <row r="71" spans="2:13" s="594" customFormat="1" ht="9.75" customHeight="1">
      <c r="D71" s="1875"/>
    </row>
    <row r="72" spans="2:13" s="594" customFormat="1" ht="18" customHeight="1">
      <c r="B72" s="726"/>
      <c r="D72" s="623"/>
    </row>
    <row r="73" spans="2:13" s="594" customFormat="1" ht="15" customHeight="1">
      <c r="B73" s="726"/>
      <c r="C73" s="726"/>
      <c r="D73" s="623"/>
      <c r="E73" s="595"/>
      <c r="F73" s="595"/>
      <c r="G73" s="595"/>
      <c r="H73" s="595"/>
      <c r="I73" s="595"/>
      <c r="J73" s="595"/>
      <c r="K73" s="595"/>
      <c r="L73" s="595"/>
      <c r="M73" s="595"/>
    </row>
    <row r="74" spans="2:13" s="594" customFormat="1" ht="9.75" customHeight="1">
      <c r="B74" s="595"/>
      <c r="C74" s="725"/>
      <c r="D74" s="623"/>
    </row>
    <row r="75" spans="2:13" s="594" customFormat="1" ht="15" customHeight="1">
      <c r="B75" s="726"/>
      <c r="C75" s="726"/>
      <c r="D75" s="623"/>
      <c r="E75" s="595"/>
      <c r="F75" s="595"/>
      <c r="G75" s="595"/>
      <c r="H75" s="595"/>
      <c r="I75" s="595"/>
      <c r="J75" s="595"/>
      <c r="K75" s="595"/>
      <c r="L75" s="595"/>
      <c r="M75" s="595"/>
    </row>
    <row r="76" spans="2:13" s="594" customFormat="1" ht="9.75" customHeight="1">
      <c r="B76" s="595"/>
      <c r="C76" s="725"/>
      <c r="D76" s="623"/>
    </row>
    <row r="77" spans="2:13" s="594" customFormat="1" ht="5.0999999999999996" customHeight="1">
      <c r="D77" s="623"/>
    </row>
    <row r="78" spans="2:13" s="594" customFormat="1" ht="11.1" customHeight="1">
      <c r="D78" s="623"/>
    </row>
    <row r="79" spans="2:13" s="594" customFormat="1" ht="11.1" customHeight="1">
      <c r="C79" s="726"/>
      <c r="D79" s="623"/>
      <c r="E79" s="595"/>
      <c r="F79" s="595"/>
      <c r="G79" s="595"/>
      <c r="H79" s="595"/>
      <c r="I79" s="595"/>
      <c r="J79" s="595"/>
      <c r="K79" s="595"/>
      <c r="L79" s="595"/>
      <c r="M79" s="595"/>
    </row>
    <row r="80" spans="2:13" s="594" customFormat="1" ht="11.25" customHeight="1">
      <c r="C80" s="725"/>
      <c r="D80" s="623"/>
    </row>
    <row r="81" spans="4:13" s="594" customFormat="1" ht="5.25" customHeight="1">
      <c r="D81" s="623"/>
    </row>
    <row r="82" spans="4:13" s="594" customFormat="1" ht="4.1500000000000004" customHeight="1">
      <c r="D82" s="623"/>
      <c r="E82" s="637"/>
      <c r="F82" s="637"/>
      <c r="G82" s="637"/>
      <c r="H82" s="637"/>
      <c r="I82" s="637"/>
      <c r="J82" s="637"/>
      <c r="K82" s="637"/>
      <c r="L82" s="637"/>
      <c r="M82" s="637"/>
    </row>
    <row r="83" spans="4:13" s="594" customFormat="1" ht="11.1" customHeight="1">
      <c r="D83" s="623"/>
    </row>
    <row r="84" spans="4:13" s="594" customFormat="1" ht="10.5" customHeight="1">
      <c r="D84" s="623"/>
    </row>
    <row r="85" spans="4:13" s="594" customFormat="1">
      <c r="D85" s="623"/>
    </row>
    <row r="86" spans="4:13" s="594" customFormat="1">
      <c r="D86" s="623"/>
    </row>
    <row r="87" spans="4:13" s="594" customFormat="1">
      <c r="D87" s="623"/>
    </row>
    <row r="88" spans="4:13" s="594" customFormat="1">
      <c r="D88" s="623"/>
      <c r="E88" s="637"/>
      <c r="F88" s="637"/>
      <c r="G88" s="637"/>
      <c r="H88" s="637"/>
      <c r="I88" s="637"/>
      <c r="J88" s="637"/>
      <c r="K88" s="637"/>
      <c r="L88" s="637"/>
      <c r="M88" s="637"/>
    </row>
    <row r="89" spans="4:13" s="594" customFormat="1">
      <c r="D89" s="623"/>
      <c r="E89" s="637"/>
      <c r="F89" s="637"/>
      <c r="G89" s="637"/>
      <c r="H89" s="637"/>
      <c r="I89" s="637"/>
      <c r="J89" s="637"/>
      <c r="K89" s="637"/>
      <c r="L89" s="637"/>
      <c r="M89" s="637"/>
    </row>
    <row r="90" spans="4:13" s="594" customFormat="1">
      <c r="D90" s="623"/>
      <c r="E90" s="637"/>
      <c r="F90" s="637"/>
      <c r="G90" s="637"/>
      <c r="H90" s="637"/>
      <c r="I90" s="637"/>
      <c r="J90" s="637"/>
      <c r="K90" s="637"/>
      <c r="L90" s="637"/>
      <c r="M90" s="637"/>
    </row>
    <row r="91" spans="4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4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4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4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4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4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</row>
    <row r="108" spans="4:13" s="594" customFormat="1">
      <c r="D108" s="623"/>
    </row>
    <row r="109" spans="4:13" s="594" customFormat="1">
      <c r="D109" s="623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B4E2-1C8B-4AE8-9F1C-EC7552EB9FD4}">
  <sheetPr>
    <tabColor rgb="FF92D050"/>
  </sheetPr>
  <dimension ref="A2:WVT508"/>
  <sheetViews>
    <sheetView showGridLines="0" view="pageBreakPreview" zoomScale="90" zoomScaleNormal="100" zoomScaleSheetLayoutView="90" workbookViewId="0">
      <selection activeCell="Q39" sqref="Q39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2.7109375" style="598" customWidth="1"/>
    <col min="4" max="4" width="7" style="605" customWidth="1"/>
    <col min="5" max="5" width="8.28515625" style="598" customWidth="1"/>
    <col min="6" max="6" width="9.140625" style="598" customWidth="1"/>
    <col min="7" max="7" width="11.7109375" style="598" customWidth="1"/>
    <col min="8" max="8" width="1.140625" style="598" customWidth="1"/>
    <col min="9" max="9" width="8.28515625" style="598" customWidth="1"/>
    <col min="10" max="10" width="9.140625" style="598" customWidth="1"/>
    <col min="11" max="11" width="11.710937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965</v>
      </c>
      <c r="C2" s="600" t="s">
        <v>995</v>
      </c>
      <c r="D2" s="723"/>
    </row>
    <row r="3" spans="1:13" s="678" customFormat="1" ht="16.5" customHeight="1">
      <c r="B3" s="599"/>
      <c r="C3" s="600" t="s">
        <v>1339</v>
      </c>
      <c r="D3" s="723"/>
    </row>
    <row r="4" spans="1:13" s="678" customFormat="1" ht="16.5" customHeight="1">
      <c r="B4" s="602" t="s">
        <v>966</v>
      </c>
      <c r="C4" s="603" t="s">
        <v>996</v>
      </c>
      <c r="D4" s="723"/>
    </row>
    <row r="5" spans="1:13" s="678" customFormat="1" ht="16.5" customHeight="1">
      <c r="B5" s="602"/>
      <c r="C5" s="603" t="s">
        <v>1322</v>
      </c>
      <c r="D5" s="723"/>
    </row>
    <row r="6" spans="1:13" s="678" customFormat="1" ht="16.5" customHeight="1" thickBot="1">
      <c r="A6" s="774"/>
      <c r="D6" s="723"/>
    </row>
    <row r="7" spans="1:13" s="678" customFormat="1" ht="3" customHeight="1" thickTop="1">
      <c r="A7" s="606"/>
      <c r="B7" s="606"/>
      <c r="C7" s="606"/>
      <c r="D7" s="775"/>
      <c r="E7" s="606"/>
      <c r="F7" s="606"/>
      <c r="G7" s="606"/>
      <c r="H7" s="606"/>
      <c r="I7" s="606"/>
      <c r="J7" s="606"/>
      <c r="K7" s="606"/>
      <c r="L7" s="606"/>
      <c r="M7" s="584"/>
    </row>
    <row r="8" spans="1:13" s="678" customFormat="1" ht="17.100000000000001" customHeight="1">
      <c r="A8" s="584"/>
      <c r="B8" s="607" t="s">
        <v>741</v>
      </c>
      <c r="C8" s="584"/>
      <c r="D8" s="609" t="s">
        <v>3</v>
      </c>
      <c r="E8" s="1930" t="s">
        <v>770</v>
      </c>
      <c r="F8" s="1930"/>
      <c r="G8" s="1930"/>
      <c r="H8" s="1873"/>
      <c r="I8" s="1930" t="s">
        <v>775</v>
      </c>
      <c r="J8" s="1930"/>
      <c r="K8" s="1930"/>
      <c r="L8" s="1930"/>
      <c r="M8" s="614"/>
    </row>
    <row r="9" spans="1:13" s="678" customFormat="1" ht="15" customHeight="1">
      <c r="A9" s="584"/>
      <c r="B9" s="559" t="s">
        <v>744</v>
      </c>
      <c r="C9" s="584"/>
      <c r="D9" s="613" t="s">
        <v>8</v>
      </c>
      <c r="E9" s="1933" t="s">
        <v>770</v>
      </c>
      <c r="F9" s="1933"/>
      <c r="G9" s="1933"/>
      <c r="H9" s="614"/>
      <c r="I9" s="1932" t="s">
        <v>84</v>
      </c>
      <c r="J9" s="1932"/>
      <c r="K9" s="1932"/>
      <c r="L9" s="1932"/>
      <c r="M9" s="584"/>
    </row>
    <row r="10" spans="1:13" s="678" customFormat="1" ht="17.100000000000001" customHeight="1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616"/>
      <c r="M10" s="616"/>
    </row>
    <row r="11" spans="1:13" s="678" customFormat="1" ht="16.5" customHeight="1">
      <c r="A11" s="58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657"/>
      <c r="M11" s="657"/>
    </row>
    <row r="12" spans="1:13" ht="3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6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658"/>
      <c r="M13" s="594"/>
    </row>
    <row r="14" spans="1:13" ht="14.1" customHeight="1">
      <c r="A14" s="594"/>
      <c r="B14" s="607" t="s">
        <v>4</v>
      </c>
      <c r="C14" s="584"/>
      <c r="D14" s="1873">
        <v>2023</v>
      </c>
      <c r="E14" s="659">
        <f>SUM(E17,E20,E23,E26,E29,E32,E35,E38,E41,E44,E47)</f>
        <v>29389</v>
      </c>
      <c r="F14" s="659">
        <f>SUM(F17,F20,F23,F26,F29,F32,F35,F38,F41,F44,F47)</f>
        <v>12305</v>
      </c>
      <c r="G14" s="659">
        <f>SUM(G17,G20,G23,G26,G29,G32,G35,G38,G41,G44,G47)</f>
        <v>17084</v>
      </c>
      <c r="H14" s="681"/>
      <c r="I14" s="659">
        <f>SUM(I17,I20,I23,I26,I29,I32,I35,I38,I41,I44,I47)</f>
        <v>25191</v>
      </c>
      <c r="J14" s="659">
        <f>SUM(J17,J20,J23,J26,J29,J32,J35,J38,J41,J44,J47)</f>
        <v>11600</v>
      </c>
      <c r="K14" s="659">
        <f>SUM(K17,K20,K23,K26,K29,K32,K35,K38,K41,K44,K47)</f>
        <v>13591</v>
      </c>
      <c r="L14" s="584"/>
      <c r="M14" s="594"/>
    </row>
    <row r="15" spans="1:13" ht="14.1" customHeight="1">
      <c r="A15" s="594"/>
      <c r="B15" s="559" t="s">
        <v>9</v>
      </c>
      <c r="C15" s="584"/>
      <c r="D15" s="1873"/>
      <c r="E15" s="659"/>
      <c r="F15" s="659"/>
      <c r="G15" s="659"/>
      <c r="H15" s="681"/>
      <c r="I15" s="659"/>
      <c r="J15" s="659"/>
      <c r="K15" s="659"/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1315</v>
      </c>
      <c r="C17" s="612"/>
      <c r="D17" s="573">
        <v>2023</v>
      </c>
      <c r="E17" s="661">
        <f>SUM(F17:G17)</f>
        <v>73</v>
      </c>
      <c r="F17" s="661">
        <v>32</v>
      </c>
      <c r="G17" s="661">
        <v>41</v>
      </c>
      <c r="H17" s="661"/>
      <c r="I17" s="661">
        <f>SUM(J17:K17)</f>
        <v>19405</v>
      </c>
      <c r="J17" s="747">
        <v>9000</v>
      </c>
      <c r="K17" s="747">
        <v>10405</v>
      </c>
      <c r="L17" s="777"/>
      <c r="M17" s="594"/>
      <c r="O17" s="598">
        <v>1</v>
      </c>
    </row>
    <row r="18" spans="1:15" ht="14.1" customHeight="1">
      <c r="A18" s="594"/>
      <c r="B18" s="559" t="s">
        <v>1316</v>
      </c>
      <c r="C18" s="628"/>
      <c r="D18" s="573"/>
      <c r="E18" s="661"/>
      <c r="F18" s="661"/>
      <c r="G18" s="661"/>
      <c r="H18" s="661"/>
      <c r="I18" s="661"/>
      <c r="J18" s="661"/>
      <c r="K18" s="661"/>
      <c r="L18" s="709"/>
      <c r="M18" s="595"/>
    </row>
    <row r="19" spans="1:15" ht="14.1" customHeight="1">
      <c r="A19" s="594"/>
      <c r="B19" s="559"/>
      <c r="C19" s="628"/>
      <c r="D19" s="573"/>
      <c r="E19" s="661"/>
      <c r="F19" s="661"/>
      <c r="G19" s="661"/>
      <c r="H19" s="661"/>
      <c r="I19" s="661"/>
      <c r="J19" s="661"/>
      <c r="K19" s="661"/>
      <c r="L19" s="709"/>
      <c r="M19" s="595"/>
    </row>
    <row r="20" spans="1:15" ht="14.1" customHeight="1">
      <c r="A20" s="594"/>
      <c r="B20" s="607" t="s">
        <v>747</v>
      </c>
      <c r="C20" s="584"/>
      <c r="D20" s="573">
        <v>2023</v>
      </c>
      <c r="E20" s="661">
        <f>SUM(F20:G20)</f>
        <v>2747</v>
      </c>
      <c r="F20" s="661">
        <v>223</v>
      </c>
      <c r="G20" s="661">
        <v>2524</v>
      </c>
      <c r="H20" s="661"/>
      <c r="I20" s="661">
        <f>SUM(J20:K20)</f>
        <v>181</v>
      </c>
      <c r="J20" s="747">
        <v>40</v>
      </c>
      <c r="K20" s="747">
        <v>141</v>
      </c>
      <c r="L20" s="777"/>
      <c r="M20" s="594"/>
      <c r="O20" s="598">
        <v>2</v>
      </c>
    </row>
    <row r="21" spans="1:15" ht="14.1" customHeight="1">
      <c r="A21" s="594"/>
      <c r="B21" s="559" t="s">
        <v>748</v>
      </c>
      <c r="C21" s="607"/>
      <c r="D21" s="573"/>
      <c r="E21" s="661"/>
      <c r="F21" s="661"/>
      <c r="G21" s="661"/>
      <c r="H21" s="661"/>
      <c r="I21" s="661"/>
      <c r="J21" s="661"/>
      <c r="K21" s="661"/>
      <c r="L21" s="709"/>
      <c r="M21" s="594"/>
      <c r="N21" s="598" t="s">
        <v>57</v>
      </c>
    </row>
    <row r="22" spans="1:15" ht="14.1" customHeight="1">
      <c r="A22" s="594"/>
      <c r="B22" s="559"/>
      <c r="C22" s="607"/>
      <c r="D22" s="573"/>
      <c r="E22" s="661"/>
      <c r="F22" s="661"/>
      <c r="G22" s="661"/>
      <c r="H22" s="661"/>
      <c r="I22" s="661"/>
      <c r="J22" s="661"/>
      <c r="K22" s="661"/>
      <c r="L22" s="709"/>
      <c r="M22" s="594"/>
    </row>
    <row r="23" spans="1:15" ht="14.1" customHeight="1">
      <c r="A23" s="594"/>
      <c r="B23" s="607" t="s">
        <v>794</v>
      </c>
      <c r="C23" s="612"/>
      <c r="D23" s="573">
        <v>2023</v>
      </c>
      <c r="E23" s="661">
        <f>SUM(F23:G23)</f>
        <v>3616</v>
      </c>
      <c r="F23" s="661">
        <v>1699</v>
      </c>
      <c r="G23" s="661">
        <v>1917</v>
      </c>
      <c r="H23" s="661"/>
      <c r="I23" s="661">
        <f>SUM(J23:K23)</f>
        <v>574</v>
      </c>
      <c r="J23" s="747">
        <v>253</v>
      </c>
      <c r="K23" s="747">
        <v>321</v>
      </c>
      <c r="L23" s="777"/>
      <c r="M23" s="594"/>
      <c r="O23" s="598">
        <v>3</v>
      </c>
    </row>
    <row r="24" spans="1:15" ht="14.1" customHeight="1">
      <c r="A24" s="594"/>
      <c r="B24" s="559" t="s">
        <v>1314</v>
      </c>
      <c r="C24" s="628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559"/>
      <c r="C25" s="628"/>
      <c r="D25" s="573"/>
      <c r="E25" s="661"/>
      <c r="F25" s="661"/>
      <c r="G25" s="661"/>
      <c r="H25" s="661"/>
      <c r="I25" s="661"/>
      <c r="J25" s="661"/>
      <c r="K25" s="661"/>
      <c r="L25" s="709"/>
      <c r="M25" s="594"/>
    </row>
    <row r="26" spans="1:15" ht="14.1" customHeight="1">
      <c r="A26" s="594"/>
      <c r="B26" s="607" t="s">
        <v>1312</v>
      </c>
      <c r="C26" s="584"/>
      <c r="D26" s="573">
        <v>2023</v>
      </c>
      <c r="E26" s="661">
        <f>SUM(F26:G26)</f>
        <v>1824</v>
      </c>
      <c r="F26" s="661">
        <v>472</v>
      </c>
      <c r="G26" s="661">
        <v>1352</v>
      </c>
      <c r="H26" s="661"/>
      <c r="I26" s="661">
        <f>SUM(J26:K26)</f>
        <v>102</v>
      </c>
      <c r="J26" s="747">
        <v>26</v>
      </c>
      <c r="K26" s="747">
        <v>76</v>
      </c>
      <c r="L26" s="777"/>
      <c r="M26" s="594"/>
      <c r="O26" s="598">
        <v>4</v>
      </c>
    </row>
    <row r="27" spans="1:15" ht="14.1" customHeight="1">
      <c r="A27" s="594"/>
      <c r="B27" s="559" t="s">
        <v>1313</v>
      </c>
      <c r="C27" s="584"/>
      <c r="D27" s="573"/>
      <c r="E27" s="661"/>
      <c r="F27" s="661"/>
      <c r="G27" s="661"/>
      <c r="H27" s="661"/>
      <c r="I27" s="661"/>
      <c r="J27" s="661"/>
      <c r="K27" s="661"/>
      <c r="L27" s="777"/>
      <c r="M27" s="594"/>
    </row>
    <row r="28" spans="1:15" ht="14.1" customHeight="1">
      <c r="A28" s="594"/>
      <c r="B28" s="559"/>
      <c r="C28" s="584"/>
      <c r="D28" s="573"/>
      <c r="E28" s="661"/>
      <c r="F28" s="661"/>
      <c r="G28" s="661"/>
      <c r="H28" s="661"/>
      <c r="I28" s="661"/>
      <c r="J28" s="661"/>
      <c r="K28" s="661"/>
      <c r="L28" s="777"/>
      <c r="M28" s="594"/>
    </row>
    <row r="29" spans="1:15" ht="14.1" customHeight="1">
      <c r="A29" s="594"/>
      <c r="B29" s="607" t="s">
        <v>1310</v>
      </c>
      <c r="C29" s="612"/>
      <c r="D29" s="573">
        <v>2023</v>
      </c>
      <c r="E29" s="661">
        <f>SUM(F29:G29)</f>
        <v>10194</v>
      </c>
      <c r="F29" s="661">
        <v>3824</v>
      </c>
      <c r="G29" s="661">
        <v>6370</v>
      </c>
      <c r="H29" s="661"/>
      <c r="I29" s="661">
        <f>SUM(J29:K29)</f>
        <v>3016</v>
      </c>
      <c r="J29" s="661">
        <v>1264</v>
      </c>
      <c r="K29" s="661">
        <v>1752</v>
      </c>
      <c r="L29" s="777"/>
      <c r="M29" s="594"/>
      <c r="O29" s="598">
        <v>5</v>
      </c>
    </row>
    <row r="30" spans="1:15" ht="14.1" customHeight="1">
      <c r="A30" s="594"/>
      <c r="B30" s="559" t="s">
        <v>1311</v>
      </c>
      <c r="C30" s="628"/>
      <c r="D30" s="573"/>
      <c r="E30" s="661"/>
      <c r="F30" s="661"/>
      <c r="G30" s="661"/>
      <c r="H30" s="661"/>
      <c r="I30" s="661"/>
      <c r="J30" s="661"/>
      <c r="K30" s="661"/>
      <c r="L30" s="709"/>
      <c r="M30" s="594"/>
    </row>
    <row r="31" spans="1:15" ht="14.1" customHeight="1">
      <c r="A31" s="594"/>
      <c r="B31" s="559"/>
      <c r="C31" s="628"/>
      <c r="D31" s="573"/>
      <c r="E31" s="661"/>
      <c r="F31" s="661"/>
      <c r="G31" s="661"/>
      <c r="H31" s="661"/>
      <c r="I31" s="661"/>
      <c r="J31" s="661"/>
      <c r="K31" s="661"/>
      <c r="L31" s="709"/>
      <c r="M31" s="594"/>
    </row>
    <row r="32" spans="1:15" ht="14.1" customHeight="1">
      <c r="A32" s="594"/>
      <c r="B32" s="607" t="s">
        <v>1308</v>
      </c>
      <c r="C32" s="584"/>
      <c r="D32" s="573">
        <v>2023</v>
      </c>
      <c r="E32" s="661">
        <f>SUM(F32:G32)</f>
        <v>105</v>
      </c>
      <c r="F32" s="661">
        <v>35</v>
      </c>
      <c r="G32" s="661">
        <v>70</v>
      </c>
      <c r="H32" s="661"/>
      <c r="I32" s="661">
        <f>SUM(J32:K32)</f>
        <v>262</v>
      </c>
      <c r="J32" s="747">
        <v>113</v>
      </c>
      <c r="K32" s="747">
        <v>149</v>
      </c>
      <c r="L32" s="777"/>
      <c r="M32" s="594"/>
      <c r="O32" s="598">
        <v>6</v>
      </c>
    </row>
    <row r="33" spans="1:15" ht="14.1" customHeight="1">
      <c r="A33" s="594"/>
      <c r="B33" s="559" t="s">
        <v>1309</v>
      </c>
      <c r="C33" s="612"/>
      <c r="D33" s="573"/>
      <c r="E33" s="661"/>
      <c r="F33" s="661"/>
      <c r="G33" s="661"/>
      <c r="H33" s="661"/>
      <c r="I33" s="661"/>
      <c r="J33" s="661"/>
      <c r="K33" s="661"/>
      <c r="L33" s="709"/>
      <c r="M33" s="594"/>
    </row>
    <row r="34" spans="1:15" ht="14.1" customHeight="1">
      <c r="A34" s="594"/>
      <c r="B34" s="608"/>
      <c r="C34" s="612"/>
      <c r="D34" s="573"/>
      <c r="E34" s="661"/>
      <c r="F34" s="661"/>
      <c r="G34" s="661"/>
      <c r="H34" s="661"/>
      <c r="I34" s="661"/>
      <c r="J34" s="661"/>
      <c r="K34" s="661"/>
      <c r="L34" s="709"/>
      <c r="M34" s="594"/>
    </row>
    <row r="35" spans="1:15" ht="14.1" customHeight="1">
      <c r="A35" s="594"/>
      <c r="B35" s="607" t="s">
        <v>1306</v>
      </c>
      <c r="C35" s="612"/>
      <c r="D35" s="573">
        <v>2023</v>
      </c>
      <c r="E35" s="661">
        <f>SUM(F35:G35)</f>
        <v>2835</v>
      </c>
      <c r="F35" s="661">
        <v>2083</v>
      </c>
      <c r="G35" s="661">
        <v>752</v>
      </c>
      <c r="H35" s="661"/>
      <c r="I35" s="661">
        <f>SUM(J35:K35)</f>
        <v>585</v>
      </c>
      <c r="J35" s="747">
        <v>433</v>
      </c>
      <c r="K35" s="747">
        <v>152</v>
      </c>
      <c r="L35" s="777"/>
      <c r="M35" s="594"/>
      <c r="O35" s="598">
        <v>7</v>
      </c>
    </row>
    <row r="36" spans="1:15" ht="14.1" customHeight="1">
      <c r="A36" s="594"/>
      <c r="B36" s="559" t="s">
        <v>1307</v>
      </c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09"/>
      <c r="M37" s="594"/>
    </row>
    <row r="38" spans="1:15" ht="14.1" customHeight="1">
      <c r="A38" s="594"/>
      <c r="B38" s="607" t="s">
        <v>799</v>
      </c>
      <c r="C38" s="584"/>
      <c r="D38" s="573">
        <v>2023</v>
      </c>
      <c r="E38" s="661">
        <f>SUM(F38:G38)</f>
        <v>2176</v>
      </c>
      <c r="F38" s="661">
        <v>1662</v>
      </c>
      <c r="G38" s="661">
        <v>514</v>
      </c>
      <c r="H38" s="661"/>
      <c r="I38" s="661">
        <f>SUM(J38:K38)</f>
        <v>354</v>
      </c>
      <c r="J38" s="747">
        <v>284</v>
      </c>
      <c r="K38" s="747">
        <v>70</v>
      </c>
      <c r="L38" s="709"/>
      <c r="M38" s="594"/>
      <c r="O38" s="598">
        <v>8</v>
      </c>
    </row>
    <row r="39" spans="1:15" ht="14.1" customHeight="1">
      <c r="A39" s="594"/>
      <c r="B39" s="608" t="s">
        <v>800</v>
      </c>
      <c r="C39" s="612"/>
      <c r="D39" s="573"/>
      <c r="E39" s="661"/>
      <c r="F39" s="661"/>
      <c r="G39" s="661"/>
      <c r="H39" s="661"/>
      <c r="I39" s="661"/>
      <c r="J39" s="661"/>
      <c r="K39" s="661"/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1304</v>
      </c>
      <c r="C41" s="612"/>
      <c r="D41" s="573">
        <v>2023</v>
      </c>
      <c r="E41" s="661">
        <f>SUM(F41:G41)</f>
        <v>124</v>
      </c>
      <c r="F41" s="661">
        <v>84</v>
      </c>
      <c r="G41" s="661">
        <v>40</v>
      </c>
      <c r="H41" s="661"/>
      <c r="I41" s="747" t="s">
        <v>31</v>
      </c>
      <c r="J41" s="747" t="s">
        <v>31</v>
      </c>
      <c r="K41" s="747" t="s">
        <v>31</v>
      </c>
      <c r="L41" s="777"/>
      <c r="M41" s="594"/>
      <c r="O41" s="598">
        <v>9</v>
      </c>
    </row>
    <row r="42" spans="1:15" ht="14.1" customHeight="1">
      <c r="A42" s="594"/>
      <c r="B42" s="608" t="s">
        <v>1305</v>
      </c>
      <c r="C42" s="628"/>
      <c r="D42" s="573"/>
      <c r="E42" s="661"/>
      <c r="F42" s="661"/>
      <c r="G42" s="661"/>
      <c r="H42" s="661"/>
      <c r="I42" s="661"/>
      <c r="J42" s="661"/>
      <c r="K42" s="661"/>
      <c r="L42" s="709"/>
      <c r="M42" s="594"/>
    </row>
    <row r="43" spans="1:15" ht="14.1" customHeight="1">
      <c r="A43" s="594"/>
      <c r="B43" s="608"/>
      <c r="C43" s="612"/>
      <c r="D43" s="573"/>
      <c r="E43" s="661"/>
      <c r="F43" s="661"/>
      <c r="G43" s="661"/>
      <c r="H43" s="661"/>
      <c r="I43" s="661"/>
      <c r="J43" s="661"/>
      <c r="K43" s="661"/>
      <c r="L43" s="709"/>
      <c r="M43" s="594"/>
    </row>
    <row r="44" spans="1:15" ht="14.1" customHeight="1">
      <c r="A44" s="594"/>
      <c r="B44" s="607" t="s">
        <v>803</v>
      </c>
      <c r="C44" s="612"/>
      <c r="D44" s="573">
        <v>2023</v>
      </c>
      <c r="E44" s="661">
        <f>SUM(F44:G44)</f>
        <v>2226</v>
      </c>
      <c r="F44" s="661">
        <v>359</v>
      </c>
      <c r="G44" s="661">
        <v>1867</v>
      </c>
      <c r="H44" s="661"/>
      <c r="I44" s="661">
        <f>SUM(J44:K44)</f>
        <v>454</v>
      </c>
      <c r="J44" s="747">
        <v>56</v>
      </c>
      <c r="K44" s="747">
        <v>398</v>
      </c>
      <c r="L44" s="777"/>
      <c r="M44" s="594"/>
      <c r="O44" s="598">
        <v>9</v>
      </c>
    </row>
    <row r="45" spans="1:15" ht="14.1" customHeight="1">
      <c r="A45" s="594"/>
      <c r="B45" s="559" t="s">
        <v>804</v>
      </c>
      <c r="C45" s="628"/>
      <c r="D45" s="573"/>
      <c r="E45" s="661"/>
      <c r="F45" s="661"/>
      <c r="G45" s="661"/>
      <c r="H45" s="661"/>
      <c r="I45" s="661"/>
      <c r="J45" s="661"/>
      <c r="K45" s="661"/>
      <c r="L45" s="709"/>
      <c r="M45" s="594"/>
    </row>
    <row r="46" spans="1:15" ht="14.1" customHeight="1">
      <c r="A46" s="594"/>
      <c r="B46" s="608"/>
      <c r="C46" s="612"/>
      <c r="D46" s="573"/>
      <c r="E46" s="661"/>
      <c r="F46" s="661"/>
      <c r="G46" s="661"/>
      <c r="H46" s="661"/>
      <c r="I46" s="661"/>
      <c r="J46" s="661"/>
      <c r="K46" s="661"/>
      <c r="L46" s="709"/>
      <c r="M46" s="594"/>
    </row>
    <row r="47" spans="1:15" ht="14.1" customHeight="1">
      <c r="A47" s="594"/>
      <c r="B47" s="607" t="s">
        <v>760</v>
      </c>
      <c r="C47" s="612"/>
      <c r="D47" s="573">
        <v>2023</v>
      </c>
      <c r="E47" s="661">
        <f>SUM(F47:G47)</f>
        <v>3469</v>
      </c>
      <c r="F47" s="661">
        <v>1832</v>
      </c>
      <c r="G47" s="661">
        <v>1637</v>
      </c>
      <c r="H47" s="661"/>
      <c r="I47" s="661">
        <f>SUM(J47:K47)</f>
        <v>258</v>
      </c>
      <c r="J47" s="747">
        <v>131</v>
      </c>
      <c r="K47" s="747">
        <v>127</v>
      </c>
      <c r="L47" s="777"/>
      <c r="M47" s="594"/>
      <c r="O47" s="598">
        <v>9</v>
      </c>
    </row>
    <row r="48" spans="1:15" ht="14.1" customHeight="1">
      <c r="A48" s="594"/>
      <c r="B48" s="559" t="s">
        <v>761</v>
      </c>
      <c r="C48" s="628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3" s="594" customFormat="1" ht="17.100000000000001" customHeight="1" thickBot="1">
      <c r="A49" s="630"/>
      <c r="B49" s="718"/>
      <c r="C49" s="718"/>
      <c r="D49" s="686"/>
      <c r="E49" s="634"/>
      <c r="F49" s="634"/>
      <c r="G49" s="634"/>
      <c r="H49" s="634"/>
      <c r="I49" s="634"/>
      <c r="J49" s="634"/>
      <c r="K49" s="634"/>
      <c r="L49" s="704"/>
    </row>
    <row r="50" spans="1:13" s="530" customFormat="1" ht="3" customHeight="1">
      <c r="B50" s="584"/>
      <c r="C50" s="607"/>
      <c r="D50" s="573"/>
      <c r="E50" s="584"/>
      <c r="F50" s="584"/>
      <c r="G50" s="584"/>
      <c r="H50" s="584"/>
      <c r="I50" s="584"/>
      <c r="J50" s="584"/>
      <c r="K50" s="584"/>
      <c r="L50" s="584"/>
    </row>
    <row r="51" spans="1:13" s="691" customFormat="1" ht="16.5" customHeight="1">
      <c r="A51" s="583"/>
      <c r="B51" s="584"/>
      <c r="C51" s="584"/>
      <c r="D51" s="573"/>
      <c r="E51" s="584"/>
      <c r="F51" s="733"/>
      <c r="G51" s="733"/>
      <c r="H51" s="678"/>
      <c r="I51" s="678"/>
      <c r="J51" s="678"/>
      <c r="K51" s="418" t="s">
        <v>905</v>
      </c>
      <c r="L51" s="678"/>
    </row>
    <row r="52" spans="1:13" s="691" customFormat="1" ht="15" customHeight="1">
      <c r="B52" s="678"/>
      <c r="C52" s="678"/>
      <c r="D52" s="723"/>
      <c r="E52" s="678"/>
      <c r="F52" s="678"/>
      <c r="G52" s="678"/>
      <c r="H52" s="678"/>
      <c r="I52" s="678"/>
      <c r="J52" s="678"/>
      <c r="K52" s="419" t="s">
        <v>883</v>
      </c>
      <c r="L52" s="678"/>
    </row>
    <row r="53" spans="1:13" s="530" customFormat="1" ht="16.5" customHeight="1">
      <c r="A53" s="753"/>
      <c r="B53" s="530" t="s">
        <v>809</v>
      </c>
      <c r="D53" s="638"/>
      <c r="E53" s="753"/>
    </row>
    <row r="54" spans="1:13" s="530" customFormat="1">
      <c r="A54" s="754"/>
      <c r="B54" s="753" t="s">
        <v>1340</v>
      </c>
      <c r="D54" s="638"/>
      <c r="E54" s="755"/>
      <c r="F54" s="755"/>
    </row>
    <row r="55" spans="1:13" s="756" customFormat="1">
      <c r="B55" s="757" t="s">
        <v>1341</v>
      </c>
      <c r="D55" s="758"/>
    </row>
    <row r="56" spans="1:13" s="594" customFormat="1" ht="15" customHeight="1">
      <c r="C56" s="726"/>
      <c r="D56" s="1874"/>
    </row>
    <row r="57" spans="1:13" s="594" customFormat="1" ht="15" customHeight="1">
      <c r="C57" s="726"/>
      <c r="D57" s="1874"/>
    </row>
    <row r="58" spans="1:13" s="594" customFormat="1" ht="9.75" customHeight="1">
      <c r="C58" s="595"/>
      <c r="D58" s="1875"/>
    </row>
    <row r="59" spans="1:13" s="594" customFormat="1" ht="15" customHeight="1">
      <c r="C59" s="1874"/>
      <c r="D59" s="1874"/>
    </row>
    <row r="60" spans="1:13" s="594" customFormat="1" ht="9.75" customHeight="1">
      <c r="C60" s="595"/>
      <c r="D60" s="1875"/>
    </row>
    <row r="61" spans="1:13" s="594" customFormat="1" ht="15" customHeight="1">
      <c r="C61" s="726"/>
      <c r="D61" s="1874"/>
    </row>
    <row r="62" spans="1:13" s="594" customFormat="1" ht="9.75" customHeight="1">
      <c r="C62" s="595"/>
      <c r="D62" s="1874"/>
    </row>
    <row r="63" spans="1:13" s="594" customFormat="1" ht="9.75" customHeight="1">
      <c r="D63" s="1875"/>
    </row>
    <row r="64" spans="1:13" s="594" customFormat="1" ht="15" customHeight="1">
      <c r="B64" s="726"/>
      <c r="C64" s="726"/>
      <c r="D64" s="623"/>
      <c r="E64" s="595"/>
      <c r="F64" s="595"/>
      <c r="G64" s="595"/>
      <c r="H64" s="595"/>
      <c r="I64" s="595"/>
      <c r="J64" s="595"/>
      <c r="K64" s="595"/>
      <c r="L64" s="595"/>
      <c r="M64" s="595"/>
    </row>
    <row r="65" spans="2:13" s="594" customFormat="1" ht="9.75" customHeight="1">
      <c r="C65" s="725"/>
      <c r="D65" s="623"/>
    </row>
    <row r="66" spans="2:13" s="594" customFormat="1" ht="9.75" customHeight="1">
      <c r="C66" s="725"/>
      <c r="D66" s="623"/>
    </row>
    <row r="67" spans="2:13" s="594" customFormat="1" ht="15" customHeight="1">
      <c r="C67" s="726"/>
      <c r="D67" s="1874"/>
    </row>
    <row r="68" spans="2:13" s="594" customFormat="1" ht="9.75" customHeight="1">
      <c r="C68" s="595"/>
      <c r="D68" s="1875"/>
    </row>
    <row r="69" spans="2:13" s="594" customFormat="1" ht="15" customHeight="1">
      <c r="C69" s="726"/>
      <c r="D69" s="1874"/>
    </row>
    <row r="70" spans="2:13" s="594" customFormat="1" ht="9.75" customHeight="1">
      <c r="C70" s="595"/>
      <c r="D70" s="1875"/>
    </row>
    <row r="71" spans="2:13" s="594" customFormat="1" ht="15" customHeight="1">
      <c r="C71" s="726"/>
      <c r="D71" s="1874"/>
    </row>
    <row r="72" spans="2:13" s="594" customFormat="1" ht="9.75" customHeight="1">
      <c r="C72" s="595"/>
      <c r="D72" s="1875"/>
    </row>
    <row r="73" spans="2:13" s="594" customFormat="1" ht="15" customHeight="1">
      <c r="C73" s="726"/>
      <c r="D73" s="1874"/>
    </row>
    <row r="74" spans="2:13" s="594" customFormat="1" ht="9.75" customHeight="1">
      <c r="D74" s="1875"/>
    </row>
    <row r="75" spans="2:13" s="594" customFormat="1" ht="18" customHeight="1">
      <c r="B75" s="726"/>
      <c r="D75" s="623"/>
    </row>
    <row r="76" spans="2:13" s="594" customFormat="1" ht="15" customHeight="1">
      <c r="B76" s="726"/>
      <c r="C76" s="726"/>
      <c r="D76" s="623"/>
      <c r="E76" s="595"/>
      <c r="F76" s="595"/>
      <c r="G76" s="595"/>
      <c r="H76" s="595"/>
      <c r="I76" s="595"/>
      <c r="J76" s="595"/>
      <c r="K76" s="595"/>
      <c r="L76" s="595"/>
      <c r="M76" s="595"/>
    </row>
    <row r="77" spans="2:13" s="594" customFormat="1" ht="9.75" customHeight="1">
      <c r="B77" s="595"/>
      <c r="C77" s="725"/>
      <c r="D77" s="623"/>
    </row>
    <row r="78" spans="2:13" s="594" customFormat="1" ht="15" customHeight="1">
      <c r="B78" s="726"/>
      <c r="C78" s="726"/>
      <c r="D78" s="623"/>
      <c r="E78" s="595"/>
      <c r="F78" s="595"/>
      <c r="G78" s="595"/>
      <c r="H78" s="595"/>
      <c r="I78" s="595"/>
      <c r="J78" s="595"/>
      <c r="K78" s="595"/>
      <c r="L78" s="595"/>
      <c r="M78" s="595"/>
    </row>
    <row r="79" spans="2:13" s="594" customFormat="1" ht="9.75" customHeight="1">
      <c r="B79" s="595"/>
      <c r="C79" s="725"/>
      <c r="D79" s="623"/>
    </row>
    <row r="80" spans="2:13" s="594" customFormat="1" ht="5.0999999999999996" customHeight="1">
      <c r="D80" s="623"/>
    </row>
    <row r="81" spans="3:13" s="594" customFormat="1" ht="11.1" customHeight="1">
      <c r="D81" s="623"/>
    </row>
    <row r="82" spans="3:13" s="594" customFormat="1" ht="11.1" customHeight="1">
      <c r="C82" s="726"/>
      <c r="D82" s="623"/>
      <c r="E82" s="595"/>
      <c r="F82" s="595"/>
      <c r="G82" s="595"/>
      <c r="H82" s="595"/>
      <c r="I82" s="595"/>
      <c r="J82" s="595"/>
      <c r="K82" s="595"/>
      <c r="L82" s="595"/>
      <c r="M82" s="595"/>
    </row>
    <row r="83" spans="3:13" s="594" customFormat="1" ht="11.25" customHeight="1">
      <c r="C83" s="725"/>
      <c r="D83" s="623"/>
    </row>
    <row r="84" spans="3:13" s="594" customFormat="1" ht="5.25" customHeight="1">
      <c r="D84" s="623"/>
    </row>
    <row r="85" spans="3:13" s="594" customFormat="1" ht="4.1500000000000004" customHeight="1">
      <c r="D85" s="623"/>
      <c r="E85" s="637"/>
      <c r="F85" s="637"/>
      <c r="G85" s="637"/>
      <c r="H85" s="637"/>
      <c r="I85" s="637"/>
      <c r="J85" s="637"/>
      <c r="K85" s="637"/>
      <c r="L85" s="637"/>
      <c r="M85" s="637"/>
    </row>
    <row r="86" spans="3:13" s="594" customFormat="1" ht="11.1" customHeight="1">
      <c r="D86" s="623"/>
    </row>
    <row r="87" spans="3:13" s="594" customFormat="1" ht="10.5" customHeight="1">
      <c r="D87" s="623"/>
    </row>
    <row r="88" spans="3:13" s="594" customFormat="1">
      <c r="D88" s="623"/>
    </row>
    <row r="89" spans="3:13" s="594" customFormat="1">
      <c r="D89" s="623"/>
    </row>
    <row r="90" spans="3:13" s="594" customFormat="1">
      <c r="D90" s="623"/>
    </row>
    <row r="91" spans="3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3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3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3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3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3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  <c r="E107" s="637"/>
      <c r="F107" s="637"/>
      <c r="G107" s="637"/>
      <c r="H107" s="637"/>
      <c r="I107" s="637"/>
      <c r="J107" s="637"/>
      <c r="K107" s="637"/>
      <c r="L107" s="637"/>
      <c r="M107" s="637"/>
    </row>
    <row r="108" spans="4:13" s="594" customFormat="1">
      <c r="D108" s="623"/>
      <c r="E108" s="637"/>
      <c r="F108" s="637"/>
      <c r="G108" s="637"/>
      <c r="H108" s="637"/>
      <c r="I108" s="637"/>
      <c r="J108" s="637"/>
      <c r="K108" s="637"/>
      <c r="L108" s="637"/>
      <c r="M108" s="637"/>
    </row>
    <row r="109" spans="4:13" s="594" customFormat="1">
      <c r="D109" s="623"/>
      <c r="E109" s="637"/>
      <c r="F109" s="637"/>
      <c r="G109" s="637"/>
      <c r="H109" s="637"/>
      <c r="I109" s="637"/>
      <c r="J109" s="637"/>
      <c r="K109" s="637"/>
      <c r="L109" s="637"/>
      <c r="M109" s="637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</sheetData>
  <mergeCells count="4">
    <mergeCell ref="E8:G8"/>
    <mergeCell ref="E9:G9"/>
    <mergeCell ref="I8:L8"/>
    <mergeCell ref="I9:L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C5C6-4596-40F6-B682-F81F484E7A4C}">
  <sheetPr>
    <tabColor rgb="FF92D050"/>
  </sheetPr>
  <dimension ref="A2:H539"/>
  <sheetViews>
    <sheetView showGridLines="0" view="pageBreakPreview" topLeftCell="A10" zoomScale="110" zoomScaleNormal="100" zoomScaleSheetLayoutView="110" workbookViewId="0">
      <selection activeCell="D24" sqref="D24"/>
    </sheetView>
  </sheetViews>
  <sheetFormatPr defaultColWidth="7.5703125" defaultRowHeight="16.5"/>
  <cols>
    <col min="1" max="1" width="1.28515625" style="598" customWidth="1"/>
    <col min="2" max="2" width="13.140625" style="598" customWidth="1"/>
    <col min="3" max="3" width="29.140625" style="598" customWidth="1"/>
    <col min="4" max="4" width="9.7109375" style="605" customWidth="1"/>
    <col min="5" max="7" width="17.140625" style="598" customWidth="1"/>
    <col min="8" max="8" width="1.140625" style="598" customWidth="1"/>
    <col min="9" max="255" width="7.5703125" style="598"/>
    <col min="256" max="256" width="1.28515625" style="598" customWidth="1"/>
    <col min="257" max="257" width="7.5703125" style="598"/>
    <col min="258" max="258" width="38.140625" style="598" customWidth="1"/>
    <col min="259" max="259" width="1.85546875" style="598" customWidth="1"/>
    <col min="260" max="260" width="10.28515625" style="598" customWidth="1"/>
    <col min="261" max="261" width="18.28515625" style="598" customWidth="1"/>
    <col min="262" max="262" width="19" style="598" customWidth="1"/>
    <col min="263" max="263" width="1.7109375" style="598" customWidth="1"/>
    <col min="264" max="264" width="0.7109375" style="598" customWidth="1"/>
    <col min="265" max="511" width="7.5703125" style="598"/>
    <col min="512" max="512" width="1.28515625" style="598" customWidth="1"/>
    <col min="513" max="513" width="7.5703125" style="598"/>
    <col min="514" max="514" width="38.140625" style="598" customWidth="1"/>
    <col min="515" max="515" width="1.85546875" style="598" customWidth="1"/>
    <col min="516" max="516" width="10.28515625" style="598" customWidth="1"/>
    <col min="517" max="517" width="18.28515625" style="598" customWidth="1"/>
    <col min="518" max="518" width="19" style="598" customWidth="1"/>
    <col min="519" max="519" width="1.7109375" style="598" customWidth="1"/>
    <col min="520" max="520" width="0.7109375" style="598" customWidth="1"/>
    <col min="521" max="767" width="7.5703125" style="598"/>
    <col min="768" max="768" width="1.28515625" style="598" customWidth="1"/>
    <col min="769" max="769" width="7.5703125" style="598"/>
    <col min="770" max="770" width="38.140625" style="598" customWidth="1"/>
    <col min="771" max="771" width="1.85546875" style="598" customWidth="1"/>
    <col min="772" max="772" width="10.28515625" style="598" customWidth="1"/>
    <col min="773" max="773" width="18.28515625" style="598" customWidth="1"/>
    <col min="774" max="774" width="19" style="598" customWidth="1"/>
    <col min="775" max="775" width="1.7109375" style="598" customWidth="1"/>
    <col min="776" max="776" width="0.7109375" style="598" customWidth="1"/>
    <col min="777" max="1023" width="7.5703125" style="598"/>
    <col min="1024" max="1024" width="1.28515625" style="598" customWidth="1"/>
    <col min="1025" max="1025" width="7.5703125" style="598"/>
    <col min="1026" max="1026" width="38.140625" style="598" customWidth="1"/>
    <col min="1027" max="1027" width="1.85546875" style="598" customWidth="1"/>
    <col min="1028" max="1028" width="10.28515625" style="598" customWidth="1"/>
    <col min="1029" max="1029" width="18.28515625" style="598" customWidth="1"/>
    <col min="1030" max="1030" width="19" style="598" customWidth="1"/>
    <col min="1031" max="1031" width="1.7109375" style="598" customWidth="1"/>
    <col min="1032" max="1032" width="0.7109375" style="598" customWidth="1"/>
    <col min="1033" max="1279" width="7.5703125" style="598"/>
    <col min="1280" max="1280" width="1.28515625" style="598" customWidth="1"/>
    <col min="1281" max="1281" width="7.5703125" style="598"/>
    <col min="1282" max="1282" width="38.140625" style="598" customWidth="1"/>
    <col min="1283" max="1283" width="1.85546875" style="598" customWidth="1"/>
    <col min="1284" max="1284" width="10.28515625" style="598" customWidth="1"/>
    <col min="1285" max="1285" width="18.28515625" style="598" customWidth="1"/>
    <col min="1286" max="1286" width="19" style="598" customWidth="1"/>
    <col min="1287" max="1287" width="1.7109375" style="598" customWidth="1"/>
    <col min="1288" max="1288" width="0.7109375" style="598" customWidth="1"/>
    <col min="1289" max="1535" width="7.5703125" style="598"/>
    <col min="1536" max="1536" width="1.28515625" style="598" customWidth="1"/>
    <col min="1537" max="1537" width="7.5703125" style="598"/>
    <col min="1538" max="1538" width="38.140625" style="598" customWidth="1"/>
    <col min="1539" max="1539" width="1.85546875" style="598" customWidth="1"/>
    <col min="1540" max="1540" width="10.28515625" style="598" customWidth="1"/>
    <col min="1541" max="1541" width="18.28515625" style="598" customWidth="1"/>
    <col min="1542" max="1542" width="19" style="598" customWidth="1"/>
    <col min="1543" max="1543" width="1.7109375" style="598" customWidth="1"/>
    <col min="1544" max="1544" width="0.7109375" style="598" customWidth="1"/>
    <col min="1545" max="1791" width="7.5703125" style="598"/>
    <col min="1792" max="1792" width="1.28515625" style="598" customWidth="1"/>
    <col min="1793" max="1793" width="7.5703125" style="598"/>
    <col min="1794" max="1794" width="38.140625" style="598" customWidth="1"/>
    <col min="1795" max="1795" width="1.85546875" style="598" customWidth="1"/>
    <col min="1796" max="1796" width="10.28515625" style="598" customWidth="1"/>
    <col min="1797" max="1797" width="18.28515625" style="598" customWidth="1"/>
    <col min="1798" max="1798" width="19" style="598" customWidth="1"/>
    <col min="1799" max="1799" width="1.7109375" style="598" customWidth="1"/>
    <col min="1800" max="1800" width="0.7109375" style="598" customWidth="1"/>
    <col min="1801" max="2047" width="7.5703125" style="598"/>
    <col min="2048" max="2048" width="1.28515625" style="598" customWidth="1"/>
    <col min="2049" max="2049" width="7.5703125" style="598"/>
    <col min="2050" max="2050" width="38.140625" style="598" customWidth="1"/>
    <col min="2051" max="2051" width="1.85546875" style="598" customWidth="1"/>
    <col min="2052" max="2052" width="10.28515625" style="598" customWidth="1"/>
    <col min="2053" max="2053" width="18.28515625" style="598" customWidth="1"/>
    <col min="2054" max="2054" width="19" style="598" customWidth="1"/>
    <col min="2055" max="2055" width="1.7109375" style="598" customWidth="1"/>
    <col min="2056" max="2056" width="0.7109375" style="598" customWidth="1"/>
    <col min="2057" max="2303" width="7.5703125" style="598"/>
    <col min="2304" max="2304" width="1.28515625" style="598" customWidth="1"/>
    <col min="2305" max="2305" width="7.5703125" style="598"/>
    <col min="2306" max="2306" width="38.140625" style="598" customWidth="1"/>
    <col min="2307" max="2307" width="1.85546875" style="598" customWidth="1"/>
    <col min="2308" max="2308" width="10.28515625" style="598" customWidth="1"/>
    <col min="2309" max="2309" width="18.28515625" style="598" customWidth="1"/>
    <col min="2310" max="2310" width="19" style="598" customWidth="1"/>
    <col min="2311" max="2311" width="1.7109375" style="598" customWidth="1"/>
    <col min="2312" max="2312" width="0.7109375" style="598" customWidth="1"/>
    <col min="2313" max="2559" width="7.5703125" style="598"/>
    <col min="2560" max="2560" width="1.28515625" style="598" customWidth="1"/>
    <col min="2561" max="2561" width="7.5703125" style="598"/>
    <col min="2562" max="2562" width="38.140625" style="598" customWidth="1"/>
    <col min="2563" max="2563" width="1.85546875" style="598" customWidth="1"/>
    <col min="2564" max="2564" width="10.28515625" style="598" customWidth="1"/>
    <col min="2565" max="2565" width="18.28515625" style="598" customWidth="1"/>
    <col min="2566" max="2566" width="19" style="598" customWidth="1"/>
    <col min="2567" max="2567" width="1.7109375" style="598" customWidth="1"/>
    <col min="2568" max="2568" width="0.7109375" style="598" customWidth="1"/>
    <col min="2569" max="2815" width="7.5703125" style="598"/>
    <col min="2816" max="2816" width="1.28515625" style="598" customWidth="1"/>
    <col min="2817" max="2817" width="7.5703125" style="598"/>
    <col min="2818" max="2818" width="38.140625" style="598" customWidth="1"/>
    <col min="2819" max="2819" width="1.85546875" style="598" customWidth="1"/>
    <col min="2820" max="2820" width="10.28515625" style="598" customWidth="1"/>
    <col min="2821" max="2821" width="18.28515625" style="598" customWidth="1"/>
    <col min="2822" max="2822" width="19" style="598" customWidth="1"/>
    <col min="2823" max="2823" width="1.7109375" style="598" customWidth="1"/>
    <col min="2824" max="2824" width="0.7109375" style="598" customWidth="1"/>
    <col min="2825" max="3071" width="7.5703125" style="598"/>
    <col min="3072" max="3072" width="1.28515625" style="598" customWidth="1"/>
    <col min="3073" max="3073" width="7.5703125" style="598"/>
    <col min="3074" max="3074" width="38.140625" style="598" customWidth="1"/>
    <col min="3075" max="3075" width="1.85546875" style="598" customWidth="1"/>
    <col min="3076" max="3076" width="10.28515625" style="598" customWidth="1"/>
    <col min="3077" max="3077" width="18.28515625" style="598" customWidth="1"/>
    <col min="3078" max="3078" width="19" style="598" customWidth="1"/>
    <col min="3079" max="3079" width="1.7109375" style="598" customWidth="1"/>
    <col min="3080" max="3080" width="0.7109375" style="598" customWidth="1"/>
    <col min="3081" max="3327" width="7.5703125" style="598"/>
    <col min="3328" max="3328" width="1.28515625" style="598" customWidth="1"/>
    <col min="3329" max="3329" width="7.5703125" style="598"/>
    <col min="3330" max="3330" width="38.140625" style="598" customWidth="1"/>
    <col min="3331" max="3331" width="1.85546875" style="598" customWidth="1"/>
    <col min="3332" max="3332" width="10.28515625" style="598" customWidth="1"/>
    <col min="3333" max="3333" width="18.28515625" style="598" customWidth="1"/>
    <col min="3334" max="3334" width="19" style="598" customWidth="1"/>
    <col min="3335" max="3335" width="1.7109375" style="598" customWidth="1"/>
    <col min="3336" max="3336" width="0.7109375" style="598" customWidth="1"/>
    <col min="3337" max="3583" width="7.5703125" style="598"/>
    <col min="3584" max="3584" width="1.28515625" style="598" customWidth="1"/>
    <col min="3585" max="3585" width="7.5703125" style="598"/>
    <col min="3586" max="3586" width="38.140625" style="598" customWidth="1"/>
    <col min="3587" max="3587" width="1.85546875" style="598" customWidth="1"/>
    <col min="3588" max="3588" width="10.28515625" style="598" customWidth="1"/>
    <col min="3589" max="3589" width="18.28515625" style="598" customWidth="1"/>
    <col min="3590" max="3590" width="19" style="598" customWidth="1"/>
    <col min="3591" max="3591" width="1.7109375" style="598" customWidth="1"/>
    <col min="3592" max="3592" width="0.7109375" style="598" customWidth="1"/>
    <col min="3593" max="3839" width="7.5703125" style="598"/>
    <col min="3840" max="3840" width="1.28515625" style="598" customWidth="1"/>
    <col min="3841" max="3841" width="7.5703125" style="598"/>
    <col min="3842" max="3842" width="38.140625" style="598" customWidth="1"/>
    <col min="3843" max="3843" width="1.85546875" style="598" customWidth="1"/>
    <col min="3844" max="3844" width="10.28515625" style="598" customWidth="1"/>
    <col min="3845" max="3845" width="18.28515625" style="598" customWidth="1"/>
    <col min="3846" max="3846" width="19" style="598" customWidth="1"/>
    <col min="3847" max="3847" width="1.7109375" style="598" customWidth="1"/>
    <col min="3848" max="3848" width="0.7109375" style="598" customWidth="1"/>
    <col min="3849" max="4095" width="7.5703125" style="598"/>
    <col min="4096" max="4096" width="1.28515625" style="598" customWidth="1"/>
    <col min="4097" max="4097" width="7.5703125" style="598"/>
    <col min="4098" max="4098" width="38.140625" style="598" customWidth="1"/>
    <col min="4099" max="4099" width="1.85546875" style="598" customWidth="1"/>
    <col min="4100" max="4100" width="10.28515625" style="598" customWidth="1"/>
    <col min="4101" max="4101" width="18.28515625" style="598" customWidth="1"/>
    <col min="4102" max="4102" width="19" style="598" customWidth="1"/>
    <col min="4103" max="4103" width="1.7109375" style="598" customWidth="1"/>
    <col min="4104" max="4104" width="0.7109375" style="598" customWidth="1"/>
    <col min="4105" max="4351" width="7.5703125" style="598"/>
    <col min="4352" max="4352" width="1.28515625" style="598" customWidth="1"/>
    <col min="4353" max="4353" width="7.5703125" style="598"/>
    <col min="4354" max="4354" width="38.140625" style="598" customWidth="1"/>
    <col min="4355" max="4355" width="1.85546875" style="598" customWidth="1"/>
    <col min="4356" max="4356" width="10.28515625" style="598" customWidth="1"/>
    <col min="4357" max="4357" width="18.28515625" style="598" customWidth="1"/>
    <col min="4358" max="4358" width="19" style="598" customWidth="1"/>
    <col min="4359" max="4359" width="1.7109375" style="598" customWidth="1"/>
    <col min="4360" max="4360" width="0.7109375" style="598" customWidth="1"/>
    <col min="4361" max="4607" width="7.5703125" style="598"/>
    <col min="4608" max="4608" width="1.28515625" style="598" customWidth="1"/>
    <col min="4609" max="4609" width="7.5703125" style="598"/>
    <col min="4610" max="4610" width="38.140625" style="598" customWidth="1"/>
    <col min="4611" max="4611" width="1.85546875" style="598" customWidth="1"/>
    <col min="4612" max="4612" width="10.28515625" style="598" customWidth="1"/>
    <col min="4613" max="4613" width="18.28515625" style="598" customWidth="1"/>
    <col min="4614" max="4614" width="19" style="598" customWidth="1"/>
    <col min="4615" max="4615" width="1.7109375" style="598" customWidth="1"/>
    <col min="4616" max="4616" width="0.7109375" style="598" customWidth="1"/>
    <col min="4617" max="4863" width="7.5703125" style="598"/>
    <col min="4864" max="4864" width="1.28515625" style="598" customWidth="1"/>
    <col min="4865" max="4865" width="7.5703125" style="598"/>
    <col min="4866" max="4866" width="38.140625" style="598" customWidth="1"/>
    <col min="4867" max="4867" width="1.85546875" style="598" customWidth="1"/>
    <col min="4868" max="4868" width="10.28515625" style="598" customWidth="1"/>
    <col min="4869" max="4869" width="18.28515625" style="598" customWidth="1"/>
    <col min="4870" max="4870" width="19" style="598" customWidth="1"/>
    <col min="4871" max="4871" width="1.7109375" style="598" customWidth="1"/>
    <col min="4872" max="4872" width="0.7109375" style="598" customWidth="1"/>
    <col min="4873" max="5119" width="7.5703125" style="598"/>
    <col min="5120" max="5120" width="1.28515625" style="598" customWidth="1"/>
    <col min="5121" max="5121" width="7.5703125" style="598"/>
    <col min="5122" max="5122" width="38.140625" style="598" customWidth="1"/>
    <col min="5123" max="5123" width="1.85546875" style="598" customWidth="1"/>
    <col min="5124" max="5124" width="10.28515625" style="598" customWidth="1"/>
    <col min="5125" max="5125" width="18.28515625" style="598" customWidth="1"/>
    <col min="5126" max="5126" width="19" style="598" customWidth="1"/>
    <col min="5127" max="5127" width="1.7109375" style="598" customWidth="1"/>
    <col min="5128" max="5128" width="0.7109375" style="598" customWidth="1"/>
    <col min="5129" max="5375" width="7.5703125" style="598"/>
    <col min="5376" max="5376" width="1.28515625" style="598" customWidth="1"/>
    <col min="5377" max="5377" width="7.5703125" style="598"/>
    <col min="5378" max="5378" width="38.140625" style="598" customWidth="1"/>
    <col min="5379" max="5379" width="1.85546875" style="598" customWidth="1"/>
    <col min="5380" max="5380" width="10.28515625" style="598" customWidth="1"/>
    <col min="5381" max="5381" width="18.28515625" style="598" customWidth="1"/>
    <col min="5382" max="5382" width="19" style="598" customWidth="1"/>
    <col min="5383" max="5383" width="1.7109375" style="598" customWidth="1"/>
    <col min="5384" max="5384" width="0.7109375" style="598" customWidth="1"/>
    <col min="5385" max="5631" width="7.5703125" style="598"/>
    <col min="5632" max="5632" width="1.28515625" style="598" customWidth="1"/>
    <col min="5633" max="5633" width="7.5703125" style="598"/>
    <col min="5634" max="5634" width="38.140625" style="598" customWidth="1"/>
    <col min="5635" max="5635" width="1.85546875" style="598" customWidth="1"/>
    <col min="5636" max="5636" width="10.28515625" style="598" customWidth="1"/>
    <col min="5637" max="5637" width="18.28515625" style="598" customWidth="1"/>
    <col min="5638" max="5638" width="19" style="598" customWidth="1"/>
    <col min="5639" max="5639" width="1.7109375" style="598" customWidth="1"/>
    <col min="5640" max="5640" width="0.7109375" style="598" customWidth="1"/>
    <col min="5641" max="5887" width="7.5703125" style="598"/>
    <col min="5888" max="5888" width="1.28515625" style="598" customWidth="1"/>
    <col min="5889" max="5889" width="7.5703125" style="598"/>
    <col min="5890" max="5890" width="38.140625" style="598" customWidth="1"/>
    <col min="5891" max="5891" width="1.85546875" style="598" customWidth="1"/>
    <col min="5892" max="5892" width="10.28515625" style="598" customWidth="1"/>
    <col min="5893" max="5893" width="18.28515625" style="598" customWidth="1"/>
    <col min="5894" max="5894" width="19" style="598" customWidth="1"/>
    <col min="5895" max="5895" width="1.7109375" style="598" customWidth="1"/>
    <col min="5896" max="5896" width="0.7109375" style="598" customWidth="1"/>
    <col min="5897" max="6143" width="7.5703125" style="598"/>
    <col min="6144" max="6144" width="1.28515625" style="598" customWidth="1"/>
    <col min="6145" max="6145" width="7.5703125" style="598"/>
    <col min="6146" max="6146" width="38.140625" style="598" customWidth="1"/>
    <col min="6147" max="6147" width="1.85546875" style="598" customWidth="1"/>
    <col min="6148" max="6148" width="10.28515625" style="598" customWidth="1"/>
    <col min="6149" max="6149" width="18.28515625" style="598" customWidth="1"/>
    <col min="6150" max="6150" width="19" style="598" customWidth="1"/>
    <col min="6151" max="6151" width="1.7109375" style="598" customWidth="1"/>
    <col min="6152" max="6152" width="0.7109375" style="598" customWidth="1"/>
    <col min="6153" max="6399" width="7.5703125" style="598"/>
    <col min="6400" max="6400" width="1.28515625" style="598" customWidth="1"/>
    <col min="6401" max="6401" width="7.5703125" style="598"/>
    <col min="6402" max="6402" width="38.140625" style="598" customWidth="1"/>
    <col min="6403" max="6403" width="1.85546875" style="598" customWidth="1"/>
    <col min="6404" max="6404" width="10.28515625" style="598" customWidth="1"/>
    <col min="6405" max="6405" width="18.28515625" style="598" customWidth="1"/>
    <col min="6406" max="6406" width="19" style="598" customWidth="1"/>
    <col min="6407" max="6407" width="1.7109375" style="598" customWidth="1"/>
    <col min="6408" max="6408" width="0.7109375" style="598" customWidth="1"/>
    <col min="6409" max="6655" width="7.5703125" style="598"/>
    <col min="6656" max="6656" width="1.28515625" style="598" customWidth="1"/>
    <col min="6657" max="6657" width="7.5703125" style="598"/>
    <col min="6658" max="6658" width="38.140625" style="598" customWidth="1"/>
    <col min="6659" max="6659" width="1.85546875" style="598" customWidth="1"/>
    <col min="6660" max="6660" width="10.28515625" style="598" customWidth="1"/>
    <col min="6661" max="6661" width="18.28515625" style="598" customWidth="1"/>
    <col min="6662" max="6662" width="19" style="598" customWidth="1"/>
    <col min="6663" max="6663" width="1.7109375" style="598" customWidth="1"/>
    <col min="6664" max="6664" width="0.7109375" style="598" customWidth="1"/>
    <col min="6665" max="6911" width="7.5703125" style="598"/>
    <col min="6912" max="6912" width="1.28515625" style="598" customWidth="1"/>
    <col min="6913" max="6913" width="7.5703125" style="598"/>
    <col min="6914" max="6914" width="38.140625" style="598" customWidth="1"/>
    <col min="6915" max="6915" width="1.85546875" style="598" customWidth="1"/>
    <col min="6916" max="6916" width="10.28515625" style="598" customWidth="1"/>
    <col min="6917" max="6917" width="18.28515625" style="598" customWidth="1"/>
    <col min="6918" max="6918" width="19" style="598" customWidth="1"/>
    <col min="6919" max="6919" width="1.7109375" style="598" customWidth="1"/>
    <col min="6920" max="6920" width="0.7109375" style="598" customWidth="1"/>
    <col min="6921" max="7167" width="7.5703125" style="598"/>
    <col min="7168" max="7168" width="1.28515625" style="598" customWidth="1"/>
    <col min="7169" max="7169" width="7.5703125" style="598"/>
    <col min="7170" max="7170" width="38.140625" style="598" customWidth="1"/>
    <col min="7171" max="7171" width="1.85546875" style="598" customWidth="1"/>
    <col min="7172" max="7172" width="10.28515625" style="598" customWidth="1"/>
    <col min="7173" max="7173" width="18.28515625" style="598" customWidth="1"/>
    <col min="7174" max="7174" width="19" style="598" customWidth="1"/>
    <col min="7175" max="7175" width="1.7109375" style="598" customWidth="1"/>
    <col min="7176" max="7176" width="0.7109375" style="598" customWidth="1"/>
    <col min="7177" max="7423" width="7.5703125" style="598"/>
    <col min="7424" max="7424" width="1.28515625" style="598" customWidth="1"/>
    <col min="7425" max="7425" width="7.5703125" style="598"/>
    <col min="7426" max="7426" width="38.140625" style="598" customWidth="1"/>
    <col min="7427" max="7427" width="1.85546875" style="598" customWidth="1"/>
    <col min="7428" max="7428" width="10.28515625" style="598" customWidth="1"/>
    <col min="7429" max="7429" width="18.28515625" style="598" customWidth="1"/>
    <col min="7430" max="7430" width="19" style="598" customWidth="1"/>
    <col min="7431" max="7431" width="1.7109375" style="598" customWidth="1"/>
    <col min="7432" max="7432" width="0.7109375" style="598" customWidth="1"/>
    <col min="7433" max="7679" width="7.5703125" style="598"/>
    <col min="7680" max="7680" width="1.28515625" style="598" customWidth="1"/>
    <col min="7681" max="7681" width="7.5703125" style="598"/>
    <col min="7682" max="7682" width="38.140625" style="598" customWidth="1"/>
    <col min="7683" max="7683" width="1.85546875" style="598" customWidth="1"/>
    <col min="7684" max="7684" width="10.28515625" style="598" customWidth="1"/>
    <col min="7685" max="7685" width="18.28515625" style="598" customWidth="1"/>
    <col min="7686" max="7686" width="19" style="598" customWidth="1"/>
    <col min="7687" max="7687" width="1.7109375" style="598" customWidth="1"/>
    <col min="7688" max="7688" width="0.7109375" style="598" customWidth="1"/>
    <col min="7689" max="7935" width="7.5703125" style="598"/>
    <col min="7936" max="7936" width="1.28515625" style="598" customWidth="1"/>
    <col min="7937" max="7937" width="7.5703125" style="598"/>
    <col min="7938" max="7938" width="38.140625" style="598" customWidth="1"/>
    <col min="7939" max="7939" width="1.85546875" style="598" customWidth="1"/>
    <col min="7940" max="7940" width="10.28515625" style="598" customWidth="1"/>
    <col min="7941" max="7941" width="18.28515625" style="598" customWidth="1"/>
    <col min="7942" max="7942" width="19" style="598" customWidth="1"/>
    <col min="7943" max="7943" width="1.7109375" style="598" customWidth="1"/>
    <col min="7944" max="7944" width="0.7109375" style="598" customWidth="1"/>
    <col min="7945" max="8191" width="7.5703125" style="598"/>
    <col min="8192" max="8192" width="1.28515625" style="598" customWidth="1"/>
    <col min="8193" max="8193" width="7.5703125" style="598"/>
    <col min="8194" max="8194" width="38.140625" style="598" customWidth="1"/>
    <col min="8195" max="8195" width="1.85546875" style="598" customWidth="1"/>
    <col min="8196" max="8196" width="10.28515625" style="598" customWidth="1"/>
    <col min="8197" max="8197" width="18.28515625" style="598" customWidth="1"/>
    <col min="8198" max="8198" width="19" style="598" customWidth="1"/>
    <col min="8199" max="8199" width="1.7109375" style="598" customWidth="1"/>
    <col min="8200" max="8200" width="0.7109375" style="598" customWidth="1"/>
    <col min="8201" max="8447" width="7.5703125" style="598"/>
    <col min="8448" max="8448" width="1.28515625" style="598" customWidth="1"/>
    <col min="8449" max="8449" width="7.5703125" style="598"/>
    <col min="8450" max="8450" width="38.140625" style="598" customWidth="1"/>
    <col min="8451" max="8451" width="1.85546875" style="598" customWidth="1"/>
    <col min="8452" max="8452" width="10.28515625" style="598" customWidth="1"/>
    <col min="8453" max="8453" width="18.28515625" style="598" customWidth="1"/>
    <col min="8454" max="8454" width="19" style="598" customWidth="1"/>
    <col min="8455" max="8455" width="1.7109375" style="598" customWidth="1"/>
    <col min="8456" max="8456" width="0.7109375" style="598" customWidth="1"/>
    <col min="8457" max="8703" width="7.5703125" style="598"/>
    <col min="8704" max="8704" width="1.28515625" style="598" customWidth="1"/>
    <col min="8705" max="8705" width="7.5703125" style="598"/>
    <col min="8706" max="8706" width="38.140625" style="598" customWidth="1"/>
    <col min="8707" max="8707" width="1.85546875" style="598" customWidth="1"/>
    <col min="8708" max="8708" width="10.28515625" style="598" customWidth="1"/>
    <col min="8709" max="8709" width="18.28515625" style="598" customWidth="1"/>
    <col min="8710" max="8710" width="19" style="598" customWidth="1"/>
    <col min="8711" max="8711" width="1.7109375" style="598" customWidth="1"/>
    <col min="8712" max="8712" width="0.7109375" style="598" customWidth="1"/>
    <col min="8713" max="8959" width="7.5703125" style="598"/>
    <col min="8960" max="8960" width="1.28515625" style="598" customWidth="1"/>
    <col min="8961" max="8961" width="7.5703125" style="598"/>
    <col min="8962" max="8962" width="38.140625" style="598" customWidth="1"/>
    <col min="8963" max="8963" width="1.85546875" style="598" customWidth="1"/>
    <col min="8964" max="8964" width="10.28515625" style="598" customWidth="1"/>
    <col min="8965" max="8965" width="18.28515625" style="598" customWidth="1"/>
    <col min="8966" max="8966" width="19" style="598" customWidth="1"/>
    <col min="8967" max="8967" width="1.7109375" style="598" customWidth="1"/>
    <col min="8968" max="8968" width="0.7109375" style="598" customWidth="1"/>
    <col min="8969" max="9215" width="7.5703125" style="598"/>
    <col min="9216" max="9216" width="1.28515625" style="598" customWidth="1"/>
    <col min="9217" max="9217" width="7.5703125" style="598"/>
    <col min="9218" max="9218" width="38.140625" style="598" customWidth="1"/>
    <col min="9219" max="9219" width="1.85546875" style="598" customWidth="1"/>
    <col min="9220" max="9220" width="10.28515625" style="598" customWidth="1"/>
    <col min="9221" max="9221" width="18.28515625" style="598" customWidth="1"/>
    <col min="9222" max="9222" width="19" style="598" customWidth="1"/>
    <col min="9223" max="9223" width="1.7109375" style="598" customWidth="1"/>
    <col min="9224" max="9224" width="0.7109375" style="598" customWidth="1"/>
    <col min="9225" max="9471" width="7.5703125" style="598"/>
    <col min="9472" max="9472" width="1.28515625" style="598" customWidth="1"/>
    <col min="9473" max="9473" width="7.5703125" style="598"/>
    <col min="9474" max="9474" width="38.140625" style="598" customWidth="1"/>
    <col min="9475" max="9475" width="1.85546875" style="598" customWidth="1"/>
    <col min="9476" max="9476" width="10.28515625" style="598" customWidth="1"/>
    <col min="9477" max="9477" width="18.28515625" style="598" customWidth="1"/>
    <col min="9478" max="9478" width="19" style="598" customWidth="1"/>
    <col min="9479" max="9479" width="1.7109375" style="598" customWidth="1"/>
    <col min="9480" max="9480" width="0.7109375" style="598" customWidth="1"/>
    <col min="9481" max="9727" width="7.5703125" style="598"/>
    <col min="9728" max="9728" width="1.28515625" style="598" customWidth="1"/>
    <col min="9729" max="9729" width="7.5703125" style="598"/>
    <col min="9730" max="9730" width="38.140625" style="598" customWidth="1"/>
    <col min="9731" max="9731" width="1.85546875" style="598" customWidth="1"/>
    <col min="9732" max="9732" width="10.28515625" style="598" customWidth="1"/>
    <col min="9733" max="9733" width="18.28515625" style="598" customWidth="1"/>
    <col min="9734" max="9734" width="19" style="598" customWidth="1"/>
    <col min="9735" max="9735" width="1.7109375" style="598" customWidth="1"/>
    <col min="9736" max="9736" width="0.7109375" style="598" customWidth="1"/>
    <col min="9737" max="9983" width="7.5703125" style="598"/>
    <col min="9984" max="9984" width="1.28515625" style="598" customWidth="1"/>
    <col min="9985" max="9985" width="7.5703125" style="598"/>
    <col min="9986" max="9986" width="38.140625" style="598" customWidth="1"/>
    <col min="9987" max="9987" width="1.85546875" style="598" customWidth="1"/>
    <col min="9988" max="9988" width="10.28515625" style="598" customWidth="1"/>
    <col min="9989" max="9989" width="18.28515625" style="598" customWidth="1"/>
    <col min="9990" max="9990" width="19" style="598" customWidth="1"/>
    <col min="9991" max="9991" width="1.7109375" style="598" customWidth="1"/>
    <col min="9992" max="9992" width="0.7109375" style="598" customWidth="1"/>
    <col min="9993" max="10239" width="7.5703125" style="598"/>
    <col min="10240" max="10240" width="1.28515625" style="598" customWidth="1"/>
    <col min="10241" max="10241" width="7.5703125" style="598"/>
    <col min="10242" max="10242" width="38.140625" style="598" customWidth="1"/>
    <col min="10243" max="10243" width="1.85546875" style="598" customWidth="1"/>
    <col min="10244" max="10244" width="10.28515625" style="598" customWidth="1"/>
    <col min="10245" max="10245" width="18.28515625" style="598" customWidth="1"/>
    <col min="10246" max="10246" width="19" style="598" customWidth="1"/>
    <col min="10247" max="10247" width="1.7109375" style="598" customWidth="1"/>
    <col min="10248" max="10248" width="0.7109375" style="598" customWidth="1"/>
    <col min="10249" max="10495" width="7.5703125" style="598"/>
    <col min="10496" max="10496" width="1.28515625" style="598" customWidth="1"/>
    <col min="10497" max="10497" width="7.5703125" style="598"/>
    <col min="10498" max="10498" width="38.140625" style="598" customWidth="1"/>
    <col min="10499" max="10499" width="1.85546875" style="598" customWidth="1"/>
    <col min="10500" max="10500" width="10.28515625" style="598" customWidth="1"/>
    <col min="10501" max="10501" width="18.28515625" style="598" customWidth="1"/>
    <col min="10502" max="10502" width="19" style="598" customWidth="1"/>
    <col min="10503" max="10503" width="1.7109375" style="598" customWidth="1"/>
    <col min="10504" max="10504" width="0.7109375" style="598" customWidth="1"/>
    <col min="10505" max="10751" width="7.5703125" style="598"/>
    <col min="10752" max="10752" width="1.28515625" style="598" customWidth="1"/>
    <col min="10753" max="10753" width="7.5703125" style="598"/>
    <col min="10754" max="10754" width="38.140625" style="598" customWidth="1"/>
    <col min="10755" max="10755" width="1.85546875" style="598" customWidth="1"/>
    <col min="10756" max="10756" width="10.28515625" style="598" customWidth="1"/>
    <col min="10757" max="10757" width="18.28515625" style="598" customWidth="1"/>
    <col min="10758" max="10758" width="19" style="598" customWidth="1"/>
    <col min="10759" max="10759" width="1.7109375" style="598" customWidth="1"/>
    <col min="10760" max="10760" width="0.7109375" style="598" customWidth="1"/>
    <col min="10761" max="11007" width="7.5703125" style="598"/>
    <col min="11008" max="11008" width="1.28515625" style="598" customWidth="1"/>
    <col min="11009" max="11009" width="7.5703125" style="598"/>
    <col min="11010" max="11010" width="38.140625" style="598" customWidth="1"/>
    <col min="11011" max="11011" width="1.85546875" style="598" customWidth="1"/>
    <col min="11012" max="11012" width="10.28515625" style="598" customWidth="1"/>
    <col min="11013" max="11013" width="18.28515625" style="598" customWidth="1"/>
    <col min="11014" max="11014" width="19" style="598" customWidth="1"/>
    <col min="11015" max="11015" width="1.7109375" style="598" customWidth="1"/>
    <col min="11016" max="11016" width="0.7109375" style="598" customWidth="1"/>
    <col min="11017" max="11263" width="7.5703125" style="598"/>
    <col min="11264" max="11264" width="1.28515625" style="598" customWidth="1"/>
    <col min="11265" max="11265" width="7.5703125" style="598"/>
    <col min="11266" max="11266" width="38.140625" style="598" customWidth="1"/>
    <col min="11267" max="11267" width="1.85546875" style="598" customWidth="1"/>
    <col min="11268" max="11268" width="10.28515625" style="598" customWidth="1"/>
    <col min="11269" max="11269" width="18.28515625" style="598" customWidth="1"/>
    <col min="11270" max="11270" width="19" style="598" customWidth="1"/>
    <col min="11271" max="11271" width="1.7109375" style="598" customWidth="1"/>
    <col min="11272" max="11272" width="0.7109375" style="598" customWidth="1"/>
    <col min="11273" max="11519" width="7.5703125" style="598"/>
    <col min="11520" max="11520" width="1.28515625" style="598" customWidth="1"/>
    <col min="11521" max="11521" width="7.5703125" style="598"/>
    <col min="11522" max="11522" width="38.140625" style="598" customWidth="1"/>
    <col min="11523" max="11523" width="1.85546875" style="598" customWidth="1"/>
    <col min="11524" max="11524" width="10.28515625" style="598" customWidth="1"/>
    <col min="11525" max="11525" width="18.28515625" style="598" customWidth="1"/>
    <col min="11526" max="11526" width="19" style="598" customWidth="1"/>
    <col min="11527" max="11527" width="1.7109375" style="598" customWidth="1"/>
    <col min="11528" max="11528" width="0.7109375" style="598" customWidth="1"/>
    <col min="11529" max="11775" width="7.5703125" style="598"/>
    <col min="11776" max="11776" width="1.28515625" style="598" customWidth="1"/>
    <col min="11777" max="11777" width="7.5703125" style="598"/>
    <col min="11778" max="11778" width="38.140625" style="598" customWidth="1"/>
    <col min="11779" max="11779" width="1.85546875" style="598" customWidth="1"/>
    <col min="11780" max="11780" width="10.28515625" style="598" customWidth="1"/>
    <col min="11781" max="11781" width="18.28515625" style="598" customWidth="1"/>
    <col min="11782" max="11782" width="19" style="598" customWidth="1"/>
    <col min="11783" max="11783" width="1.7109375" style="598" customWidth="1"/>
    <col min="11784" max="11784" width="0.7109375" style="598" customWidth="1"/>
    <col min="11785" max="12031" width="7.5703125" style="598"/>
    <col min="12032" max="12032" width="1.28515625" style="598" customWidth="1"/>
    <col min="12033" max="12033" width="7.5703125" style="598"/>
    <col min="12034" max="12034" width="38.140625" style="598" customWidth="1"/>
    <col min="12035" max="12035" width="1.85546875" style="598" customWidth="1"/>
    <col min="12036" max="12036" width="10.28515625" style="598" customWidth="1"/>
    <col min="12037" max="12037" width="18.28515625" style="598" customWidth="1"/>
    <col min="12038" max="12038" width="19" style="598" customWidth="1"/>
    <col min="12039" max="12039" width="1.7109375" style="598" customWidth="1"/>
    <col min="12040" max="12040" width="0.7109375" style="598" customWidth="1"/>
    <col min="12041" max="12287" width="7.5703125" style="598"/>
    <col min="12288" max="12288" width="1.28515625" style="598" customWidth="1"/>
    <col min="12289" max="12289" width="7.5703125" style="598"/>
    <col min="12290" max="12290" width="38.140625" style="598" customWidth="1"/>
    <col min="12291" max="12291" width="1.85546875" style="598" customWidth="1"/>
    <col min="12292" max="12292" width="10.28515625" style="598" customWidth="1"/>
    <col min="12293" max="12293" width="18.28515625" style="598" customWidth="1"/>
    <col min="12294" max="12294" width="19" style="598" customWidth="1"/>
    <col min="12295" max="12295" width="1.7109375" style="598" customWidth="1"/>
    <col min="12296" max="12296" width="0.7109375" style="598" customWidth="1"/>
    <col min="12297" max="12543" width="7.5703125" style="598"/>
    <col min="12544" max="12544" width="1.28515625" style="598" customWidth="1"/>
    <col min="12545" max="12545" width="7.5703125" style="598"/>
    <col min="12546" max="12546" width="38.140625" style="598" customWidth="1"/>
    <col min="12547" max="12547" width="1.85546875" style="598" customWidth="1"/>
    <col min="12548" max="12548" width="10.28515625" style="598" customWidth="1"/>
    <col min="12549" max="12549" width="18.28515625" style="598" customWidth="1"/>
    <col min="12550" max="12550" width="19" style="598" customWidth="1"/>
    <col min="12551" max="12551" width="1.7109375" style="598" customWidth="1"/>
    <col min="12552" max="12552" width="0.7109375" style="598" customWidth="1"/>
    <col min="12553" max="12799" width="7.5703125" style="598"/>
    <col min="12800" max="12800" width="1.28515625" style="598" customWidth="1"/>
    <col min="12801" max="12801" width="7.5703125" style="598"/>
    <col min="12802" max="12802" width="38.140625" style="598" customWidth="1"/>
    <col min="12803" max="12803" width="1.85546875" style="598" customWidth="1"/>
    <col min="12804" max="12804" width="10.28515625" style="598" customWidth="1"/>
    <col min="12805" max="12805" width="18.28515625" style="598" customWidth="1"/>
    <col min="12806" max="12806" width="19" style="598" customWidth="1"/>
    <col min="12807" max="12807" width="1.7109375" style="598" customWidth="1"/>
    <col min="12808" max="12808" width="0.7109375" style="598" customWidth="1"/>
    <col min="12809" max="13055" width="7.5703125" style="598"/>
    <col min="13056" max="13056" width="1.28515625" style="598" customWidth="1"/>
    <col min="13057" max="13057" width="7.5703125" style="598"/>
    <col min="13058" max="13058" width="38.140625" style="598" customWidth="1"/>
    <col min="13059" max="13059" width="1.85546875" style="598" customWidth="1"/>
    <col min="13060" max="13060" width="10.28515625" style="598" customWidth="1"/>
    <col min="13061" max="13061" width="18.28515625" style="598" customWidth="1"/>
    <col min="13062" max="13062" width="19" style="598" customWidth="1"/>
    <col min="13063" max="13063" width="1.7109375" style="598" customWidth="1"/>
    <col min="13064" max="13064" width="0.7109375" style="598" customWidth="1"/>
    <col min="13065" max="13311" width="7.5703125" style="598"/>
    <col min="13312" max="13312" width="1.28515625" style="598" customWidth="1"/>
    <col min="13313" max="13313" width="7.5703125" style="598"/>
    <col min="13314" max="13314" width="38.140625" style="598" customWidth="1"/>
    <col min="13315" max="13315" width="1.85546875" style="598" customWidth="1"/>
    <col min="13316" max="13316" width="10.28515625" style="598" customWidth="1"/>
    <col min="13317" max="13317" width="18.28515625" style="598" customWidth="1"/>
    <col min="13318" max="13318" width="19" style="598" customWidth="1"/>
    <col min="13319" max="13319" width="1.7109375" style="598" customWidth="1"/>
    <col min="13320" max="13320" width="0.7109375" style="598" customWidth="1"/>
    <col min="13321" max="13567" width="7.5703125" style="598"/>
    <col min="13568" max="13568" width="1.28515625" style="598" customWidth="1"/>
    <col min="13569" max="13569" width="7.5703125" style="598"/>
    <col min="13570" max="13570" width="38.140625" style="598" customWidth="1"/>
    <col min="13571" max="13571" width="1.85546875" style="598" customWidth="1"/>
    <col min="13572" max="13572" width="10.28515625" style="598" customWidth="1"/>
    <col min="13573" max="13573" width="18.28515625" style="598" customWidth="1"/>
    <col min="13574" max="13574" width="19" style="598" customWidth="1"/>
    <col min="13575" max="13575" width="1.7109375" style="598" customWidth="1"/>
    <col min="13576" max="13576" width="0.7109375" style="598" customWidth="1"/>
    <col min="13577" max="13823" width="7.5703125" style="598"/>
    <col min="13824" max="13824" width="1.28515625" style="598" customWidth="1"/>
    <col min="13825" max="13825" width="7.5703125" style="598"/>
    <col min="13826" max="13826" width="38.140625" style="598" customWidth="1"/>
    <col min="13827" max="13827" width="1.85546875" style="598" customWidth="1"/>
    <col min="13828" max="13828" width="10.28515625" style="598" customWidth="1"/>
    <col min="13829" max="13829" width="18.28515625" style="598" customWidth="1"/>
    <col min="13830" max="13830" width="19" style="598" customWidth="1"/>
    <col min="13831" max="13831" width="1.7109375" style="598" customWidth="1"/>
    <col min="13832" max="13832" width="0.7109375" style="598" customWidth="1"/>
    <col min="13833" max="14079" width="7.5703125" style="598"/>
    <col min="14080" max="14080" width="1.28515625" style="598" customWidth="1"/>
    <col min="14081" max="14081" width="7.5703125" style="598"/>
    <col min="14082" max="14082" width="38.140625" style="598" customWidth="1"/>
    <col min="14083" max="14083" width="1.85546875" style="598" customWidth="1"/>
    <col min="14084" max="14084" width="10.28515625" style="598" customWidth="1"/>
    <col min="14085" max="14085" width="18.28515625" style="598" customWidth="1"/>
    <col min="14086" max="14086" width="19" style="598" customWidth="1"/>
    <col min="14087" max="14087" width="1.7109375" style="598" customWidth="1"/>
    <col min="14088" max="14088" width="0.7109375" style="598" customWidth="1"/>
    <col min="14089" max="14335" width="7.5703125" style="598"/>
    <col min="14336" max="14336" width="1.28515625" style="598" customWidth="1"/>
    <col min="14337" max="14337" width="7.5703125" style="598"/>
    <col min="14338" max="14338" width="38.140625" style="598" customWidth="1"/>
    <col min="14339" max="14339" width="1.85546875" style="598" customWidth="1"/>
    <col min="14340" max="14340" width="10.28515625" style="598" customWidth="1"/>
    <col min="14341" max="14341" width="18.28515625" style="598" customWidth="1"/>
    <col min="14342" max="14342" width="19" style="598" customWidth="1"/>
    <col min="14343" max="14343" width="1.7109375" style="598" customWidth="1"/>
    <col min="14344" max="14344" width="0.7109375" style="598" customWidth="1"/>
    <col min="14345" max="14591" width="7.5703125" style="598"/>
    <col min="14592" max="14592" width="1.28515625" style="598" customWidth="1"/>
    <col min="14593" max="14593" width="7.5703125" style="598"/>
    <col min="14594" max="14594" width="38.140625" style="598" customWidth="1"/>
    <col min="14595" max="14595" width="1.85546875" style="598" customWidth="1"/>
    <col min="14596" max="14596" width="10.28515625" style="598" customWidth="1"/>
    <col min="14597" max="14597" width="18.28515625" style="598" customWidth="1"/>
    <col min="14598" max="14598" width="19" style="598" customWidth="1"/>
    <col min="14599" max="14599" width="1.7109375" style="598" customWidth="1"/>
    <col min="14600" max="14600" width="0.7109375" style="598" customWidth="1"/>
    <col min="14601" max="14847" width="7.5703125" style="598"/>
    <col min="14848" max="14848" width="1.28515625" style="598" customWidth="1"/>
    <col min="14849" max="14849" width="7.5703125" style="598"/>
    <col min="14850" max="14850" width="38.140625" style="598" customWidth="1"/>
    <col min="14851" max="14851" width="1.85546875" style="598" customWidth="1"/>
    <col min="14852" max="14852" width="10.28515625" style="598" customWidth="1"/>
    <col min="14853" max="14853" width="18.28515625" style="598" customWidth="1"/>
    <col min="14854" max="14854" width="19" style="598" customWidth="1"/>
    <col min="14855" max="14855" width="1.7109375" style="598" customWidth="1"/>
    <col min="14856" max="14856" width="0.7109375" style="598" customWidth="1"/>
    <col min="14857" max="15103" width="7.5703125" style="598"/>
    <col min="15104" max="15104" width="1.28515625" style="598" customWidth="1"/>
    <col min="15105" max="15105" width="7.5703125" style="598"/>
    <col min="15106" max="15106" width="38.140625" style="598" customWidth="1"/>
    <col min="15107" max="15107" width="1.85546875" style="598" customWidth="1"/>
    <col min="15108" max="15108" width="10.28515625" style="598" customWidth="1"/>
    <col min="15109" max="15109" width="18.28515625" style="598" customWidth="1"/>
    <col min="15110" max="15110" width="19" style="598" customWidth="1"/>
    <col min="15111" max="15111" width="1.7109375" style="598" customWidth="1"/>
    <col min="15112" max="15112" width="0.7109375" style="598" customWidth="1"/>
    <col min="15113" max="15359" width="7.5703125" style="598"/>
    <col min="15360" max="15360" width="1.28515625" style="598" customWidth="1"/>
    <col min="15361" max="15361" width="7.5703125" style="598"/>
    <col min="15362" max="15362" width="38.140625" style="598" customWidth="1"/>
    <col min="15363" max="15363" width="1.85546875" style="598" customWidth="1"/>
    <col min="15364" max="15364" width="10.28515625" style="598" customWidth="1"/>
    <col min="15365" max="15365" width="18.28515625" style="598" customWidth="1"/>
    <col min="15366" max="15366" width="19" style="598" customWidth="1"/>
    <col min="15367" max="15367" width="1.7109375" style="598" customWidth="1"/>
    <col min="15368" max="15368" width="0.7109375" style="598" customWidth="1"/>
    <col min="15369" max="15615" width="7.5703125" style="598"/>
    <col min="15616" max="15616" width="1.28515625" style="598" customWidth="1"/>
    <col min="15617" max="15617" width="7.5703125" style="598"/>
    <col min="15618" max="15618" width="38.140625" style="598" customWidth="1"/>
    <col min="15619" max="15619" width="1.85546875" style="598" customWidth="1"/>
    <col min="15620" max="15620" width="10.28515625" style="598" customWidth="1"/>
    <col min="15621" max="15621" width="18.28515625" style="598" customWidth="1"/>
    <col min="15622" max="15622" width="19" style="598" customWidth="1"/>
    <col min="15623" max="15623" width="1.7109375" style="598" customWidth="1"/>
    <col min="15624" max="15624" width="0.7109375" style="598" customWidth="1"/>
    <col min="15625" max="15871" width="7.5703125" style="598"/>
    <col min="15872" max="15872" width="1.28515625" style="598" customWidth="1"/>
    <col min="15873" max="15873" width="7.5703125" style="598"/>
    <col min="15874" max="15874" width="38.140625" style="598" customWidth="1"/>
    <col min="15875" max="15875" width="1.85546875" style="598" customWidth="1"/>
    <col min="15876" max="15876" width="10.28515625" style="598" customWidth="1"/>
    <col min="15877" max="15877" width="18.28515625" style="598" customWidth="1"/>
    <col min="15878" max="15878" width="19" style="598" customWidth="1"/>
    <col min="15879" max="15879" width="1.7109375" style="598" customWidth="1"/>
    <col min="15880" max="15880" width="0.7109375" style="598" customWidth="1"/>
    <col min="15881" max="16127" width="7.5703125" style="598"/>
    <col min="16128" max="16128" width="1.28515625" style="598" customWidth="1"/>
    <col min="16129" max="16129" width="7.5703125" style="598"/>
    <col min="16130" max="16130" width="38.140625" style="598" customWidth="1"/>
    <col min="16131" max="16131" width="1.85546875" style="598" customWidth="1"/>
    <col min="16132" max="16132" width="10.28515625" style="598" customWidth="1"/>
    <col min="16133" max="16133" width="18.28515625" style="598" customWidth="1"/>
    <col min="16134" max="16134" width="19" style="598" customWidth="1"/>
    <col min="16135" max="16135" width="1.7109375" style="598" customWidth="1"/>
    <col min="16136" max="16136" width="0.7109375" style="598" customWidth="1"/>
    <col min="16137" max="16384" width="7.5703125" style="598"/>
  </cols>
  <sheetData>
    <row r="2" spans="1:8" ht="16.5" customHeight="1">
      <c r="B2" s="599" t="s">
        <v>965</v>
      </c>
      <c r="C2" s="600" t="s">
        <v>995</v>
      </c>
    </row>
    <row r="3" spans="1:8" ht="15" customHeight="1">
      <c r="B3" s="599"/>
      <c r="C3" s="600" t="s">
        <v>1339</v>
      </c>
    </row>
    <row r="4" spans="1:8" ht="16.5" customHeight="1">
      <c r="B4" s="602" t="s">
        <v>966</v>
      </c>
      <c r="C4" s="603" t="s">
        <v>996</v>
      </c>
    </row>
    <row r="5" spans="1:8" ht="15" customHeight="1">
      <c r="B5" s="602"/>
      <c r="C5" s="603" t="s">
        <v>1322</v>
      </c>
    </row>
    <row r="6" spans="1:8" ht="10.15" customHeight="1" thickBot="1">
      <c r="A6" s="603"/>
    </row>
    <row r="7" spans="1:8" ht="3.75" customHeight="1" thickTop="1">
      <c r="A7" s="676"/>
      <c r="B7" s="676"/>
      <c r="C7" s="676"/>
      <c r="D7" s="677"/>
      <c r="E7" s="676"/>
      <c r="F7" s="676"/>
      <c r="G7" s="676"/>
      <c r="H7" s="676"/>
    </row>
    <row r="8" spans="1:8" ht="14.25" customHeight="1">
      <c r="A8" s="594"/>
      <c r="B8" s="726" t="s">
        <v>741</v>
      </c>
      <c r="C8" s="693"/>
      <c r="D8" s="727" t="s">
        <v>3</v>
      </c>
      <c r="E8" s="1934" t="s">
        <v>4</v>
      </c>
      <c r="F8" s="1934"/>
      <c r="G8" s="1934"/>
      <c r="H8" s="594"/>
    </row>
    <row r="9" spans="1:8">
      <c r="A9" s="594"/>
      <c r="B9" s="725" t="s">
        <v>744</v>
      </c>
      <c r="C9" s="693"/>
      <c r="D9" s="729" t="s">
        <v>8</v>
      </c>
      <c r="E9" s="1935" t="s">
        <v>9</v>
      </c>
      <c r="F9" s="1935"/>
      <c r="G9" s="1935"/>
      <c r="H9" s="594"/>
    </row>
    <row r="10" spans="1:8">
      <c r="A10" s="594"/>
      <c r="B10" s="594"/>
      <c r="C10" s="594"/>
      <c r="D10" s="729"/>
      <c r="E10" s="731" t="s">
        <v>4</v>
      </c>
      <c r="F10" s="731" t="s">
        <v>37</v>
      </c>
      <c r="G10" s="731" t="s">
        <v>38</v>
      </c>
      <c r="H10" s="594"/>
    </row>
    <row r="11" spans="1:8">
      <c r="A11" s="594"/>
      <c r="B11" s="594"/>
      <c r="C11" s="594"/>
      <c r="D11" s="729"/>
      <c r="E11" s="732" t="s">
        <v>9</v>
      </c>
      <c r="F11" s="732" t="s">
        <v>39</v>
      </c>
      <c r="G11" s="732" t="s">
        <v>40</v>
      </c>
      <c r="H11" s="594"/>
    </row>
    <row r="12" spans="1:8" ht="4.1500000000000004" customHeight="1">
      <c r="A12" s="619"/>
      <c r="B12" s="619"/>
      <c r="C12" s="619"/>
      <c r="D12" s="715"/>
      <c r="E12" s="619"/>
      <c r="F12" s="619"/>
      <c r="G12" s="619"/>
      <c r="H12" s="619"/>
    </row>
    <row r="13" spans="1:8" ht="6.75" customHeight="1">
      <c r="A13" s="594"/>
      <c r="B13" s="594"/>
      <c r="C13" s="594"/>
      <c r="D13" s="623"/>
      <c r="E13" s="594"/>
      <c r="F13" s="594"/>
      <c r="G13" s="594"/>
      <c r="H13" s="594"/>
    </row>
    <row r="14" spans="1:8" ht="15" customHeight="1">
      <c r="A14" s="594"/>
      <c r="B14" s="607" t="s">
        <v>4</v>
      </c>
      <c r="C14" s="584"/>
      <c r="D14" s="1873">
        <v>2023</v>
      </c>
      <c r="E14" s="569">
        <f>SUM('6.37 (5)'!E14,'6.37 (5)'!I14,'6.37 (6)'!E14,'6.37 (6)'!I14,'6.37 (7)'!E14,'6.37 (7)'!I14)</f>
        <v>110134</v>
      </c>
      <c r="F14" s="569">
        <f>SUM('6.37 (5)'!F14,'6.37 (5)'!J14,'6.37 (6)'!F14,'6.37 (6)'!J14,'6.37 (7)'!F14,'6.37 (7)'!J14)</f>
        <v>50229</v>
      </c>
      <c r="G14" s="569">
        <f>SUM('6.37 (5)'!G14,'6.37 (5)'!K14,'6.37 (6)'!G14,'6.37 (6)'!K14,'6.37 (7)'!G14,'6.37 (7)'!K14)</f>
        <v>59925</v>
      </c>
      <c r="H14" s="584"/>
    </row>
    <row r="15" spans="1:8" ht="15" customHeight="1">
      <c r="A15" s="594"/>
      <c r="B15" s="559" t="s">
        <v>9</v>
      </c>
      <c r="C15" s="584"/>
      <c r="D15" s="1873"/>
      <c r="E15" s="569"/>
      <c r="F15" s="569"/>
      <c r="G15" s="569"/>
      <c r="H15" s="584"/>
    </row>
    <row r="16" spans="1:8" ht="15" customHeight="1">
      <c r="A16" s="594"/>
      <c r="B16" s="559"/>
      <c r="C16" s="584"/>
      <c r="D16" s="573"/>
      <c r="E16" s="569"/>
      <c r="F16" s="569"/>
      <c r="G16" s="569"/>
      <c r="H16" s="584"/>
    </row>
    <row r="17" spans="1:8" ht="15" customHeight="1">
      <c r="A17" s="594"/>
      <c r="B17" s="607" t="s">
        <v>1315</v>
      </c>
      <c r="C17" s="612"/>
      <c r="D17" s="573">
        <v>2023</v>
      </c>
      <c r="E17" s="1877">
        <f>SUM('6.37 (5)'!E17,'6.37 (5)'!I17,'6.37 (6)'!E17,'6.37 (6)'!I17,'6.37 (7)'!E17,'6.37 (7)'!I17)</f>
        <v>19791</v>
      </c>
      <c r="F17" s="1877">
        <f>SUM('6.37 (5)'!F17,'6.37 (5)'!J17,'6.37 (6)'!F17,'6.37 (6)'!J17,'6.37 (7)'!F17,'6.37 (7)'!J17)</f>
        <v>9177</v>
      </c>
      <c r="G17" s="1877">
        <f>SUM('6.37 (5)'!G17,'6.37 (5)'!K17,'6.37 (6)'!G17,'6.37 (6)'!K17,'6.37 (7)'!G17,'6.37 (7)'!K17)</f>
        <v>10614</v>
      </c>
      <c r="H17" s="584"/>
    </row>
    <row r="18" spans="1:8" ht="15" customHeight="1">
      <c r="A18" s="594"/>
      <c r="B18" s="559" t="s">
        <v>1316</v>
      </c>
      <c r="C18" s="628"/>
      <c r="D18" s="573"/>
      <c r="E18" s="661"/>
      <c r="F18" s="661"/>
      <c r="G18" s="661"/>
      <c r="H18" s="584"/>
    </row>
    <row r="19" spans="1:8" ht="15" customHeight="1">
      <c r="A19" s="594"/>
      <c r="B19" s="559"/>
      <c r="C19" s="628"/>
      <c r="D19" s="573"/>
      <c r="E19" s="661"/>
      <c r="F19" s="661"/>
      <c r="G19" s="661"/>
      <c r="H19" s="584"/>
    </row>
    <row r="20" spans="1:8" ht="15" customHeight="1">
      <c r="A20" s="594"/>
      <c r="B20" s="607" t="s">
        <v>747</v>
      </c>
      <c r="C20" s="584"/>
      <c r="D20" s="573">
        <v>2023</v>
      </c>
      <c r="E20" s="1877">
        <f>SUM('6.37 (5)'!E20,'6.37 (5)'!I20,'6.37 (6)'!E20,'6.37 (6)'!I20,'6.37 (7)'!E20,'6.37 (7)'!I20)</f>
        <v>5811</v>
      </c>
      <c r="F20" s="1877">
        <f>SUM('6.37 (5)'!F20,'6.37 (5)'!J20,'6.37 (6)'!F20,'6.37 (6)'!J20,'6.37 (7)'!F20,'6.37 (7)'!J20)</f>
        <v>825</v>
      </c>
      <c r="G20" s="1877">
        <f>SUM('6.37 (5)'!G20,'6.37 (5)'!K20,'6.37 (6)'!G20,'6.37 (6)'!K20,'6.37 (7)'!G20,'6.37 (7)'!K20)</f>
        <v>4986</v>
      </c>
      <c r="H20" s="584"/>
    </row>
    <row r="21" spans="1:8" ht="15" customHeight="1">
      <c r="A21" s="594"/>
      <c r="B21" s="559" t="s">
        <v>748</v>
      </c>
      <c r="C21" s="607"/>
      <c r="D21" s="573"/>
      <c r="E21" s="661"/>
      <c r="F21" s="661"/>
      <c r="G21" s="661"/>
      <c r="H21" s="584"/>
    </row>
    <row r="22" spans="1:8" ht="15" customHeight="1">
      <c r="A22" s="594"/>
      <c r="B22" s="559"/>
      <c r="C22" s="607"/>
      <c r="D22" s="573"/>
      <c r="E22" s="661"/>
      <c r="F22" s="661"/>
      <c r="G22" s="661"/>
      <c r="H22" s="584"/>
    </row>
    <row r="23" spans="1:8" ht="15" customHeight="1">
      <c r="A23" s="594"/>
      <c r="B23" s="607" t="s">
        <v>794</v>
      </c>
      <c r="C23" s="612"/>
      <c r="D23" s="573">
        <v>2023</v>
      </c>
      <c r="E23" s="1877">
        <f>SUM('6.37 (5)'!E23,'6.37 (5)'!I23,'6.37 (6)'!E23,'6.37 (6)'!I23,'6.37 (7)'!E23,'6.37 (7)'!I23)</f>
        <v>7461</v>
      </c>
      <c r="F23" s="1877">
        <f>SUM('6.37 (5)'!F23,'6.37 (5)'!J23,'6.37 (6)'!F23,'6.37 (6)'!J23,'6.37 (7)'!F23,'6.37 (7)'!J23)</f>
        <v>3304</v>
      </c>
      <c r="G23" s="1877">
        <f>SUM('6.37 (5)'!G23,'6.37 (5)'!K23,'6.37 (6)'!G23,'6.37 (6)'!K23,'6.37 (7)'!G23,'6.37 (7)'!K23)</f>
        <v>4157</v>
      </c>
      <c r="H23" s="584"/>
    </row>
    <row r="24" spans="1:8" ht="15" customHeight="1">
      <c r="A24" s="594"/>
      <c r="B24" s="559" t="s">
        <v>1314</v>
      </c>
      <c r="C24" s="628"/>
      <c r="D24" s="573"/>
      <c r="E24" s="661"/>
      <c r="F24" s="661"/>
      <c r="G24" s="661"/>
      <c r="H24" s="584"/>
    </row>
    <row r="25" spans="1:8" ht="15" customHeight="1">
      <c r="A25" s="594"/>
      <c r="B25" s="559"/>
      <c r="C25" s="628"/>
      <c r="D25" s="573"/>
      <c r="E25" s="661"/>
      <c r="F25" s="661"/>
      <c r="G25" s="661"/>
      <c r="H25" s="584"/>
    </row>
    <row r="26" spans="1:8" ht="15" customHeight="1">
      <c r="A26" s="594"/>
      <c r="B26" s="607" t="s">
        <v>1312</v>
      </c>
      <c r="C26" s="584"/>
      <c r="D26" s="573">
        <v>2023</v>
      </c>
      <c r="E26" s="1877">
        <f>SUM('6.37 (5)'!E26,'6.37 (5)'!I26,'6.37 (6)'!E26,'6.37 (6)'!I26,'6.37 (7)'!E26,'6.37 (7)'!I26)</f>
        <v>5694</v>
      </c>
      <c r="F26" s="1877">
        <f>SUM('6.37 (5)'!F26,'6.37 (5)'!J26,'6.37 (6)'!F26,'6.37 (6)'!J26,'6.37 (7)'!F26,'6.37 (7)'!J26)</f>
        <v>1576</v>
      </c>
      <c r="G26" s="1877">
        <f>SUM('6.37 (5)'!G26,'6.37 (5)'!K26,'6.37 (6)'!G26,'6.37 (6)'!K26,'6.37 (7)'!G26,'6.37 (7)'!K26)</f>
        <v>4118</v>
      </c>
      <c r="H26" s="584"/>
    </row>
    <row r="27" spans="1:8" ht="15" customHeight="1">
      <c r="A27" s="594"/>
      <c r="B27" s="559" t="s">
        <v>1313</v>
      </c>
      <c r="C27" s="584"/>
      <c r="D27" s="573"/>
      <c r="E27" s="661"/>
      <c r="F27" s="661"/>
      <c r="G27" s="661"/>
      <c r="H27" s="584"/>
    </row>
    <row r="28" spans="1:8" ht="15" customHeight="1">
      <c r="A28" s="594"/>
      <c r="B28" s="559"/>
      <c r="C28" s="584"/>
      <c r="D28" s="573"/>
      <c r="E28" s="661"/>
      <c r="F28" s="661"/>
      <c r="G28" s="661"/>
      <c r="H28" s="584"/>
    </row>
    <row r="29" spans="1:8" ht="15" customHeight="1">
      <c r="A29" s="594"/>
      <c r="B29" s="607" t="s">
        <v>1310</v>
      </c>
      <c r="C29" s="612"/>
      <c r="D29" s="573">
        <v>2023</v>
      </c>
      <c r="E29" s="1877">
        <f>SUM('6.37 (5)'!E29,'6.37 (5)'!I29,'6.37 (6)'!E29,'6.37 (6)'!I29,'6.37 (7)'!E29,'6.37 (7)'!I29)</f>
        <v>35496</v>
      </c>
      <c r="F29" s="1877">
        <f>SUM('6.37 (5)'!F29,'6.37 (5)'!J29,'6.37 (6)'!F29,'6.37 (6)'!J29,'6.37 (7)'!F29,'6.37 (7)'!J29)</f>
        <v>14645</v>
      </c>
      <c r="G29" s="1877">
        <f>SUM('6.37 (5)'!G29,'6.37 (5)'!K29,'6.37 (6)'!G29,'6.37 (6)'!K29,'6.37 (7)'!G29,'6.37 (7)'!K29)</f>
        <v>20851</v>
      </c>
      <c r="H29" s="584"/>
    </row>
    <row r="30" spans="1:8" ht="15" customHeight="1">
      <c r="A30" s="594"/>
      <c r="B30" s="559" t="s">
        <v>1311</v>
      </c>
      <c r="C30" s="628"/>
      <c r="D30" s="573"/>
      <c r="E30" s="661"/>
      <c r="F30" s="661"/>
      <c r="G30" s="661"/>
      <c r="H30" s="584"/>
    </row>
    <row r="31" spans="1:8" ht="15" customHeight="1">
      <c r="A31" s="594"/>
      <c r="B31" s="559"/>
      <c r="C31" s="628"/>
      <c r="D31" s="573"/>
      <c r="E31" s="661"/>
      <c r="F31" s="661"/>
      <c r="G31" s="661"/>
      <c r="H31" s="584"/>
    </row>
    <row r="32" spans="1:8" ht="15" customHeight="1">
      <c r="A32" s="594"/>
      <c r="B32" s="607" t="s">
        <v>1308</v>
      </c>
      <c r="C32" s="584"/>
      <c r="D32" s="573">
        <v>2023</v>
      </c>
      <c r="E32" s="1877">
        <f>SUM('6.37 (5)'!E32,'6.37 (5)'!I32,'6.37 (6)'!E32,'6.37 (6)'!I32,'6.37 (7)'!E32,'6.37 (7)'!I32)</f>
        <v>2228</v>
      </c>
      <c r="F32" s="1877">
        <f>SUM('6.37 (5)'!F32,'6.37 (5)'!J32,'6.37 (6)'!F32,'6.37 (6)'!J32,'6.37 (7)'!F32,'6.37 (7)'!J32)</f>
        <v>916</v>
      </c>
      <c r="G32" s="1877">
        <f>SUM('6.37 (5)'!G32,'6.37 (5)'!K32,'6.37 (6)'!G32,'6.37 (6)'!K32,'6.37 (7)'!G32,'6.37 (7)'!K32)</f>
        <v>1312</v>
      </c>
      <c r="H32" s="584"/>
    </row>
    <row r="33" spans="1:8" ht="15" customHeight="1">
      <c r="A33" s="594"/>
      <c r="B33" s="559" t="s">
        <v>1309</v>
      </c>
      <c r="C33" s="612"/>
      <c r="D33" s="573"/>
      <c r="E33" s="661"/>
      <c r="F33" s="661"/>
      <c r="G33" s="661"/>
      <c r="H33" s="584"/>
    </row>
    <row r="34" spans="1:8" ht="15" customHeight="1">
      <c r="A34" s="594"/>
      <c r="B34" s="608"/>
      <c r="C34" s="612"/>
      <c r="D34" s="573"/>
      <c r="E34" s="661"/>
      <c r="F34" s="661"/>
      <c r="G34" s="661"/>
      <c r="H34" s="584"/>
    </row>
    <row r="35" spans="1:8" ht="15" customHeight="1">
      <c r="A35" s="594"/>
      <c r="B35" s="607" t="s">
        <v>1306</v>
      </c>
      <c r="C35" s="612"/>
      <c r="D35" s="573">
        <v>2023</v>
      </c>
      <c r="E35" s="1877">
        <f>SUM('6.37 (5)'!E35,'6.37 (5)'!I35,'6.37 (6)'!E35,'6.37 (6)'!I35,'6.37 (7)'!E35,'6.37 (7)'!I35)</f>
        <v>9389</v>
      </c>
      <c r="F35" s="1877">
        <f>SUM('6.37 (5)'!F35,'6.37 (5)'!J35,'6.37 (6)'!F35,'6.37 (6)'!J35,'6.37 (7)'!F35,'6.37 (7)'!J35)</f>
        <v>6882</v>
      </c>
      <c r="G35" s="1877">
        <f>SUM('6.37 (5)'!G35,'6.37 (5)'!K35,'6.37 (6)'!G35,'6.37 (6)'!K35,'6.37 (7)'!G35,'6.37 (7)'!K35)</f>
        <v>2507</v>
      </c>
      <c r="H35" s="584"/>
    </row>
    <row r="36" spans="1:8" ht="15" customHeight="1">
      <c r="A36" s="594"/>
      <c r="B36" s="559" t="s">
        <v>1307</v>
      </c>
      <c r="C36" s="628"/>
      <c r="D36" s="573"/>
      <c r="E36" s="661"/>
      <c r="F36" s="661"/>
      <c r="G36" s="661"/>
      <c r="H36" s="584"/>
    </row>
    <row r="37" spans="1:8" ht="15" customHeight="1">
      <c r="A37" s="594"/>
      <c r="B37" s="559"/>
      <c r="C37" s="628"/>
      <c r="D37" s="573"/>
      <c r="E37" s="661"/>
      <c r="F37" s="661"/>
      <c r="G37" s="661"/>
      <c r="H37" s="584"/>
    </row>
    <row r="38" spans="1:8" ht="15" customHeight="1">
      <c r="A38" s="594"/>
      <c r="B38" s="607" t="s">
        <v>799</v>
      </c>
      <c r="C38" s="584"/>
      <c r="D38" s="573">
        <v>2023</v>
      </c>
      <c r="E38" s="1877">
        <f>SUM('6.37 (5)'!E38,'6.37 (5)'!I38,'6.37 (6)'!E38,'6.37 (6)'!I38,'6.37 (7)'!E38,'6.37 (7)'!I38)</f>
        <v>11231</v>
      </c>
      <c r="F38" s="1877">
        <f>SUM('6.37 (5)'!F38,'6.37 (5)'!J38,'6.37 (6)'!F38,'6.37 (6)'!J38,'6.37 (7)'!F38,'6.37 (7)'!J38)</f>
        <v>8099</v>
      </c>
      <c r="G38" s="1877">
        <f>SUM('6.37 (5)'!G38,'6.37 (5)'!K38,'6.37 (6)'!G38,'6.37 (6)'!K38,'6.37 (7)'!G38,'6.37 (7)'!K38)</f>
        <v>3152</v>
      </c>
      <c r="H38" s="584"/>
    </row>
    <row r="39" spans="1:8" ht="15" customHeight="1">
      <c r="A39" s="594"/>
      <c r="B39" s="608" t="s">
        <v>800</v>
      </c>
      <c r="C39" s="612"/>
      <c r="D39" s="573"/>
      <c r="E39" s="661"/>
      <c r="F39" s="661"/>
      <c r="G39" s="661"/>
      <c r="H39" s="584"/>
    </row>
    <row r="40" spans="1:8" ht="15" customHeight="1">
      <c r="A40" s="594"/>
      <c r="B40" s="608"/>
      <c r="C40" s="612"/>
      <c r="D40" s="573"/>
      <c r="E40" s="661"/>
      <c r="F40" s="661"/>
      <c r="G40" s="661"/>
      <c r="H40" s="584"/>
    </row>
    <row r="41" spans="1:8" ht="15" customHeight="1">
      <c r="A41" s="594"/>
      <c r="B41" s="607" t="s">
        <v>1304</v>
      </c>
      <c r="C41" s="612"/>
      <c r="D41" s="573">
        <v>2023</v>
      </c>
      <c r="E41" s="1877">
        <f>SUM('6.37 (5)'!E41,'6.37 (5)'!I41,'6.37 (6)'!E41,'6.37 (6)'!I41,'6.37 (7)'!E41,'6.37 (7)'!I41)</f>
        <v>166</v>
      </c>
      <c r="F41" s="1877">
        <f>SUM('6.37 (5)'!F41,'6.37 (5)'!J41,'6.37 (6)'!F41,'6.37 (6)'!J41,'6.37 (7)'!F41,'6.37 (7)'!J41)</f>
        <v>104</v>
      </c>
      <c r="G41" s="1877">
        <f>SUM('6.37 (5)'!G41,'6.37 (5)'!K41,'6.37 (6)'!G41,'6.37 (6)'!K41,'6.37 (7)'!G41,'6.37 (7)'!K41)</f>
        <v>62</v>
      </c>
      <c r="H41" s="584"/>
    </row>
    <row r="42" spans="1:8" ht="15" customHeight="1">
      <c r="A42" s="594"/>
      <c r="B42" s="608" t="s">
        <v>1305</v>
      </c>
      <c r="C42" s="628"/>
      <c r="D42" s="573"/>
      <c r="E42" s="661"/>
      <c r="F42" s="661"/>
      <c r="G42" s="661"/>
      <c r="H42" s="584"/>
    </row>
    <row r="43" spans="1:8" ht="15" customHeight="1">
      <c r="A43" s="594"/>
      <c r="B43" s="608"/>
      <c r="C43" s="612"/>
      <c r="D43" s="573"/>
      <c r="E43" s="661"/>
      <c r="F43" s="661"/>
      <c r="G43" s="661"/>
      <c r="H43" s="584"/>
    </row>
    <row r="44" spans="1:8" ht="15" customHeight="1">
      <c r="A44" s="594"/>
      <c r="B44" s="607" t="s">
        <v>803</v>
      </c>
      <c r="C44" s="612"/>
      <c r="D44" s="573">
        <v>2023</v>
      </c>
      <c r="E44" s="1877">
        <f>SUM('6.37 (5)'!E44,'6.37 (5)'!I44,'6.37 (6)'!E44,'6.37 (6)'!I44,'6.37 (7)'!E44,'6.37 (7)'!I44)</f>
        <v>6784</v>
      </c>
      <c r="F44" s="1877">
        <f>SUM('6.37 (5)'!F44,'6.37 (5)'!J44,'6.37 (6)'!F44,'6.37 (6)'!J44,'6.37 (7)'!F44,'6.37 (7)'!J44)</f>
        <v>1594</v>
      </c>
      <c r="G44" s="1877">
        <f>SUM('6.37 (5)'!G44,'6.37 (5)'!K44,'6.37 (6)'!G44,'6.37 (6)'!K44,'6.37 (7)'!G44,'6.37 (7)'!K44)</f>
        <v>5190</v>
      </c>
      <c r="H44" s="584"/>
    </row>
    <row r="45" spans="1:8" ht="15" customHeight="1">
      <c r="A45" s="594"/>
      <c r="B45" s="559" t="s">
        <v>804</v>
      </c>
      <c r="C45" s="628"/>
      <c r="D45" s="573"/>
      <c r="E45" s="661"/>
      <c r="F45" s="661"/>
      <c r="G45" s="661"/>
      <c r="H45" s="584"/>
    </row>
    <row r="46" spans="1:8" ht="15" customHeight="1">
      <c r="A46" s="594"/>
      <c r="B46" s="608"/>
      <c r="C46" s="612"/>
      <c r="D46" s="573"/>
      <c r="E46" s="661"/>
      <c r="F46" s="661"/>
      <c r="G46" s="661"/>
      <c r="H46" s="584"/>
    </row>
    <row r="47" spans="1:8" ht="15" customHeight="1">
      <c r="A47" s="594"/>
      <c r="B47" s="607" t="s">
        <v>760</v>
      </c>
      <c r="C47" s="612"/>
      <c r="D47" s="573">
        <v>2023</v>
      </c>
      <c r="E47" s="1877">
        <f>SUM('6.37 (5)'!E47,'6.37 (5)'!I47,'6.37 (6)'!E47,'6.37 (6)'!I47,'6.37 (7)'!E47,'6.37 (7)'!I47)</f>
        <v>6083</v>
      </c>
      <c r="F47" s="1877">
        <f>SUM('6.37 (5)'!F47,'6.37 (5)'!J47,'6.37 (6)'!F47,'6.37 (6)'!J47,'6.37 (7)'!F47,'6.37 (7)'!J47)</f>
        <v>3107</v>
      </c>
      <c r="G47" s="1877">
        <f>SUM('6.37 (5)'!G47,'6.37 (5)'!K47,'6.37 (6)'!G47,'6.37 (6)'!K47,'6.37 (7)'!G47,'6.37 (7)'!K47)</f>
        <v>2976</v>
      </c>
      <c r="H47" s="584"/>
    </row>
    <row r="48" spans="1:8" ht="15" customHeight="1">
      <c r="A48" s="594"/>
      <c r="B48" s="559" t="s">
        <v>761</v>
      </c>
      <c r="C48" s="628"/>
      <c r="D48" s="573"/>
      <c r="E48" s="661"/>
      <c r="F48" s="661"/>
      <c r="G48" s="661"/>
      <c r="H48" s="584"/>
    </row>
    <row r="49" spans="1:8" ht="15" customHeight="1">
      <c r="A49" s="594"/>
      <c r="B49" s="608"/>
      <c r="C49" s="612"/>
      <c r="D49" s="573"/>
      <c r="E49" s="661"/>
      <c r="F49" s="661"/>
      <c r="G49" s="661"/>
      <c r="H49" s="584"/>
    </row>
    <row r="50" spans="1:8" ht="3.75" customHeight="1" thickBot="1">
      <c r="A50" s="630"/>
      <c r="B50" s="718"/>
      <c r="C50" s="718"/>
      <c r="D50" s="686"/>
      <c r="E50" s="686"/>
      <c r="F50" s="686"/>
      <c r="G50" s="686"/>
      <c r="H50" s="686"/>
    </row>
    <row r="51" spans="1:8" s="691" customFormat="1" ht="15" customHeight="1">
      <c r="A51" s="583"/>
      <c r="B51" s="584"/>
      <c r="C51" s="584"/>
      <c r="D51" s="573"/>
      <c r="E51" s="584"/>
      <c r="F51" s="733"/>
      <c r="G51" s="672"/>
      <c r="H51" s="418" t="s">
        <v>905</v>
      </c>
    </row>
    <row r="52" spans="1:8" s="691" customFormat="1" ht="18" customHeight="1">
      <c r="B52" s="678"/>
      <c r="C52" s="678"/>
      <c r="D52" s="723"/>
      <c r="E52" s="678"/>
      <c r="F52" s="678"/>
      <c r="G52" s="673"/>
      <c r="H52" s="419" t="s">
        <v>883</v>
      </c>
    </row>
    <row r="53" spans="1:8" ht="14.25" customHeight="1">
      <c r="H53" s="734"/>
    </row>
    <row r="54" spans="1:8" ht="15" customHeight="1"/>
    <row r="55" spans="1:8" ht="6" customHeight="1">
      <c r="A55" s="600"/>
      <c r="B55" s="594"/>
    </row>
    <row r="56" spans="1:8" ht="4.5" customHeight="1">
      <c r="A56" s="603"/>
      <c r="B56" s="637"/>
      <c r="C56" s="735"/>
      <c r="D56" s="736"/>
      <c r="E56" s="735"/>
      <c r="F56" s="735"/>
      <c r="G56" s="735"/>
    </row>
    <row r="57" spans="1:8" ht="13.5" customHeight="1">
      <c r="A57" s="603"/>
      <c r="B57" s="637"/>
      <c r="C57" s="735"/>
      <c r="D57" s="736"/>
      <c r="E57" s="735"/>
      <c r="F57" s="735"/>
      <c r="G57" s="735"/>
    </row>
    <row r="58" spans="1:8" ht="15.75" customHeight="1">
      <c r="A58" s="600"/>
      <c r="B58" s="637"/>
      <c r="C58" s="735"/>
      <c r="D58" s="736"/>
      <c r="E58" s="735"/>
      <c r="F58" s="735"/>
      <c r="G58" s="735"/>
    </row>
    <row r="59" spans="1:8" ht="17.25" customHeight="1">
      <c r="A59" s="603"/>
      <c r="B59" s="637"/>
      <c r="C59" s="735"/>
      <c r="D59" s="736"/>
      <c r="E59" s="735"/>
      <c r="F59" s="735"/>
      <c r="G59" s="735"/>
    </row>
    <row r="60" spans="1:8">
      <c r="A60" s="600"/>
      <c r="B60" s="735"/>
      <c r="C60" s="735"/>
      <c r="D60" s="736"/>
      <c r="E60" s="735"/>
      <c r="F60" s="735"/>
      <c r="G60" s="735"/>
    </row>
    <row r="61" spans="1:8" ht="1.5" customHeight="1">
      <c r="A61" s="603"/>
      <c r="B61" s="735"/>
      <c r="C61" s="735"/>
      <c r="D61" s="736"/>
      <c r="E61" s="735"/>
      <c r="F61" s="735"/>
      <c r="G61" s="735"/>
    </row>
    <row r="62" spans="1:8" ht="6.75" customHeight="1">
      <c r="A62" s="600"/>
      <c r="B62" s="735"/>
      <c r="C62" s="735"/>
      <c r="D62" s="736"/>
      <c r="E62" s="735"/>
      <c r="F62" s="735"/>
      <c r="G62" s="735"/>
    </row>
    <row r="63" spans="1:8" ht="15" customHeight="1">
      <c r="A63" s="600"/>
      <c r="B63" s="735"/>
      <c r="C63" s="735"/>
      <c r="D63" s="736"/>
      <c r="E63" s="735"/>
      <c r="F63" s="735"/>
      <c r="G63" s="735"/>
    </row>
    <row r="64" spans="1:8" ht="15" customHeight="1">
      <c r="A64" s="600"/>
      <c r="B64" s="735"/>
      <c r="C64" s="735"/>
      <c r="D64" s="736"/>
      <c r="E64" s="735"/>
      <c r="F64" s="735"/>
      <c r="G64" s="735"/>
    </row>
    <row r="65" spans="1:7" ht="19.5" customHeight="1">
      <c r="A65" s="603"/>
      <c r="B65" s="735"/>
      <c r="C65" s="735"/>
      <c r="D65" s="736"/>
      <c r="E65" s="735"/>
      <c r="F65" s="735"/>
      <c r="G65" s="735"/>
    </row>
    <row r="66" spans="1:7" ht="13.5" customHeight="1">
      <c r="A66" s="600"/>
      <c r="B66" s="735"/>
      <c r="C66" s="735"/>
      <c r="D66" s="736"/>
      <c r="E66" s="735"/>
      <c r="F66" s="735"/>
      <c r="G66" s="735"/>
    </row>
    <row r="67" spans="1:7" ht="15" customHeight="1">
      <c r="A67" s="603"/>
      <c r="B67" s="735"/>
      <c r="C67" s="735"/>
      <c r="D67" s="736"/>
      <c r="E67" s="735"/>
      <c r="F67" s="735"/>
      <c r="G67" s="735"/>
    </row>
    <row r="68" spans="1:7" ht="13.5" customHeight="1">
      <c r="A68" s="735"/>
      <c r="B68" s="735"/>
      <c r="C68" s="735"/>
      <c r="D68" s="736"/>
      <c r="E68" s="735"/>
      <c r="F68" s="735"/>
      <c r="G68" s="735"/>
    </row>
    <row r="69" spans="1:7" ht="15" customHeight="1"/>
    <row r="70" spans="1:7" ht="13.5" customHeight="1"/>
    <row r="71" spans="1:7" ht="15" customHeight="1"/>
    <row r="72" spans="1:7" ht="13.5" customHeight="1"/>
    <row r="73" spans="1:7" ht="15" customHeight="1"/>
    <row r="74" spans="1:7" ht="13.5" customHeight="1"/>
    <row r="75" spans="1:7" ht="15" customHeight="1"/>
    <row r="76" spans="1:7" ht="13.5" customHeight="1"/>
    <row r="77" spans="1:7" ht="15" customHeight="1"/>
    <row r="78" spans="1:7" s="594" customFormat="1" ht="13.5" customHeight="1">
      <c r="D78" s="623"/>
    </row>
    <row r="79" spans="1:7" s="594" customFormat="1" ht="15" customHeight="1">
      <c r="D79" s="623"/>
    </row>
    <row r="80" spans="1:7" s="594" customFormat="1" ht="13.5" customHeight="1">
      <c r="D80" s="623"/>
    </row>
    <row r="81" spans="4:4" s="594" customFormat="1" ht="15" customHeight="1">
      <c r="D81" s="623"/>
    </row>
    <row r="82" spans="4:4" s="594" customFormat="1" ht="13.5" customHeight="1">
      <c r="D82" s="623"/>
    </row>
    <row r="83" spans="4:4" s="594" customFormat="1" ht="1.5" customHeight="1">
      <c r="D83" s="623"/>
    </row>
    <row r="84" spans="4:4" s="530" customFormat="1" ht="16.5" customHeight="1">
      <c r="D84" s="638"/>
    </row>
    <row r="85" spans="4:4" s="530" customFormat="1" ht="12" customHeight="1">
      <c r="D85" s="638"/>
    </row>
    <row r="86" spans="4:4" s="594" customFormat="1" ht="9.75" customHeight="1">
      <c r="D86" s="623"/>
    </row>
    <row r="87" spans="4:4" s="594" customFormat="1" ht="15" customHeight="1">
      <c r="D87" s="623"/>
    </row>
    <row r="88" spans="4:4" s="594" customFormat="1" ht="15" customHeight="1">
      <c r="D88" s="623"/>
    </row>
    <row r="89" spans="4:4" s="594" customFormat="1" ht="9.75" customHeight="1">
      <c r="D89" s="623"/>
    </row>
    <row r="90" spans="4:4" s="594" customFormat="1" ht="15" customHeight="1">
      <c r="D90" s="623"/>
    </row>
    <row r="91" spans="4:4" s="594" customFormat="1" ht="9.75" customHeight="1">
      <c r="D91" s="623"/>
    </row>
    <row r="92" spans="4:4" s="594" customFormat="1" ht="15" customHeight="1">
      <c r="D92" s="623"/>
    </row>
    <row r="93" spans="4:4" s="594" customFormat="1" ht="9.75" customHeight="1">
      <c r="D93" s="623"/>
    </row>
    <row r="94" spans="4:4" s="594" customFormat="1" ht="9.75" customHeight="1">
      <c r="D94" s="623"/>
    </row>
    <row r="95" spans="4:4" s="594" customFormat="1" ht="15" customHeight="1">
      <c r="D95" s="623"/>
    </row>
    <row r="96" spans="4:4" s="594" customFormat="1" ht="9.75" customHeight="1">
      <c r="D96" s="623"/>
    </row>
    <row r="97" spans="4:4" s="594" customFormat="1" ht="9.75" customHeight="1">
      <c r="D97" s="623"/>
    </row>
    <row r="98" spans="4:4" s="594" customFormat="1" ht="15" customHeight="1">
      <c r="D98" s="623"/>
    </row>
    <row r="99" spans="4:4" s="594" customFormat="1" ht="9.75" customHeight="1">
      <c r="D99" s="623"/>
    </row>
    <row r="100" spans="4:4" s="594" customFormat="1" ht="15" customHeight="1">
      <c r="D100" s="623"/>
    </row>
    <row r="101" spans="4:4" s="594" customFormat="1" ht="9.75" customHeight="1">
      <c r="D101" s="623"/>
    </row>
    <row r="102" spans="4:4" s="594" customFormat="1" ht="15" customHeight="1">
      <c r="D102" s="623"/>
    </row>
    <row r="103" spans="4:4" s="594" customFormat="1" ht="9.75" customHeight="1">
      <c r="D103" s="623"/>
    </row>
    <row r="104" spans="4:4" s="594" customFormat="1" ht="15" customHeight="1">
      <c r="D104" s="623"/>
    </row>
    <row r="105" spans="4:4" s="594" customFormat="1" ht="9.75" customHeight="1">
      <c r="D105" s="623"/>
    </row>
    <row r="106" spans="4:4" s="594" customFormat="1" ht="18" customHeight="1">
      <c r="D106" s="623"/>
    </row>
    <row r="107" spans="4:4" s="594" customFormat="1" ht="15" customHeight="1">
      <c r="D107" s="623"/>
    </row>
    <row r="108" spans="4:4" s="594" customFormat="1" ht="9.75" customHeight="1">
      <c r="D108" s="623"/>
    </row>
    <row r="109" spans="4:4" s="594" customFormat="1" ht="15" customHeight="1">
      <c r="D109" s="623"/>
    </row>
    <row r="110" spans="4:4" s="594" customFormat="1" ht="9.75" customHeight="1">
      <c r="D110" s="623"/>
    </row>
    <row r="111" spans="4:4" s="594" customFormat="1" ht="5.0999999999999996" customHeight="1">
      <c r="D111" s="623"/>
    </row>
    <row r="112" spans="4:4" s="594" customFormat="1" ht="11.1" customHeight="1">
      <c r="D112" s="623"/>
    </row>
    <row r="113" spans="4:4" s="594" customFormat="1" ht="11.1" customHeight="1">
      <c r="D113" s="623"/>
    </row>
    <row r="114" spans="4:4" s="594" customFormat="1" ht="11.25" customHeight="1">
      <c r="D114" s="623"/>
    </row>
    <row r="115" spans="4:4" s="594" customFormat="1" ht="5.25" customHeight="1">
      <c r="D115" s="623"/>
    </row>
    <row r="116" spans="4:4" s="594" customFormat="1" ht="4.1500000000000004" customHeight="1">
      <c r="D116" s="623"/>
    </row>
    <row r="117" spans="4:4" s="594" customFormat="1" ht="11.1" customHeight="1">
      <c r="D117" s="623"/>
    </row>
    <row r="118" spans="4:4" s="594" customFormat="1" ht="10.5" customHeigh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  <row r="509" spans="4:4" s="594" customFormat="1">
      <c r="D509" s="623"/>
    </row>
    <row r="510" spans="4:4" s="594" customFormat="1">
      <c r="D510" s="623"/>
    </row>
    <row r="511" spans="4:4" s="594" customFormat="1">
      <c r="D511" s="623"/>
    </row>
    <row r="512" spans="4:4" s="594" customFormat="1">
      <c r="D512" s="623"/>
    </row>
    <row r="513" spans="4:4" s="594" customFormat="1">
      <c r="D513" s="623"/>
    </row>
    <row r="514" spans="4:4" s="594" customFormat="1">
      <c r="D514" s="623"/>
    </row>
    <row r="515" spans="4:4" s="594" customFormat="1">
      <c r="D515" s="623"/>
    </row>
    <row r="516" spans="4:4" s="594" customFormat="1">
      <c r="D516" s="623"/>
    </row>
    <row r="517" spans="4:4" s="594" customFormat="1">
      <c r="D517" s="623"/>
    </row>
    <row r="518" spans="4:4" s="594" customFormat="1">
      <c r="D518" s="623"/>
    </row>
    <row r="519" spans="4:4" s="594" customFormat="1">
      <c r="D519" s="623"/>
    </row>
    <row r="520" spans="4:4" s="594" customFormat="1">
      <c r="D520" s="623"/>
    </row>
    <row r="521" spans="4:4" s="594" customFormat="1">
      <c r="D521" s="623"/>
    </row>
    <row r="522" spans="4:4" s="594" customFormat="1">
      <c r="D522" s="623"/>
    </row>
    <row r="523" spans="4:4" s="594" customFormat="1">
      <c r="D523" s="623"/>
    </row>
    <row r="524" spans="4:4" s="594" customFormat="1">
      <c r="D524" s="623"/>
    </row>
    <row r="525" spans="4:4" s="594" customFormat="1">
      <c r="D525" s="623"/>
    </row>
    <row r="526" spans="4:4" s="594" customFormat="1">
      <c r="D526" s="623"/>
    </row>
    <row r="527" spans="4:4" s="594" customFormat="1">
      <c r="D527" s="623"/>
    </row>
    <row r="528" spans="4:4" s="594" customFormat="1">
      <c r="D528" s="623"/>
    </row>
    <row r="529" spans="4:4" s="594" customFormat="1">
      <c r="D529" s="623"/>
    </row>
    <row r="530" spans="4:4" s="594" customFormat="1">
      <c r="D530" s="623"/>
    </row>
    <row r="531" spans="4:4" s="594" customFormat="1">
      <c r="D531" s="623"/>
    </row>
    <row r="532" spans="4:4" s="594" customFormat="1">
      <c r="D532" s="623"/>
    </row>
    <row r="533" spans="4:4" s="594" customFormat="1">
      <c r="D533" s="623"/>
    </row>
    <row r="534" spans="4:4" s="594" customFormat="1">
      <c r="D534" s="623"/>
    </row>
    <row r="535" spans="4:4" s="594" customFormat="1">
      <c r="D535" s="623"/>
    </row>
    <row r="536" spans="4:4" s="594" customFormat="1">
      <c r="D536" s="623"/>
    </row>
    <row r="537" spans="4:4" s="594" customFormat="1">
      <c r="D537" s="623"/>
    </row>
    <row r="538" spans="4:4" s="594" customFormat="1">
      <c r="D538" s="623"/>
    </row>
    <row r="539" spans="4:4" s="594" customFormat="1">
      <c r="D539" s="623"/>
    </row>
  </sheetData>
  <mergeCells count="2">
    <mergeCell ref="E8:G8"/>
    <mergeCell ref="E9:G9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1"/>
  <headerFooter scaleWithDoc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72">
    <tabColor rgb="FF92D050"/>
  </sheetPr>
  <dimension ref="A1:Q85"/>
  <sheetViews>
    <sheetView view="pageBreakPreview" zoomScale="80" zoomScaleNormal="100" workbookViewId="0">
      <selection activeCell="F16" sqref="F16"/>
    </sheetView>
  </sheetViews>
  <sheetFormatPr defaultColWidth="12.42578125" defaultRowHeight="15" customHeight="1"/>
  <cols>
    <col min="1" max="1" width="1.7109375" style="370" customWidth="1"/>
    <col min="2" max="2" width="12.7109375" style="370" customWidth="1"/>
    <col min="3" max="3" width="11.7109375" style="370" customWidth="1"/>
    <col min="4" max="4" width="15" style="371" customWidth="1"/>
    <col min="5" max="7" width="28.7109375" style="370" customWidth="1"/>
    <col min="8" max="8" width="1.7109375" style="370" customWidth="1"/>
    <col min="9" max="9" width="18.140625" style="370" customWidth="1"/>
    <col min="10" max="16384" width="12.42578125" style="370"/>
  </cols>
  <sheetData>
    <row r="1" spans="1:13" ht="8.1" customHeight="1"/>
    <row r="2" spans="1:13" ht="8.1" customHeight="1"/>
    <row r="3" spans="1:13" s="372" customFormat="1" ht="16.5" customHeight="1">
      <c r="B3" s="373" t="s">
        <v>1005</v>
      </c>
      <c r="C3" s="374" t="s">
        <v>1328</v>
      </c>
      <c r="D3" s="375"/>
      <c r="E3" s="373"/>
      <c r="F3" s="373"/>
      <c r="G3" s="373"/>
      <c r="H3" s="374"/>
      <c r="I3" s="374"/>
      <c r="J3" s="374"/>
      <c r="K3" s="374"/>
      <c r="L3" s="374"/>
      <c r="M3" s="374"/>
    </row>
    <row r="4" spans="1:13" s="376" customFormat="1" ht="16.5" customHeight="1">
      <c r="B4" s="377" t="s">
        <v>1006</v>
      </c>
      <c r="C4" s="378" t="s">
        <v>1329</v>
      </c>
      <c r="D4" s="379"/>
      <c r="E4" s="380"/>
      <c r="F4" s="380"/>
      <c r="G4" s="380"/>
      <c r="H4" s="381"/>
      <c r="I4" s="381"/>
      <c r="J4" s="381"/>
      <c r="K4" s="381"/>
      <c r="L4" s="381"/>
      <c r="M4" s="381"/>
    </row>
    <row r="5" spans="1:13" s="376" customFormat="1" ht="16.5" customHeight="1">
      <c r="B5" s="377"/>
      <c r="C5" s="378" t="s">
        <v>142</v>
      </c>
      <c r="D5" s="379"/>
      <c r="E5" s="380"/>
      <c r="F5" s="380"/>
      <c r="G5" s="380"/>
      <c r="H5" s="381"/>
      <c r="I5" s="381"/>
      <c r="J5" s="381"/>
      <c r="K5" s="381"/>
      <c r="L5" s="381"/>
      <c r="M5" s="381"/>
    </row>
    <row r="6" spans="1:13" ht="8.1" customHeight="1" thickBot="1">
      <c r="B6" s="382"/>
      <c r="C6" s="382"/>
      <c r="D6" s="383"/>
      <c r="E6" s="384"/>
      <c r="F6" s="385"/>
      <c r="G6" s="385"/>
    </row>
    <row r="7" spans="1:13" s="393" customFormat="1" ht="8.1" customHeight="1" thickTop="1">
      <c r="A7" s="386"/>
      <c r="B7" s="387"/>
      <c r="C7" s="388"/>
      <c r="D7" s="389"/>
      <c r="E7" s="390"/>
      <c r="F7" s="391"/>
      <c r="G7" s="391"/>
      <c r="H7" s="392"/>
    </row>
    <row r="8" spans="1:13" s="393" customFormat="1" ht="15" customHeight="1">
      <c r="A8" s="394"/>
      <c r="B8" s="394" t="s">
        <v>2</v>
      </c>
      <c r="C8" s="388"/>
      <c r="D8" s="395" t="s">
        <v>3</v>
      </c>
      <c r="E8" s="396" t="s">
        <v>4</v>
      </c>
      <c r="F8" s="396" t="s">
        <v>37</v>
      </c>
      <c r="G8" s="396" t="s">
        <v>38</v>
      </c>
      <c r="H8" s="395"/>
    </row>
    <row r="9" spans="1:13" s="393" customFormat="1" ht="15" customHeight="1">
      <c r="A9" s="397"/>
      <c r="B9" s="398" t="s">
        <v>7</v>
      </c>
      <c r="C9" s="399"/>
      <c r="D9" s="400" t="s">
        <v>8</v>
      </c>
      <c r="E9" s="401" t="s">
        <v>9</v>
      </c>
      <c r="F9" s="401" t="s">
        <v>39</v>
      </c>
      <c r="G9" s="401" t="s">
        <v>40</v>
      </c>
      <c r="H9" s="400"/>
    </row>
    <row r="10" spans="1:13" s="393" customFormat="1" ht="8.1" customHeight="1">
      <c r="A10" s="402"/>
      <c r="B10" s="402"/>
      <c r="C10" s="403"/>
      <c r="D10" s="404"/>
      <c r="E10" s="405"/>
      <c r="F10" s="405"/>
      <c r="G10" s="405"/>
      <c r="H10" s="406"/>
    </row>
    <row r="11" spans="1:13" s="393" customFormat="1" ht="8.1" customHeight="1">
      <c r="A11" s="407"/>
      <c r="B11" s="407"/>
      <c r="C11" s="408"/>
      <c r="D11" s="409"/>
      <c r="E11" s="410"/>
      <c r="F11" s="410"/>
      <c r="G11" s="410"/>
      <c r="H11" s="410"/>
      <c r="I11" s="370"/>
    </row>
    <row r="12" spans="1:13" ht="15" customHeight="1">
      <c r="B12" s="208" t="s">
        <v>14</v>
      </c>
      <c r="C12" s="411"/>
      <c r="D12" s="209">
        <v>2021</v>
      </c>
      <c r="E12" s="412">
        <f>SUM(F12:G12)</f>
        <v>175778</v>
      </c>
      <c r="F12" s="412">
        <f>SUM(F16,F20,F24,F28,F32,F36,F40,F44,F48,F52,F56,F60,F64,F68,F72,F76,)</f>
        <v>77696</v>
      </c>
      <c r="G12" s="412">
        <f>SUM(G16,G20,G24,G28,G32,G36,G40,G44,G48,G52,G56,G60,G64,G68,G72,G76,)</f>
        <v>98082</v>
      </c>
    </row>
    <row r="13" spans="1:13" ht="15" customHeight="1">
      <c r="B13" s="208"/>
      <c r="C13" s="413"/>
      <c r="D13" s="209">
        <v>2022</v>
      </c>
      <c r="E13" s="412">
        <f>SUM(F13:G13)</f>
        <v>204086</v>
      </c>
      <c r="F13" s="412">
        <f t="shared" ref="F13:G14" si="0">SUM(F17,F21,F25,F29,F33,F37,F41,F45,F49,F53,F57,F61,F65,F69,F73,F77,)</f>
        <v>89837</v>
      </c>
      <c r="G13" s="412">
        <f t="shared" si="0"/>
        <v>114249</v>
      </c>
    </row>
    <row r="14" spans="1:13" ht="15" customHeight="1">
      <c r="B14" s="208"/>
      <c r="C14" s="413"/>
      <c r="D14" s="209">
        <v>2023</v>
      </c>
      <c r="E14" s="412">
        <f>SUM(F14:G14)</f>
        <v>206463</v>
      </c>
      <c r="F14" s="412">
        <f t="shared" si="0"/>
        <v>92064</v>
      </c>
      <c r="G14" s="412">
        <f t="shared" si="0"/>
        <v>114399</v>
      </c>
    </row>
    <row r="15" spans="1:13" ht="8.1" customHeight="1">
      <c r="B15" s="208"/>
      <c r="C15" s="414"/>
      <c r="D15" s="214"/>
      <c r="E15" s="415"/>
      <c r="F15" s="416"/>
      <c r="G15" s="416"/>
    </row>
    <row r="16" spans="1:13" ht="15" customHeight="1">
      <c r="B16" s="215" t="s">
        <v>15</v>
      </c>
      <c r="C16" s="414"/>
      <c r="D16" s="214">
        <v>2021</v>
      </c>
      <c r="E16" s="415">
        <f t="shared" ref="E16:E78" si="1">SUM(F16:G16)</f>
        <v>19235</v>
      </c>
      <c r="F16" s="416">
        <v>8398</v>
      </c>
      <c r="G16" s="416">
        <v>10837</v>
      </c>
    </row>
    <row r="17" spans="1:7" ht="15" customHeight="1">
      <c r="B17" s="215"/>
      <c r="C17" s="414"/>
      <c r="D17" s="214">
        <v>2022</v>
      </c>
      <c r="E17" s="415">
        <f t="shared" si="1"/>
        <v>22221</v>
      </c>
      <c r="F17" s="416">
        <v>9746</v>
      </c>
      <c r="G17" s="416">
        <v>12475</v>
      </c>
    </row>
    <row r="18" spans="1:7" ht="15" customHeight="1">
      <c r="B18" s="215"/>
      <c r="C18" s="414"/>
      <c r="D18" s="214">
        <v>2023</v>
      </c>
      <c r="E18" s="415">
        <f t="shared" si="1"/>
        <v>23110</v>
      </c>
      <c r="F18" s="416">
        <v>10258</v>
      </c>
      <c r="G18" s="416">
        <v>12852</v>
      </c>
    </row>
    <row r="19" spans="1:7" ht="8.1" customHeight="1">
      <c r="A19" s="417"/>
      <c r="B19" s="215"/>
      <c r="C19" s="414"/>
      <c r="D19" s="214"/>
      <c r="E19" s="415"/>
      <c r="F19" s="416"/>
      <c r="G19" s="416"/>
    </row>
    <row r="20" spans="1:7" ht="15" customHeight="1">
      <c r="B20" s="215" t="s">
        <v>16</v>
      </c>
      <c r="C20" s="414"/>
      <c r="D20" s="214">
        <v>2021</v>
      </c>
      <c r="E20" s="415">
        <f t="shared" si="1"/>
        <v>12433</v>
      </c>
      <c r="F20" s="416">
        <v>5275</v>
      </c>
      <c r="G20" s="416">
        <v>7158</v>
      </c>
    </row>
    <row r="21" spans="1:7" s="417" customFormat="1" ht="15" customHeight="1">
      <c r="A21" s="370"/>
      <c r="B21" s="215"/>
      <c r="C21" s="414"/>
      <c r="D21" s="214">
        <v>2022</v>
      </c>
      <c r="E21" s="415">
        <f t="shared" si="1"/>
        <v>14599</v>
      </c>
      <c r="F21" s="416">
        <v>6238</v>
      </c>
      <c r="G21" s="416">
        <v>8361</v>
      </c>
    </row>
    <row r="22" spans="1:7" s="417" customFormat="1" ht="15" customHeight="1">
      <c r="A22" s="370"/>
      <c r="B22" s="215"/>
      <c r="C22" s="414"/>
      <c r="D22" s="214">
        <v>2023</v>
      </c>
      <c r="E22" s="415">
        <f t="shared" si="1"/>
        <v>14649</v>
      </c>
      <c r="F22" s="416">
        <v>6506</v>
      </c>
      <c r="G22" s="416">
        <v>8143</v>
      </c>
    </row>
    <row r="23" spans="1:7" ht="8.1" customHeight="1">
      <c r="B23" s="215"/>
      <c r="C23" s="414"/>
      <c r="D23" s="214"/>
      <c r="E23" s="415"/>
      <c r="F23" s="416"/>
      <c r="G23" s="416"/>
    </row>
    <row r="24" spans="1:7" ht="15" customHeight="1">
      <c r="B24" s="215" t="s">
        <v>17</v>
      </c>
      <c r="C24" s="414"/>
      <c r="D24" s="214">
        <v>2021</v>
      </c>
      <c r="E24" s="415">
        <f t="shared" si="1"/>
        <v>9205</v>
      </c>
      <c r="F24" s="416">
        <v>3911</v>
      </c>
      <c r="G24" s="416">
        <v>5294</v>
      </c>
    </row>
    <row r="25" spans="1:7" ht="15" customHeight="1">
      <c r="B25" s="215"/>
      <c r="C25" s="414"/>
      <c r="D25" s="214">
        <v>2022</v>
      </c>
      <c r="E25" s="415">
        <f t="shared" si="1"/>
        <v>10042</v>
      </c>
      <c r="F25" s="416">
        <v>4209</v>
      </c>
      <c r="G25" s="416">
        <v>5833</v>
      </c>
    </row>
    <row r="26" spans="1:7" ht="15" customHeight="1">
      <c r="B26" s="215"/>
      <c r="C26" s="414"/>
      <c r="D26" s="214">
        <v>2023</v>
      </c>
      <c r="E26" s="415">
        <f t="shared" si="1"/>
        <v>10083</v>
      </c>
      <c r="F26" s="416">
        <v>4283</v>
      </c>
      <c r="G26" s="416">
        <v>5800</v>
      </c>
    </row>
    <row r="27" spans="1:7" ht="8.1" customHeight="1">
      <c r="B27" s="215"/>
      <c r="C27" s="414"/>
      <c r="D27" s="214"/>
      <c r="E27" s="415"/>
      <c r="F27" s="416"/>
      <c r="G27" s="416"/>
    </row>
    <row r="28" spans="1:7" ht="15" customHeight="1">
      <c r="B28" s="215" t="s">
        <v>18</v>
      </c>
      <c r="C28" s="414"/>
      <c r="D28" s="214">
        <v>2021</v>
      </c>
      <c r="E28" s="415">
        <f t="shared" si="1"/>
        <v>6102</v>
      </c>
      <c r="F28" s="416">
        <v>2746</v>
      </c>
      <c r="G28" s="416">
        <v>3356</v>
      </c>
    </row>
    <row r="29" spans="1:7" ht="15" customHeight="1">
      <c r="B29" s="215"/>
      <c r="C29" s="414"/>
      <c r="D29" s="214">
        <v>2022</v>
      </c>
      <c r="E29" s="415">
        <f t="shared" si="1"/>
        <v>6465</v>
      </c>
      <c r="F29" s="416">
        <v>2932</v>
      </c>
      <c r="G29" s="416">
        <v>3533</v>
      </c>
    </row>
    <row r="30" spans="1:7" ht="15" customHeight="1">
      <c r="B30" s="215"/>
      <c r="C30" s="414"/>
      <c r="D30" s="214">
        <v>2023</v>
      </c>
      <c r="E30" s="415">
        <f t="shared" si="1"/>
        <v>6739</v>
      </c>
      <c r="F30" s="416">
        <v>3078</v>
      </c>
      <c r="G30" s="416">
        <v>3661</v>
      </c>
    </row>
    <row r="31" spans="1:7" ht="8.1" customHeight="1">
      <c r="B31" s="215"/>
      <c r="C31" s="414"/>
      <c r="D31" s="214"/>
      <c r="E31" s="415"/>
      <c r="F31" s="416"/>
      <c r="G31" s="416"/>
    </row>
    <row r="32" spans="1:7" ht="15" customHeight="1">
      <c r="B32" s="215" t="s">
        <v>19</v>
      </c>
      <c r="C32" s="414"/>
      <c r="D32" s="214">
        <v>2021</v>
      </c>
      <c r="E32" s="415">
        <f t="shared" si="1"/>
        <v>7463</v>
      </c>
      <c r="F32" s="416">
        <v>3388</v>
      </c>
      <c r="G32" s="416">
        <v>4075</v>
      </c>
    </row>
    <row r="33" spans="2:7" ht="15" customHeight="1">
      <c r="B33" s="215"/>
      <c r="C33" s="414"/>
      <c r="D33" s="214">
        <v>2022</v>
      </c>
      <c r="E33" s="415">
        <f t="shared" si="1"/>
        <v>8583</v>
      </c>
      <c r="F33" s="416">
        <v>3845</v>
      </c>
      <c r="G33" s="416">
        <v>4738</v>
      </c>
    </row>
    <row r="34" spans="2:7" ht="15" customHeight="1">
      <c r="B34" s="215"/>
      <c r="C34" s="414"/>
      <c r="D34" s="214">
        <v>2023</v>
      </c>
      <c r="E34" s="415">
        <f t="shared" si="1"/>
        <v>8873</v>
      </c>
      <c r="F34" s="416">
        <v>3991</v>
      </c>
      <c r="G34" s="416">
        <v>4882</v>
      </c>
    </row>
    <row r="35" spans="2:7" ht="8.1" customHeight="1">
      <c r="B35" s="215"/>
      <c r="C35" s="414"/>
      <c r="D35" s="214"/>
      <c r="E35" s="415"/>
      <c r="F35" s="416"/>
      <c r="G35" s="416"/>
    </row>
    <row r="36" spans="2:7" ht="15" customHeight="1">
      <c r="B36" s="215" t="s">
        <v>20</v>
      </c>
      <c r="C36" s="414"/>
      <c r="D36" s="214">
        <v>2021</v>
      </c>
      <c r="E36" s="415">
        <f t="shared" si="1"/>
        <v>8675</v>
      </c>
      <c r="F36" s="416">
        <v>3812</v>
      </c>
      <c r="G36" s="416">
        <v>4863</v>
      </c>
    </row>
    <row r="37" spans="2:7" ht="15" customHeight="1">
      <c r="B37" s="215"/>
      <c r="C37" s="414"/>
      <c r="D37" s="214">
        <v>2022</v>
      </c>
      <c r="E37" s="415">
        <f t="shared" si="1"/>
        <v>9375</v>
      </c>
      <c r="F37" s="416">
        <v>4119</v>
      </c>
      <c r="G37" s="416">
        <v>5256</v>
      </c>
    </row>
    <row r="38" spans="2:7" ht="15" customHeight="1">
      <c r="B38" s="215"/>
      <c r="C38" s="414"/>
      <c r="D38" s="214">
        <v>2023</v>
      </c>
      <c r="E38" s="415">
        <f t="shared" si="1"/>
        <v>9073</v>
      </c>
      <c r="F38" s="416">
        <v>4089</v>
      </c>
      <c r="G38" s="416">
        <v>4984</v>
      </c>
    </row>
    <row r="39" spans="2:7" ht="8.1" customHeight="1">
      <c r="B39" s="215"/>
      <c r="C39" s="414"/>
      <c r="D39" s="214"/>
      <c r="E39" s="415"/>
      <c r="F39" s="416"/>
      <c r="G39" s="416"/>
    </row>
    <row r="40" spans="2:7" ht="15" customHeight="1">
      <c r="B40" s="215" t="s">
        <v>21</v>
      </c>
      <c r="C40" s="414"/>
      <c r="D40" s="214">
        <v>2021</v>
      </c>
      <c r="E40" s="415">
        <f t="shared" si="1"/>
        <v>10621</v>
      </c>
      <c r="F40" s="416">
        <v>4695</v>
      </c>
      <c r="G40" s="416">
        <v>5926</v>
      </c>
    </row>
    <row r="41" spans="2:7" ht="15" customHeight="1">
      <c r="B41" s="215"/>
      <c r="C41" s="414"/>
      <c r="D41" s="214">
        <v>2022</v>
      </c>
      <c r="E41" s="415">
        <f t="shared" si="1"/>
        <v>12861</v>
      </c>
      <c r="F41" s="416">
        <v>5907</v>
      </c>
      <c r="G41" s="416">
        <v>6954</v>
      </c>
    </row>
    <row r="42" spans="2:7" ht="15" customHeight="1">
      <c r="B42" s="215"/>
      <c r="C42" s="414"/>
      <c r="D42" s="214">
        <v>2023</v>
      </c>
      <c r="E42" s="415">
        <f t="shared" si="1"/>
        <v>13041</v>
      </c>
      <c r="F42" s="416">
        <v>6064</v>
      </c>
      <c r="G42" s="416">
        <v>6977</v>
      </c>
    </row>
    <row r="43" spans="2:7" ht="8.1" customHeight="1">
      <c r="B43" s="215"/>
      <c r="C43" s="414"/>
      <c r="D43" s="214"/>
      <c r="E43" s="415"/>
      <c r="F43" s="416"/>
      <c r="G43" s="416"/>
    </row>
    <row r="44" spans="2:7" ht="15" customHeight="1">
      <c r="B44" s="215" t="s">
        <v>22</v>
      </c>
      <c r="C44" s="414"/>
      <c r="D44" s="214">
        <v>2021</v>
      </c>
      <c r="E44" s="415">
        <f t="shared" si="1"/>
        <v>12979</v>
      </c>
      <c r="F44" s="416">
        <v>5865</v>
      </c>
      <c r="G44" s="416">
        <v>7114</v>
      </c>
    </row>
    <row r="45" spans="2:7" ht="15" customHeight="1">
      <c r="B45" s="215"/>
      <c r="C45" s="414"/>
      <c r="D45" s="214">
        <v>2022</v>
      </c>
      <c r="E45" s="415">
        <f t="shared" si="1"/>
        <v>14811</v>
      </c>
      <c r="F45" s="416">
        <v>6584</v>
      </c>
      <c r="G45" s="416">
        <v>8227</v>
      </c>
    </row>
    <row r="46" spans="2:7" ht="15" customHeight="1">
      <c r="B46" s="215"/>
      <c r="C46" s="414"/>
      <c r="D46" s="214">
        <v>2023</v>
      </c>
      <c r="E46" s="415">
        <f t="shared" si="1"/>
        <v>14743</v>
      </c>
      <c r="F46" s="416">
        <v>6676</v>
      </c>
      <c r="G46" s="416">
        <v>8067</v>
      </c>
    </row>
    <row r="47" spans="2:7" ht="8.1" customHeight="1">
      <c r="B47" s="215"/>
      <c r="C47" s="414"/>
      <c r="D47" s="214"/>
      <c r="E47" s="415"/>
      <c r="F47" s="416"/>
      <c r="G47" s="416"/>
    </row>
    <row r="48" spans="2:7" ht="15" customHeight="1">
      <c r="B48" s="215" t="s">
        <v>23</v>
      </c>
      <c r="C48" s="414"/>
      <c r="D48" s="214">
        <v>2021</v>
      </c>
      <c r="E48" s="415">
        <f t="shared" si="1"/>
        <v>1564</v>
      </c>
      <c r="F48" s="416">
        <v>718</v>
      </c>
      <c r="G48" s="416">
        <v>846</v>
      </c>
    </row>
    <row r="49" spans="2:7" ht="15" customHeight="1">
      <c r="B49" s="215"/>
      <c r="C49" s="414"/>
      <c r="D49" s="214">
        <v>2022</v>
      </c>
      <c r="E49" s="415">
        <f t="shared" si="1"/>
        <v>1566</v>
      </c>
      <c r="F49" s="416">
        <v>672</v>
      </c>
      <c r="G49" s="416">
        <v>894</v>
      </c>
    </row>
    <row r="50" spans="2:7" ht="15" customHeight="1">
      <c r="B50" s="215"/>
      <c r="C50" s="414"/>
      <c r="D50" s="214">
        <v>2023</v>
      </c>
      <c r="E50" s="415">
        <f t="shared" si="1"/>
        <v>1720</v>
      </c>
      <c r="F50" s="416">
        <v>779</v>
      </c>
      <c r="G50" s="416">
        <v>941</v>
      </c>
    </row>
    <row r="51" spans="2:7" ht="8.1" customHeight="1">
      <c r="B51" s="215"/>
      <c r="C51" s="414"/>
      <c r="D51" s="214"/>
      <c r="E51" s="415"/>
      <c r="F51" s="416"/>
      <c r="G51" s="416"/>
    </row>
    <row r="52" spans="2:7" ht="15" customHeight="1">
      <c r="B52" s="215" t="s">
        <v>24</v>
      </c>
      <c r="C52" s="414"/>
      <c r="D52" s="214">
        <v>2021</v>
      </c>
      <c r="E52" s="415">
        <f t="shared" si="1"/>
        <v>44957</v>
      </c>
      <c r="F52" s="416">
        <v>19868</v>
      </c>
      <c r="G52" s="416">
        <v>25089</v>
      </c>
    </row>
    <row r="53" spans="2:7" ht="15" customHeight="1">
      <c r="B53" s="215"/>
      <c r="C53" s="414"/>
      <c r="D53" s="214">
        <v>2022</v>
      </c>
      <c r="E53" s="415">
        <f t="shared" si="1"/>
        <v>52652</v>
      </c>
      <c r="F53" s="416">
        <v>23093</v>
      </c>
      <c r="G53" s="416">
        <v>29559</v>
      </c>
    </row>
    <row r="54" spans="2:7" ht="15" customHeight="1">
      <c r="B54" s="215"/>
      <c r="C54" s="414"/>
      <c r="D54" s="214">
        <v>2023</v>
      </c>
      <c r="E54" s="415">
        <f t="shared" si="1"/>
        <v>52260</v>
      </c>
      <c r="F54" s="416">
        <v>23253</v>
      </c>
      <c r="G54" s="416">
        <v>29007</v>
      </c>
    </row>
    <row r="55" spans="2:7" ht="8.1" customHeight="1">
      <c r="B55" s="215"/>
      <c r="C55" s="414"/>
      <c r="D55" s="214"/>
      <c r="E55" s="415"/>
      <c r="F55" s="416"/>
      <c r="G55" s="416"/>
    </row>
    <row r="56" spans="2:7" ht="15" customHeight="1">
      <c r="B56" s="215" t="s">
        <v>25</v>
      </c>
      <c r="C56" s="414"/>
      <c r="D56" s="214">
        <v>2021</v>
      </c>
      <c r="E56" s="415">
        <f t="shared" si="1"/>
        <v>7341</v>
      </c>
      <c r="F56" s="416">
        <v>3393</v>
      </c>
      <c r="G56" s="416">
        <v>3948</v>
      </c>
    </row>
    <row r="57" spans="2:7" ht="15" customHeight="1">
      <c r="B57" s="215"/>
      <c r="C57" s="414"/>
      <c r="D57" s="214">
        <v>2022</v>
      </c>
      <c r="E57" s="415">
        <f t="shared" si="1"/>
        <v>8140</v>
      </c>
      <c r="F57" s="416">
        <v>3683</v>
      </c>
      <c r="G57" s="416">
        <v>4457</v>
      </c>
    </row>
    <row r="58" spans="2:7" ht="15" customHeight="1">
      <c r="B58" s="215"/>
      <c r="C58" s="414"/>
      <c r="D58" s="214">
        <v>2023</v>
      </c>
      <c r="E58" s="415">
        <f t="shared" si="1"/>
        <v>8344</v>
      </c>
      <c r="F58" s="416">
        <v>3813</v>
      </c>
      <c r="G58" s="416">
        <v>4531</v>
      </c>
    </row>
    <row r="59" spans="2:7" ht="8.1" customHeight="1">
      <c r="B59" s="215"/>
      <c r="C59" s="414"/>
      <c r="D59" s="214"/>
      <c r="E59" s="415"/>
      <c r="F59" s="416"/>
      <c r="G59" s="416"/>
    </row>
    <row r="60" spans="2:7" ht="15" customHeight="1">
      <c r="B60" s="215" t="s">
        <v>26</v>
      </c>
      <c r="C60" s="414"/>
      <c r="D60" s="214">
        <v>2021</v>
      </c>
      <c r="E60" s="415">
        <f t="shared" si="1"/>
        <v>9171</v>
      </c>
      <c r="F60" s="416">
        <v>3996</v>
      </c>
      <c r="G60" s="416">
        <v>5175</v>
      </c>
    </row>
    <row r="61" spans="2:7" ht="15" customHeight="1">
      <c r="B61" s="215"/>
      <c r="C61" s="414"/>
      <c r="D61" s="214">
        <v>2022</v>
      </c>
      <c r="E61" s="415">
        <f t="shared" si="1"/>
        <v>10713</v>
      </c>
      <c r="F61" s="416">
        <v>4545</v>
      </c>
      <c r="G61" s="416">
        <v>6168</v>
      </c>
    </row>
    <row r="62" spans="2:7" ht="15" customHeight="1">
      <c r="B62" s="215"/>
      <c r="C62" s="414"/>
      <c r="D62" s="214">
        <v>2023</v>
      </c>
      <c r="E62" s="415">
        <f t="shared" si="1"/>
        <v>11651</v>
      </c>
      <c r="F62" s="416">
        <v>4877</v>
      </c>
      <c r="G62" s="416">
        <v>6774</v>
      </c>
    </row>
    <row r="63" spans="2:7" ht="8.1" customHeight="1">
      <c r="B63" s="215"/>
      <c r="C63" s="414"/>
      <c r="D63" s="214"/>
      <c r="E63" s="415"/>
      <c r="F63" s="416"/>
      <c r="G63" s="416"/>
    </row>
    <row r="64" spans="2:7" ht="15" customHeight="1">
      <c r="B64" s="215" t="s">
        <v>27</v>
      </c>
      <c r="C64" s="414"/>
      <c r="D64" s="214">
        <v>2021</v>
      </c>
      <c r="E64" s="415">
        <f t="shared" si="1"/>
        <v>10410</v>
      </c>
      <c r="F64" s="416">
        <v>4682</v>
      </c>
      <c r="G64" s="416">
        <v>5728</v>
      </c>
    </row>
    <row r="65" spans="1:17" ht="15" customHeight="1">
      <c r="B65" s="215"/>
      <c r="C65" s="414"/>
      <c r="D65" s="214">
        <v>2022</v>
      </c>
      <c r="E65" s="415">
        <f t="shared" si="1"/>
        <v>12514</v>
      </c>
      <c r="F65" s="416">
        <v>5587</v>
      </c>
      <c r="G65" s="416">
        <v>6927</v>
      </c>
    </row>
    <row r="66" spans="1:17" ht="15" customHeight="1">
      <c r="B66" s="215"/>
      <c r="C66" s="414"/>
      <c r="D66" s="214">
        <v>2023</v>
      </c>
      <c r="E66" s="415">
        <f t="shared" si="1"/>
        <v>12252</v>
      </c>
      <c r="F66" s="416">
        <v>5464</v>
      </c>
      <c r="G66" s="416">
        <v>6788</v>
      </c>
    </row>
    <row r="67" spans="1:17" s="202" customFormat="1" ht="8.1" customHeight="1">
      <c r="B67" s="215"/>
      <c r="C67" s="203"/>
      <c r="D67" s="214"/>
      <c r="E67" s="415"/>
      <c r="F67" s="415"/>
      <c r="G67" s="415"/>
      <c r="H67" s="56"/>
      <c r="I67" s="56"/>
      <c r="J67" s="56"/>
      <c r="K67" s="56"/>
      <c r="O67" s="219"/>
      <c r="P67" s="56"/>
      <c r="Q67" s="56"/>
    </row>
    <row r="68" spans="1:17" s="202" customFormat="1" ht="15" customHeight="1">
      <c r="B68" s="215" t="s">
        <v>28</v>
      </c>
      <c r="C68" s="221"/>
      <c r="D68" s="214">
        <v>2021</v>
      </c>
      <c r="E68" s="415">
        <f t="shared" si="1"/>
        <v>14072</v>
      </c>
      <c r="F68" s="415">
        <v>6249</v>
      </c>
      <c r="G68" s="415">
        <v>7823</v>
      </c>
      <c r="H68" s="56"/>
      <c r="I68" s="56"/>
      <c r="J68" s="56"/>
      <c r="K68" s="218"/>
      <c r="L68" s="222"/>
    </row>
    <row r="69" spans="1:17" s="202" customFormat="1" ht="15" customHeight="1">
      <c r="B69" s="215"/>
      <c r="C69" s="221"/>
      <c r="D69" s="214">
        <v>2022</v>
      </c>
      <c r="E69" s="415">
        <f t="shared" si="1"/>
        <v>17693</v>
      </c>
      <c r="F69" s="415">
        <v>7873</v>
      </c>
      <c r="G69" s="415">
        <v>9820</v>
      </c>
      <c r="H69" s="56"/>
      <c r="I69" s="56"/>
      <c r="J69" s="56"/>
      <c r="K69" s="218"/>
      <c r="L69" s="222"/>
    </row>
    <row r="70" spans="1:17" s="202" customFormat="1" ht="15" customHeight="1">
      <c r="B70" s="215"/>
      <c r="C70" s="221"/>
      <c r="D70" s="214">
        <v>2023</v>
      </c>
      <c r="E70" s="415">
        <f t="shared" si="1"/>
        <v>17974</v>
      </c>
      <c r="F70" s="415">
        <v>8061</v>
      </c>
      <c r="G70" s="415">
        <v>9913</v>
      </c>
      <c r="H70" s="56"/>
      <c r="I70" s="56"/>
      <c r="J70" s="56"/>
      <c r="K70" s="218"/>
      <c r="L70" s="222"/>
    </row>
    <row r="71" spans="1:17" s="202" customFormat="1" ht="8.1" customHeight="1">
      <c r="B71" s="215"/>
      <c r="C71" s="221"/>
      <c r="D71" s="214"/>
      <c r="E71" s="415"/>
      <c r="F71" s="415"/>
      <c r="G71" s="415"/>
      <c r="H71" s="56"/>
      <c r="I71" s="56"/>
      <c r="J71" s="56"/>
      <c r="K71" s="218"/>
      <c r="L71" s="222"/>
    </row>
    <row r="72" spans="1:17" s="202" customFormat="1" ht="15" customHeight="1">
      <c r="B72" s="215" t="s">
        <v>29</v>
      </c>
      <c r="C72" s="221"/>
      <c r="D72" s="214">
        <v>2021</v>
      </c>
      <c r="E72" s="415">
        <f t="shared" si="1"/>
        <v>401</v>
      </c>
      <c r="F72" s="415">
        <v>174</v>
      </c>
      <c r="G72" s="415">
        <v>227</v>
      </c>
      <c r="H72" s="56"/>
      <c r="I72" s="56"/>
      <c r="J72" s="56"/>
      <c r="K72" s="218"/>
      <c r="L72" s="222"/>
    </row>
    <row r="73" spans="1:17" s="202" customFormat="1" ht="15" customHeight="1">
      <c r="B73" s="215"/>
      <c r="C73" s="221"/>
      <c r="D73" s="214">
        <v>2022</v>
      </c>
      <c r="E73" s="415">
        <f t="shared" si="1"/>
        <v>397</v>
      </c>
      <c r="F73" s="415">
        <v>173</v>
      </c>
      <c r="G73" s="415">
        <v>224</v>
      </c>
      <c r="H73" s="56"/>
      <c r="I73" s="56"/>
      <c r="J73" s="56"/>
      <c r="K73" s="218"/>
      <c r="L73" s="222"/>
    </row>
    <row r="74" spans="1:17" s="202" customFormat="1" ht="15" customHeight="1">
      <c r="B74" s="215"/>
      <c r="C74" s="221"/>
      <c r="D74" s="214">
        <v>2023</v>
      </c>
      <c r="E74" s="415">
        <f t="shared" si="1"/>
        <v>475</v>
      </c>
      <c r="F74" s="415">
        <v>220</v>
      </c>
      <c r="G74" s="415">
        <v>255</v>
      </c>
      <c r="H74" s="56"/>
      <c r="I74" s="56"/>
      <c r="J74" s="56"/>
      <c r="K74" s="218"/>
      <c r="L74" s="222"/>
    </row>
    <row r="75" spans="1:17" s="202" customFormat="1" ht="8.1" customHeight="1">
      <c r="B75" s="215"/>
      <c r="C75" s="221"/>
      <c r="D75" s="214"/>
      <c r="E75" s="415"/>
      <c r="F75" s="415"/>
      <c r="G75" s="415"/>
      <c r="H75" s="56"/>
      <c r="I75" s="56"/>
      <c r="J75" s="56"/>
      <c r="K75" s="218"/>
      <c r="L75" s="222"/>
    </row>
    <row r="76" spans="1:17" s="202" customFormat="1" ht="15" customHeight="1">
      <c r="B76" s="215" t="s">
        <v>30</v>
      </c>
      <c r="C76" s="221"/>
      <c r="D76" s="214">
        <v>2021</v>
      </c>
      <c r="E76" s="415">
        <f t="shared" si="1"/>
        <v>1149</v>
      </c>
      <c r="F76" s="415">
        <v>526</v>
      </c>
      <c r="G76" s="415">
        <v>623</v>
      </c>
      <c r="H76" s="56"/>
      <c r="I76" s="56"/>
      <c r="J76" s="56"/>
      <c r="K76" s="218"/>
      <c r="L76" s="222"/>
    </row>
    <row r="77" spans="1:17" s="202" customFormat="1" ht="15" customHeight="1">
      <c r="B77" s="215"/>
      <c r="C77" s="221"/>
      <c r="D77" s="214">
        <v>2022</v>
      </c>
      <c r="E77" s="415">
        <f t="shared" si="1"/>
        <v>1454</v>
      </c>
      <c r="F77" s="415">
        <v>631</v>
      </c>
      <c r="G77" s="415">
        <v>823</v>
      </c>
      <c r="H77" s="56"/>
      <c r="I77" s="56"/>
      <c r="J77" s="56"/>
      <c r="K77" s="218"/>
      <c r="L77" s="222"/>
      <c r="M77" s="56"/>
      <c r="N77" s="56"/>
    </row>
    <row r="78" spans="1:17" s="202" customFormat="1" ht="15" customHeight="1">
      <c r="B78" s="215"/>
      <c r="C78" s="221"/>
      <c r="D78" s="214">
        <v>2023</v>
      </c>
      <c r="E78" s="415">
        <f t="shared" si="1"/>
        <v>1476</v>
      </c>
      <c r="F78" s="415">
        <v>652</v>
      </c>
      <c r="G78" s="415">
        <v>824</v>
      </c>
      <c r="H78" s="56"/>
      <c r="I78" s="56"/>
      <c r="J78" s="56"/>
      <c r="K78" s="218"/>
      <c r="L78" s="222"/>
      <c r="M78" s="56"/>
      <c r="N78" s="56"/>
      <c r="O78" s="225"/>
    </row>
    <row r="79" spans="1:17" s="437" customFormat="1" ht="8.1" customHeight="1" thickBot="1">
      <c r="A79" s="432"/>
      <c r="B79" s="433"/>
      <c r="C79" s="433"/>
      <c r="D79" s="434"/>
      <c r="E79" s="435"/>
      <c r="F79" s="436"/>
      <c r="G79" s="436"/>
      <c r="H79" s="432"/>
    </row>
    <row r="80" spans="1:17" s="420" customFormat="1" ht="15" customHeight="1">
      <c r="D80" s="421"/>
      <c r="H80" s="438" t="s">
        <v>922</v>
      </c>
    </row>
    <row r="81" spans="2:8" s="420" customFormat="1" ht="15" customHeight="1">
      <c r="D81" s="421"/>
      <c r="H81" s="439" t="s">
        <v>923</v>
      </c>
    </row>
    <row r="82" spans="2:8" s="420" customFormat="1" ht="8.1" customHeight="1">
      <c r="D82" s="421"/>
      <c r="H82" s="422"/>
    </row>
    <row r="83" spans="2:8" s="420" customFormat="1" ht="15" customHeight="1">
      <c r="B83" s="423" t="s">
        <v>1224</v>
      </c>
      <c r="D83" s="421"/>
    </row>
    <row r="84" spans="2:8" s="424" customFormat="1" ht="15" customHeight="1">
      <c r="B84" s="425" t="s">
        <v>924</v>
      </c>
      <c r="C84" s="426"/>
      <c r="D84" s="427"/>
      <c r="E84" s="428"/>
      <c r="F84" s="428"/>
      <c r="G84" s="428"/>
      <c r="H84" s="428"/>
    </row>
    <row r="85" spans="2:8" s="424" customFormat="1" ht="15" customHeight="1">
      <c r="B85" s="429" t="s">
        <v>925</v>
      </c>
      <c r="D85" s="430"/>
      <c r="E85" s="431"/>
      <c r="F85" s="431"/>
      <c r="G85" s="431"/>
      <c r="H85" s="431"/>
    </row>
  </sheetData>
  <printOptions horizontalCentered="1"/>
  <pageMargins left="0.55118110236220497" right="0.55118110236220497" top="0.39370078740157499" bottom="0.59055118110236204" header="0.39370078740157499" footer="0.39370078740157499"/>
  <pageSetup paperSize="9" scale="65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73">
    <tabColor rgb="FF92D050"/>
  </sheetPr>
  <dimension ref="A1:Q87"/>
  <sheetViews>
    <sheetView view="pageBreakPreview" zoomScale="80" zoomScaleNormal="100" workbookViewId="0">
      <selection activeCell="I21" sqref="I21"/>
    </sheetView>
  </sheetViews>
  <sheetFormatPr defaultColWidth="12.42578125" defaultRowHeight="15" customHeight="1"/>
  <cols>
    <col min="1" max="1" width="1.7109375" style="370" customWidth="1"/>
    <col min="2" max="2" width="12.7109375" style="370" customWidth="1"/>
    <col min="3" max="3" width="11.7109375" style="370" customWidth="1"/>
    <col min="4" max="4" width="16.28515625" style="371" customWidth="1"/>
    <col min="5" max="7" width="28.140625" style="370" customWidth="1"/>
    <col min="8" max="8" width="1.7109375" style="370" customWidth="1"/>
    <col min="9" max="9" width="18.140625" style="370" customWidth="1"/>
    <col min="10" max="16384" width="12.42578125" style="370"/>
  </cols>
  <sheetData>
    <row r="1" spans="1:13" ht="8.1" customHeight="1"/>
    <row r="2" spans="1:13" ht="8.1" customHeight="1"/>
    <row r="3" spans="1:13" s="372" customFormat="1" ht="16.5" customHeight="1">
      <c r="B3" s="373" t="s">
        <v>1003</v>
      </c>
      <c r="C3" s="374" t="s">
        <v>1330</v>
      </c>
      <c r="D3" s="375"/>
      <c r="E3" s="373"/>
      <c r="F3" s="373"/>
      <c r="G3" s="373"/>
      <c r="H3" s="374"/>
      <c r="I3" s="374"/>
      <c r="J3" s="374"/>
      <c r="K3" s="374"/>
      <c r="L3" s="374"/>
      <c r="M3" s="374"/>
    </row>
    <row r="4" spans="1:13" s="376" customFormat="1" ht="16.5" customHeight="1">
      <c r="B4" s="377" t="s">
        <v>1004</v>
      </c>
      <c r="C4" s="378" t="s">
        <v>1331</v>
      </c>
      <c r="D4" s="379"/>
      <c r="E4" s="380"/>
      <c r="F4" s="380"/>
      <c r="G4" s="380"/>
      <c r="H4" s="381"/>
      <c r="I4" s="381"/>
      <c r="J4" s="381"/>
      <c r="K4" s="381"/>
      <c r="L4" s="381"/>
      <c r="M4" s="381"/>
    </row>
    <row r="5" spans="1:13" s="376" customFormat="1" ht="16.5" customHeight="1">
      <c r="B5" s="377"/>
      <c r="C5" s="378" t="s">
        <v>142</v>
      </c>
      <c r="D5" s="379"/>
      <c r="E5" s="380"/>
      <c r="F5" s="380"/>
      <c r="G5" s="380"/>
      <c r="H5" s="381"/>
      <c r="I5" s="381"/>
      <c r="J5" s="381"/>
      <c r="K5" s="381"/>
      <c r="L5" s="381"/>
      <c r="M5" s="381"/>
    </row>
    <row r="6" spans="1:13" ht="8.1" customHeight="1" thickBot="1">
      <c r="B6" s="382"/>
      <c r="C6" s="382"/>
      <c r="D6" s="383"/>
      <c r="E6" s="384"/>
      <c r="F6" s="385"/>
      <c r="G6" s="385"/>
    </row>
    <row r="7" spans="1:13" s="393" customFormat="1" ht="8.1" customHeight="1" thickTop="1">
      <c r="A7" s="386"/>
      <c r="B7" s="387"/>
      <c r="C7" s="388"/>
      <c r="D7" s="389"/>
      <c r="E7" s="390"/>
      <c r="F7" s="391"/>
      <c r="G7" s="391"/>
      <c r="H7" s="392"/>
    </row>
    <row r="8" spans="1:13" s="393" customFormat="1" ht="15" customHeight="1">
      <c r="A8" s="394"/>
      <c r="B8" s="394" t="s">
        <v>2</v>
      </c>
      <c r="C8" s="388"/>
      <c r="D8" s="395" t="s">
        <v>3</v>
      </c>
      <c r="E8" s="396" t="s">
        <v>4</v>
      </c>
      <c r="F8" s="396" t="s">
        <v>37</v>
      </c>
      <c r="G8" s="396" t="s">
        <v>38</v>
      </c>
      <c r="H8" s="395"/>
    </row>
    <row r="9" spans="1:13" s="393" customFormat="1" ht="15" customHeight="1">
      <c r="A9" s="397"/>
      <c r="B9" s="398" t="s">
        <v>7</v>
      </c>
      <c r="C9" s="399"/>
      <c r="D9" s="400" t="s">
        <v>8</v>
      </c>
      <c r="E9" s="401" t="s">
        <v>9</v>
      </c>
      <c r="F9" s="401" t="s">
        <v>39</v>
      </c>
      <c r="G9" s="401" t="s">
        <v>40</v>
      </c>
      <c r="H9" s="400"/>
    </row>
    <row r="10" spans="1:13" s="393" customFormat="1" ht="8.1" customHeight="1">
      <c r="A10" s="402"/>
      <c r="B10" s="402"/>
      <c r="C10" s="403"/>
      <c r="D10" s="404"/>
      <c r="E10" s="405"/>
      <c r="F10" s="405"/>
      <c r="G10" s="405"/>
      <c r="H10" s="406"/>
    </row>
    <row r="11" spans="1:13" s="393" customFormat="1" ht="8.1" customHeight="1">
      <c r="A11" s="407"/>
      <c r="B11" s="407"/>
      <c r="C11" s="408"/>
      <c r="D11" s="409"/>
      <c r="E11" s="410"/>
      <c r="F11" s="410"/>
      <c r="G11" s="410"/>
      <c r="H11" s="410"/>
      <c r="I11" s="370"/>
    </row>
    <row r="12" spans="1:13" ht="15" customHeight="1">
      <c r="B12" s="208" t="s">
        <v>14</v>
      </c>
      <c r="C12" s="411"/>
      <c r="D12" s="209">
        <v>2020</v>
      </c>
      <c r="E12" s="412">
        <f>SUM(F12:G12)</f>
        <v>41408</v>
      </c>
      <c r="F12" s="412">
        <f>SUM(F16,F20,F24,F28,F32,F36,F40,F44,F48,F52,F56,F60,F64,F68,F72,F76,)</f>
        <v>15834</v>
      </c>
      <c r="G12" s="412">
        <f>SUM(G16,G20,G24,G28,G32,G36,G40,G44,G48,G52,G56,G60,G64,G68,G72,G76,)</f>
        <v>25574</v>
      </c>
    </row>
    <row r="13" spans="1:13" ht="15" customHeight="1">
      <c r="B13" s="208"/>
      <c r="C13" s="413"/>
      <c r="D13" s="209">
        <v>2021</v>
      </c>
      <c r="E13" s="412">
        <f>SUM(F13:G13)</f>
        <v>29022</v>
      </c>
      <c r="F13" s="412">
        <f t="shared" ref="F13:G13" si="0">SUM(F17,F21,F25,F29,F33,F37,F41,F45,F49,F53,F57,F61,F65,F69,F73,F77,)</f>
        <v>11320</v>
      </c>
      <c r="G13" s="412">
        <f t="shared" si="0"/>
        <v>17702</v>
      </c>
    </row>
    <row r="14" spans="1:13" ht="15" customHeight="1">
      <c r="B14" s="208"/>
      <c r="C14" s="413"/>
      <c r="D14" s="209">
        <v>2022</v>
      </c>
      <c r="E14" s="412">
        <f>SUM(F14:G14)</f>
        <v>31090</v>
      </c>
      <c r="F14" s="412">
        <f t="shared" ref="F14:G14" si="1">SUM(F18,F22,F26,F30,F34,F38,F42,F46,F50,F54,F58,F62,F66,F70,F74,F78,)</f>
        <v>11671</v>
      </c>
      <c r="G14" s="412">
        <f t="shared" si="1"/>
        <v>19419</v>
      </c>
    </row>
    <row r="15" spans="1:13" ht="8.1" customHeight="1">
      <c r="B15" s="208"/>
      <c r="C15" s="414"/>
      <c r="D15" s="214"/>
      <c r="E15" s="415"/>
      <c r="F15" s="415"/>
      <c r="G15" s="415"/>
    </row>
    <row r="16" spans="1:13" ht="15" customHeight="1">
      <c r="B16" s="215" t="s">
        <v>15</v>
      </c>
      <c r="C16" s="414"/>
      <c r="D16" s="214">
        <v>2020</v>
      </c>
      <c r="E16" s="415">
        <f t="shared" ref="E16:E78" si="2">SUM(F16:G16)</f>
        <v>3988</v>
      </c>
      <c r="F16" s="415">
        <v>1556</v>
      </c>
      <c r="G16" s="415">
        <v>2432</v>
      </c>
    </row>
    <row r="17" spans="1:7" ht="15" customHeight="1">
      <c r="B17" s="215"/>
      <c r="C17" s="414"/>
      <c r="D17" s="214">
        <v>2021</v>
      </c>
      <c r="E17" s="415">
        <f t="shared" si="2"/>
        <v>2722</v>
      </c>
      <c r="F17" s="415">
        <v>1036</v>
      </c>
      <c r="G17" s="415">
        <v>1686</v>
      </c>
    </row>
    <row r="18" spans="1:7" ht="15" customHeight="1">
      <c r="B18" s="215"/>
      <c r="C18" s="414"/>
      <c r="D18" s="214">
        <v>2022</v>
      </c>
      <c r="E18" s="415">
        <f t="shared" si="2"/>
        <v>3100</v>
      </c>
      <c r="F18" s="415">
        <v>1181</v>
      </c>
      <c r="G18" s="415">
        <v>1919</v>
      </c>
    </row>
    <row r="19" spans="1:7" ht="8.1" customHeight="1">
      <c r="A19" s="417"/>
      <c r="B19" s="215"/>
      <c r="C19" s="414"/>
      <c r="D19" s="214"/>
      <c r="E19" s="415"/>
      <c r="F19" s="415"/>
      <c r="G19" s="415"/>
    </row>
    <row r="20" spans="1:7" ht="15" customHeight="1">
      <c r="B20" s="215" t="s">
        <v>16</v>
      </c>
      <c r="C20" s="414"/>
      <c r="D20" s="214">
        <v>2020</v>
      </c>
      <c r="E20" s="415">
        <f t="shared" si="2"/>
        <v>3103</v>
      </c>
      <c r="F20" s="415">
        <v>1018</v>
      </c>
      <c r="G20" s="415">
        <v>2085</v>
      </c>
    </row>
    <row r="21" spans="1:7" s="417" customFormat="1" ht="15" customHeight="1">
      <c r="A21" s="370"/>
      <c r="B21" s="215"/>
      <c r="C21" s="414"/>
      <c r="D21" s="214">
        <v>2021</v>
      </c>
      <c r="E21" s="415">
        <f t="shared" si="2"/>
        <v>2029</v>
      </c>
      <c r="F21" s="415">
        <v>714</v>
      </c>
      <c r="G21" s="415">
        <v>1315</v>
      </c>
    </row>
    <row r="22" spans="1:7" s="417" customFormat="1" ht="15" customHeight="1">
      <c r="A22" s="370"/>
      <c r="B22" s="215"/>
      <c r="C22" s="414"/>
      <c r="D22" s="214">
        <v>2022</v>
      </c>
      <c r="E22" s="415">
        <f t="shared" si="2"/>
        <v>2270</v>
      </c>
      <c r="F22" s="415">
        <v>780</v>
      </c>
      <c r="G22" s="415">
        <v>1490</v>
      </c>
    </row>
    <row r="23" spans="1:7" ht="8.1" customHeight="1">
      <c r="B23" s="215"/>
      <c r="C23" s="414"/>
      <c r="D23" s="214"/>
      <c r="E23" s="415"/>
      <c r="F23" s="415"/>
      <c r="G23" s="415"/>
    </row>
    <row r="24" spans="1:7" ht="15" customHeight="1">
      <c r="B24" s="215" t="s">
        <v>17</v>
      </c>
      <c r="C24" s="414"/>
      <c r="D24" s="214">
        <v>2020</v>
      </c>
      <c r="E24" s="415">
        <f t="shared" si="2"/>
        <v>3429</v>
      </c>
      <c r="F24" s="415">
        <v>1299</v>
      </c>
      <c r="G24" s="415">
        <v>2130</v>
      </c>
    </row>
    <row r="25" spans="1:7" ht="15" customHeight="1">
      <c r="B25" s="215"/>
      <c r="C25" s="414"/>
      <c r="D25" s="214">
        <v>2021</v>
      </c>
      <c r="E25" s="415">
        <f t="shared" si="2"/>
        <v>2016</v>
      </c>
      <c r="F25" s="415">
        <v>704</v>
      </c>
      <c r="G25" s="415">
        <v>1312</v>
      </c>
    </row>
    <row r="26" spans="1:7" ht="15" customHeight="1">
      <c r="B26" s="215"/>
      <c r="C26" s="414"/>
      <c r="D26" s="214">
        <v>2022</v>
      </c>
      <c r="E26" s="415">
        <f t="shared" si="2"/>
        <v>2125</v>
      </c>
      <c r="F26" s="415">
        <v>659</v>
      </c>
      <c r="G26" s="415">
        <v>1466</v>
      </c>
    </row>
    <row r="27" spans="1:7" ht="8.1" customHeight="1">
      <c r="B27" s="215"/>
      <c r="C27" s="414"/>
      <c r="D27" s="214"/>
      <c r="E27" s="415"/>
      <c r="F27" s="415"/>
      <c r="G27" s="415"/>
    </row>
    <row r="28" spans="1:7" ht="15" customHeight="1">
      <c r="B28" s="215" t="s">
        <v>18</v>
      </c>
      <c r="C28" s="414"/>
      <c r="D28" s="214">
        <v>2020</v>
      </c>
      <c r="E28" s="415">
        <f t="shared" si="2"/>
        <v>1371</v>
      </c>
      <c r="F28" s="415">
        <v>530</v>
      </c>
      <c r="G28" s="415">
        <v>841</v>
      </c>
    </row>
    <row r="29" spans="1:7" ht="15" customHeight="1">
      <c r="B29" s="215"/>
      <c r="C29" s="414"/>
      <c r="D29" s="214">
        <v>2021</v>
      </c>
      <c r="E29" s="415">
        <f t="shared" si="2"/>
        <v>816</v>
      </c>
      <c r="F29" s="415">
        <v>280</v>
      </c>
      <c r="G29" s="415">
        <v>536</v>
      </c>
    </row>
    <row r="30" spans="1:7" ht="15" customHeight="1">
      <c r="B30" s="215"/>
      <c r="C30" s="414"/>
      <c r="D30" s="214">
        <v>2022</v>
      </c>
      <c r="E30" s="415">
        <f t="shared" si="2"/>
        <v>1003</v>
      </c>
      <c r="F30" s="415">
        <v>372</v>
      </c>
      <c r="G30" s="415">
        <v>631</v>
      </c>
    </row>
    <row r="31" spans="1:7" ht="8.1" customHeight="1">
      <c r="B31" s="215"/>
      <c r="C31" s="414"/>
      <c r="D31" s="214"/>
      <c r="E31" s="415"/>
      <c r="F31" s="415"/>
      <c r="G31" s="415"/>
    </row>
    <row r="32" spans="1:7" ht="15" customHeight="1">
      <c r="B32" s="215" t="s">
        <v>19</v>
      </c>
      <c r="C32" s="414"/>
      <c r="D32" s="214">
        <v>2020</v>
      </c>
      <c r="E32" s="415">
        <f t="shared" si="2"/>
        <v>1799</v>
      </c>
      <c r="F32" s="415">
        <v>669</v>
      </c>
      <c r="G32" s="415">
        <v>1130</v>
      </c>
    </row>
    <row r="33" spans="2:7" ht="15" customHeight="1">
      <c r="B33" s="215"/>
      <c r="C33" s="414"/>
      <c r="D33" s="214">
        <v>2021</v>
      </c>
      <c r="E33" s="415">
        <f t="shared" si="2"/>
        <v>1210</v>
      </c>
      <c r="F33" s="415">
        <v>449</v>
      </c>
      <c r="G33" s="415">
        <v>761</v>
      </c>
    </row>
    <row r="34" spans="2:7" ht="15" customHeight="1">
      <c r="B34" s="215"/>
      <c r="C34" s="414"/>
      <c r="D34" s="214">
        <v>2022</v>
      </c>
      <c r="E34" s="415">
        <f t="shared" si="2"/>
        <v>1356</v>
      </c>
      <c r="F34" s="415">
        <v>500</v>
      </c>
      <c r="G34" s="415">
        <v>856</v>
      </c>
    </row>
    <row r="35" spans="2:7" ht="8.1" customHeight="1">
      <c r="B35" s="215"/>
      <c r="C35" s="414"/>
      <c r="D35" s="214"/>
      <c r="E35" s="415"/>
      <c r="F35" s="415"/>
      <c r="G35" s="415"/>
    </row>
    <row r="36" spans="2:7" ht="15" customHeight="1">
      <c r="B36" s="215" t="s">
        <v>20</v>
      </c>
      <c r="C36" s="414"/>
      <c r="D36" s="214">
        <v>2020</v>
      </c>
      <c r="E36" s="415">
        <f t="shared" si="2"/>
        <v>2334</v>
      </c>
      <c r="F36" s="415">
        <v>811</v>
      </c>
      <c r="G36" s="415">
        <v>1523</v>
      </c>
    </row>
    <row r="37" spans="2:7" ht="15" customHeight="1">
      <c r="B37" s="215"/>
      <c r="C37" s="414"/>
      <c r="D37" s="214">
        <v>2021</v>
      </c>
      <c r="E37" s="415">
        <f t="shared" si="2"/>
        <v>1608</v>
      </c>
      <c r="F37" s="415">
        <v>564</v>
      </c>
      <c r="G37" s="415">
        <v>1044</v>
      </c>
    </row>
    <row r="38" spans="2:7" ht="15" customHeight="1">
      <c r="B38" s="215"/>
      <c r="C38" s="414"/>
      <c r="D38" s="214">
        <v>2022</v>
      </c>
      <c r="E38" s="415">
        <f t="shared" si="2"/>
        <v>1554</v>
      </c>
      <c r="F38" s="415">
        <v>550</v>
      </c>
      <c r="G38" s="415">
        <v>1004</v>
      </c>
    </row>
    <row r="39" spans="2:7" ht="8.1" customHeight="1">
      <c r="B39" s="215"/>
      <c r="C39" s="414"/>
      <c r="D39" s="214"/>
      <c r="E39" s="415"/>
      <c r="F39" s="415"/>
      <c r="G39" s="415"/>
    </row>
    <row r="40" spans="2:7" ht="15" customHeight="1">
      <c r="B40" s="215" t="s">
        <v>21</v>
      </c>
      <c r="C40" s="414"/>
      <c r="D40" s="214">
        <v>2020</v>
      </c>
      <c r="E40" s="415">
        <f t="shared" si="2"/>
        <v>1818</v>
      </c>
      <c r="F40" s="415">
        <v>738</v>
      </c>
      <c r="G40" s="415">
        <v>1080</v>
      </c>
    </row>
    <row r="41" spans="2:7" ht="15" customHeight="1">
      <c r="B41" s="215"/>
      <c r="C41" s="414"/>
      <c r="D41" s="214">
        <v>2021</v>
      </c>
      <c r="E41" s="415">
        <f t="shared" si="2"/>
        <v>1347</v>
      </c>
      <c r="F41" s="415">
        <v>570</v>
      </c>
      <c r="G41" s="415">
        <v>777</v>
      </c>
    </row>
    <row r="42" spans="2:7" ht="15" customHeight="1">
      <c r="B42" s="215"/>
      <c r="C42" s="414"/>
      <c r="D42" s="214">
        <v>2022</v>
      </c>
      <c r="E42" s="415">
        <f t="shared" si="2"/>
        <v>1482</v>
      </c>
      <c r="F42" s="415">
        <v>569</v>
      </c>
      <c r="G42" s="415">
        <v>913</v>
      </c>
    </row>
    <row r="43" spans="2:7" ht="8.1" customHeight="1">
      <c r="B43" s="215"/>
      <c r="C43" s="414"/>
      <c r="D43" s="214"/>
      <c r="E43" s="415"/>
      <c r="F43" s="415"/>
      <c r="G43" s="415"/>
    </row>
    <row r="44" spans="2:7" ht="15" customHeight="1">
      <c r="B44" s="215" t="s">
        <v>22</v>
      </c>
      <c r="C44" s="414"/>
      <c r="D44" s="214">
        <v>2020</v>
      </c>
      <c r="E44" s="415">
        <f t="shared" si="2"/>
        <v>3754</v>
      </c>
      <c r="F44" s="415">
        <v>1378</v>
      </c>
      <c r="G44" s="415">
        <v>2376</v>
      </c>
    </row>
    <row r="45" spans="2:7" ht="15" customHeight="1">
      <c r="B45" s="215"/>
      <c r="C45" s="414"/>
      <c r="D45" s="214">
        <v>2021</v>
      </c>
      <c r="E45" s="415">
        <f t="shared" si="2"/>
        <v>2441</v>
      </c>
      <c r="F45" s="415">
        <v>927</v>
      </c>
      <c r="G45" s="415">
        <v>1514</v>
      </c>
    </row>
    <row r="46" spans="2:7" ht="15" customHeight="1">
      <c r="B46" s="215"/>
      <c r="C46" s="414"/>
      <c r="D46" s="214">
        <v>2022</v>
      </c>
      <c r="E46" s="415">
        <f t="shared" si="2"/>
        <v>2463</v>
      </c>
      <c r="F46" s="415">
        <v>958</v>
      </c>
      <c r="G46" s="415">
        <v>1505</v>
      </c>
    </row>
    <row r="47" spans="2:7" ht="8.1" customHeight="1">
      <c r="B47" s="215"/>
      <c r="C47" s="414"/>
      <c r="D47" s="214"/>
      <c r="E47" s="415"/>
      <c r="F47" s="415"/>
      <c r="G47" s="415"/>
    </row>
    <row r="48" spans="2:7" ht="15" customHeight="1">
      <c r="B48" s="215" t="s">
        <v>23</v>
      </c>
      <c r="C48" s="414"/>
      <c r="D48" s="214">
        <v>2020</v>
      </c>
      <c r="E48" s="415">
        <f t="shared" si="2"/>
        <v>384</v>
      </c>
      <c r="F48" s="415">
        <v>132</v>
      </c>
      <c r="G48" s="415">
        <v>252</v>
      </c>
    </row>
    <row r="49" spans="2:7" ht="15" customHeight="1">
      <c r="B49" s="215"/>
      <c r="C49" s="414"/>
      <c r="D49" s="214">
        <v>2021</v>
      </c>
      <c r="E49" s="415">
        <f t="shared" si="2"/>
        <v>243</v>
      </c>
      <c r="F49" s="415">
        <v>85</v>
      </c>
      <c r="G49" s="415">
        <v>158</v>
      </c>
    </row>
    <row r="50" spans="2:7" ht="15" customHeight="1">
      <c r="B50" s="215"/>
      <c r="C50" s="414"/>
      <c r="D50" s="214">
        <v>2022</v>
      </c>
      <c r="E50" s="415">
        <f t="shared" si="2"/>
        <v>284</v>
      </c>
      <c r="F50" s="415">
        <v>109</v>
      </c>
      <c r="G50" s="415">
        <v>175</v>
      </c>
    </row>
    <row r="51" spans="2:7" ht="8.1" customHeight="1">
      <c r="B51" s="215"/>
      <c r="C51" s="414"/>
      <c r="D51" s="214"/>
      <c r="E51" s="415"/>
      <c r="F51" s="415"/>
      <c r="G51" s="415"/>
    </row>
    <row r="52" spans="2:7" ht="15" customHeight="1">
      <c r="B52" s="215" t="s">
        <v>24</v>
      </c>
      <c r="C52" s="414"/>
      <c r="D52" s="214">
        <v>2020</v>
      </c>
      <c r="E52" s="415">
        <f t="shared" si="2"/>
        <v>8069</v>
      </c>
      <c r="F52" s="415">
        <v>3192</v>
      </c>
      <c r="G52" s="415">
        <v>4877</v>
      </c>
    </row>
    <row r="53" spans="2:7" ht="15" customHeight="1">
      <c r="B53" s="215"/>
      <c r="C53" s="414"/>
      <c r="D53" s="214">
        <v>2021</v>
      </c>
      <c r="E53" s="415">
        <f t="shared" si="2"/>
        <v>6360</v>
      </c>
      <c r="F53" s="415">
        <v>2695</v>
      </c>
      <c r="G53" s="415">
        <v>3665</v>
      </c>
    </row>
    <row r="54" spans="2:7" ht="15" customHeight="1">
      <c r="B54" s="215"/>
      <c r="C54" s="414"/>
      <c r="D54" s="214">
        <v>2022</v>
      </c>
      <c r="E54" s="415">
        <f t="shared" si="2"/>
        <v>6864</v>
      </c>
      <c r="F54" s="415">
        <v>2775</v>
      </c>
      <c r="G54" s="415">
        <v>4089</v>
      </c>
    </row>
    <row r="55" spans="2:7" ht="8.1" customHeight="1">
      <c r="B55" s="215"/>
      <c r="C55" s="414"/>
      <c r="D55" s="214"/>
      <c r="E55" s="415"/>
      <c r="F55" s="415"/>
      <c r="G55" s="415"/>
    </row>
    <row r="56" spans="2:7" ht="15" customHeight="1">
      <c r="B56" s="215" t="s">
        <v>25</v>
      </c>
      <c r="C56" s="414"/>
      <c r="D56" s="214">
        <v>2020</v>
      </c>
      <c r="E56" s="415">
        <f t="shared" si="2"/>
        <v>2072</v>
      </c>
      <c r="F56" s="415">
        <v>704</v>
      </c>
      <c r="G56" s="415">
        <v>1368</v>
      </c>
    </row>
    <row r="57" spans="2:7" ht="15" customHeight="1">
      <c r="B57" s="215"/>
      <c r="C57" s="414"/>
      <c r="D57" s="214">
        <v>2021</v>
      </c>
      <c r="E57" s="415">
        <f t="shared" si="2"/>
        <v>1493</v>
      </c>
      <c r="F57" s="415">
        <v>540</v>
      </c>
      <c r="G57" s="415">
        <v>953</v>
      </c>
    </row>
    <row r="58" spans="2:7" ht="15" customHeight="1">
      <c r="B58" s="215"/>
      <c r="C58" s="414"/>
      <c r="D58" s="214">
        <v>2022</v>
      </c>
      <c r="E58" s="415">
        <f t="shared" si="2"/>
        <v>1607</v>
      </c>
      <c r="F58" s="415">
        <v>527</v>
      </c>
      <c r="G58" s="415">
        <v>1080</v>
      </c>
    </row>
    <row r="59" spans="2:7" ht="8.1" customHeight="1">
      <c r="B59" s="215"/>
      <c r="C59" s="414"/>
      <c r="D59" s="214"/>
      <c r="E59" s="415"/>
      <c r="F59" s="415"/>
      <c r="G59" s="415"/>
    </row>
    <row r="60" spans="2:7" ht="15" customHeight="1">
      <c r="B60" s="215" t="s">
        <v>26</v>
      </c>
      <c r="C60" s="414"/>
      <c r="D60" s="214">
        <v>2020</v>
      </c>
      <c r="E60" s="415">
        <f t="shared" si="2"/>
        <v>3580</v>
      </c>
      <c r="F60" s="415">
        <v>1495</v>
      </c>
      <c r="G60" s="415">
        <v>2085</v>
      </c>
    </row>
    <row r="61" spans="2:7" ht="15" customHeight="1">
      <c r="B61" s="215"/>
      <c r="C61" s="414"/>
      <c r="D61" s="214">
        <v>2021</v>
      </c>
      <c r="E61" s="415">
        <f t="shared" si="2"/>
        <v>2284</v>
      </c>
      <c r="F61" s="415">
        <v>929</v>
      </c>
      <c r="G61" s="415">
        <v>1355</v>
      </c>
    </row>
    <row r="62" spans="2:7" ht="15" customHeight="1">
      <c r="B62" s="215"/>
      <c r="C62" s="414"/>
      <c r="D62" s="214">
        <v>2022</v>
      </c>
      <c r="E62" s="415">
        <f t="shared" si="2"/>
        <v>2423</v>
      </c>
      <c r="F62" s="415">
        <v>875</v>
      </c>
      <c r="G62" s="415">
        <v>1548</v>
      </c>
    </row>
    <row r="63" spans="2:7" ht="8.1" customHeight="1">
      <c r="B63" s="215"/>
      <c r="C63" s="414"/>
      <c r="D63" s="214"/>
      <c r="E63" s="415"/>
      <c r="F63" s="415"/>
      <c r="G63" s="415"/>
    </row>
    <row r="64" spans="2:7" ht="15" customHeight="1">
      <c r="B64" s="215" t="s">
        <v>27</v>
      </c>
      <c r="C64" s="414"/>
      <c r="D64" s="214">
        <v>2020</v>
      </c>
      <c r="E64" s="415">
        <f t="shared" si="2"/>
        <v>2995</v>
      </c>
      <c r="F64" s="415">
        <v>1148</v>
      </c>
      <c r="G64" s="415">
        <v>1847</v>
      </c>
    </row>
    <row r="65" spans="1:17" ht="15" customHeight="1">
      <c r="B65" s="215"/>
      <c r="C65" s="414"/>
      <c r="D65" s="214">
        <v>2021</v>
      </c>
      <c r="E65" s="415">
        <f t="shared" si="2"/>
        <v>2301</v>
      </c>
      <c r="F65" s="415">
        <v>908</v>
      </c>
      <c r="G65" s="415">
        <v>1393</v>
      </c>
    </row>
    <row r="66" spans="1:17" ht="15" customHeight="1">
      <c r="B66" s="215"/>
      <c r="C66" s="414"/>
      <c r="D66" s="214">
        <v>2022</v>
      </c>
      <c r="E66" s="415">
        <f t="shared" si="2"/>
        <v>2214</v>
      </c>
      <c r="F66" s="415">
        <v>834</v>
      </c>
      <c r="G66" s="415">
        <v>1380</v>
      </c>
    </row>
    <row r="67" spans="1:17" s="202" customFormat="1" ht="8.1" customHeight="1">
      <c r="B67" s="215"/>
      <c r="C67" s="203"/>
      <c r="D67" s="214"/>
      <c r="E67" s="415"/>
      <c r="F67" s="415"/>
      <c r="G67" s="415"/>
      <c r="H67" s="56"/>
      <c r="I67" s="56"/>
      <c r="J67" s="56"/>
      <c r="K67" s="56"/>
      <c r="O67" s="219"/>
      <c r="P67" s="56"/>
      <c r="Q67" s="56"/>
    </row>
    <row r="68" spans="1:17" s="202" customFormat="1" ht="15" customHeight="1">
      <c r="B68" s="215" t="s">
        <v>28</v>
      </c>
      <c r="C68" s="221"/>
      <c r="D68" s="214">
        <v>2020</v>
      </c>
      <c r="E68" s="415">
        <f t="shared" si="2"/>
        <v>2487</v>
      </c>
      <c r="F68" s="415">
        <v>1075</v>
      </c>
      <c r="G68" s="415">
        <v>1412</v>
      </c>
      <c r="H68" s="56"/>
      <c r="I68" s="56"/>
      <c r="J68" s="56"/>
      <c r="K68" s="218"/>
      <c r="L68" s="222"/>
    </row>
    <row r="69" spans="1:17" s="202" customFormat="1" ht="15" customHeight="1">
      <c r="B69" s="215"/>
      <c r="C69" s="221"/>
      <c r="D69" s="214">
        <v>2021</v>
      </c>
      <c r="E69" s="415">
        <f t="shared" si="2"/>
        <v>2004</v>
      </c>
      <c r="F69" s="415">
        <v>858</v>
      </c>
      <c r="G69" s="415">
        <v>1146</v>
      </c>
      <c r="H69" s="56"/>
      <c r="I69" s="56"/>
      <c r="J69" s="56"/>
      <c r="K69" s="218"/>
      <c r="L69" s="222"/>
    </row>
    <row r="70" spans="1:17" s="202" customFormat="1" ht="15" customHeight="1">
      <c r="B70" s="215"/>
      <c r="C70" s="221"/>
      <c r="D70" s="214">
        <v>2022</v>
      </c>
      <c r="E70" s="415">
        <f t="shared" si="2"/>
        <v>2174</v>
      </c>
      <c r="F70" s="415">
        <v>907</v>
      </c>
      <c r="G70" s="415">
        <v>1267</v>
      </c>
      <c r="H70" s="56"/>
      <c r="I70" s="56"/>
      <c r="J70" s="56"/>
      <c r="K70" s="218"/>
      <c r="L70" s="222"/>
    </row>
    <row r="71" spans="1:17" s="202" customFormat="1" ht="8.1" customHeight="1">
      <c r="B71" s="215"/>
      <c r="C71" s="221"/>
      <c r="D71" s="214"/>
      <c r="E71" s="415"/>
      <c r="F71" s="415"/>
      <c r="G71" s="415"/>
      <c r="H71" s="56"/>
      <c r="I71" s="56"/>
      <c r="J71" s="56"/>
      <c r="K71" s="218"/>
      <c r="L71" s="222"/>
    </row>
    <row r="72" spans="1:17" s="202" customFormat="1" ht="15" customHeight="1">
      <c r="B72" s="215" t="s">
        <v>29</v>
      </c>
      <c r="C72" s="221"/>
      <c r="D72" s="214">
        <v>2020</v>
      </c>
      <c r="E72" s="415">
        <f t="shared" si="2"/>
        <v>86</v>
      </c>
      <c r="F72" s="415">
        <v>46</v>
      </c>
      <c r="G72" s="415">
        <v>40</v>
      </c>
      <c r="H72" s="56"/>
      <c r="I72" s="56"/>
      <c r="J72" s="56"/>
      <c r="K72" s="218"/>
      <c r="L72" s="222"/>
    </row>
    <row r="73" spans="1:17" s="202" customFormat="1" ht="15" customHeight="1">
      <c r="B73" s="215"/>
      <c r="C73" s="221"/>
      <c r="D73" s="214">
        <v>2021</v>
      </c>
      <c r="E73" s="415">
        <f t="shared" si="2"/>
        <v>64</v>
      </c>
      <c r="F73" s="415">
        <v>24</v>
      </c>
      <c r="G73" s="415">
        <v>40</v>
      </c>
      <c r="H73" s="56"/>
      <c r="I73" s="56"/>
      <c r="J73" s="56"/>
      <c r="K73" s="218"/>
      <c r="L73" s="222"/>
    </row>
    <row r="74" spans="1:17" s="202" customFormat="1" ht="15" customHeight="1">
      <c r="B74" s="215"/>
      <c r="C74" s="221"/>
      <c r="D74" s="214">
        <v>2022</v>
      </c>
      <c r="E74" s="415">
        <f t="shared" si="2"/>
        <v>62</v>
      </c>
      <c r="F74" s="415">
        <v>27</v>
      </c>
      <c r="G74" s="415">
        <v>35</v>
      </c>
      <c r="H74" s="56"/>
      <c r="I74" s="56"/>
      <c r="J74" s="56"/>
      <c r="K74" s="218"/>
      <c r="L74" s="222"/>
    </row>
    <row r="75" spans="1:17" s="202" customFormat="1" ht="8.1" customHeight="1">
      <c r="B75" s="215"/>
      <c r="C75" s="221"/>
      <c r="D75" s="214"/>
      <c r="E75" s="415"/>
      <c r="F75" s="415"/>
      <c r="G75" s="415"/>
      <c r="H75" s="56"/>
      <c r="I75" s="56"/>
      <c r="J75" s="56"/>
      <c r="K75" s="218"/>
      <c r="L75" s="222"/>
    </row>
    <row r="76" spans="1:17" s="202" customFormat="1" ht="15" customHeight="1">
      <c r="B76" s="215" t="s">
        <v>30</v>
      </c>
      <c r="C76" s="221"/>
      <c r="D76" s="214">
        <v>2020</v>
      </c>
      <c r="E76" s="415">
        <f t="shared" si="2"/>
        <v>139</v>
      </c>
      <c r="F76" s="415">
        <v>43</v>
      </c>
      <c r="G76" s="415">
        <v>96</v>
      </c>
      <c r="H76" s="56"/>
      <c r="I76" s="56"/>
      <c r="J76" s="56"/>
      <c r="K76" s="218"/>
      <c r="L76" s="222"/>
    </row>
    <row r="77" spans="1:17" s="202" customFormat="1" ht="15" customHeight="1">
      <c r="B77" s="215"/>
      <c r="C77" s="221"/>
      <c r="D77" s="214">
        <v>2021</v>
      </c>
      <c r="E77" s="415">
        <f t="shared" si="2"/>
        <v>84</v>
      </c>
      <c r="F77" s="415">
        <v>37</v>
      </c>
      <c r="G77" s="415">
        <v>47</v>
      </c>
      <c r="H77" s="56"/>
      <c r="I77" s="56"/>
      <c r="J77" s="56"/>
      <c r="K77" s="218"/>
      <c r="L77" s="222"/>
      <c r="M77" s="56"/>
      <c r="N77" s="56"/>
    </row>
    <row r="78" spans="1:17" s="202" customFormat="1" ht="15" customHeight="1">
      <c r="B78" s="215"/>
      <c r="C78" s="221"/>
      <c r="D78" s="214">
        <v>2022</v>
      </c>
      <c r="E78" s="415">
        <f t="shared" si="2"/>
        <v>109</v>
      </c>
      <c r="F78" s="415">
        <v>48</v>
      </c>
      <c r="G78" s="415">
        <v>61</v>
      </c>
      <c r="H78" s="56"/>
      <c r="I78" s="56"/>
      <c r="J78" s="56"/>
      <c r="K78" s="218"/>
      <c r="L78" s="222"/>
      <c r="M78" s="56"/>
      <c r="N78" s="56"/>
      <c r="O78" s="225"/>
    </row>
    <row r="79" spans="1:17" s="202" customFormat="1" ht="6.95" customHeight="1" thickBot="1">
      <c r="B79" s="227"/>
      <c r="C79" s="228"/>
      <c r="D79" s="229"/>
      <c r="E79" s="229"/>
      <c r="F79" s="230"/>
      <c r="G79" s="230"/>
      <c r="H79" s="230"/>
      <c r="I79" s="232"/>
      <c r="J79" s="232"/>
      <c r="K79" s="218"/>
      <c r="L79" s="222"/>
      <c r="M79" s="232"/>
      <c r="N79" s="232"/>
      <c r="O79" s="216"/>
    </row>
    <row r="80" spans="1:17" s="233" customFormat="1" ht="15.75" customHeight="1">
      <c r="A80" s="309"/>
      <c r="B80" s="234"/>
      <c r="D80" s="235"/>
      <c r="E80" s="310"/>
      <c r="H80" s="418" t="s">
        <v>905</v>
      </c>
    </row>
    <row r="81" spans="2:8" s="233" customFormat="1" ht="15.75" customHeight="1">
      <c r="D81" s="235"/>
      <c r="E81" s="310"/>
      <c r="H81" s="419" t="s">
        <v>883</v>
      </c>
    </row>
    <row r="82" spans="2:8" s="420" customFormat="1" ht="8.1" customHeight="1">
      <c r="D82" s="421"/>
      <c r="H82" s="422"/>
    </row>
    <row r="83" spans="2:8" s="420" customFormat="1" ht="15" customHeight="1">
      <c r="B83" s="423" t="s">
        <v>1224</v>
      </c>
      <c r="D83" s="421"/>
    </row>
    <row r="84" spans="2:8" s="424" customFormat="1" ht="15" customHeight="1">
      <c r="B84" s="425" t="s">
        <v>924</v>
      </c>
      <c r="C84" s="426"/>
      <c r="D84" s="427"/>
      <c r="E84" s="428"/>
      <c r="F84" s="428"/>
      <c r="G84" s="428"/>
      <c r="H84" s="428"/>
    </row>
    <row r="85" spans="2:8" s="424" customFormat="1" ht="15" customHeight="1">
      <c r="B85" s="429" t="s">
        <v>925</v>
      </c>
      <c r="D85" s="430"/>
      <c r="E85" s="431"/>
      <c r="F85" s="431"/>
      <c r="G85" s="431"/>
      <c r="H85" s="431"/>
    </row>
    <row r="86" spans="2:8" ht="15" customHeight="1">
      <c r="B86" s="215"/>
    </row>
    <row r="87" spans="2:8" ht="15" customHeight="1">
      <c r="B87" s="215"/>
    </row>
  </sheetData>
  <printOptions horizontalCentered="1"/>
  <pageMargins left="0.55118110236220474" right="0.55118110236220474" top="0.39370078740157483" bottom="0.59055118110236227" header="0.39370078740157483" footer="0.39370078740157483"/>
  <pageSetup paperSize="9" scale="65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64">
    <tabColor rgb="FFFF0000"/>
  </sheetPr>
  <dimension ref="A1:P50"/>
  <sheetViews>
    <sheetView showGridLines="0" view="pageBreakPreview" zoomScaleNormal="100" zoomScaleSheetLayoutView="100" workbookViewId="0">
      <selection activeCell="O48" sqref="O48"/>
    </sheetView>
  </sheetViews>
  <sheetFormatPr defaultColWidth="3.7109375" defaultRowHeight="16.5"/>
  <cols>
    <col min="1" max="1" width="1.5703125" style="317" customWidth="1"/>
    <col min="2" max="2" width="12.28515625" style="317" customWidth="1"/>
    <col min="3" max="3" width="3.7109375" style="317" customWidth="1"/>
    <col min="4" max="4" width="48.5703125" style="317" customWidth="1"/>
    <col min="5" max="5" width="1.5703125" style="317" customWidth="1"/>
    <col min="6" max="6" width="16.42578125" style="318" customWidth="1"/>
    <col min="7" max="7" width="3" style="317" customWidth="1"/>
    <col min="8" max="8" width="11.85546875" style="317" customWidth="1"/>
    <col min="9" max="9" width="5.42578125" style="317" customWidth="1"/>
    <col min="10" max="10" width="0.5703125" style="317" customWidth="1"/>
    <col min="11" max="255" width="8.42578125" style="317" customWidth="1"/>
    <col min="256" max="256" width="1.5703125" style="317" customWidth="1"/>
    <col min="257" max="16384" width="3.7109375" style="317"/>
  </cols>
  <sheetData>
    <row r="1" spans="1:10" ht="8.1" customHeight="1"/>
    <row r="2" spans="1:10" ht="8.1" customHeight="1"/>
    <row r="3" spans="1:10" ht="16.5" customHeight="1">
      <c r="B3" s="319" t="s">
        <v>1191</v>
      </c>
      <c r="C3" s="320" t="s">
        <v>898</v>
      </c>
    </row>
    <row r="4" spans="1:10" ht="13.5" customHeight="1">
      <c r="B4" s="321" t="s">
        <v>1192</v>
      </c>
      <c r="C4" s="322" t="s">
        <v>899</v>
      </c>
    </row>
    <row r="5" spans="1:10" ht="15" customHeight="1"/>
    <row r="6" spans="1:10" s="325" customFormat="1" ht="8.1" customHeight="1">
      <c r="A6" s="323"/>
      <c r="B6" s="323"/>
      <c r="C6" s="323"/>
      <c r="D6" s="323"/>
      <c r="E6" s="323"/>
      <c r="F6" s="324"/>
      <c r="G6" s="323"/>
      <c r="H6" s="323"/>
      <c r="I6" s="323"/>
      <c r="J6" s="323"/>
    </row>
    <row r="7" spans="1:10" s="325" customFormat="1" ht="13.5">
      <c r="A7" s="326"/>
      <c r="B7" s="327" t="s">
        <v>813</v>
      </c>
      <c r="C7" s="327"/>
      <c r="D7" s="326"/>
      <c r="E7" s="326"/>
      <c r="F7" s="328" t="s">
        <v>3</v>
      </c>
      <c r="G7" s="326"/>
      <c r="H7" s="329" t="s">
        <v>814</v>
      </c>
      <c r="I7" s="326"/>
      <c r="J7" s="326"/>
    </row>
    <row r="8" spans="1:10" s="325" customFormat="1" ht="15" customHeight="1">
      <c r="A8" s="326"/>
      <c r="B8" s="330" t="s">
        <v>815</v>
      </c>
      <c r="C8" s="330"/>
      <c r="D8" s="326"/>
      <c r="E8" s="326"/>
      <c r="F8" s="331" t="s">
        <v>8</v>
      </c>
      <c r="G8" s="326"/>
      <c r="H8" s="332"/>
      <c r="I8" s="326"/>
      <c r="J8" s="326"/>
    </row>
    <row r="9" spans="1:10" s="325" customFormat="1" ht="8.1" customHeight="1">
      <c r="A9" s="333"/>
      <c r="B9" s="334"/>
      <c r="C9" s="334"/>
      <c r="D9" s="333"/>
      <c r="E9" s="333"/>
      <c r="F9" s="335"/>
      <c r="G9" s="333"/>
      <c r="H9" s="336"/>
      <c r="I9" s="333"/>
      <c r="J9" s="326"/>
    </row>
    <row r="10" spans="1:10" s="325" customFormat="1" ht="8.1" customHeight="1">
      <c r="A10" s="326"/>
      <c r="B10" s="337"/>
      <c r="C10" s="337"/>
      <c r="D10" s="326"/>
      <c r="E10" s="326"/>
      <c r="F10" s="338"/>
      <c r="G10" s="326"/>
      <c r="H10" s="339"/>
      <c r="I10" s="326"/>
      <c r="J10" s="326"/>
    </row>
    <row r="11" spans="1:10" s="325" customFormat="1" ht="15" customHeight="1">
      <c r="A11" s="326"/>
      <c r="B11" s="327" t="s">
        <v>816</v>
      </c>
      <c r="C11" s="327"/>
      <c r="D11" s="326"/>
      <c r="E11" s="326"/>
      <c r="F11" s="340">
        <v>2018</v>
      </c>
      <c r="G11" s="326"/>
      <c r="H11" s="341">
        <v>46524.72</v>
      </c>
      <c r="I11" s="342"/>
    </row>
    <row r="12" spans="1:10" s="325" customFormat="1" ht="13.5">
      <c r="A12" s="326"/>
      <c r="B12" s="330" t="s">
        <v>817</v>
      </c>
      <c r="C12" s="330"/>
      <c r="D12" s="326"/>
      <c r="E12" s="326"/>
      <c r="F12" s="340">
        <v>2019</v>
      </c>
      <c r="G12" s="326"/>
      <c r="H12" s="343">
        <v>55752.1</v>
      </c>
      <c r="I12" s="342"/>
    </row>
    <row r="13" spans="1:10" s="325" customFormat="1" ht="13.5">
      <c r="A13" s="326"/>
      <c r="B13" s="330"/>
      <c r="C13" s="330"/>
      <c r="D13" s="326"/>
      <c r="E13" s="326"/>
      <c r="F13" s="344">
        <v>2020</v>
      </c>
      <c r="G13" s="326"/>
      <c r="H13" s="343" t="s">
        <v>881</v>
      </c>
      <c r="I13" s="342"/>
    </row>
    <row r="14" spans="1:10" s="325" customFormat="1" ht="13.5">
      <c r="A14" s="326"/>
      <c r="B14" s="330"/>
      <c r="C14" s="330"/>
      <c r="D14" s="326"/>
      <c r="E14" s="326"/>
      <c r="F14" s="338"/>
      <c r="G14" s="326"/>
      <c r="H14" s="345"/>
      <c r="I14" s="342"/>
    </row>
    <row r="15" spans="1:10" s="325" customFormat="1" ht="15" customHeight="1">
      <c r="A15" s="326"/>
      <c r="B15" s="327" t="s">
        <v>818</v>
      </c>
      <c r="C15" s="327"/>
      <c r="D15" s="326"/>
      <c r="E15" s="326"/>
      <c r="F15" s="338">
        <v>2018</v>
      </c>
      <c r="G15" s="326"/>
      <c r="H15" s="345">
        <v>16.2</v>
      </c>
      <c r="I15" s="342"/>
    </row>
    <row r="16" spans="1:10" s="325" customFormat="1" ht="14.25" customHeight="1">
      <c r="A16" s="326"/>
      <c r="B16" s="327" t="s">
        <v>819</v>
      </c>
      <c r="C16" s="327"/>
      <c r="D16" s="326"/>
      <c r="E16" s="326"/>
      <c r="F16" s="338">
        <v>2019</v>
      </c>
      <c r="G16" s="326"/>
      <c r="H16" s="346">
        <v>21.1</v>
      </c>
      <c r="I16" s="342"/>
    </row>
    <row r="17" spans="1:9" s="325" customFormat="1" ht="13.5">
      <c r="A17" s="326"/>
      <c r="B17" s="330" t="s">
        <v>820</v>
      </c>
      <c r="C17" s="330"/>
      <c r="D17" s="326"/>
      <c r="E17" s="326"/>
      <c r="F17" s="338">
        <v>2020</v>
      </c>
      <c r="G17" s="326"/>
      <c r="H17" s="347" t="s">
        <v>881</v>
      </c>
      <c r="I17" s="342"/>
    </row>
    <row r="18" spans="1:9" s="325" customFormat="1" ht="13.5">
      <c r="A18" s="326"/>
      <c r="B18" s="330"/>
      <c r="C18" s="330"/>
      <c r="D18" s="326"/>
      <c r="E18" s="326"/>
      <c r="F18" s="338"/>
      <c r="G18" s="326"/>
      <c r="H18" s="345"/>
      <c r="I18" s="342"/>
    </row>
    <row r="19" spans="1:9" s="325" customFormat="1" ht="15" customHeight="1">
      <c r="A19" s="326"/>
      <c r="B19" s="327" t="s">
        <v>821</v>
      </c>
      <c r="C19" s="327"/>
      <c r="D19" s="326"/>
      <c r="E19" s="326"/>
      <c r="F19" s="338">
        <v>2018</v>
      </c>
      <c r="G19" s="326"/>
      <c r="H19" s="345">
        <v>7790.35</v>
      </c>
      <c r="I19" s="342"/>
    </row>
    <row r="20" spans="1:9" s="325" customFormat="1" ht="13.5">
      <c r="A20" s="326"/>
      <c r="B20" s="330" t="s">
        <v>822</v>
      </c>
      <c r="C20" s="330"/>
      <c r="D20" s="326"/>
      <c r="E20" s="326"/>
      <c r="F20" s="338">
        <v>2019</v>
      </c>
      <c r="G20" s="326"/>
      <c r="H20" s="346">
        <v>7919.3</v>
      </c>
      <c r="I20" s="342"/>
    </row>
    <row r="21" spans="1:9" s="325" customFormat="1" ht="13.5">
      <c r="A21" s="326"/>
      <c r="B21" s="330"/>
      <c r="C21" s="330"/>
      <c r="D21" s="326"/>
      <c r="E21" s="326"/>
      <c r="F21" s="338">
        <v>2020</v>
      </c>
      <c r="G21" s="326"/>
      <c r="H21" s="347" t="s">
        <v>881</v>
      </c>
      <c r="I21" s="342"/>
    </row>
    <row r="22" spans="1:9" s="325" customFormat="1" ht="13.5">
      <c r="A22" s="326"/>
      <c r="B22" s="330"/>
      <c r="C22" s="330"/>
      <c r="D22" s="326"/>
      <c r="E22" s="326"/>
      <c r="F22" s="338"/>
      <c r="G22" s="326"/>
      <c r="H22" s="345"/>
      <c r="I22" s="342"/>
    </row>
    <row r="23" spans="1:9" s="325" customFormat="1" ht="15" customHeight="1">
      <c r="A23" s="326"/>
      <c r="B23" s="348" t="s">
        <v>896</v>
      </c>
      <c r="C23" s="327"/>
      <c r="D23" s="326"/>
      <c r="E23" s="326"/>
      <c r="F23" s="338">
        <v>2018</v>
      </c>
      <c r="G23" s="326"/>
      <c r="H23" s="345">
        <v>44994.53</v>
      </c>
      <c r="I23" s="342"/>
    </row>
    <row r="24" spans="1:9" s="325" customFormat="1" ht="13.5">
      <c r="A24" s="326"/>
      <c r="B24" s="349" t="s">
        <v>897</v>
      </c>
      <c r="C24" s="330"/>
      <c r="D24" s="326"/>
      <c r="E24" s="326"/>
      <c r="F24" s="338">
        <v>2019</v>
      </c>
      <c r="G24" s="326"/>
      <c r="H24" s="346">
        <v>55752.1</v>
      </c>
      <c r="I24" s="342"/>
    </row>
    <row r="25" spans="1:9" s="325" customFormat="1" ht="15" customHeight="1">
      <c r="A25" s="326"/>
      <c r="B25" s="330"/>
      <c r="C25" s="330"/>
      <c r="D25" s="326"/>
      <c r="E25" s="326"/>
      <c r="F25" s="338">
        <v>2020</v>
      </c>
      <c r="G25" s="326"/>
      <c r="H25" s="347" t="s">
        <v>881</v>
      </c>
      <c r="I25" s="342"/>
    </row>
    <row r="26" spans="1:9" s="325" customFormat="1" ht="15" customHeight="1">
      <c r="A26" s="326"/>
      <c r="B26" s="330"/>
      <c r="C26" s="330"/>
      <c r="D26" s="326"/>
      <c r="E26" s="326"/>
      <c r="F26" s="338"/>
      <c r="G26" s="326"/>
      <c r="H26" s="345"/>
      <c r="I26" s="342"/>
    </row>
    <row r="27" spans="1:9" s="325" customFormat="1" ht="15" customHeight="1">
      <c r="A27" s="326"/>
      <c r="B27" s="327" t="s">
        <v>823</v>
      </c>
      <c r="C27" s="327"/>
      <c r="D27" s="326"/>
      <c r="E27" s="326"/>
      <c r="F27" s="338"/>
      <c r="G27" s="326"/>
      <c r="H27" s="345"/>
      <c r="I27" s="342"/>
    </row>
    <row r="28" spans="1:9" s="325" customFormat="1" ht="12" customHeight="1">
      <c r="A28" s="326"/>
      <c r="B28" s="330" t="s">
        <v>824</v>
      </c>
      <c r="C28" s="330"/>
      <c r="D28" s="326"/>
      <c r="E28" s="326"/>
      <c r="F28" s="338"/>
      <c r="G28" s="326"/>
      <c r="H28" s="345"/>
      <c r="I28" s="342"/>
    </row>
    <row r="29" spans="1:9" s="325" customFormat="1" ht="15" customHeight="1">
      <c r="A29" s="326"/>
      <c r="B29" s="326"/>
      <c r="C29" s="327" t="s">
        <v>825</v>
      </c>
      <c r="D29" s="350" t="s">
        <v>826</v>
      </c>
      <c r="E29" s="326"/>
      <c r="F29" s="338">
        <v>2018</v>
      </c>
      <c r="G29" s="326"/>
      <c r="H29" s="345">
        <v>4219.03</v>
      </c>
      <c r="I29" s="342"/>
    </row>
    <row r="30" spans="1:9" s="325" customFormat="1" ht="15" customHeight="1">
      <c r="A30" s="326"/>
      <c r="B30" s="351" t="s">
        <v>57</v>
      </c>
      <c r="C30" s="351"/>
      <c r="D30" s="337" t="s">
        <v>827</v>
      </c>
      <c r="E30" s="326"/>
      <c r="F30" s="338">
        <v>2019</v>
      </c>
      <c r="G30" s="326"/>
      <c r="H30" s="346">
        <v>4426.8999999999996</v>
      </c>
      <c r="I30" s="342"/>
    </row>
    <row r="31" spans="1:9" s="325" customFormat="1" ht="15" customHeight="1">
      <c r="A31" s="326"/>
      <c r="B31" s="351"/>
      <c r="C31" s="351"/>
      <c r="D31" s="337"/>
      <c r="E31" s="326"/>
      <c r="F31" s="338">
        <v>2020</v>
      </c>
      <c r="G31" s="326"/>
      <c r="H31" s="347" t="s">
        <v>881</v>
      </c>
      <c r="I31" s="342"/>
    </row>
    <row r="32" spans="1:9" s="325" customFormat="1" ht="15" customHeight="1">
      <c r="A32" s="326"/>
      <c r="B32" s="351"/>
      <c r="C32" s="351"/>
      <c r="D32" s="337"/>
      <c r="E32" s="326"/>
      <c r="F32" s="338"/>
      <c r="G32" s="326"/>
      <c r="H32" s="352"/>
      <c r="I32" s="342"/>
    </row>
    <row r="33" spans="1:16" s="325" customFormat="1" ht="15" customHeight="1">
      <c r="A33" s="326"/>
      <c r="B33" s="326"/>
      <c r="C33" s="327" t="s">
        <v>828</v>
      </c>
      <c r="D33" s="350" t="s">
        <v>829</v>
      </c>
      <c r="E33" s="326"/>
      <c r="F33" s="338">
        <v>2018</v>
      </c>
      <c r="G33" s="326"/>
      <c r="H33" s="352">
        <v>7082.96</v>
      </c>
      <c r="I33" s="342"/>
    </row>
    <row r="34" spans="1:16" s="325" customFormat="1" ht="13.5">
      <c r="A34" s="326"/>
      <c r="B34" s="326"/>
      <c r="C34" s="353"/>
      <c r="D34" s="354" t="s">
        <v>830</v>
      </c>
      <c r="E34" s="326"/>
      <c r="F34" s="338">
        <v>2019</v>
      </c>
      <c r="G34" s="326"/>
      <c r="H34" s="346">
        <v>7010.5</v>
      </c>
      <c r="I34" s="342"/>
    </row>
    <row r="35" spans="1:16" s="325" customFormat="1" ht="13.5">
      <c r="A35" s="326"/>
      <c r="B35" s="326"/>
      <c r="C35" s="353"/>
      <c r="D35" s="354"/>
      <c r="E35" s="326"/>
      <c r="F35" s="338">
        <v>2020</v>
      </c>
      <c r="G35" s="326"/>
      <c r="H35" s="347" t="s">
        <v>881</v>
      </c>
      <c r="I35" s="342"/>
    </row>
    <row r="36" spans="1:16" s="325" customFormat="1" ht="13.5">
      <c r="A36" s="326"/>
      <c r="B36" s="326"/>
      <c r="C36" s="353"/>
      <c r="D36" s="354"/>
      <c r="E36" s="326"/>
      <c r="F36" s="338"/>
      <c r="G36" s="326"/>
      <c r="H36" s="345"/>
      <c r="I36" s="342"/>
    </row>
    <row r="37" spans="1:16" s="325" customFormat="1" ht="15" customHeight="1">
      <c r="A37" s="326"/>
      <c r="B37" s="326"/>
      <c r="C37" s="327" t="s">
        <v>831</v>
      </c>
      <c r="D37" s="350" t="s">
        <v>832</v>
      </c>
      <c r="E37" s="326"/>
      <c r="F37" s="338">
        <v>2018</v>
      </c>
      <c r="G37" s="326"/>
      <c r="H37" s="345">
        <v>8952.7900000000009</v>
      </c>
      <c r="I37" s="342"/>
    </row>
    <row r="38" spans="1:16" s="325" customFormat="1" ht="13.5">
      <c r="A38" s="326"/>
      <c r="B38" s="351" t="s">
        <v>833</v>
      </c>
      <c r="C38" s="351"/>
      <c r="D38" s="337" t="s">
        <v>834</v>
      </c>
      <c r="E38" s="326"/>
      <c r="F38" s="338">
        <v>2019</v>
      </c>
      <c r="G38" s="326"/>
      <c r="H38" s="346">
        <v>9401</v>
      </c>
      <c r="I38" s="342"/>
    </row>
    <row r="39" spans="1:16" s="325" customFormat="1" ht="13.5">
      <c r="A39" s="326"/>
      <c r="B39" s="351"/>
      <c r="C39" s="351"/>
      <c r="D39" s="337"/>
      <c r="E39" s="326"/>
      <c r="F39" s="338">
        <v>2020</v>
      </c>
      <c r="G39" s="326"/>
      <c r="H39" s="347" t="s">
        <v>881</v>
      </c>
      <c r="I39" s="342"/>
    </row>
    <row r="40" spans="1:16" s="325" customFormat="1" ht="13.5">
      <c r="A40" s="326"/>
      <c r="B40" s="351"/>
      <c r="C40" s="351"/>
      <c r="D40" s="337"/>
      <c r="E40" s="326"/>
      <c r="F40" s="338"/>
      <c r="G40" s="326"/>
      <c r="H40" s="352"/>
      <c r="I40" s="342"/>
    </row>
    <row r="41" spans="1:16" s="325" customFormat="1" ht="15" customHeight="1">
      <c r="A41" s="326"/>
      <c r="B41" s="326"/>
      <c r="C41" s="327" t="s">
        <v>835</v>
      </c>
      <c r="D41" s="350" t="s">
        <v>836</v>
      </c>
      <c r="E41" s="326"/>
      <c r="F41" s="338">
        <v>2018</v>
      </c>
      <c r="G41" s="326"/>
      <c r="H41" s="352">
        <v>17353.66</v>
      </c>
      <c r="I41" s="342"/>
    </row>
    <row r="42" spans="1:16" s="325" customFormat="1" ht="13.5">
      <c r="A42" s="326"/>
      <c r="B42" s="326"/>
      <c r="C42" s="330"/>
      <c r="D42" s="337" t="s">
        <v>837</v>
      </c>
      <c r="E42" s="326"/>
      <c r="F42" s="338">
        <v>2019</v>
      </c>
      <c r="G42" s="326"/>
      <c r="H42" s="346">
        <v>14065</v>
      </c>
      <c r="I42" s="342"/>
    </row>
    <row r="43" spans="1:16" s="325" customFormat="1" ht="13.5">
      <c r="A43" s="326"/>
      <c r="B43" s="326"/>
      <c r="C43" s="330"/>
      <c r="D43" s="337"/>
      <c r="E43" s="326"/>
      <c r="F43" s="338">
        <v>2020</v>
      </c>
      <c r="H43" s="347" t="s">
        <v>881</v>
      </c>
      <c r="I43" s="342"/>
    </row>
    <row r="44" spans="1:16" s="325" customFormat="1" ht="8.1" customHeight="1">
      <c r="A44" s="355"/>
      <c r="B44" s="356"/>
      <c r="C44" s="356"/>
      <c r="D44" s="355"/>
      <c r="E44" s="355"/>
      <c r="F44" s="357"/>
      <c r="G44" s="355"/>
      <c r="H44" s="358"/>
      <c r="I44" s="358"/>
    </row>
    <row r="45" spans="1:16" s="359" customFormat="1" ht="15" customHeight="1">
      <c r="B45" s="360"/>
      <c r="C45" s="360"/>
      <c r="F45" s="361"/>
      <c r="G45" s="360"/>
      <c r="I45" s="362" t="s">
        <v>32</v>
      </c>
    </row>
    <row r="46" spans="1:16" s="359" customFormat="1" ht="13.5">
      <c r="A46" s="363"/>
      <c r="F46" s="361"/>
      <c r="I46" s="364" t="s">
        <v>33</v>
      </c>
      <c r="J46" s="365"/>
      <c r="K46" s="365"/>
      <c r="L46" s="365"/>
      <c r="M46" s="365"/>
      <c r="N46" s="365"/>
      <c r="O46" s="366"/>
      <c r="P46" s="366"/>
    </row>
    <row r="48" spans="1:16" ht="15" customHeight="1">
      <c r="B48" s="367" t="s">
        <v>1225</v>
      </c>
    </row>
    <row r="49" spans="2:5" s="368" customFormat="1" ht="15" customHeight="1">
      <c r="B49" s="367" t="s">
        <v>882</v>
      </c>
      <c r="C49" s="160"/>
      <c r="D49" s="160"/>
      <c r="E49" s="160"/>
    </row>
    <row r="50" spans="2:5" s="368" customFormat="1" ht="15" customHeight="1">
      <c r="B50" s="369" t="s">
        <v>1226</v>
      </c>
      <c r="C50" s="160"/>
      <c r="D50" s="160"/>
      <c r="E50" s="160"/>
    </row>
  </sheetData>
  <printOptions horizontalCentered="1"/>
  <pageMargins left="0.39370078740157483" right="0.39370078740157483" top="0.68" bottom="0.51181102362204722" header="0.11811023622047245" footer="0.39370078740157483"/>
  <pageSetup paperSize="9" scale="85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7030A0"/>
  </sheetPr>
  <dimension ref="A1:N86"/>
  <sheetViews>
    <sheetView showGridLines="0" view="pageBreakPreview" zoomScale="90" zoomScaleNormal="100" zoomScaleSheetLayoutView="90" workbookViewId="0">
      <selection activeCell="B73" sqref="B73:B75"/>
    </sheetView>
  </sheetViews>
  <sheetFormatPr defaultColWidth="8.42578125" defaultRowHeight="16.5"/>
  <cols>
    <col min="1" max="1" width="1.28515625" style="119" customWidth="1"/>
    <col min="2" max="2" width="12.140625" style="119" customWidth="1"/>
    <col min="3" max="3" width="13.28515625" style="119" customWidth="1"/>
    <col min="4" max="4" width="16.7109375" style="1148" customWidth="1"/>
    <col min="5" max="5" width="24.5703125" style="119" customWidth="1"/>
    <col min="6" max="6" width="31.7109375" style="1149" customWidth="1"/>
    <col min="7" max="7" width="20.42578125" style="119" customWidth="1"/>
    <col min="8" max="8" width="2.85546875" style="119" customWidth="1"/>
    <col min="9" max="16384" width="8.42578125" style="119"/>
  </cols>
  <sheetData>
    <row r="1" spans="1:8" ht="15" customHeight="1">
      <c r="G1" s="1159"/>
    </row>
    <row r="2" spans="1:8">
      <c r="B2" s="1160" t="s">
        <v>55</v>
      </c>
      <c r="C2" s="1161" t="s">
        <v>937</v>
      </c>
      <c r="D2" s="1162"/>
      <c r="E2" s="1163"/>
      <c r="F2" s="1164"/>
      <c r="G2" s="1158"/>
    </row>
    <row r="3" spans="1:8">
      <c r="B3" s="1165" t="s">
        <v>56</v>
      </c>
      <c r="C3" s="1159" t="s">
        <v>938</v>
      </c>
      <c r="D3" s="1166"/>
      <c r="E3" s="1167"/>
      <c r="F3" s="1168"/>
      <c r="G3" s="1169"/>
    </row>
    <row r="4" spans="1:8" ht="15" customHeight="1">
      <c r="A4" s="1159"/>
    </row>
    <row r="5" spans="1:8" ht="3.75" customHeight="1">
      <c r="A5" s="1170"/>
      <c r="B5" s="1171"/>
      <c r="C5" s="1170"/>
      <c r="D5" s="1172"/>
      <c r="E5" s="1173"/>
      <c r="F5" s="1170"/>
      <c r="G5" s="1170"/>
      <c r="H5" s="1170"/>
    </row>
    <row r="6" spans="1:8" ht="15.75" customHeight="1">
      <c r="A6" s="120"/>
      <c r="B6" s="1174" t="s">
        <v>2</v>
      </c>
      <c r="C6" s="120"/>
      <c r="D6" s="1175" t="s">
        <v>3</v>
      </c>
      <c r="E6" s="1176" t="s">
        <v>4</v>
      </c>
      <c r="F6" s="1176" t="s">
        <v>45</v>
      </c>
      <c r="G6" s="1176" t="s">
        <v>46</v>
      </c>
      <c r="H6" s="120"/>
    </row>
    <row r="7" spans="1:8">
      <c r="A7" s="120"/>
      <c r="B7" s="1177" t="s">
        <v>7</v>
      </c>
      <c r="C7" s="120"/>
      <c r="D7" s="1178" t="s">
        <v>8</v>
      </c>
      <c r="E7" s="1179" t="s">
        <v>9</v>
      </c>
      <c r="F7" s="1176" t="s">
        <v>47</v>
      </c>
      <c r="G7" s="1179" t="s">
        <v>48</v>
      </c>
      <c r="H7" s="120"/>
    </row>
    <row r="8" spans="1:8" ht="15" customHeight="1">
      <c r="A8" s="120"/>
      <c r="B8" s="120"/>
      <c r="C8" s="120"/>
      <c r="D8" s="1180"/>
      <c r="E8" s="1179"/>
      <c r="F8" s="1179" t="s">
        <v>49</v>
      </c>
      <c r="G8" s="1179"/>
      <c r="H8" s="120"/>
    </row>
    <row r="9" spans="1:8">
      <c r="A9" s="120"/>
      <c r="B9" s="120"/>
      <c r="C9" s="120"/>
      <c r="D9" s="1180"/>
      <c r="E9" s="1179"/>
      <c r="F9" s="1179" t="s">
        <v>50</v>
      </c>
      <c r="G9" s="1179"/>
      <c r="H9" s="120"/>
    </row>
    <row r="10" spans="1:8" ht="12.75" customHeight="1">
      <c r="A10" s="120"/>
      <c r="B10" s="120"/>
      <c r="C10" s="120"/>
      <c r="D10" s="1180"/>
      <c r="E10" s="1179"/>
      <c r="F10" s="1179" t="s">
        <v>51</v>
      </c>
      <c r="G10" s="1181"/>
      <c r="H10" s="120"/>
    </row>
    <row r="11" spans="1:8" ht="3" customHeight="1">
      <c r="A11" s="1182"/>
      <c r="B11" s="1183"/>
      <c r="C11" s="1183"/>
      <c r="D11" s="1184"/>
      <c r="E11" s="1185"/>
      <c r="F11" s="1185"/>
      <c r="G11" s="1185"/>
      <c r="H11" s="1182"/>
    </row>
    <row r="12" spans="1:8" ht="8.1" customHeight="1">
      <c r="A12" s="120"/>
      <c r="B12" s="1186"/>
      <c r="C12" s="1186"/>
      <c r="D12" s="1178"/>
      <c r="E12" s="1181"/>
      <c r="F12" s="1181"/>
      <c r="G12" s="1181"/>
      <c r="H12" s="120"/>
    </row>
    <row r="13" spans="1:8">
      <c r="A13" s="120"/>
      <c r="B13" s="1174" t="s">
        <v>52</v>
      </c>
      <c r="C13" s="120"/>
      <c r="D13" s="209">
        <v>2018</v>
      </c>
      <c r="E13" s="1187">
        <f>SUM(F13:G13)</f>
        <v>440871</v>
      </c>
      <c r="F13" s="1187">
        <f>SUM(F17,F21,F25,F29,F33,F37,F41,F45,F49,F53,F57,F61,F65,F69,F73,F77)</f>
        <v>429999</v>
      </c>
      <c r="G13" s="1187">
        <f>SUM(G17,G21,G25,G29,G33,G37,G41,G45,G49,G53,G57,G61,G65,G69,G73,G77)</f>
        <v>10872</v>
      </c>
      <c r="H13" s="1188"/>
    </row>
    <row r="14" spans="1:8">
      <c r="A14" s="120"/>
      <c r="B14" s="1174"/>
      <c r="C14" s="120"/>
      <c r="D14" s="209">
        <v>2019</v>
      </c>
      <c r="E14" s="1187">
        <f>SUM(F14:G14)</f>
        <v>445780</v>
      </c>
      <c r="F14" s="1187">
        <f>SUM(F18,F22,F26,F30,F34,F38,F42,F46,F50,F54,F58,F62,F66,F70,F74,F78)</f>
        <v>434273</v>
      </c>
      <c r="G14" s="1187">
        <f>SUM(G18,G22,G26,G30,G34,G38,G42,G46,G50,G54,G58,G62,G66,G70,G74,G78)</f>
        <v>11507</v>
      </c>
      <c r="H14" s="1188"/>
    </row>
    <row r="15" spans="1:8">
      <c r="A15" s="120"/>
      <c r="B15" s="1174"/>
      <c r="C15" s="120"/>
      <c r="D15" s="209"/>
      <c r="E15" s="1189"/>
      <c r="F15" s="1190"/>
      <c r="G15" s="1190"/>
      <c r="H15" s="1188"/>
    </row>
    <row r="16" spans="1:8" ht="8.1" customHeight="1">
      <c r="A16" s="120"/>
      <c r="B16" s="1188"/>
      <c r="C16" s="120"/>
      <c r="D16" s="214"/>
      <c r="E16" s="1191"/>
      <c r="F16" s="122"/>
      <c r="G16" s="122"/>
      <c r="H16" s="120"/>
    </row>
    <row r="17" spans="1:8" ht="15" customHeight="1">
      <c r="A17" s="120"/>
      <c r="B17" s="121" t="s">
        <v>15</v>
      </c>
      <c r="C17" s="120"/>
      <c r="D17" s="214">
        <v>2018</v>
      </c>
      <c r="E17" s="1191">
        <f>SUM(F17:G17)</f>
        <v>53916</v>
      </c>
      <c r="F17" s="122">
        <v>52958</v>
      </c>
      <c r="G17" s="122">
        <v>958</v>
      </c>
      <c r="H17" s="120"/>
    </row>
    <row r="18" spans="1:8" ht="15" customHeight="1">
      <c r="A18" s="120"/>
      <c r="B18" s="121"/>
      <c r="C18" s="120"/>
      <c r="D18" s="214">
        <v>2019</v>
      </c>
      <c r="E18" s="1191">
        <f>SUM(F18:G18)</f>
        <v>54887</v>
      </c>
      <c r="F18" s="122">
        <v>53826</v>
      </c>
      <c r="G18" s="122">
        <v>1061</v>
      </c>
      <c r="H18" s="120"/>
    </row>
    <row r="19" spans="1:8" ht="15" customHeight="1">
      <c r="A19" s="120"/>
      <c r="B19" s="121"/>
      <c r="C19" s="120"/>
      <c r="D19" s="214"/>
      <c r="E19" s="123"/>
      <c r="F19" s="122"/>
      <c r="G19" s="122"/>
      <c r="H19" s="120"/>
    </row>
    <row r="20" spans="1:8" ht="8.1" customHeight="1">
      <c r="A20" s="120"/>
      <c r="B20" s="121"/>
      <c r="C20" s="120"/>
      <c r="D20" s="214"/>
      <c r="E20" s="1191"/>
      <c r="F20" s="122"/>
      <c r="G20" s="122"/>
      <c r="H20" s="120"/>
    </row>
    <row r="21" spans="1:8" ht="15" customHeight="1">
      <c r="A21" s="120"/>
      <c r="B21" s="121" t="s">
        <v>16</v>
      </c>
      <c r="C21" s="120"/>
      <c r="D21" s="214">
        <v>2018</v>
      </c>
      <c r="E21" s="1191">
        <f>SUM(F21:G21)</f>
        <v>32308</v>
      </c>
      <c r="F21" s="122">
        <v>31196</v>
      </c>
      <c r="G21" s="122">
        <v>1112</v>
      </c>
      <c r="H21" s="120"/>
    </row>
    <row r="22" spans="1:8" ht="15" customHeight="1">
      <c r="A22" s="120"/>
      <c r="B22" s="121"/>
      <c r="C22" s="120"/>
      <c r="D22" s="214">
        <v>2019</v>
      </c>
      <c r="E22" s="1191">
        <f>SUM(F22:G22)</f>
        <v>32163</v>
      </c>
      <c r="F22" s="122">
        <v>30961</v>
      </c>
      <c r="G22" s="122">
        <v>1202</v>
      </c>
      <c r="H22" s="120"/>
    </row>
    <row r="23" spans="1:8" ht="15" customHeight="1">
      <c r="A23" s="120"/>
      <c r="B23" s="121"/>
      <c r="C23" s="120"/>
      <c r="D23" s="214"/>
      <c r="E23" s="123"/>
      <c r="F23" s="122"/>
      <c r="G23" s="122"/>
      <c r="H23" s="120"/>
    </row>
    <row r="24" spans="1:8" ht="8.1" customHeight="1">
      <c r="A24" s="120"/>
      <c r="B24" s="121"/>
      <c r="C24" s="120"/>
      <c r="D24" s="214"/>
      <c r="E24" s="1191"/>
      <c r="F24" s="122"/>
      <c r="G24" s="122"/>
      <c r="H24" s="120"/>
    </row>
    <row r="25" spans="1:8" ht="15" customHeight="1">
      <c r="A25" s="120"/>
      <c r="B25" s="121" t="s">
        <v>17</v>
      </c>
      <c r="C25" s="120"/>
      <c r="D25" s="214">
        <v>2018</v>
      </c>
      <c r="E25" s="1191">
        <f>SUM(F25:G25)</f>
        <v>28633</v>
      </c>
      <c r="F25" s="122">
        <v>27839</v>
      </c>
      <c r="G25" s="122">
        <v>794</v>
      </c>
      <c r="H25" s="120"/>
    </row>
    <row r="26" spans="1:8" ht="15" customHeight="1">
      <c r="A26" s="120"/>
      <c r="B26" s="121"/>
      <c r="C26" s="120"/>
      <c r="D26" s="214">
        <v>2019</v>
      </c>
      <c r="E26" s="1191">
        <f>SUM(F26:G26)</f>
        <v>28592</v>
      </c>
      <c r="F26" s="122">
        <v>27854</v>
      </c>
      <c r="G26" s="122">
        <v>738</v>
      </c>
      <c r="H26" s="120"/>
    </row>
    <row r="27" spans="1:8" ht="15" customHeight="1">
      <c r="A27" s="120"/>
      <c r="B27" s="121"/>
      <c r="C27" s="120"/>
      <c r="D27" s="214"/>
      <c r="E27" s="123"/>
      <c r="F27" s="122"/>
      <c r="G27" s="122"/>
      <c r="H27" s="120"/>
    </row>
    <row r="28" spans="1:8" ht="8.1" customHeight="1">
      <c r="A28" s="120"/>
      <c r="B28" s="121"/>
      <c r="C28" s="120"/>
      <c r="D28" s="214"/>
      <c r="E28" s="1191"/>
      <c r="F28" s="122"/>
      <c r="G28" s="122"/>
      <c r="H28" s="120"/>
    </row>
    <row r="29" spans="1:8" ht="15" customHeight="1">
      <c r="A29" s="120"/>
      <c r="B29" s="121" t="s">
        <v>18</v>
      </c>
      <c r="C29" s="120"/>
      <c r="D29" s="214">
        <v>2018</v>
      </c>
      <c r="E29" s="1191">
        <f>SUM(F29:G29)</f>
        <v>12881</v>
      </c>
      <c r="F29" s="122">
        <v>12778</v>
      </c>
      <c r="G29" s="122">
        <v>103</v>
      </c>
      <c r="H29" s="120"/>
    </row>
    <row r="30" spans="1:8" ht="15" customHeight="1">
      <c r="A30" s="120"/>
      <c r="B30" s="121"/>
      <c r="C30" s="120"/>
      <c r="D30" s="214">
        <v>2019</v>
      </c>
      <c r="E30" s="1191">
        <f>SUM(F30:G30)</f>
        <v>13219</v>
      </c>
      <c r="F30" s="122">
        <v>13114</v>
      </c>
      <c r="G30" s="122">
        <v>105</v>
      </c>
      <c r="H30" s="120"/>
    </row>
    <row r="31" spans="1:8" ht="15" customHeight="1">
      <c r="A31" s="120"/>
      <c r="B31" s="121"/>
      <c r="C31" s="120"/>
      <c r="D31" s="214"/>
      <c r="E31" s="123"/>
      <c r="F31" s="122"/>
      <c r="G31" s="122"/>
      <c r="H31" s="120"/>
    </row>
    <row r="32" spans="1:8" ht="8.1" customHeight="1">
      <c r="A32" s="120"/>
      <c r="B32" s="121"/>
      <c r="C32" s="120"/>
      <c r="D32" s="214"/>
      <c r="E32" s="1191"/>
      <c r="F32" s="122"/>
      <c r="G32" s="122"/>
      <c r="H32" s="120"/>
    </row>
    <row r="33" spans="1:8" ht="15" customHeight="1">
      <c r="A33" s="120"/>
      <c r="B33" s="121" t="s">
        <v>19</v>
      </c>
      <c r="C33" s="120"/>
      <c r="D33" s="214">
        <v>2018</v>
      </c>
      <c r="E33" s="1191">
        <f>SUM(F33:G33)</f>
        <v>16580</v>
      </c>
      <c r="F33" s="122">
        <v>16279</v>
      </c>
      <c r="G33" s="122">
        <v>301</v>
      </c>
      <c r="H33" s="120"/>
    </row>
    <row r="34" spans="1:8" ht="15" customHeight="1">
      <c r="A34" s="120"/>
      <c r="B34" s="121"/>
      <c r="C34" s="120"/>
      <c r="D34" s="214">
        <v>2019</v>
      </c>
      <c r="E34" s="1191">
        <f>SUM(F34:G34)</f>
        <v>17205</v>
      </c>
      <c r="F34" s="122">
        <v>16885</v>
      </c>
      <c r="G34" s="122">
        <v>320</v>
      </c>
      <c r="H34" s="120"/>
    </row>
    <row r="35" spans="1:8" ht="15" customHeight="1">
      <c r="A35" s="120"/>
      <c r="B35" s="121"/>
      <c r="C35" s="120"/>
      <c r="D35" s="214"/>
      <c r="E35" s="123"/>
      <c r="F35" s="122"/>
      <c r="G35" s="122"/>
      <c r="H35" s="120"/>
    </row>
    <row r="36" spans="1:8" ht="8.1" customHeight="1">
      <c r="A36" s="120"/>
      <c r="B36" s="121"/>
      <c r="C36" s="120"/>
      <c r="D36" s="214"/>
      <c r="E36" s="1191"/>
      <c r="F36" s="122"/>
      <c r="G36" s="122"/>
      <c r="H36" s="120"/>
    </row>
    <row r="37" spans="1:8" ht="15" customHeight="1">
      <c r="A37" s="120"/>
      <c r="B37" s="121" t="s">
        <v>20</v>
      </c>
      <c r="C37" s="120"/>
      <c r="D37" s="214">
        <v>2018</v>
      </c>
      <c r="E37" s="1191">
        <f>SUM(F37:G37)</f>
        <v>23359</v>
      </c>
      <c r="F37" s="122">
        <v>22904</v>
      </c>
      <c r="G37" s="122">
        <v>455</v>
      </c>
      <c r="H37" s="120"/>
    </row>
    <row r="38" spans="1:8" ht="15" customHeight="1">
      <c r="A38" s="120"/>
      <c r="B38" s="121"/>
      <c r="C38" s="120"/>
      <c r="D38" s="214">
        <v>2019</v>
      </c>
      <c r="E38" s="1191">
        <f>SUM(F38:G38)</f>
        <v>23396</v>
      </c>
      <c r="F38" s="122">
        <v>22974</v>
      </c>
      <c r="G38" s="122">
        <v>422</v>
      </c>
      <c r="H38" s="120"/>
    </row>
    <row r="39" spans="1:8" ht="15" customHeight="1">
      <c r="A39" s="120"/>
      <c r="B39" s="121"/>
      <c r="C39" s="120"/>
      <c r="D39" s="214"/>
      <c r="E39" s="123"/>
      <c r="F39" s="122"/>
      <c r="G39" s="122"/>
      <c r="H39" s="120"/>
    </row>
    <row r="40" spans="1:8" ht="8.1" customHeight="1">
      <c r="A40" s="120"/>
      <c r="B40" s="121"/>
      <c r="C40" s="120"/>
      <c r="D40" s="214"/>
      <c r="E40" s="1191"/>
      <c r="F40" s="122"/>
      <c r="G40" s="122"/>
      <c r="H40" s="120"/>
    </row>
    <row r="41" spans="1:8" ht="15" customHeight="1">
      <c r="A41" s="120"/>
      <c r="B41" s="121" t="s">
        <v>22</v>
      </c>
      <c r="C41" s="120"/>
      <c r="D41" s="214">
        <v>2018</v>
      </c>
      <c r="E41" s="1191">
        <f>SUM(F41:G41)</f>
        <v>33554</v>
      </c>
      <c r="F41" s="122">
        <v>32677</v>
      </c>
      <c r="G41" s="122">
        <v>877</v>
      </c>
      <c r="H41" s="120"/>
    </row>
    <row r="42" spans="1:8" ht="15" customHeight="1">
      <c r="A42" s="120"/>
      <c r="B42" s="121"/>
      <c r="C42" s="120"/>
      <c r="D42" s="214">
        <v>2019</v>
      </c>
      <c r="E42" s="1191">
        <f>SUM(F42:G42)</f>
        <v>33743</v>
      </c>
      <c r="F42" s="122">
        <v>32812</v>
      </c>
      <c r="G42" s="122">
        <v>931</v>
      </c>
      <c r="H42" s="120"/>
    </row>
    <row r="43" spans="1:8" ht="15" customHeight="1">
      <c r="A43" s="120"/>
      <c r="B43" s="121"/>
      <c r="C43" s="120"/>
      <c r="D43" s="214"/>
      <c r="E43" s="123"/>
      <c r="F43" s="122"/>
      <c r="G43" s="122"/>
      <c r="H43" s="120"/>
    </row>
    <row r="44" spans="1:8" ht="8.1" customHeight="1">
      <c r="A44" s="120"/>
      <c r="B44" s="121"/>
      <c r="C44" s="120"/>
      <c r="D44" s="214"/>
      <c r="E44" s="1191"/>
      <c r="F44" s="122"/>
      <c r="G44" s="122"/>
      <c r="H44" s="120"/>
    </row>
    <row r="45" spans="1:8" ht="15" customHeight="1">
      <c r="A45" s="120"/>
      <c r="B45" s="121" t="s">
        <v>23</v>
      </c>
      <c r="C45" s="120"/>
      <c r="D45" s="214">
        <v>2018</v>
      </c>
      <c r="E45" s="1191">
        <f>SUM(F45:G45)</f>
        <v>3664</v>
      </c>
      <c r="F45" s="122">
        <v>3562</v>
      </c>
      <c r="G45" s="122">
        <v>102</v>
      </c>
      <c r="H45" s="120"/>
    </row>
    <row r="46" spans="1:8" ht="15" customHeight="1">
      <c r="A46" s="120"/>
      <c r="B46" s="121"/>
      <c r="C46" s="120"/>
      <c r="D46" s="214">
        <v>2019</v>
      </c>
      <c r="E46" s="1191">
        <f>SUM(F46:G46)</f>
        <v>3859</v>
      </c>
      <c r="F46" s="122">
        <v>3740</v>
      </c>
      <c r="G46" s="122">
        <v>119</v>
      </c>
      <c r="H46" s="120"/>
    </row>
    <row r="47" spans="1:8" ht="15" customHeight="1">
      <c r="A47" s="120"/>
      <c r="B47" s="121"/>
      <c r="C47" s="120"/>
      <c r="D47" s="214"/>
      <c r="E47" s="123"/>
      <c r="F47" s="122"/>
      <c r="G47" s="122"/>
      <c r="H47" s="120"/>
    </row>
    <row r="48" spans="1:8" ht="8.1" customHeight="1">
      <c r="A48" s="120"/>
      <c r="B48" s="121"/>
      <c r="C48" s="120"/>
      <c r="D48" s="214"/>
      <c r="E48" s="1191"/>
      <c r="F48" s="122"/>
      <c r="G48" s="122"/>
      <c r="H48" s="120"/>
    </row>
    <row r="49" spans="1:8" ht="15" customHeight="1">
      <c r="A49" s="120"/>
      <c r="B49" s="121" t="s">
        <v>21</v>
      </c>
      <c r="C49" s="120"/>
      <c r="D49" s="214">
        <v>2018</v>
      </c>
      <c r="E49" s="1191">
        <f>SUM(F49:G49)</f>
        <v>21247</v>
      </c>
      <c r="F49" s="122">
        <v>20966</v>
      </c>
      <c r="G49" s="122">
        <v>281</v>
      </c>
      <c r="H49" s="120"/>
    </row>
    <row r="50" spans="1:8" ht="15" customHeight="1">
      <c r="A50" s="120"/>
      <c r="B50" s="121"/>
      <c r="C50" s="120"/>
      <c r="D50" s="214">
        <v>2019</v>
      </c>
      <c r="E50" s="1191">
        <f>SUM(F50:G50)</f>
        <v>21628</v>
      </c>
      <c r="F50" s="122">
        <v>21303</v>
      </c>
      <c r="G50" s="122">
        <v>325</v>
      </c>
      <c r="H50" s="120"/>
    </row>
    <row r="51" spans="1:8" ht="15" customHeight="1">
      <c r="A51" s="120"/>
      <c r="B51" s="121"/>
      <c r="C51" s="120"/>
      <c r="D51" s="214"/>
      <c r="E51" s="123"/>
      <c r="F51" s="122"/>
      <c r="G51" s="122"/>
      <c r="H51" s="120"/>
    </row>
    <row r="52" spans="1:8" ht="8.1" customHeight="1">
      <c r="A52" s="120"/>
      <c r="B52" s="121"/>
      <c r="C52" s="120"/>
      <c r="D52" s="214"/>
      <c r="E52" s="1191"/>
      <c r="F52" s="122"/>
      <c r="G52" s="122"/>
      <c r="H52" s="120"/>
    </row>
    <row r="53" spans="1:8" ht="15" customHeight="1">
      <c r="A53" s="120"/>
      <c r="B53" s="121" t="s">
        <v>53</v>
      </c>
      <c r="C53" s="120"/>
      <c r="D53" s="214">
        <v>2018</v>
      </c>
      <c r="E53" s="1191">
        <f>SUM(F53:G53)</f>
        <v>43599</v>
      </c>
      <c r="F53" s="122">
        <v>43117</v>
      </c>
      <c r="G53" s="122">
        <v>482</v>
      </c>
      <c r="H53" s="120"/>
    </row>
    <row r="54" spans="1:8" ht="15" customHeight="1">
      <c r="A54" s="120"/>
      <c r="B54" s="121"/>
      <c r="C54" s="120"/>
      <c r="D54" s="214">
        <v>2019</v>
      </c>
      <c r="E54" s="1191">
        <f>SUM(F54:G54)</f>
        <v>44200</v>
      </c>
      <c r="F54" s="122">
        <v>43649</v>
      </c>
      <c r="G54" s="122">
        <v>551</v>
      </c>
      <c r="H54" s="120"/>
    </row>
    <row r="55" spans="1:8" ht="15" customHeight="1">
      <c r="A55" s="120"/>
      <c r="B55" s="121"/>
      <c r="C55" s="120"/>
      <c r="D55" s="214"/>
      <c r="E55" s="123"/>
      <c r="F55" s="122"/>
      <c r="G55" s="122"/>
      <c r="H55" s="120"/>
    </row>
    <row r="56" spans="1:8" ht="8.1" customHeight="1">
      <c r="A56" s="120"/>
      <c r="B56" s="121"/>
      <c r="C56" s="120"/>
      <c r="D56" s="214"/>
      <c r="E56" s="1191"/>
      <c r="F56" s="122"/>
      <c r="G56" s="122"/>
      <c r="H56" s="120"/>
    </row>
    <row r="57" spans="1:8" ht="15" customHeight="1">
      <c r="A57" s="120"/>
      <c r="B57" s="121" t="s">
        <v>27</v>
      </c>
      <c r="C57" s="120"/>
      <c r="D57" s="214">
        <v>2018</v>
      </c>
      <c r="E57" s="1191">
        <f>SUM(F57:G57)</f>
        <v>40927</v>
      </c>
      <c r="F57" s="122">
        <v>40610</v>
      </c>
      <c r="G57" s="122">
        <v>317</v>
      </c>
      <c r="H57" s="120"/>
    </row>
    <row r="58" spans="1:8" ht="15" customHeight="1">
      <c r="A58" s="120"/>
      <c r="B58" s="121"/>
      <c r="C58" s="120"/>
      <c r="D58" s="214">
        <v>2019</v>
      </c>
      <c r="E58" s="1191">
        <f>SUM(F58:G58)</f>
        <v>40475</v>
      </c>
      <c r="F58" s="122">
        <v>40085</v>
      </c>
      <c r="G58" s="122">
        <v>390</v>
      </c>
      <c r="H58" s="120"/>
    </row>
    <row r="59" spans="1:8" ht="15" customHeight="1">
      <c r="A59" s="120"/>
      <c r="B59" s="121"/>
      <c r="C59" s="120"/>
      <c r="D59" s="214"/>
      <c r="E59" s="123"/>
      <c r="F59" s="122"/>
      <c r="G59" s="122"/>
      <c r="H59" s="120"/>
    </row>
    <row r="60" spans="1:8" ht="8.1" customHeight="1">
      <c r="A60" s="120"/>
      <c r="B60" s="121"/>
      <c r="C60" s="120"/>
      <c r="D60" s="214"/>
      <c r="E60" s="1191"/>
      <c r="F60" s="122"/>
      <c r="G60" s="122"/>
      <c r="H60" s="120"/>
    </row>
    <row r="61" spans="1:8" ht="15" customHeight="1">
      <c r="A61" s="120"/>
      <c r="B61" s="121" t="s">
        <v>54</v>
      </c>
      <c r="C61" s="120"/>
      <c r="D61" s="214">
        <v>2018</v>
      </c>
      <c r="E61" s="1191">
        <f>SUM(F61:G61)</f>
        <v>86238</v>
      </c>
      <c r="F61" s="122">
        <v>81959</v>
      </c>
      <c r="G61" s="122">
        <v>4279</v>
      </c>
      <c r="H61" s="120"/>
    </row>
    <row r="62" spans="1:8" ht="15" customHeight="1">
      <c r="A62" s="120"/>
      <c r="B62" s="121"/>
      <c r="C62" s="120"/>
      <c r="D62" s="214">
        <v>2019</v>
      </c>
      <c r="E62" s="1191">
        <f>SUM(F62:G62)</f>
        <v>87651</v>
      </c>
      <c r="F62" s="122">
        <v>83172</v>
      </c>
      <c r="G62" s="122">
        <v>4479</v>
      </c>
      <c r="H62" s="120"/>
    </row>
    <row r="63" spans="1:8" ht="15" customHeight="1">
      <c r="A63" s="120"/>
      <c r="B63" s="121"/>
      <c r="C63" s="120"/>
      <c r="D63" s="214"/>
      <c r="E63" s="123"/>
      <c r="F63" s="122"/>
      <c r="G63" s="122"/>
      <c r="H63" s="120"/>
    </row>
    <row r="64" spans="1:8" ht="8.1" customHeight="1">
      <c r="A64" s="120"/>
      <c r="B64" s="121"/>
      <c r="C64" s="120"/>
      <c r="D64" s="214"/>
      <c r="E64" s="1191"/>
      <c r="F64" s="122"/>
      <c r="G64" s="122"/>
      <c r="H64" s="120"/>
    </row>
    <row r="65" spans="1:8" ht="15" customHeight="1">
      <c r="A65" s="120"/>
      <c r="B65" s="121" t="s">
        <v>25</v>
      </c>
      <c r="C65" s="120"/>
      <c r="D65" s="214">
        <v>2018</v>
      </c>
      <c r="E65" s="1191">
        <f>SUM(F65:G65)</f>
        <v>20223</v>
      </c>
      <c r="F65" s="122">
        <v>19735</v>
      </c>
      <c r="G65" s="122">
        <v>488</v>
      </c>
      <c r="H65" s="120"/>
    </row>
    <row r="66" spans="1:8" ht="15" customHeight="1">
      <c r="A66" s="120"/>
      <c r="B66" s="121"/>
      <c r="C66" s="120"/>
      <c r="D66" s="214">
        <v>2019</v>
      </c>
      <c r="E66" s="1191">
        <f>SUM(F66:G66)</f>
        <v>20639</v>
      </c>
      <c r="F66" s="122">
        <v>20134</v>
      </c>
      <c r="G66" s="122">
        <v>505</v>
      </c>
      <c r="H66" s="120"/>
    </row>
    <row r="67" spans="1:8" ht="15" customHeight="1">
      <c r="A67" s="120"/>
      <c r="B67" s="121"/>
      <c r="C67" s="120"/>
      <c r="D67" s="214"/>
      <c r="E67" s="123"/>
      <c r="F67" s="122"/>
      <c r="G67" s="122"/>
      <c r="H67" s="120"/>
    </row>
    <row r="68" spans="1:8" ht="8.1" customHeight="1">
      <c r="A68" s="120"/>
      <c r="B68" s="121"/>
      <c r="C68" s="120"/>
      <c r="D68" s="214"/>
      <c r="E68" s="1191"/>
      <c r="F68" s="122"/>
      <c r="G68" s="122"/>
      <c r="H68" s="120"/>
    </row>
    <row r="69" spans="1:8" ht="15" customHeight="1">
      <c r="A69" s="120"/>
      <c r="B69" s="121" t="s">
        <v>28</v>
      </c>
      <c r="C69" s="120"/>
      <c r="D69" s="214">
        <v>2018</v>
      </c>
      <c r="E69" s="1191">
        <f>SUM(F69:G69)</f>
        <v>20369</v>
      </c>
      <c r="F69" s="122">
        <v>20060</v>
      </c>
      <c r="G69" s="122">
        <v>309</v>
      </c>
      <c r="H69" s="120"/>
    </row>
    <row r="70" spans="1:8" ht="15" customHeight="1">
      <c r="A70" s="120"/>
      <c r="B70" s="121"/>
      <c r="C70" s="120"/>
      <c r="D70" s="214">
        <v>2019</v>
      </c>
      <c r="E70" s="1191">
        <f>SUM(F70:G70)</f>
        <v>20564</v>
      </c>
      <c r="F70" s="122">
        <v>20241</v>
      </c>
      <c r="G70" s="122">
        <v>323</v>
      </c>
      <c r="H70" s="120"/>
    </row>
    <row r="71" spans="1:8" ht="15" customHeight="1">
      <c r="A71" s="120"/>
      <c r="B71" s="121"/>
      <c r="C71" s="120"/>
      <c r="D71" s="214"/>
      <c r="E71" s="123"/>
      <c r="F71" s="122"/>
      <c r="G71" s="122"/>
      <c r="H71" s="120"/>
    </row>
    <row r="72" spans="1:8" ht="8.1" customHeight="1">
      <c r="A72" s="120"/>
      <c r="B72" s="121"/>
      <c r="C72" s="120"/>
      <c r="D72" s="214"/>
      <c r="E72" s="1191"/>
      <c r="F72" s="122"/>
      <c r="G72" s="122"/>
      <c r="H72" s="120"/>
    </row>
    <row r="73" spans="1:8" ht="15" customHeight="1">
      <c r="A73" s="120"/>
      <c r="B73" s="121" t="s">
        <v>29</v>
      </c>
      <c r="C73" s="120"/>
      <c r="D73" s="214">
        <v>2018</v>
      </c>
      <c r="E73" s="1191">
        <f>SUM(F73:G73)</f>
        <v>1354</v>
      </c>
      <c r="F73" s="122">
        <v>1340</v>
      </c>
      <c r="G73" s="122">
        <v>14</v>
      </c>
      <c r="H73" s="120"/>
    </row>
    <row r="74" spans="1:8" ht="15" customHeight="1">
      <c r="A74" s="120"/>
      <c r="B74" s="121"/>
      <c r="C74" s="120"/>
      <c r="D74" s="214">
        <v>2019</v>
      </c>
      <c r="E74" s="1191">
        <f>SUM(F74:G74)</f>
        <v>1322</v>
      </c>
      <c r="F74" s="122">
        <v>1302</v>
      </c>
      <c r="G74" s="122">
        <v>20</v>
      </c>
      <c r="H74" s="120"/>
    </row>
    <row r="75" spans="1:8" ht="15" customHeight="1">
      <c r="A75" s="120"/>
      <c r="B75" s="121"/>
      <c r="C75" s="120"/>
      <c r="D75" s="214"/>
      <c r="E75" s="123"/>
      <c r="F75" s="122"/>
      <c r="G75" s="122"/>
      <c r="H75" s="120"/>
    </row>
    <row r="76" spans="1:8" ht="8.1" customHeight="1">
      <c r="A76" s="120"/>
      <c r="B76" s="121"/>
      <c r="C76" s="120"/>
      <c r="D76" s="214"/>
      <c r="E76" s="1191"/>
      <c r="F76" s="122"/>
      <c r="G76" s="122"/>
      <c r="H76" s="120"/>
    </row>
    <row r="77" spans="1:8" ht="15" customHeight="1">
      <c r="A77" s="120"/>
      <c r="B77" s="121" t="s">
        <v>30</v>
      </c>
      <c r="C77" s="120"/>
      <c r="D77" s="214">
        <v>2018</v>
      </c>
      <c r="E77" s="1191">
        <f>SUM(F77:G77)</f>
        <v>2019</v>
      </c>
      <c r="F77" s="122">
        <v>2019</v>
      </c>
      <c r="G77" s="111" t="s">
        <v>31</v>
      </c>
      <c r="H77" s="120"/>
    </row>
    <row r="78" spans="1:8" ht="15" customHeight="1">
      <c r="A78" s="120"/>
      <c r="B78" s="121"/>
      <c r="C78" s="120"/>
      <c r="D78" s="214">
        <v>2019</v>
      </c>
      <c r="E78" s="1191">
        <f>SUM(F78:G78)</f>
        <v>2237</v>
      </c>
      <c r="F78" s="122">
        <v>2221</v>
      </c>
      <c r="G78" s="111">
        <v>16</v>
      </c>
      <c r="H78" s="120"/>
    </row>
    <row r="79" spans="1:8" ht="15" customHeight="1">
      <c r="A79" s="120"/>
      <c r="B79" s="121"/>
      <c r="C79" s="120"/>
      <c r="D79" s="214"/>
      <c r="E79" s="1191"/>
      <c r="F79" s="122"/>
      <c r="G79" s="111"/>
      <c r="H79" s="120"/>
    </row>
    <row r="80" spans="1:8" ht="8.1" customHeight="1">
      <c r="A80" s="1192"/>
      <c r="B80" s="1192"/>
      <c r="C80" s="1192"/>
      <c r="D80" s="1193"/>
      <c r="E80" s="1192"/>
      <c r="F80" s="1192"/>
      <c r="G80" s="1194"/>
      <c r="H80" s="1192"/>
    </row>
    <row r="81" spans="1:14" s="1195" customFormat="1" ht="15" customHeight="1">
      <c r="D81" s="1196"/>
      <c r="F81" s="1197"/>
      <c r="H81" s="1046" t="s">
        <v>32</v>
      </c>
    </row>
    <row r="82" spans="1:14" s="1195" customFormat="1" ht="13.5" customHeight="1">
      <c r="D82" s="1196"/>
      <c r="F82" s="1198"/>
      <c r="H82" s="1047" t="s">
        <v>33</v>
      </c>
    </row>
    <row r="83" spans="1:14" ht="8.1" customHeight="1">
      <c r="A83" s="1158"/>
    </row>
    <row r="84" spans="1:14" s="233" customFormat="1" ht="18" customHeight="1">
      <c r="B84" s="312" t="s">
        <v>887</v>
      </c>
      <c r="D84" s="214"/>
      <c r="E84" s="310"/>
      <c r="F84" s="238"/>
      <c r="G84" s="238"/>
      <c r="H84" s="238"/>
      <c r="I84" s="310"/>
      <c r="J84" s="238"/>
      <c r="K84" s="238"/>
      <c r="L84" s="238"/>
      <c r="M84" s="238"/>
      <c r="N84" s="238"/>
    </row>
    <row r="85" spans="1:14">
      <c r="B85" s="1147" t="s">
        <v>935</v>
      </c>
    </row>
    <row r="86" spans="1:14">
      <c r="B86" s="1150" t="s">
        <v>936</v>
      </c>
    </row>
  </sheetData>
  <printOptions horizontalCentered="1"/>
  <pageMargins left="0.39370078740157483" right="0.39370078740157483" top="0.74803149606299213" bottom="0.51181102362204722" header="0.11811023622047245" footer="0.39370078740157483"/>
  <pageSetup paperSize="9" scale="67" orientation="portrait" r:id="rId1"/>
  <headerFooter scaleWithDoc="0"/>
  <colBreaks count="1" manualBreakCount="1">
    <brk id="8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7030A0"/>
  </sheetPr>
  <dimension ref="A1:N58"/>
  <sheetViews>
    <sheetView showGridLines="0" view="pageBreakPreview" zoomScaleNormal="100" zoomScaleSheetLayoutView="100" workbookViewId="0">
      <selection activeCell="B73" sqref="B73:B75"/>
    </sheetView>
  </sheetViews>
  <sheetFormatPr defaultColWidth="8.42578125" defaultRowHeight="16.5"/>
  <cols>
    <col min="1" max="1" width="1.42578125" style="90" customWidth="1"/>
    <col min="2" max="2" width="11.5703125" style="90" customWidth="1"/>
    <col min="3" max="4" width="15.42578125" style="90" customWidth="1"/>
    <col min="5" max="5" width="18.28515625" style="92" customWidth="1"/>
    <col min="6" max="6" width="4.5703125" style="90" customWidth="1"/>
    <col min="7" max="7" width="21.7109375" style="92" customWidth="1"/>
    <col min="8" max="8" width="4.5703125" style="90" customWidth="1"/>
    <col min="9" max="9" width="14.42578125" style="90" customWidth="1"/>
    <col min="10" max="10" width="2.7109375" style="90" customWidth="1"/>
    <col min="11" max="16384" width="8.42578125" style="90"/>
  </cols>
  <sheetData>
    <row r="1" spans="1:10" ht="15" customHeight="1"/>
    <row r="2" spans="1:10" ht="17.25" customHeight="1">
      <c r="B2" s="1089" t="s">
        <v>85</v>
      </c>
      <c r="C2" s="1152" t="s">
        <v>939</v>
      </c>
      <c r="D2" s="1152"/>
      <c r="E2" s="96"/>
      <c r="F2" s="101"/>
      <c r="G2" s="96"/>
      <c r="H2" s="101"/>
      <c r="I2" s="101"/>
      <c r="J2" s="101"/>
    </row>
    <row r="3" spans="1:10" ht="14.25" customHeight="1">
      <c r="B3" s="1090" t="s">
        <v>87</v>
      </c>
      <c r="C3" s="1108" t="s">
        <v>940</v>
      </c>
      <c r="D3" s="1108"/>
      <c r="E3" s="1107"/>
      <c r="F3" s="1106"/>
      <c r="G3" s="1107"/>
      <c r="H3" s="1106"/>
      <c r="I3" s="1106"/>
      <c r="J3" s="1106"/>
    </row>
    <row r="4" spans="1:10" ht="8.25" customHeight="1">
      <c r="A4" s="1108"/>
    </row>
    <row r="5" spans="1:10" ht="8.1" customHeight="1">
      <c r="A5" s="1109"/>
      <c r="B5" s="1110"/>
      <c r="C5" s="1109"/>
      <c r="D5" s="1109"/>
      <c r="E5" s="1111"/>
      <c r="F5" s="1111"/>
      <c r="G5" s="1111"/>
      <c r="H5" s="1109"/>
      <c r="I5" s="1111"/>
      <c r="J5" s="1110" t="s">
        <v>57</v>
      </c>
    </row>
    <row r="6" spans="1:10">
      <c r="A6" s="92"/>
      <c r="B6" s="110" t="s">
        <v>58</v>
      </c>
      <c r="C6" s="93"/>
      <c r="D6" s="1061" t="s">
        <v>3</v>
      </c>
      <c r="E6" s="1061" t="s">
        <v>4</v>
      </c>
      <c r="F6" s="1061"/>
      <c r="G6" s="1061" t="s">
        <v>59</v>
      </c>
      <c r="H6" s="1062"/>
      <c r="I6" s="1061" t="s">
        <v>46</v>
      </c>
      <c r="J6" s="93"/>
    </row>
    <row r="7" spans="1:10" ht="16.5" customHeight="1">
      <c r="A7" s="92"/>
      <c r="B7" s="116" t="s">
        <v>60</v>
      </c>
      <c r="C7" s="93"/>
      <c r="D7" s="1062" t="s">
        <v>8</v>
      </c>
      <c r="E7" s="1062" t="s">
        <v>9</v>
      </c>
      <c r="F7" s="117"/>
      <c r="G7" s="1061" t="s">
        <v>61</v>
      </c>
      <c r="H7" s="93"/>
      <c r="I7" s="1062" t="s">
        <v>62</v>
      </c>
      <c r="J7" s="93"/>
    </row>
    <row r="8" spans="1:10">
      <c r="A8" s="92"/>
      <c r="B8" s="93"/>
      <c r="C8" s="93"/>
      <c r="D8" s="93"/>
      <c r="E8" s="1062"/>
      <c r="F8" s="1062"/>
      <c r="G8" s="1061" t="s">
        <v>63</v>
      </c>
      <c r="H8" s="1062"/>
      <c r="I8" s="1062" t="s">
        <v>64</v>
      </c>
      <c r="J8" s="93"/>
    </row>
    <row r="9" spans="1:10">
      <c r="A9" s="92"/>
      <c r="B9" s="93"/>
      <c r="C9" s="93"/>
      <c r="D9" s="93"/>
      <c r="E9" s="1062"/>
      <c r="F9" s="1112"/>
      <c r="G9" s="1062" t="s">
        <v>49</v>
      </c>
      <c r="H9" s="1112"/>
      <c r="I9" s="1062"/>
      <c r="J9" s="93"/>
    </row>
    <row r="10" spans="1:10">
      <c r="A10" s="92"/>
      <c r="B10" s="93"/>
      <c r="C10" s="93"/>
      <c r="D10" s="93"/>
      <c r="E10" s="1062"/>
      <c r="F10" s="1112"/>
      <c r="G10" s="1062" t="s">
        <v>50</v>
      </c>
      <c r="H10" s="1112"/>
      <c r="I10" s="1112"/>
      <c r="J10" s="93"/>
    </row>
    <row r="11" spans="1:10" ht="16.5" customHeight="1">
      <c r="A11" s="92"/>
      <c r="B11" s="93"/>
      <c r="C11" s="93"/>
      <c r="D11" s="93"/>
      <c r="E11" s="1062"/>
      <c r="F11" s="1112"/>
      <c r="G11" s="1062" t="s">
        <v>51</v>
      </c>
      <c r="H11" s="1112"/>
      <c r="I11" s="1112"/>
      <c r="J11" s="93"/>
    </row>
    <row r="12" spans="1:10" ht="8.1" customHeight="1">
      <c r="A12" s="1113"/>
      <c r="B12" s="1114"/>
      <c r="C12" s="1114"/>
      <c r="D12" s="1114"/>
      <c r="E12" s="1115"/>
      <c r="F12" s="1116"/>
      <c r="G12" s="1115"/>
      <c r="H12" s="1116"/>
      <c r="I12" s="1116"/>
      <c r="J12" s="1153" t="s">
        <v>57</v>
      </c>
    </row>
    <row r="13" spans="1:10" ht="8.1" customHeight="1">
      <c r="A13" s="92"/>
      <c r="B13" s="1117"/>
      <c r="C13" s="1117"/>
      <c r="D13" s="1117"/>
      <c r="E13" s="1118"/>
      <c r="F13" s="93"/>
      <c r="G13" s="1118"/>
      <c r="H13" s="93"/>
      <c r="I13" s="93"/>
      <c r="J13" s="1154"/>
    </row>
    <row r="14" spans="1:10">
      <c r="A14" s="92"/>
      <c r="B14" s="110" t="s">
        <v>65</v>
      </c>
      <c r="C14" s="93"/>
      <c r="D14" s="117">
        <v>2018</v>
      </c>
      <c r="E14" s="1120">
        <f>SUM(G14,I14)</f>
        <v>438114</v>
      </c>
      <c r="F14" s="1119"/>
      <c r="G14" s="1155">
        <f t="shared" ref="G14:I15" si="0">SUM(G18,G40,G44,G48)</f>
        <v>427301</v>
      </c>
      <c r="H14" s="1155"/>
      <c r="I14" s="1155">
        <f t="shared" si="0"/>
        <v>10813</v>
      </c>
      <c r="J14" s="93"/>
    </row>
    <row r="15" spans="1:10" ht="14.1" customHeight="1">
      <c r="A15" s="92"/>
      <c r="B15" s="106" t="s">
        <v>9</v>
      </c>
      <c r="C15" s="93"/>
      <c r="D15" s="117">
        <v>2019</v>
      </c>
      <c r="E15" s="1120">
        <f>SUM(G15,I15)</f>
        <v>443421</v>
      </c>
      <c r="F15" s="93"/>
      <c r="G15" s="1155">
        <f t="shared" si="0"/>
        <v>431963</v>
      </c>
      <c r="H15" s="1155"/>
      <c r="I15" s="1155">
        <f t="shared" si="0"/>
        <v>11458</v>
      </c>
      <c r="J15" s="93"/>
    </row>
    <row r="16" spans="1:10" ht="14.1" customHeight="1">
      <c r="A16" s="92"/>
      <c r="B16" s="106"/>
      <c r="C16" s="93"/>
      <c r="D16" s="117"/>
      <c r="E16" s="1118"/>
      <c r="F16" s="93"/>
      <c r="G16" s="1118"/>
      <c r="H16" s="93"/>
      <c r="I16" s="93"/>
      <c r="J16" s="93"/>
    </row>
    <row r="17" spans="1:10" ht="8.1" customHeight="1">
      <c r="A17" s="92"/>
      <c r="B17" s="106"/>
      <c r="C17" s="93"/>
      <c r="D17" s="93"/>
      <c r="E17" s="1121"/>
      <c r="F17" s="93"/>
      <c r="G17" s="1121"/>
      <c r="H17" s="1121"/>
      <c r="I17" s="1121"/>
      <c r="J17" s="93"/>
    </row>
    <row r="18" spans="1:10" ht="15" customHeight="1">
      <c r="A18" s="92"/>
      <c r="B18" s="1889" t="s">
        <v>66</v>
      </c>
      <c r="C18" s="1889"/>
      <c r="D18" s="93">
        <v>2018</v>
      </c>
      <c r="E18" s="1121">
        <f>SUM(G18,I18)</f>
        <v>296841</v>
      </c>
      <c r="F18" s="99"/>
      <c r="G18" s="1121">
        <f t="shared" ref="G18:I19" si="1">SUM(G24,G28,G32,G36)</f>
        <v>288005</v>
      </c>
      <c r="H18" s="1121"/>
      <c r="I18" s="1121">
        <f t="shared" si="1"/>
        <v>8836</v>
      </c>
      <c r="J18" s="93"/>
    </row>
    <row r="19" spans="1:10" ht="15" customHeight="1">
      <c r="A19" s="92"/>
      <c r="B19" s="105" t="s">
        <v>67</v>
      </c>
      <c r="C19" s="161"/>
      <c r="D19" s="93">
        <v>2019</v>
      </c>
      <c r="E19" s="1121">
        <f>SUM(G19,I19)</f>
        <v>313669</v>
      </c>
      <c r="F19" s="99"/>
      <c r="G19" s="1121">
        <f t="shared" si="1"/>
        <v>303892</v>
      </c>
      <c r="H19" s="1121"/>
      <c r="I19" s="1121">
        <f t="shared" si="1"/>
        <v>9777</v>
      </c>
      <c r="J19" s="93"/>
    </row>
    <row r="20" spans="1:10" ht="15" customHeight="1">
      <c r="A20" s="92"/>
      <c r="B20" s="105" t="s">
        <v>68</v>
      </c>
      <c r="C20" s="161"/>
      <c r="D20" s="93"/>
      <c r="E20" s="100"/>
      <c r="F20" s="99"/>
      <c r="G20" s="100"/>
      <c r="H20" s="112"/>
      <c r="I20" s="99"/>
      <c r="J20" s="93"/>
    </row>
    <row r="21" spans="1:10" s="91" customFormat="1">
      <c r="A21" s="97"/>
      <c r="B21" s="1890" t="s">
        <v>69</v>
      </c>
      <c r="C21" s="1890"/>
      <c r="D21" s="93"/>
      <c r="E21" s="100"/>
      <c r="F21" s="99"/>
      <c r="G21" s="100"/>
      <c r="H21" s="113"/>
      <c r="I21" s="99"/>
      <c r="J21" s="98"/>
    </row>
    <row r="22" spans="1:10" s="91" customFormat="1">
      <c r="A22" s="97"/>
      <c r="B22" s="163" t="s">
        <v>70</v>
      </c>
      <c r="C22" s="162"/>
      <c r="D22" s="93"/>
      <c r="E22" s="100"/>
      <c r="F22" s="99"/>
      <c r="G22" s="100"/>
      <c r="H22" s="113"/>
      <c r="I22" s="99"/>
      <c r="J22" s="98"/>
    </row>
    <row r="23" spans="1:10" ht="11.25" customHeight="1">
      <c r="A23" s="92"/>
      <c r="B23" s="106"/>
      <c r="C23" s="93"/>
      <c r="D23" s="93"/>
      <c r="E23" s="1121"/>
      <c r="F23" s="114"/>
      <c r="G23" s="95"/>
      <c r="H23" s="115"/>
      <c r="I23" s="114"/>
      <c r="J23" s="93"/>
    </row>
    <row r="24" spans="1:10" ht="15" customHeight="1">
      <c r="A24" s="92"/>
      <c r="B24" s="107" t="s">
        <v>71</v>
      </c>
      <c r="C24" s="93"/>
      <c r="D24" s="93">
        <v>2018</v>
      </c>
      <c r="E24" s="1121">
        <f>SUM(G24,I24)</f>
        <v>9416</v>
      </c>
      <c r="F24" s="94"/>
      <c r="G24" s="95">
        <v>8993</v>
      </c>
      <c r="H24" s="115"/>
      <c r="I24" s="114">
        <v>423</v>
      </c>
      <c r="J24" s="117"/>
    </row>
    <row r="25" spans="1:10" s="91" customFormat="1" ht="15" customHeight="1">
      <c r="A25" s="97"/>
      <c r="B25" s="109" t="s">
        <v>72</v>
      </c>
      <c r="C25" s="98"/>
      <c r="D25" s="93">
        <v>2019</v>
      </c>
      <c r="E25" s="1121">
        <f>SUM(G25,I25)</f>
        <v>9980</v>
      </c>
      <c r="F25" s="99"/>
      <c r="G25" s="100">
        <v>9445</v>
      </c>
      <c r="H25" s="113"/>
      <c r="I25" s="99">
        <v>535</v>
      </c>
      <c r="J25" s="98"/>
    </row>
    <row r="26" spans="1:10" s="91" customFormat="1" ht="15" customHeight="1">
      <c r="A26" s="97"/>
      <c r="B26" s="109"/>
      <c r="C26" s="98"/>
      <c r="D26" s="93"/>
      <c r="E26" s="100"/>
      <c r="F26" s="99"/>
      <c r="G26" s="100"/>
      <c r="H26" s="113"/>
      <c r="I26" s="99"/>
      <c r="J26" s="98"/>
    </row>
    <row r="27" spans="1:10" ht="10.5" customHeight="1">
      <c r="A27" s="92"/>
      <c r="B27" s="108"/>
      <c r="C27" s="93"/>
      <c r="D27" s="93"/>
      <c r="E27" s="1121"/>
      <c r="F27" s="94"/>
      <c r="G27" s="95"/>
      <c r="H27" s="115"/>
      <c r="I27" s="94"/>
      <c r="J27" s="93"/>
    </row>
    <row r="28" spans="1:10" ht="15" customHeight="1">
      <c r="A28" s="92"/>
      <c r="B28" s="107" t="s">
        <v>73</v>
      </c>
      <c r="C28" s="93"/>
      <c r="D28" s="93">
        <v>2018</v>
      </c>
      <c r="E28" s="1121">
        <f>SUM(G28,I28)</f>
        <v>45300</v>
      </c>
      <c r="F28" s="94"/>
      <c r="G28" s="95">
        <v>43443</v>
      </c>
      <c r="H28" s="115"/>
      <c r="I28" s="94">
        <v>1857</v>
      </c>
      <c r="J28" s="93"/>
    </row>
    <row r="29" spans="1:10" s="91" customFormat="1" ht="15" customHeight="1">
      <c r="A29" s="97"/>
      <c r="B29" s="109" t="s">
        <v>74</v>
      </c>
      <c r="C29" s="98"/>
      <c r="D29" s="93">
        <v>2019</v>
      </c>
      <c r="E29" s="1121">
        <f>SUM(G29,I29)</f>
        <v>51060</v>
      </c>
      <c r="F29" s="99"/>
      <c r="G29" s="100">
        <v>48807</v>
      </c>
      <c r="H29" s="113"/>
      <c r="I29" s="99">
        <v>2253</v>
      </c>
      <c r="J29" s="98"/>
    </row>
    <row r="30" spans="1:10" s="91" customFormat="1" ht="15" customHeight="1">
      <c r="A30" s="97"/>
      <c r="B30" s="109"/>
      <c r="C30" s="98"/>
      <c r="D30" s="93"/>
      <c r="E30" s="100"/>
      <c r="F30" s="99"/>
      <c r="G30" s="100"/>
      <c r="H30" s="113"/>
      <c r="I30" s="99"/>
      <c r="J30" s="98"/>
    </row>
    <row r="31" spans="1:10" ht="14.25" customHeight="1">
      <c r="A31" s="92"/>
      <c r="B31" s="108"/>
      <c r="C31" s="93"/>
      <c r="D31" s="93"/>
      <c r="E31" s="1121"/>
      <c r="F31" s="94"/>
      <c r="G31" s="95"/>
      <c r="H31" s="115"/>
      <c r="I31" s="114"/>
      <c r="J31" s="93"/>
    </row>
    <row r="32" spans="1:10" ht="15" customHeight="1">
      <c r="A32" s="92"/>
      <c r="B32" s="107" t="s">
        <v>75</v>
      </c>
      <c r="C32" s="93"/>
      <c r="D32" s="93">
        <v>2018</v>
      </c>
      <c r="E32" s="1121">
        <f>SUM(G32,I32)</f>
        <v>86958</v>
      </c>
      <c r="F32" s="94"/>
      <c r="G32" s="95">
        <v>83983</v>
      </c>
      <c r="H32" s="115"/>
      <c r="I32" s="114">
        <v>2975</v>
      </c>
      <c r="J32" s="93"/>
    </row>
    <row r="33" spans="1:10" s="91" customFormat="1" ht="15" customHeight="1">
      <c r="A33" s="97"/>
      <c r="B33" s="109" t="s">
        <v>76</v>
      </c>
      <c r="C33" s="98"/>
      <c r="D33" s="93">
        <v>2019</v>
      </c>
      <c r="E33" s="1121">
        <f>SUM(G33,I33)</f>
        <v>91946</v>
      </c>
      <c r="F33" s="99"/>
      <c r="G33" s="100">
        <v>88742</v>
      </c>
      <c r="H33" s="113"/>
      <c r="I33" s="99">
        <v>3204</v>
      </c>
      <c r="J33" s="98"/>
    </row>
    <row r="34" spans="1:10" s="91" customFormat="1" ht="15" customHeight="1">
      <c r="A34" s="97"/>
      <c r="B34" s="109"/>
      <c r="C34" s="98"/>
      <c r="D34" s="93"/>
      <c r="E34" s="100"/>
      <c r="F34" s="99"/>
      <c r="G34" s="100"/>
      <c r="H34" s="113"/>
      <c r="I34" s="99"/>
      <c r="J34" s="98"/>
    </row>
    <row r="35" spans="1:10" ht="13.5" customHeight="1">
      <c r="A35" s="92"/>
      <c r="B35" s="106"/>
      <c r="C35" s="93"/>
      <c r="D35" s="93"/>
      <c r="E35" s="1121"/>
      <c r="F35" s="94"/>
      <c r="G35" s="95"/>
      <c r="H35" s="114"/>
      <c r="I35" s="94"/>
      <c r="J35" s="93"/>
    </row>
    <row r="36" spans="1:10" ht="15" customHeight="1">
      <c r="A36" s="92"/>
      <c r="B36" s="107" t="s">
        <v>77</v>
      </c>
      <c r="C36" s="93"/>
      <c r="D36" s="93">
        <v>2018</v>
      </c>
      <c r="E36" s="1121">
        <f>SUM(G36,I36)</f>
        <v>155167</v>
      </c>
      <c r="F36" s="94"/>
      <c r="G36" s="95">
        <v>151586</v>
      </c>
      <c r="H36" s="114"/>
      <c r="I36" s="94">
        <v>3581</v>
      </c>
      <c r="J36" s="93"/>
    </row>
    <row r="37" spans="1:10" s="91" customFormat="1" ht="15" customHeight="1">
      <c r="A37" s="97"/>
      <c r="B37" s="109" t="s">
        <v>78</v>
      </c>
      <c r="C37" s="98"/>
      <c r="D37" s="93">
        <v>2019</v>
      </c>
      <c r="E37" s="1121">
        <f>SUM(G37,I37)</f>
        <v>160683</v>
      </c>
      <c r="F37" s="99"/>
      <c r="G37" s="100">
        <v>156898</v>
      </c>
      <c r="H37" s="113"/>
      <c r="I37" s="99">
        <v>3785</v>
      </c>
      <c r="J37" s="98"/>
    </row>
    <row r="38" spans="1:10" s="91" customFormat="1" ht="15" customHeight="1">
      <c r="A38" s="97"/>
      <c r="B38" s="109"/>
      <c r="C38" s="98"/>
      <c r="D38" s="93"/>
      <c r="E38" s="100"/>
      <c r="F38" s="99"/>
      <c r="G38" s="100"/>
      <c r="H38" s="113"/>
      <c r="I38" s="99"/>
      <c r="J38" s="98"/>
    </row>
    <row r="39" spans="1:10" ht="16.5" customHeight="1">
      <c r="A39" s="92"/>
      <c r="B39" s="106"/>
      <c r="C39" s="93"/>
      <c r="D39" s="93"/>
      <c r="E39" s="1121"/>
      <c r="F39" s="94"/>
      <c r="G39" s="95"/>
      <c r="H39" s="114"/>
      <c r="I39" s="94"/>
      <c r="J39" s="93"/>
    </row>
    <row r="40" spans="1:10" ht="15" customHeight="1">
      <c r="A40" s="92"/>
      <c r="B40" s="110" t="s">
        <v>79</v>
      </c>
      <c r="C40" s="93"/>
      <c r="D40" s="93">
        <v>2018</v>
      </c>
      <c r="E40" s="1121">
        <f>SUM(G40,I40)</f>
        <v>134797</v>
      </c>
      <c r="F40" s="94"/>
      <c r="G40" s="95">
        <v>132907</v>
      </c>
      <c r="H40" s="114"/>
      <c r="I40" s="94">
        <v>1890</v>
      </c>
      <c r="J40" s="93"/>
    </row>
    <row r="41" spans="1:10" s="91" customFormat="1" ht="15" customHeight="1">
      <c r="A41" s="97"/>
      <c r="B41" s="116" t="s">
        <v>80</v>
      </c>
      <c r="C41" s="98"/>
      <c r="D41" s="93">
        <v>2019</v>
      </c>
      <c r="E41" s="1121">
        <f>SUM(G41,I41)</f>
        <v>123784</v>
      </c>
      <c r="F41" s="99"/>
      <c r="G41" s="100">
        <v>122166</v>
      </c>
      <c r="H41" s="113"/>
      <c r="I41" s="99">
        <v>1618</v>
      </c>
      <c r="J41" s="118"/>
    </row>
    <row r="42" spans="1:10" s="91" customFormat="1" ht="15" customHeight="1">
      <c r="A42" s="97"/>
      <c r="B42" s="116"/>
      <c r="C42" s="98"/>
      <c r="D42" s="93"/>
      <c r="E42" s="100"/>
      <c r="F42" s="99"/>
      <c r="G42" s="100"/>
      <c r="H42" s="113"/>
      <c r="I42" s="99"/>
      <c r="J42" s="118"/>
    </row>
    <row r="43" spans="1:10" ht="17.25" customHeight="1">
      <c r="A43" s="92"/>
      <c r="B43" s="106"/>
      <c r="C43" s="93"/>
      <c r="D43" s="93"/>
      <c r="E43" s="1121"/>
      <c r="F43" s="94"/>
      <c r="G43" s="95"/>
      <c r="H43" s="114"/>
      <c r="I43" s="94"/>
      <c r="J43" s="93"/>
    </row>
    <row r="44" spans="1:10" ht="15" customHeight="1">
      <c r="A44" s="92"/>
      <c r="B44" s="110" t="s">
        <v>81</v>
      </c>
      <c r="C44" s="93"/>
      <c r="D44" s="93">
        <v>2018</v>
      </c>
      <c r="E44" s="1121">
        <f>SUM(G44,I44)</f>
        <v>5917</v>
      </c>
      <c r="F44" s="94"/>
      <c r="G44" s="95">
        <v>5833</v>
      </c>
      <c r="H44" s="114"/>
      <c r="I44" s="94">
        <v>84</v>
      </c>
      <c r="J44" s="93"/>
    </row>
    <row r="45" spans="1:10" s="91" customFormat="1" ht="15" customHeight="1">
      <c r="A45" s="97"/>
      <c r="B45" s="116" t="s">
        <v>82</v>
      </c>
      <c r="C45" s="98"/>
      <c r="D45" s="93">
        <v>2019</v>
      </c>
      <c r="E45" s="1121">
        <f>SUM(G45,I45)</f>
        <v>5096</v>
      </c>
      <c r="F45" s="99"/>
      <c r="G45" s="100">
        <v>5039</v>
      </c>
      <c r="H45" s="113"/>
      <c r="I45" s="99">
        <v>57</v>
      </c>
      <c r="J45" s="98"/>
    </row>
    <row r="46" spans="1:10" s="91" customFormat="1" ht="15" customHeight="1">
      <c r="A46" s="97"/>
      <c r="B46" s="116"/>
      <c r="C46" s="98"/>
      <c r="D46" s="93"/>
      <c r="E46" s="100"/>
      <c r="F46" s="99"/>
      <c r="G46" s="100"/>
      <c r="H46" s="113"/>
      <c r="I46" s="99"/>
      <c r="J46" s="98"/>
    </row>
    <row r="47" spans="1:10" ht="15.75" customHeight="1">
      <c r="A47" s="92"/>
      <c r="B47" s="106"/>
      <c r="C47" s="93"/>
      <c r="D47" s="93"/>
      <c r="E47" s="1121"/>
      <c r="F47" s="94"/>
      <c r="G47" s="95"/>
      <c r="H47" s="114"/>
      <c r="I47" s="94"/>
      <c r="J47" s="93"/>
    </row>
    <row r="48" spans="1:10" ht="15" customHeight="1">
      <c r="A48" s="92"/>
      <c r="B48" s="110" t="s">
        <v>83</v>
      </c>
      <c r="C48" s="93"/>
      <c r="D48" s="93">
        <v>2018</v>
      </c>
      <c r="E48" s="1121">
        <f>SUM(G48,I48)</f>
        <v>559</v>
      </c>
      <c r="F48" s="94"/>
      <c r="G48" s="95">
        <v>556</v>
      </c>
      <c r="H48" s="114"/>
      <c r="I48" s="94">
        <v>3</v>
      </c>
      <c r="J48" s="93"/>
    </row>
    <row r="49" spans="1:14" s="91" customFormat="1" ht="15" customHeight="1">
      <c r="A49" s="97"/>
      <c r="B49" s="116" t="s">
        <v>84</v>
      </c>
      <c r="C49" s="98"/>
      <c r="D49" s="93">
        <v>2019</v>
      </c>
      <c r="E49" s="1121">
        <f>SUM(G49,I49)</f>
        <v>872</v>
      </c>
      <c r="F49" s="1156"/>
      <c r="G49" s="95">
        <v>866</v>
      </c>
      <c r="H49" s="95"/>
      <c r="I49" s="95">
        <v>6</v>
      </c>
      <c r="J49" s="98"/>
    </row>
    <row r="50" spans="1:14" s="91" customFormat="1" ht="15" customHeight="1">
      <c r="A50" s="97"/>
      <c r="B50" s="116"/>
      <c r="C50" s="98"/>
      <c r="D50" s="93"/>
      <c r="J50" s="98"/>
    </row>
    <row r="51" spans="1:14" ht="8.1" customHeight="1">
      <c r="A51" s="1122"/>
      <c r="B51" s="1123"/>
      <c r="C51" s="1122"/>
      <c r="D51" s="1122"/>
      <c r="E51" s="1124"/>
      <c r="F51" s="1124"/>
      <c r="G51" s="1124"/>
      <c r="H51" s="1122"/>
      <c r="I51" s="1124"/>
      <c r="J51" s="1122"/>
    </row>
    <row r="52" spans="1:14" s="1125" customFormat="1" ht="15" customHeight="1">
      <c r="E52" s="1126"/>
      <c r="G52" s="1157"/>
      <c r="J52" s="1046" t="s">
        <v>32</v>
      </c>
    </row>
    <row r="53" spans="1:14" s="1125" customFormat="1" ht="12" customHeight="1">
      <c r="E53" s="1126"/>
      <c r="G53" s="1157"/>
      <c r="J53" s="1047" t="s">
        <v>33</v>
      </c>
    </row>
    <row r="54" spans="1:14" s="119" customFormat="1" ht="8.1" customHeight="1">
      <c r="A54" s="1158"/>
      <c r="D54" s="1148"/>
      <c r="F54" s="1149"/>
    </row>
    <row r="55" spans="1:14" s="233" customFormat="1" ht="15" customHeight="1">
      <c r="B55" s="312" t="s">
        <v>887</v>
      </c>
      <c r="D55" s="214"/>
      <c r="E55" s="310"/>
      <c r="F55" s="238"/>
      <c r="G55" s="238"/>
      <c r="H55" s="238"/>
      <c r="I55" s="310"/>
      <c r="J55" s="238"/>
      <c r="K55" s="238"/>
      <c r="L55" s="238"/>
      <c r="M55" s="238"/>
      <c r="N55" s="238"/>
    </row>
    <row r="56" spans="1:14" s="119" customFormat="1" ht="15" customHeight="1">
      <c r="B56" s="1147" t="s">
        <v>935</v>
      </c>
      <c r="D56" s="1148"/>
      <c r="F56" s="1149"/>
    </row>
    <row r="57" spans="1:14" s="119" customFormat="1" ht="15" customHeight="1">
      <c r="B57" s="1150" t="s">
        <v>936</v>
      </c>
      <c r="D57" s="1148"/>
      <c r="F57" s="1149"/>
    </row>
    <row r="58" spans="1:14">
      <c r="A58" s="101"/>
    </row>
  </sheetData>
  <mergeCells count="2">
    <mergeCell ref="B18:C18"/>
    <mergeCell ref="B21:C21"/>
  </mergeCells>
  <printOptions horizontalCentered="1"/>
  <pageMargins left="0.39370078740157483" right="0.39370078740157483" top="0.74803149606299213" bottom="0.51181102362204722" header="0.11811023622047245" footer="0.39370078740157483"/>
  <pageSetup paperSize="9" scale="80" orientation="portrait" r:id="rId1"/>
  <headerFooter scaleWithDoc="0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rgb="FF7030A0"/>
  </sheetPr>
  <dimension ref="A1:N208"/>
  <sheetViews>
    <sheetView showGridLines="0" view="pageBreakPreview" topLeftCell="A42" zoomScaleNormal="100" zoomScaleSheetLayoutView="100" workbookViewId="0">
      <selection activeCell="B73" sqref="B73:B75"/>
    </sheetView>
  </sheetViews>
  <sheetFormatPr defaultColWidth="9.140625" defaultRowHeight="16.5"/>
  <cols>
    <col min="1" max="1" width="1.5703125" style="88" customWidth="1"/>
    <col min="2" max="2" width="11.85546875" style="88" customWidth="1"/>
    <col min="3" max="3" width="26.7109375" style="88" customWidth="1"/>
    <col min="4" max="4" width="9.5703125" style="88" customWidth="1"/>
    <col min="5" max="5" width="11.42578125" style="88" customWidth="1"/>
    <col min="6" max="6" width="1.28515625" style="88" customWidth="1"/>
    <col min="7" max="11" width="8.42578125" style="88" customWidth="1"/>
    <col min="12" max="12" width="1.140625" style="88" customWidth="1"/>
    <col min="13" max="16384" width="9.140625" style="88"/>
  </cols>
  <sheetData>
    <row r="1" spans="1:12" ht="11.45" customHeight="1">
      <c r="G1" s="1088"/>
      <c r="H1" s="1088"/>
      <c r="I1" s="1088"/>
      <c r="J1" s="1088"/>
      <c r="K1" s="1088"/>
      <c r="L1" s="1088"/>
    </row>
    <row r="2" spans="1:12" ht="11.45" customHeight="1">
      <c r="G2" s="1088"/>
      <c r="H2" s="1088"/>
      <c r="I2" s="1088"/>
      <c r="J2" s="1088"/>
      <c r="K2" s="1088"/>
      <c r="L2" s="1088"/>
    </row>
    <row r="3" spans="1:12" ht="15" customHeight="1">
      <c r="B3" s="1127" t="s">
        <v>129</v>
      </c>
      <c r="C3" s="1128" t="s">
        <v>86</v>
      </c>
      <c r="D3" s="1128"/>
      <c r="E3" s="1128"/>
      <c r="F3" s="1128"/>
      <c r="G3" s="1128"/>
      <c r="H3" s="1128"/>
    </row>
    <row r="4" spans="1:12" ht="15" customHeight="1">
      <c r="B4" s="1131"/>
      <c r="C4" s="1128" t="s">
        <v>941</v>
      </c>
      <c r="D4" s="1128"/>
      <c r="E4" s="1128"/>
      <c r="F4" s="1128"/>
      <c r="G4" s="1128"/>
      <c r="H4" s="1128"/>
    </row>
    <row r="5" spans="1:12" ht="15" customHeight="1">
      <c r="B5" s="1129" t="s">
        <v>130</v>
      </c>
      <c r="C5" s="1091" t="s">
        <v>88</v>
      </c>
      <c r="D5" s="1091"/>
      <c r="E5" s="1091"/>
      <c r="F5" s="1091"/>
      <c r="G5" s="1091"/>
      <c r="H5" s="1091"/>
      <c r="I5" s="1092"/>
      <c r="J5" s="1092"/>
      <c r="K5" s="1092"/>
      <c r="L5" s="1092"/>
    </row>
    <row r="6" spans="1:12" ht="15" customHeight="1">
      <c r="B6" s="1129"/>
      <c r="C6" s="1091" t="s">
        <v>941</v>
      </c>
      <c r="D6" s="1091"/>
      <c r="E6" s="1091"/>
      <c r="F6" s="1091"/>
      <c r="G6" s="1091"/>
      <c r="H6" s="1091"/>
      <c r="I6" s="1092"/>
      <c r="J6" s="1092"/>
      <c r="K6" s="1092"/>
      <c r="L6" s="1092"/>
    </row>
    <row r="7" spans="1:12" ht="12" customHeight="1">
      <c r="B7" s="1091"/>
      <c r="C7" s="1091"/>
      <c r="D7" s="1091"/>
      <c r="E7" s="1091"/>
      <c r="F7" s="1091"/>
      <c r="G7" s="1091"/>
      <c r="H7" s="1091"/>
      <c r="I7" s="1092"/>
      <c r="J7" s="1092"/>
      <c r="K7" s="1092"/>
      <c r="L7" s="1092"/>
    </row>
    <row r="8" spans="1:12" ht="3.75" customHeight="1">
      <c r="A8" s="1093"/>
      <c r="B8" s="1093"/>
      <c r="C8" s="1093"/>
      <c r="D8" s="1093"/>
      <c r="E8" s="1094"/>
      <c r="F8" s="1094"/>
      <c r="G8" s="1093"/>
      <c r="H8" s="1095"/>
      <c r="I8" s="1095"/>
      <c r="J8" s="1095"/>
      <c r="K8" s="1095"/>
      <c r="L8" s="1093"/>
    </row>
    <row r="9" spans="1:12" s="137" customFormat="1" ht="15" customHeight="1">
      <c r="A9" s="138"/>
      <c r="B9" s="1132" t="s">
        <v>89</v>
      </c>
      <c r="C9" s="138"/>
      <c r="D9" s="138"/>
      <c r="E9" s="1133" t="s">
        <v>4</v>
      </c>
      <c r="F9" s="1133"/>
      <c r="G9" s="1891" t="s">
        <v>58</v>
      </c>
      <c r="H9" s="1891"/>
      <c r="I9" s="1891"/>
      <c r="J9" s="1891"/>
      <c r="K9" s="1891"/>
      <c r="L9" s="1891"/>
    </row>
    <row r="10" spans="1:12" s="137" customFormat="1" ht="15" customHeight="1">
      <c r="A10" s="138"/>
      <c r="B10" s="1134" t="s">
        <v>90</v>
      </c>
      <c r="C10" s="138"/>
      <c r="D10" s="138"/>
      <c r="E10" s="1135" t="s">
        <v>9</v>
      </c>
      <c r="F10" s="1133"/>
      <c r="G10" s="1892" t="s">
        <v>60</v>
      </c>
      <c r="H10" s="1892"/>
      <c r="I10" s="1892"/>
      <c r="J10" s="1892"/>
      <c r="K10" s="1892"/>
      <c r="L10" s="1893"/>
    </row>
    <row r="11" spans="1:12" s="137" customFormat="1" ht="18" customHeight="1">
      <c r="A11" s="138"/>
      <c r="B11" s="138"/>
      <c r="C11" s="138"/>
      <c r="D11" s="138"/>
      <c r="E11" s="138"/>
      <c r="F11" s="1135"/>
      <c r="G11" s="1136" t="s">
        <v>91</v>
      </c>
      <c r="H11" s="1136" t="s">
        <v>92</v>
      </c>
      <c r="I11" s="1136" t="s">
        <v>93</v>
      </c>
      <c r="J11" s="1136" t="s">
        <v>94</v>
      </c>
      <c r="K11" s="1136" t="s">
        <v>95</v>
      </c>
      <c r="L11" s="138"/>
    </row>
    <row r="12" spans="1:12" s="137" customFormat="1" ht="3.75" customHeight="1">
      <c r="A12" s="1137"/>
      <c r="B12" s="1137"/>
      <c r="C12" s="1137"/>
      <c r="D12" s="1137"/>
      <c r="E12" s="1137"/>
      <c r="F12" s="1138"/>
      <c r="G12" s="1138"/>
      <c r="H12" s="1138"/>
      <c r="I12" s="1138"/>
      <c r="J12" s="1138"/>
      <c r="K12" s="1138"/>
      <c r="L12" s="1137"/>
    </row>
    <row r="13" spans="1:12" s="137" customFormat="1" ht="5.25" customHeight="1">
      <c r="B13" s="1139"/>
      <c r="C13" s="1139"/>
      <c r="D13" s="1139"/>
      <c r="E13" s="1139"/>
      <c r="F13" s="1140"/>
      <c r="G13" s="1140"/>
      <c r="H13" s="1140"/>
      <c r="I13" s="1140"/>
      <c r="J13" s="1140"/>
      <c r="K13" s="1140"/>
      <c r="L13" s="1139"/>
    </row>
    <row r="14" spans="1:12" s="137" customFormat="1" ht="15" customHeight="1">
      <c r="B14" s="1141" t="s">
        <v>96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</row>
    <row r="15" spans="1:12" s="137" customFormat="1" ht="15" customHeight="1">
      <c r="B15" s="1132" t="s">
        <v>97</v>
      </c>
      <c r="C15" s="138"/>
      <c r="D15" s="138"/>
      <c r="E15" s="129"/>
      <c r="F15" s="133"/>
      <c r="G15" s="131"/>
      <c r="H15" s="131"/>
      <c r="I15" s="131"/>
      <c r="J15" s="131"/>
      <c r="K15" s="131"/>
      <c r="L15" s="138"/>
    </row>
    <row r="16" spans="1:12" s="130" customFormat="1" ht="13.5">
      <c r="B16" s="1142" t="s">
        <v>98</v>
      </c>
      <c r="C16" s="128"/>
      <c r="D16" s="128"/>
      <c r="E16" s="135"/>
      <c r="F16" s="134"/>
      <c r="G16" s="136"/>
      <c r="H16" s="136"/>
      <c r="I16" s="136"/>
      <c r="J16" s="136"/>
      <c r="K16" s="136"/>
      <c r="L16" s="128"/>
    </row>
    <row r="17" spans="2:12" s="130" customFormat="1" ht="15" customHeight="1">
      <c r="B17" s="1134" t="s">
        <v>99</v>
      </c>
      <c r="C17" s="128"/>
      <c r="D17" s="128"/>
      <c r="E17" s="135"/>
      <c r="F17" s="134"/>
      <c r="G17" s="136"/>
      <c r="H17" s="136"/>
      <c r="I17" s="136"/>
      <c r="J17" s="136"/>
      <c r="K17" s="136"/>
      <c r="L17" s="128"/>
    </row>
    <row r="18" spans="2:12" s="130" customFormat="1" ht="9.9499999999999993" customHeight="1">
      <c r="B18" s="134"/>
      <c r="C18" s="128"/>
      <c r="D18" s="128"/>
      <c r="E18" s="135"/>
      <c r="F18" s="134"/>
      <c r="G18" s="136"/>
      <c r="H18" s="136"/>
      <c r="I18" s="136"/>
      <c r="J18" s="136"/>
      <c r="K18" s="136"/>
      <c r="L18" s="128"/>
    </row>
    <row r="19" spans="2:12" s="130" customFormat="1" ht="15" customHeight="1">
      <c r="B19" s="127" t="s">
        <v>100</v>
      </c>
      <c r="C19" s="128"/>
      <c r="D19" s="128">
        <v>2018</v>
      </c>
      <c r="E19" s="129">
        <f>SUM(G19:K19)</f>
        <v>328939</v>
      </c>
      <c r="F19" s="133"/>
      <c r="G19" s="131">
        <v>88766</v>
      </c>
      <c r="H19" s="131">
        <v>98508</v>
      </c>
      <c r="I19" s="131">
        <v>84481</v>
      </c>
      <c r="J19" s="131">
        <v>43686</v>
      </c>
      <c r="K19" s="131">
        <v>13498</v>
      </c>
      <c r="L19" s="128"/>
    </row>
    <row r="20" spans="2:12" s="130" customFormat="1" ht="15" customHeight="1">
      <c r="B20" s="132" t="s">
        <v>101</v>
      </c>
      <c r="C20" s="128"/>
      <c r="D20" s="128">
        <v>2019</v>
      </c>
      <c r="E20" s="129">
        <f>SUM(G20:K20)</f>
        <v>332610</v>
      </c>
      <c r="F20" s="134"/>
      <c r="G20" s="131">
        <v>89518</v>
      </c>
      <c r="H20" s="131">
        <v>100761</v>
      </c>
      <c r="I20" s="131">
        <v>88663</v>
      </c>
      <c r="J20" s="131">
        <v>42374</v>
      </c>
      <c r="K20" s="131">
        <v>11294</v>
      </c>
      <c r="L20" s="128"/>
    </row>
    <row r="21" spans="2:12" s="130" customFormat="1" ht="15" customHeight="1">
      <c r="B21" s="132"/>
      <c r="C21" s="128"/>
      <c r="D21" s="128"/>
      <c r="E21" s="135"/>
      <c r="F21" s="134"/>
      <c r="G21" s="136"/>
      <c r="H21" s="136"/>
      <c r="I21" s="136"/>
      <c r="J21" s="136"/>
      <c r="K21" s="136"/>
      <c r="L21" s="128"/>
    </row>
    <row r="22" spans="2:12" s="130" customFormat="1" ht="8.1" customHeight="1">
      <c r="B22" s="132"/>
      <c r="C22" s="128"/>
      <c r="D22" s="128"/>
      <c r="E22" s="129"/>
      <c r="F22" s="134"/>
      <c r="G22" s="131"/>
      <c r="H22" s="131"/>
      <c r="I22" s="131"/>
      <c r="J22" s="131"/>
      <c r="K22" s="131"/>
      <c r="L22" s="128"/>
    </row>
    <row r="23" spans="2:12" s="130" customFormat="1" ht="15" customHeight="1">
      <c r="B23" s="127" t="s">
        <v>102</v>
      </c>
      <c r="C23" s="128"/>
      <c r="D23" s="128">
        <v>2018</v>
      </c>
      <c r="E23" s="129">
        <f>SUM(G23:K23)</f>
        <v>98108</v>
      </c>
      <c r="F23" s="133"/>
      <c r="G23" s="131">
        <v>17379</v>
      </c>
      <c r="H23" s="131">
        <v>23892</v>
      </c>
      <c r="I23" s="131">
        <v>22619</v>
      </c>
      <c r="J23" s="131">
        <v>24222</v>
      </c>
      <c r="K23" s="131">
        <v>9996</v>
      </c>
      <c r="L23" s="128"/>
    </row>
    <row r="24" spans="2:12" s="130" customFormat="1" ht="15" customHeight="1">
      <c r="B24" s="132" t="s">
        <v>101</v>
      </c>
      <c r="C24" s="128"/>
      <c r="D24" s="128">
        <v>2019</v>
      </c>
      <c r="E24" s="129">
        <f>SUM(G24:K24)</f>
        <v>99059</v>
      </c>
      <c r="F24" s="128"/>
      <c r="G24" s="131">
        <v>14635</v>
      </c>
      <c r="H24" s="131">
        <v>23793</v>
      </c>
      <c r="I24" s="131">
        <v>23775</v>
      </c>
      <c r="J24" s="131">
        <v>26647</v>
      </c>
      <c r="K24" s="131">
        <v>10209</v>
      </c>
      <c r="L24" s="128"/>
    </row>
    <row r="25" spans="2:12" s="130" customFormat="1" ht="15" customHeight="1">
      <c r="B25" s="132"/>
      <c r="C25" s="128"/>
      <c r="D25" s="128"/>
      <c r="E25" s="128"/>
      <c r="F25" s="128"/>
      <c r="G25" s="128"/>
      <c r="H25" s="128"/>
      <c r="I25" s="128"/>
      <c r="J25" s="128"/>
      <c r="K25" s="128"/>
      <c r="L25" s="128"/>
    </row>
    <row r="26" spans="2:12" s="130" customFormat="1" ht="8.1" customHeight="1">
      <c r="B26" s="132"/>
      <c r="C26" s="128"/>
      <c r="D26" s="128"/>
      <c r="E26" s="129"/>
      <c r="F26" s="128"/>
      <c r="G26" s="131"/>
      <c r="H26" s="131"/>
      <c r="I26" s="131"/>
      <c r="J26" s="131"/>
      <c r="K26" s="131"/>
      <c r="L26" s="128"/>
    </row>
    <row r="27" spans="2:12" s="137" customFormat="1" ht="15" customHeight="1">
      <c r="B27" s="127" t="s">
        <v>103</v>
      </c>
      <c r="C27" s="128"/>
      <c r="D27" s="128">
        <v>2018</v>
      </c>
      <c r="E27" s="129">
        <f>SUM(G27:K27)</f>
        <v>328990</v>
      </c>
      <c r="F27" s="133"/>
      <c r="G27" s="131">
        <v>85417</v>
      </c>
      <c r="H27" s="131">
        <v>103428</v>
      </c>
      <c r="I27" s="131">
        <v>79293</v>
      </c>
      <c r="J27" s="131">
        <v>43224</v>
      </c>
      <c r="K27" s="131">
        <v>17628</v>
      </c>
      <c r="L27" s="128"/>
    </row>
    <row r="28" spans="2:12" s="130" customFormat="1" ht="15" customHeight="1">
      <c r="B28" s="132" t="s">
        <v>104</v>
      </c>
      <c r="C28" s="128"/>
      <c r="D28" s="128">
        <v>2019</v>
      </c>
      <c r="E28" s="129">
        <f>SUM(G28:K28)</f>
        <v>332694</v>
      </c>
      <c r="F28" s="134"/>
      <c r="G28" s="131">
        <v>97794</v>
      </c>
      <c r="H28" s="131">
        <v>107347</v>
      </c>
      <c r="I28" s="131">
        <v>68537</v>
      </c>
      <c r="J28" s="131">
        <v>43469</v>
      </c>
      <c r="K28" s="131">
        <v>15547</v>
      </c>
      <c r="L28" s="128"/>
    </row>
    <row r="29" spans="2:12" s="130" customFormat="1" ht="15" customHeight="1">
      <c r="B29" s="132"/>
      <c r="C29" s="128"/>
      <c r="D29" s="128"/>
      <c r="E29" s="135"/>
      <c r="F29" s="134"/>
      <c r="G29" s="136"/>
      <c r="H29" s="136"/>
      <c r="I29" s="136"/>
      <c r="J29" s="136"/>
      <c r="K29" s="136"/>
      <c r="L29" s="128"/>
    </row>
    <row r="30" spans="2:12" s="130" customFormat="1" ht="8.1" customHeight="1">
      <c r="B30" s="132"/>
      <c r="C30" s="128"/>
      <c r="D30" s="128"/>
      <c r="E30" s="129"/>
      <c r="F30" s="134"/>
      <c r="G30" s="131"/>
      <c r="H30" s="131"/>
      <c r="I30" s="131"/>
      <c r="J30" s="131"/>
      <c r="K30" s="131"/>
      <c r="L30" s="128"/>
    </row>
    <row r="31" spans="2:12" s="137" customFormat="1" ht="15" customHeight="1">
      <c r="B31" s="127" t="s">
        <v>105</v>
      </c>
      <c r="C31" s="138"/>
      <c r="D31" s="128">
        <v>2018</v>
      </c>
      <c r="E31" s="129">
        <f>SUM(G31:K31)</f>
        <v>98113</v>
      </c>
      <c r="F31" s="133"/>
      <c r="G31" s="131">
        <v>22918</v>
      </c>
      <c r="H31" s="131">
        <v>16919</v>
      </c>
      <c r="I31" s="131">
        <v>27873</v>
      </c>
      <c r="J31" s="131">
        <v>16880</v>
      </c>
      <c r="K31" s="131">
        <v>13523</v>
      </c>
      <c r="L31" s="138"/>
    </row>
    <row r="32" spans="2:12" s="130" customFormat="1" ht="15" customHeight="1">
      <c r="B32" s="132" t="s">
        <v>104</v>
      </c>
      <c r="C32" s="128"/>
      <c r="D32" s="128">
        <v>2019</v>
      </c>
      <c r="E32" s="129">
        <f>SUM(G32:K32)</f>
        <v>99058</v>
      </c>
      <c r="F32" s="134"/>
      <c r="G32" s="131">
        <v>25150</v>
      </c>
      <c r="H32" s="131">
        <v>15891</v>
      </c>
      <c r="I32" s="131">
        <v>28564</v>
      </c>
      <c r="J32" s="131">
        <v>17301</v>
      </c>
      <c r="K32" s="131">
        <v>12152</v>
      </c>
      <c r="L32" s="128"/>
    </row>
    <row r="33" spans="2:12" s="130" customFormat="1" ht="15" customHeight="1">
      <c r="B33" s="132"/>
      <c r="C33" s="128"/>
      <c r="D33" s="128"/>
      <c r="E33" s="135"/>
      <c r="F33" s="134"/>
      <c r="G33" s="136"/>
      <c r="H33" s="136"/>
      <c r="I33" s="136"/>
      <c r="J33" s="136"/>
      <c r="K33" s="136"/>
      <c r="L33" s="128"/>
    </row>
    <row r="34" spans="2:12" s="130" customFormat="1" ht="8.1" customHeight="1">
      <c r="B34" s="132"/>
      <c r="C34" s="128"/>
      <c r="D34" s="128"/>
      <c r="E34" s="129"/>
      <c r="F34" s="134"/>
      <c r="G34" s="131"/>
      <c r="H34" s="131"/>
      <c r="I34" s="131"/>
      <c r="J34" s="131"/>
      <c r="K34" s="131"/>
      <c r="L34" s="128"/>
    </row>
    <row r="35" spans="2:12" s="137" customFormat="1" ht="15" customHeight="1">
      <c r="B35" s="127" t="s">
        <v>106</v>
      </c>
      <c r="C35" s="128"/>
      <c r="D35" s="128">
        <v>2018</v>
      </c>
      <c r="E35" s="129">
        <f>SUM(G35:K35)</f>
        <v>329021</v>
      </c>
      <c r="F35" s="133"/>
      <c r="G35" s="131">
        <v>41295</v>
      </c>
      <c r="H35" s="131">
        <v>63559</v>
      </c>
      <c r="I35" s="131">
        <v>73473</v>
      </c>
      <c r="J35" s="131">
        <v>95115</v>
      </c>
      <c r="K35" s="131">
        <v>55579</v>
      </c>
      <c r="L35" s="138"/>
    </row>
    <row r="36" spans="2:12" s="130" customFormat="1" ht="15" customHeight="1">
      <c r="B36" s="132" t="s">
        <v>107</v>
      </c>
      <c r="C36" s="128"/>
      <c r="D36" s="128">
        <v>2019</v>
      </c>
      <c r="E36" s="129">
        <f>SUM(G36:K36)</f>
        <v>332660</v>
      </c>
      <c r="F36" s="134"/>
      <c r="G36" s="131">
        <v>38466</v>
      </c>
      <c r="H36" s="131">
        <v>65451</v>
      </c>
      <c r="I36" s="131">
        <v>77132</v>
      </c>
      <c r="J36" s="131">
        <v>102114</v>
      </c>
      <c r="K36" s="131">
        <v>49497</v>
      </c>
      <c r="L36" s="128"/>
    </row>
    <row r="37" spans="2:12" s="130" customFormat="1" ht="15" customHeight="1">
      <c r="B37" s="132"/>
      <c r="C37" s="128"/>
      <c r="D37" s="128"/>
      <c r="E37" s="135"/>
      <c r="F37" s="134"/>
      <c r="G37" s="136"/>
      <c r="H37" s="136"/>
      <c r="I37" s="136"/>
      <c r="J37" s="136"/>
      <c r="K37" s="136"/>
      <c r="L37" s="128"/>
    </row>
    <row r="38" spans="2:12" s="130" customFormat="1" ht="8.1" customHeight="1">
      <c r="B38" s="132"/>
      <c r="C38" s="128"/>
      <c r="D38" s="128"/>
      <c r="E38" s="129"/>
      <c r="F38" s="134"/>
      <c r="G38" s="131"/>
      <c r="H38" s="131"/>
      <c r="I38" s="131"/>
      <c r="J38" s="131"/>
      <c r="K38" s="131"/>
      <c r="L38" s="128"/>
    </row>
    <row r="39" spans="2:12" s="137" customFormat="1" ht="15" customHeight="1">
      <c r="B39" s="127" t="s">
        <v>108</v>
      </c>
      <c r="C39" s="138"/>
      <c r="D39" s="128">
        <v>2018</v>
      </c>
      <c r="E39" s="129">
        <f>SUM(G39:K39)</f>
        <v>98142</v>
      </c>
      <c r="F39" s="133"/>
      <c r="G39" s="131">
        <v>19729</v>
      </c>
      <c r="H39" s="131">
        <v>23121</v>
      </c>
      <c r="I39" s="131">
        <v>21248</v>
      </c>
      <c r="J39" s="131">
        <v>22622</v>
      </c>
      <c r="K39" s="131">
        <v>11422</v>
      </c>
      <c r="L39" s="138"/>
    </row>
    <row r="40" spans="2:12" s="130" customFormat="1" ht="15" customHeight="1">
      <c r="B40" s="132" t="s">
        <v>107</v>
      </c>
      <c r="C40" s="128"/>
      <c r="D40" s="128">
        <v>2019</v>
      </c>
      <c r="E40" s="129">
        <f>SUM(G40:K40)</f>
        <v>99086</v>
      </c>
      <c r="F40" s="134"/>
      <c r="G40" s="131">
        <v>20501</v>
      </c>
      <c r="H40" s="131">
        <v>21637</v>
      </c>
      <c r="I40" s="131">
        <v>22897</v>
      </c>
      <c r="J40" s="131">
        <v>21223</v>
      </c>
      <c r="K40" s="131">
        <v>12828</v>
      </c>
      <c r="L40" s="128"/>
    </row>
    <row r="41" spans="2:12" s="130" customFormat="1" ht="15" customHeight="1">
      <c r="B41" s="132"/>
      <c r="C41" s="128"/>
      <c r="D41" s="128"/>
      <c r="E41" s="135"/>
      <c r="F41" s="134"/>
      <c r="G41" s="136"/>
      <c r="H41" s="136"/>
      <c r="I41" s="136"/>
      <c r="J41" s="136"/>
      <c r="K41" s="136"/>
      <c r="L41" s="128"/>
    </row>
    <row r="42" spans="2:12" s="130" customFormat="1" ht="8.1" customHeight="1">
      <c r="B42" s="132"/>
      <c r="C42" s="128"/>
      <c r="D42" s="128"/>
      <c r="E42" s="129"/>
      <c r="F42" s="134"/>
      <c r="G42" s="131"/>
      <c r="H42" s="131"/>
      <c r="I42" s="131"/>
      <c r="J42" s="131"/>
      <c r="K42" s="131"/>
      <c r="L42" s="128"/>
    </row>
    <row r="43" spans="2:12" s="137" customFormat="1" ht="15" customHeight="1">
      <c r="B43" s="127" t="s">
        <v>109</v>
      </c>
      <c r="C43" s="128"/>
      <c r="D43" s="128">
        <v>2018</v>
      </c>
      <c r="E43" s="129">
        <f>SUM(G43:K43)</f>
        <v>329024</v>
      </c>
      <c r="F43" s="133"/>
      <c r="G43" s="131">
        <v>36793</v>
      </c>
      <c r="H43" s="131">
        <v>23096</v>
      </c>
      <c r="I43" s="131">
        <v>66354</v>
      </c>
      <c r="J43" s="131">
        <v>119051</v>
      </c>
      <c r="K43" s="131">
        <v>83730</v>
      </c>
      <c r="L43" s="138"/>
    </row>
    <row r="44" spans="2:12" s="130" customFormat="1" ht="15" customHeight="1">
      <c r="B44" s="132" t="s">
        <v>110</v>
      </c>
      <c r="C44" s="128"/>
      <c r="D44" s="128">
        <v>2019</v>
      </c>
      <c r="E44" s="129">
        <f>SUM(G44:K44)</f>
        <v>332648</v>
      </c>
      <c r="F44" s="134"/>
      <c r="G44" s="131">
        <v>38386</v>
      </c>
      <c r="H44" s="131">
        <v>29465</v>
      </c>
      <c r="I44" s="131">
        <v>69979</v>
      </c>
      <c r="J44" s="131">
        <v>117162</v>
      </c>
      <c r="K44" s="131">
        <v>77656</v>
      </c>
      <c r="L44" s="128"/>
    </row>
    <row r="45" spans="2:12" s="130" customFormat="1" ht="15" customHeight="1">
      <c r="B45" s="132"/>
      <c r="C45" s="128"/>
      <c r="D45" s="128"/>
      <c r="E45" s="135"/>
      <c r="F45" s="134"/>
      <c r="G45" s="136"/>
      <c r="H45" s="136"/>
      <c r="I45" s="136"/>
      <c r="J45" s="136"/>
      <c r="K45" s="136"/>
      <c r="L45" s="128"/>
    </row>
    <row r="46" spans="2:12" s="130" customFormat="1" ht="8.1" customHeight="1">
      <c r="B46" s="132"/>
      <c r="C46" s="128"/>
      <c r="D46" s="128"/>
      <c r="E46" s="129"/>
      <c r="F46" s="134"/>
      <c r="G46" s="131"/>
      <c r="H46" s="131"/>
      <c r="I46" s="131"/>
      <c r="J46" s="131"/>
      <c r="K46" s="131"/>
      <c r="L46" s="128"/>
    </row>
    <row r="47" spans="2:12" s="137" customFormat="1" ht="15" customHeight="1">
      <c r="B47" s="127" t="s">
        <v>111</v>
      </c>
      <c r="C47" s="138"/>
      <c r="D47" s="128">
        <v>2018</v>
      </c>
      <c r="E47" s="129">
        <f>SUM(G47:K47)</f>
        <v>98144</v>
      </c>
      <c r="F47" s="133"/>
      <c r="G47" s="131">
        <v>14586</v>
      </c>
      <c r="H47" s="131">
        <v>16141</v>
      </c>
      <c r="I47" s="131">
        <v>23723</v>
      </c>
      <c r="J47" s="131">
        <v>23634</v>
      </c>
      <c r="K47" s="131">
        <v>20060</v>
      </c>
      <c r="L47" s="138"/>
    </row>
    <row r="48" spans="2:12" s="130" customFormat="1" ht="15" customHeight="1">
      <c r="B48" s="132" t="s">
        <v>110</v>
      </c>
      <c r="C48" s="128"/>
      <c r="D48" s="128">
        <v>2019</v>
      </c>
      <c r="E48" s="129">
        <f>SUM(G48:K48)</f>
        <v>99088</v>
      </c>
      <c r="F48" s="134"/>
      <c r="G48" s="131">
        <v>15373</v>
      </c>
      <c r="H48" s="131">
        <v>17366</v>
      </c>
      <c r="I48" s="131">
        <v>23584</v>
      </c>
      <c r="J48" s="131">
        <v>25169</v>
      </c>
      <c r="K48" s="131">
        <v>17596</v>
      </c>
      <c r="L48" s="128"/>
    </row>
    <row r="49" spans="1:12" s="130" customFormat="1" ht="15" customHeight="1">
      <c r="B49" s="132"/>
      <c r="C49" s="128"/>
      <c r="D49" s="128"/>
      <c r="E49" s="135"/>
      <c r="F49" s="134"/>
      <c r="G49" s="136"/>
      <c r="H49" s="136"/>
      <c r="I49" s="136"/>
      <c r="J49" s="136"/>
      <c r="K49" s="136"/>
      <c r="L49" s="128"/>
    </row>
    <row r="50" spans="1:12" s="130" customFormat="1" ht="8.1" customHeight="1">
      <c r="B50" s="132"/>
      <c r="C50" s="128"/>
      <c r="D50" s="128"/>
      <c r="E50" s="129"/>
      <c r="F50" s="134"/>
      <c r="G50" s="131"/>
      <c r="H50" s="131"/>
      <c r="I50" s="131"/>
      <c r="J50" s="131"/>
      <c r="K50" s="131"/>
      <c r="L50" s="128"/>
    </row>
    <row r="51" spans="1:12" s="130" customFormat="1" ht="15" customHeight="1">
      <c r="B51" s="127" t="s">
        <v>112</v>
      </c>
      <c r="C51" s="128"/>
      <c r="D51" s="128">
        <v>2018</v>
      </c>
      <c r="E51" s="129">
        <f>SUM(G51:K51)</f>
        <v>427126</v>
      </c>
      <c r="F51" s="133"/>
      <c r="G51" s="131">
        <v>77818</v>
      </c>
      <c r="H51" s="131">
        <v>66300</v>
      </c>
      <c r="I51" s="131">
        <v>72451</v>
      </c>
      <c r="J51" s="131">
        <v>127288</v>
      </c>
      <c r="K51" s="131">
        <v>83269</v>
      </c>
      <c r="L51" s="128"/>
    </row>
    <row r="52" spans="1:12" s="130" customFormat="1" ht="15" customHeight="1">
      <c r="B52" s="132" t="s">
        <v>113</v>
      </c>
      <c r="C52" s="128"/>
      <c r="D52" s="128">
        <v>2019</v>
      </c>
      <c r="E52" s="129">
        <f>SUM(G52:K52)</f>
        <v>431610</v>
      </c>
      <c r="F52" s="134"/>
      <c r="G52" s="131">
        <v>83858</v>
      </c>
      <c r="H52" s="131">
        <v>72682</v>
      </c>
      <c r="I52" s="131">
        <v>71768</v>
      </c>
      <c r="J52" s="131">
        <v>130477</v>
      </c>
      <c r="K52" s="131">
        <v>72825</v>
      </c>
      <c r="L52" s="128"/>
    </row>
    <row r="53" spans="1:12" s="130" customFormat="1" ht="15" customHeight="1">
      <c r="B53" s="132"/>
      <c r="C53" s="128"/>
      <c r="D53" s="128"/>
      <c r="E53" s="135"/>
      <c r="F53" s="134"/>
      <c r="G53" s="131"/>
      <c r="H53" s="131"/>
      <c r="I53" s="131"/>
      <c r="J53" s="131"/>
      <c r="K53" s="131"/>
      <c r="L53" s="128"/>
    </row>
    <row r="54" spans="1:12" s="130" customFormat="1" ht="8.1" customHeight="1">
      <c r="B54" s="132"/>
      <c r="C54" s="128"/>
      <c r="D54" s="128"/>
      <c r="E54" s="129"/>
      <c r="F54" s="134"/>
      <c r="G54" s="131"/>
      <c r="H54" s="131"/>
      <c r="I54" s="131"/>
      <c r="J54" s="131"/>
      <c r="K54" s="131"/>
      <c r="L54" s="128"/>
    </row>
    <row r="55" spans="1:12" s="137" customFormat="1" ht="15" customHeight="1">
      <c r="B55" s="127" t="s">
        <v>114</v>
      </c>
      <c r="C55" s="138"/>
      <c r="D55" s="128">
        <v>2018</v>
      </c>
      <c r="E55" s="129">
        <f>SUM(G55:K55)</f>
        <v>427151</v>
      </c>
      <c r="F55" s="133"/>
      <c r="G55" s="131">
        <v>44041</v>
      </c>
      <c r="H55" s="131">
        <v>133483</v>
      </c>
      <c r="I55" s="131">
        <v>144239</v>
      </c>
      <c r="J55" s="131">
        <v>88812</v>
      </c>
      <c r="K55" s="131">
        <v>16576</v>
      </c>
      <c r="L55" s="138"/>
    </row>
    <row r="56" spans="1:12" s="130" customFormat="1" ht="15" customHeight="1">
      <c r="B56" s="132" t="s">
        <v>115</v>
      </c>
      <c r="C56" s="128"/>
      <c r="D56" s="128">
        <v>2019</v>
      </c>
      <c r="E56" s="129">
        <f>SUM(G56:K56)</f>
        <v>431635</v>
      </c>
      <c r="F56" s="134"/>
      <c r="G56" s="131">
        <v>42120</v>
      </c>
      <c r="H56" s="131">
        <v>131762</v>
      </c>
      <c r="I56" s="131">
        <v>155182</v>
      </c>
      <c r="J56" s="131">
        <v>87767</v>
      </c>
      <c r="K56" s="131">
        <v>14804</v>
      </c>
      <c r="L56" s="128"/>
    </row>
    <row r="57" spans="1:12" s="130" customFormat="1" ht="15" customHeight="1">
      <c r="B57" s="132"/>
      <c r="C57" s="128"/>
      <c r="D57" s="128"/>
      <c r="E57" s="135"/>
      <c r="F57" s="134"/>
      <c r="G57" s="136"/>
      <c r="H57" s="136"/>
      <c r="I57" s="136"/>
      <c r="J57" s="136"/>
      <c r="K57" s="136"/>
      <c r="L57" s="128"/>
    </row>
    <row r="58" spans="1:12" s="130" customFormat="1" ht="8.1" customHeight="1">
      <c r="B58" s="132"/>
      <c r="C58" s="128"/>
      <c r="D58" s="128"/>
      <c r="E58" s="129"/>
      <c r="F58" s="134"/>
      <c r="G58" s="131"/>
      <c r="H58" s="131"/>
      <c r="I58" s="131"/>
      <c r="J58" s="131"/>
      <c r="K58" s="131"/>
      <c r="L58" s="128"/>
    </row>
    <row r="59" spans="1:12" s="137" customFormat="1" ht="15" customHeight="1">
      <c r="B59" s="127" t="s">
        <v>116</v>
      </c>
      <c r="C59" s="128"/>
      <c r="D59" s="128">
        <v>2018</v>
      </c>
      <c r="E59" s="129">
        <f>SUM(G59:K59)</f>
        <v>84876</v>
      </c>
      <c r="F59" s="133"/>
      <c r="G59" s="131">
        <v>13454</v>
      </c>
      <c r="H59" s="131">
        <v>27566</v>
      </c>
      <c r="I59" s="131">
        <v>17852</v>
      </c>
      <c r="J59" s="131">
        <v>16998</v>
      </c>
      <c r="K59" s="131">
        <v>9006</v>
      </c>
      <c r="L59" s="138"/>
    </row>
    <row r="60" spans="1:12" s="130" customFormat="1" ht="15" customHeight="1">
      <c r="B60" s="132" t="s">
        <v>117</v>
      </c>
      <c r="C60" s="128"/>
      <c r="D60" s="128">
        <v>2019</v>
      </c>
      <c r="E60" s="129">
        <f>SUM(G60:K60)</f>
        <v>85632</v>
      </c>
      <c r="F60" s="134"/>
      <c r="G60" s="131">
        <v>14779</v>
      </c>
      <c r="H60" s="131">
        <v>26605</v>
      </c>
      <c r="I60" s="131">
        <v>19547</v>
      </c>
      <c r="J60" s="131">
        <v>16558</v>
      </c>
      <c r="K60" s="131">
        <v>8143</v>
      </c>
      <c r="L60" s="128"/>
    </row>
    <row r="61" spans="1:12" s="130" customFormat="1" ht="15" customHeight="1">
      <c r="B61" s="132"/>
      <c r="C61" s="128"/>
      <c r="D61" s="128"/>
      <c r="L61" s="128"/>
    </row>
    <row r="62" spans="1:12" s="1146" customFormat="1" ht="8.1" customHeight="1">
      <c r="A62" s="1143"/>
      <c r="B62" s="1143"/>
      <c r="C62" s="1144"/>
      <c r="D62" s="1144"/>
      <c r="E62" s="1143"/>
      <c r="F62" s="1143"/>
      <c r="G62" s="1145"/>
      <c r="H62" s="1145"/>
      <c r="I62" s="1145"/>
      <c r="J62" s="1143"/>
      <c r="K62" s="1145"/>
      <c r="L62" s="1143"/>
    </row>
    <row r="63" spans="1:12" s="1105" customFormat="1" ht="15" customHeight="1">
      <c r="L63" s="1046" t="s">
        <v>32</v>
      </c>
    </row>
    <row r="64" spans="1:12" s="1105" customFormat="1" ht="13.5" customHeight="1">
      <c r="L64" s="1047" t="s">
        <v>33</v>
      </c>
    </row>
    <row r="65" spans="1:14" s="233" customFormat="1" ht="18" customHeight="1">
      <c r="B65" s="312" t="s">
        <v>887</v>
      </c>
      <c r="D65" s="214"/>
      <c r="E65" s="310"/>
      <c r="F65" s="238"/>
      <c r="G65" s="238"/>
      <c r="H65" s="238"/>
      <c r="I65" s="310"/>
      <c r="J65" s="238"/>
      <c r="K65" s="238"/>
      <c r="L65" s="238"/>
      <c r="M65" s="238"/>
      <c r="N65" s="238"/>
    </row>
    <row r="66" spans="1:14" s="119" customFormat="1">
      <c r="B66" s="1147" t="s">
        <v>935</v>
      </c>
      <c r="D66" s="1148"/>
      <c r="F66" s="1149"/>
    </row>
    <row r="67" spans="1:14" s="119" customFormat="1">
      <c r="B67" s="1150" t="s">
        <v>936</v>
      </c>
      <c r="D67" s="1148"/>
      <c r="F67" s="1149"/>
    </row>
    <row r="68" spans="1:14" s="90" customFormat="1" ht="8.1" customHeight="1">
      <c r="B68" s="92"/>
      <c r="C68" s="1081"/>
      <c r="D68" s="1081"/>
      <c r="E68" s="92"/>
      <c r="F68" s="92"/>
      <c r="G68" s="1151"/>
      <c r="H68" s="1151"/>
      <c r="I68" s="1151"/>
      <c r="J68" s="92"/>
      <c r="K68" s="1151"/>
      <c r="L68" s="92"/>
    </row>
    <row r="69" spans="1:14" ht="15" customHeight="1">
      <c r="G69" s="1088"/>
      <c r="H69" s="1088"/>
      <c r="I69" s="1088"/>
      <c r="J69" s="1088"/>
      <c r="K69" s="1127" t="s">
        <v>118</v>
      </c>
      <c r="L69" s="1088"/>
    </row>
    <row r="70" spans="1:14" ht="15" customHeight="1">
      <c r="G70" s="1088"/>
      <c r="H70" s="1088"/>
      <c r="I70" s="1088"/>
      <c r="J70" s="1088"/>
      <c r="K70" s="1129" t="s">
        <v>119</v>
      </c>
      <c r="L70" s="1088"/>
    </row>
    <row r="71" spans="1:14" ht="11.45" customHeight="1">
      <c r="G71" s="1088"/>
      <c r="H71" s="1088"/>
      <c r="I71" s="1088"/>
      <c r="J71" s="1088"/>
      <c r="K71" s="1088"/>
      <c r="L71" s="1088"/>
    </row>
    <row r="72" spans="1:14" ht="11.45" customHeight="1">
      <c r="G72" s="1088"/>
      <c r="H72" s="1088"/>
      <c r="I72" s="1088"/>
      <c r="J72" s="1088"/>
      <c r="K72" s="1088"/>
      <c r="L72" s="1088"/>
    </row>
    <row r="73" spans="1:14" ht="15" customHeight="1">
      <c r="B73" s="1127" t="s">
        <v>129</v>
      </c>
      <c r="C73" s="1128" t="s">
        <v>86</v>
      </c>
      <c r="D73" s="1128"/>
      <c r="E73" s="1128"/>
      <c r="F73" s="1128"/>
      <c r="G73" s="1128"/>
      <c r="H73" s="1128"/>
    </row>
    <row r="74" spans="1:14" ht="15" customHeight="1">
      <c r="B74" s="1131"/>
      <c r="C74" s="1128" t="s">
        <v>942</v>
      </c>
      <c r="D74" s="1128"/>
      <c r="E74" s="1128"/>
      <c r="F74" s="1128"/>
      <c r="G74" s="1128"/>
      <c r="H74" s="1128"/>
    </row>
    <row r="75" spans="1:14" ht="15" customHeight="1">
      <c r="B75" s="1129" t="s">
        <v>130</v>
      </c>
      <c r="C75" s="1091" t="s">
        <v>88</v>
      </c>
      <c r="D75" s="1091"/>
      <c r="E75" s="1091"/>
      <c r="F75" s="1091"/>
      <c r="G75" s="1091"/>
      <c r="H75" s="1091"/>
      <c r="I75" s="1092"/>
      <c r="J75" s="1092"/>
      <c r="K75" s="1092"/>
      <c r="L75" s="1092"/>
    </row>
    <row r="76" spans="1:14" ht="15" customHeight="1">
      <c r="B76" s="1091" t="s">
        <v>120</v>
      </c>
      <c r="C76" s="1091" t="s">
        <v>943</v>
      </c>
      <c r="D76" s="1091"/>
      <c r="E76" s="1091"/>
      <c r="F76" s="1091"/>
      <c r="G76" s="1091"/>
      <c r="H76" s="1091"/>
      <c r="I76" s="1092"/>
      <c r="J76" s="1092"/>
      <c r="K76" s="1092"/>
      <c r="L76" s="1092"/>
    </row>
    <row r="77" spans="1:14" ht="12" customHeight="1">
      <c r="B77" s="1091"/>
      <c r="C77" s="1091"/>
      <c r="D77" s="1091"/>
      <c r="E77" s="1091"/>
      <c r="F77" s="1091"/>
      <c r="G77" s="1091"/>
      <c r="H77" s="1091"/>
      <c r="I77" s="1092"/>
      <c r="J77" s="1092"/>
      <c r="K77" s="1092"/>
      <c r="L77" s="1092"/>
    </row>
    <row r="78" spans="1:14" ht="3.75" customHeight="1">
      <c r="A78" s="1093"/>
      <c r="B78" s="1093"/>
      <c r="C78" s="1093"/>
      <c r="D78" s="1093"/>
      <c r="E78" s="1094"/>
      <c r="F78" s="1094"/>
      <c r="G78" s="1093"/>
      <c r="H78" s="1095"/>
      <c r="I78" s="1095"/>
      <c r="J78" s="1095"/>
      <c r="K78" s="1095"/>
      <c r="L78" s="1093"/>
    </row>
    <row r="79" spans="1:14" ht="15" customHeight="1">
      <c r="A79" s="102"/>
      <c r="B79" s="104" t="s">
        <v>89</v>
      </c>
      <c r="C79" s="89"/>
      <c r="D79" s="89"/>
      <c r="E79" s="1096" t="s">
        <v>4</v>
      </c>
      <c r="F79" s="1096"/>
      <c r="G79" s="1894" t="s">
        <v>58</v>
      </c>
      <c r="H79" s="1894"/>
      <c r="I79" s="1894"/>
      <c r="J79" s="1894"/>
      <c r="K79" s="1894"/>
      <c r="L79" s="1894"/>
    </row>
    <row r="80" spans="1:14" ht="15" customHeight="1">
      <c r="A80" s="102"/>
      <c r="B80" s="1097" t="s">
        <v>90</v>
      </c>
      <c r="C80" s="89"/>
      <c r="D80" s="89"/>
      <c r="E80" s="1098" t="s">
        <v>9</v>
      </c>
      <c r="F80" s="1096"/>
      <c r="G80" s="1895" t="s">
        <v>60</v>
      </c>
      <c r="H80" s="1895"/>
      <c r="I80" s="1895"/>
      <c r="J80" s="1895"/>
      <c r="K80" s="1895"/>
      <c r="L80" s="1896"/>
    </row>
    <row r="81" spans="1:12" ht="18" customHeight="1">
      <c r="A81" s="102"/>
      <c r="B81" s="89"/>
      <c r="C81" s="89"/>
      <c r="D81" s="89"/>
      <c r="E81" s="89"/>
      <c r="F81" s="1098"/>
      <c r="G81" s="1099" t="s">
        <v>91</v>
      </c>
      <c r="H81" s="1099" t="s">
        <v>92</v>
      </c>
      <c r="I81" s="1099" t="s">
        <v>93</v>
      </c>
      <c r="J81" s="1099" t="s">
        <v>94</v>
      </c>
      <c r="K81" s="1099" t="s">
        <v>95</v>
      </c>
      <c r="L81" s="89"/>
    </row>
    <row r="82" spans="1:12" ht="3.75" customHeight="1">
      <c r="A82" s="1100"/>
      <c r="B82" s="1101"/>
      <c r="C82" s="1101"/>
      <c r="D82" s="1101"/>
      <c r="E82" s="1101"/>
      <c r="F82" s="1102"/>
      <c r="G82" s="1102"/>
      <c r="H82" s="1102"/>
      <c r="I82" s="1102"/>
      <c r="J82" s="1102"/>
      <c r="K82" s="1102"/>
      <c r="L82" s="1101"/>
    </row>
    <row r="83" spans="1:12" ht="7.5" customHeight="1">
      <c r="B83" s="103"/>
      <c r="C83" s="103"/>
      <c r="D83" s="103"/>
      <c r="E83" s="103"/>
      <c r="F83" s="1130"/>
      <c r="G83" s="1130"/>
      <c r="H83" s="1130"/>
      <c r="I83" s="1130"/>
      <c r="J83" s="1130"/>
      <c r="K83" s="1130"/>
      <c r="L83" s="103"/>
    </row>
    <row r="84" spans="1:12" s="130" customFormat="1" ht="15" customHeight="1">
      <c r="B84" s="127" t="s">
        <v>121</v>
      </c>
      <c r="C84" s="128"/>
      <c r="D84" s="128">
        <v>2018</v>
      </c>
      <c r="E84" s="129">
        <f>SUM(G84:K84)</f>
        <v>84876</v>
      </c>
      <c r="F84" s="133"/>
      <c r="G84" s="131">
        <v>22012</v>
      </c>
      <c r="H84" s="131">
        <v>20659</v>
      </c>
      <c r="I84" s="131">
        <v>23909</v>
      </c>
      <c r="J84" s="131">
        <v>11493</v>
      </c>
      <c r="K84" s="131">
        <v>6803</v>
      </c>
      <c r="L84" s="128"/>
    </row>
    <row r="85" spans="1:12" s="130" customFormat="1" ht="15" customHeight="1">
      <c r="B85" s="132" t="s">
        <v>122</v>
      </c>
      <c r="C85" s="128"/>
      <c r="D85" s="128">
        <v>2019</v>
      </c>
      <c r="E85" s="129">
        <f>SUM(G85:K85)</f>
        <v>85633</v>
      </c>
      <c r="F85" s="134"/>
      <c r="G85" s="131">
        <v>24730</v>
      </c>
      <c r="H85" s="131">
        <v>20210</v>
      </c>
      <c r="I85" s="131">
        <v>22559</v>
      </c>
      <c r="J85" s="131">
        <v>9624</v>
      </c>
      <c r="K85" s="131">
        <v>8510</v>
      </c>
      <c r="L85" s="128"/>
    </row>
    <row r="86" spans="1:12" s="130" customFormat="1" ht="15" customHeight="1">
      <c r="B86" s="132"/>
      <c r="C86" s="128"/>
      <c r="D86" s="128"/>
      <c r="E86" s="129"/>
      <c r="F86" s="134"/>
      <c r="G86" s="136"/>
      <c r="H86" s="136"/>
      <c r="I86" s="136"/>
      <c r="J86" s="136"/>
      <c r="K86" s="136"/>
      <c r="L86" s="128"/>
    </row>
    <row r="87" spans="1:12" s="130" customFormat="1" ht="8.1" customHeight="1">
      <c r="B87" s="132"/>
      <c r="C87" s="128"/>
      <c r="D87" s="128"/>
      <c r="E87" s="129"/>
      <c r="F87" s="134"/>
      <c r="G87" s="131"/>
      <c r="H87" s="131"/>
      <c r="I87" s="131"/>
      <c r="J87" s="131"/>
      <c r="K87" s="131"/>
      <c r="L87" s="128"/>
    </row>
    <row r="88" spans="1:12" s="130" customFormat="1" ht="15" customHeight="1">
      <c r="B88" s="127" t="s">
        <v>123</v>
      </c>
      <c r="C88" s="128"/>
      <c r="D88" s="128">
        <v>2018</v>
      </c>
      <c r="E88" s="129">
        <f>SUM(G88:K88)</f>
        <v>13252</v>
      </c>
      <c r="F88" s="133"/>
      <c r="G88" s="131">
        <v>2612</v>
      </c>
      <c r="H88" s="131">
        <v>4429</v>
      </c>
      <c r="I88" s="131">
        <v>2449</v>
      </c>
      <c r="J88" s="131">
        <v>2128</v>
      </c>
      <c r="K88" s="131">
        <v>1634</v>
      </c>
      <c r="L88" s="128"/>
    </row>
    <row r="89" spans="1:12" s="130" customFormat="1" ht="15" customHeight="1">
      <c r="B89" s="132" t="s">
        <v>124</v>
      </c>
      <c r="C89" s="128"/>
      <c r="D89" s="128">
        <v>2019</v>
      </c>
      <c r="E89" s="129">
        <f>SUM(G89:K89)</f>
        <v>13448</v>
      </c>
      <c r="F89" s="134"/>
      <c r="G89" s="131">
        <v>3068</v>
      </c>
      <c r="H89" s="131">
        <v>4463</v>
      </c>
      <c r="I89" s="131">
        <v>2656</v>
      </c>
      <c r="J89" s="131">
        <v>1915</v>
      </c>
      <c r="K89" s="131">
        <v>1346</v>
      </c>
      <c r="L89" s="128"/>
    </row>
    <row r="90" spans="1:12" s="130" customFormat="1" ht="15" customHeight="1">
      <c r="B90" s="132"/>
      <c r="C90" s="128"/>
      <c r="D90" s="128"/>
      <c r="E90" s="129"/>
      <c r="F90" s="134"/>
      <c r="G90" s="136"/>
      <c r="H90" s="136"/>
      <c r="I90" s="136"/>
      <c r="J90" s="136"/>
      <c r="K90" s="136"/>
      <c r="L90" s="128"/>
    </row>
    <row r="91" spans="1:12" s="130" customFormat="1" ht="8.1" customHeight="1">
      <c r="B91" s="132"/>
      <c r="C91" s="128"/>
      <c r="D91" s="128"/>
      <c r="E91" s="129"/>
      <c r="F91" s="134"/>
      <c r="G91" s="131"/>
      <c r="H91" s="131"/>
      <c r="I91" s="131"/>
      <c r="J91" s="131"/>
      <c r="K91" s="131"/>
      <c r="L91" s="128"/>
    </row>
    <row r="92" spans="1:12" s="130" customFormat="1" ht="15" customHeight="1">
      <c r="B92" s="127" t="s">
        <v>125</v>
      </c>
      <c r="C92" s="128"/>
      <c r="D92" s="128">
        <v>2018</v>
      </c>
      <c r="E92" s="129">
        <f>SUM(G92:K92)</f>
        <v>13255</v>
      </c>
      <c r="F92" s="134"/>
      <c r="G92" s="131">
        <v>4181</v>
      </c>
      <c r="H92" s="131">
        <v>4604</v>
      </c>
      <c r="I92" s="131">
        <v>2441</v>
      </c>
      <c r="J92" s="131">
        <v>1020</v>
      </c>
      <c r="K92" s="131">
        <v>1009</v>
      </c>
      <c r="L92" s="128"/>
    </row>
    <row r="93" spans="1:12" s="130" customFormat="1" ht="15" customHeight="1">
      <c r="B93" s="132" t="s">
        <v>126</v>
      </c>
      <c r="C93" s="128"/>
      <c r="D93" s="128">
        <v>2019</v>
      </c>
      <c r="E93" s="129">
        <f>SUM(G93:K93)</f>
        <v>13448</v>
      </c>
      <c r="F93" s="134"/>
      <c r="G93" s="131">
        <v>4199</v>
      </c>
      <c r="H93" s="131">
        <v>4587</v>
      </c>
      <c r="I93" s="131">
        <v>2513</v>
      </c>
      <c r="J93" s="131">
        <v>1145</v>
      </c>
      <c r="K93" s="131">
        <v>1004</v>
      </c>
      <c r="L93" s="128"/>
    </row>
    <row r="94" spans="1:12" s="130" customFormat="1" ht="15" customHeight="1">
      <c r="B94" s="132"/>
      <c r="C94" s="128"/>
      <c r="D94" s="128"/>
      <c r="E94" s="138"/>
      <c r="F94" s="138"/>
      <c r="G94" s="138"/>
      <c r="H94" s="138"/>
      <c r="I94" s="138"/>
      <c r="J94" s="138"/>
      <c r="K94" s="138"/>
      <c r="L94" s="128"/>
    </row>
    <row r="95" spans="1:12" s="137" customFormat="1" ht="18.75" customHeight="1">
      <c r="B95" s="139" t="s">
        <v>878</v>
      </c>
      <c r="C95" s="138"/>
      <c r="D95" s="128"/>
      <c r="E95" s="128"/>
      <c r="F95" s="128"/>
      <c r="G95" s="128"/>
      <c r="H95" s="128"/>
      <c r="I95" s="128"/>
      <c r="J95" s="128"/>
      <c r="K95" s="128"/>
      <c r="L95" s="138"/>
    </row>
    <row r="96" spans="1:12" s="130" customFormat="1" ht="15" customHeight="1">
      <c r="B96" s="140" t="s">
        <v>48</v>
      </c>
      <c r="C96" s="128"/>
      <c r="D96" s="128"/>
      <c r="E96" s="135"/>
      <c r="F96" s="134"/>
      <c r="G96" s="136"/>
      <c r="H96" s="136"/>
      <c r="I96" s="136"/>
      <c r="J96" s="136"/>
      <c r="K96" s="136"/>
      <c r="L96" s="128"/>
    </row>
    <row r="97" spans="2:12" s="130" customFormat="1" ht="8.1" customHeight="1">
      <c r="B97" s="132"/>
      <c r="C97" s="128"/>
      <c r="D97" s="128"/>
      <c r="E97" s="129"/>
      <c r="F97" s="128"/>
      <c r="G97" s="142"/>
      <c r="H97" s="142"/>
      <c r="I97" s="142"/>
      <c r="J97" s="142"/>
      <c r="K97" s="142"/>
      <c r="L97" s="128"/>
    </row>
    <row r="98" spans="2:12" s="143" customFormat="1" ht="15" customHeight="1">
      <c r="B98" s="127" t="s">
        <v>127</v>
      </c>
      <c r="C98" s="141"/>
      <c r="D98" s="128">
        <v>2018</v>
      </c>
      <c r="E98" s="129">
        <f>SUM(G98:K98)</f>
        <v>10813</v>
      </c>
      <c r="F98" s="133"/>
      <c r="G98" s="142">
        <v>3757</v>
      </c>
      <c r="H98" s="142">
        <v>3537</v>
      </c>
      <c r="I98" s="142">
        <v>2341</v>
      </c>
      <c r="J98" s="142">
        <v>920</v>
      </c>
      <c r="K98" s="142">
        <v>258</v>
      </c>
      <c r="L98" s="141"/>
    </row>
    <row r="99" spans="2:12" s="145" customFormat="1" ht="15" customHeight="1">
      <c r="B99" s="132" t="s">
        <v>101</v>
      </c>
      <c r="C99" s="144"/>
      <c r="D99" s="128">
        <v>2019</v>
      </c>
      <c r="E99" s="129">
        <f>SUM(G99:K99)</f>
        <v>11455</v>
      </c>
      <c r="F99" s="132"/>
      <c r="G99" s="142">
        <v>4056</v>
      </c>
      <c r="H99" s="142">
        <v>3804</v>
      </c>
      <c r="I99" s="142">
        <v>2459</v>
      </c>
      <c r="J99" s="142">
        <v>917</v>
      </c>
      <c r="K99" s="142">
        <v>219</v>
      </c>
      <c r="L99" s="144"/>
    </row>
    <row r="100" spans="2:12" s="145" customFormat="1" ht="15" customHeight="1">
      <c r="B100" s="132"/>
      <c r="C100" s="144"/>
      <c r="D100" s="128"/>
      <c r="E100" s="146"/>
      <c r="F100" s="132"/>
      <c r="G100" s="147"/>
      <c r="H100" s="147"/>
      <c r="I100" s="147"/>
      <c r="J100" s="147"/>
      <c r="K100" s="147"/>
      <c r="L100" s="144"/>
    </row>
    <row r="101" spans="2:12" s="145" customFormat="1" ht="8.1" customHeight="1">
      <c r="B101" s="132"/>
      <c r="C101" s="144"/>
      <c r="D101" s="128"/>
      <c r="E101" s="129"/>
      <c r="F101" s="132"/>
      <c r="G101" s="142"/>
      <c r="H101" s="142"/>
      <c r="I101" s="142"/>
      <c r="J101" s="142"/>
      <c r="K101" s="142"/>
      <c r="L101" s="144"/>
    </row>
    <row r="102" spans="2:12" s="149" customFormat="1" ht="15" customHeight="1">
      <c r="B102" s="127" t="s">
        <v>128</v>
      </c>
      <c r="C102" s="148"/>
      <c r="D102" s="128">
        <v>2018</v>
      </c>
      <c r="E102" s="129">
        <f>SUM(G102:K102)</f>
        <v>10812</v>
      </c>
      <c r="F102" s="127"/>
      <c r="G102" s="142">
        <v>3207</v>
      </c>
      <c r="H102" s="142">
        <v>3921</v>
      </c>
      <c r="I102" s="142">
        <v>2511</v>
      </c>
      <c r="J102" s="142">
        <v>855</v>
      </c>
      <c r="K102" s="142">
        <v>318</v>
      </c>
      <c r="L102" s="148"/>
    </row>
    <row r="103" spans="2:12" s="145" customFormat="1" ht="15" customHeight="1">
      <c r="B103" s="132" t="s">
        <v>104</v>
      </c>
      <c r="C103" s="144"/>
      <c r="D103" s="128">
        <v>2019</v>
      </c>
      <c r="E103" s="129">
        <f>SUM(G103:K103)</f>
        <v>11455</v>
      </c>
      <c r="F103" s="132"/>
      <c r="G103" s="142">
        <v>3990</v>
      </c>
      <c r="H103" s="142">
        <v>4207</v>
      </c>
      <c r="I103" s="142">
        <v>2051</v>
      </c>
      <c r="J103" s="142">
        <v>951</v>
      </c>
      <c r="K103" s="142">
        <v>256</v>
      </c>
      <c r="L103" s="144"/>
    </row>
    <row r="104" spans="2:12" s="145" customFormat="1" ht="15" customHeight="1">
      <c r="B104" s="132"/>
      <c r="C104" s="144"/>
      <c r="D104" s="128"/>
      <c r="E104" s="129"/>
      <c r="F104" s="132"/>
      <c r="G104" s="142"/>
      <c r="H104" s="142"/>
      <c r="I104" s="142"/>
      <c r="J104" s="142"/>
      <c r="K104" s="142"/>
      <c r="L104" s="144"/>
    </row>
    <row r="105" spans="2:12" s="145" customFormat="1" ht="8.1" customHeight="1">
      <c r="B105" s="132"/>
      <c r="C105" s="144"/>
      <c r="D105" s="128"/>
      <c r="E105" s="129"/>
      <c r="F105" s="132"/>
      <c r="G105" s="142"/>
      <c r="H105" s="142"/>
      <c r="I105" s="142"/>
      <c r="J105" s="142"/>
      <c r="K105" s="142"/>
      <c r="L105" s="144"/>
    </row>
    <row r="106" spans="2:12" s="149" customFormat="1" ht="15" customHeight="1">
      <c r="B106" s="127" t="s">
        <v>106</v>
      </c>
      <c r="C106" s="148"/>
      <c r="D106" s="128">
        <v>2018</v>
      </c>
      <c r="E106" s="129">
        <f>SUM(G106:K106)</f>
        <v>10811</v>
      </c>
      <c r="F106" s="127"/>
      <c r="G106" s="142">
        <v>2922</v>
      </c>
      <c r="H106" s="142">
        <v>2781</v>
      </c>
      <c r="I106" s="142">
        <v>2195</v>
      </c>
      <c r="J106" s="142">
        <v>2013</v>
      </c>
      <c r="K106" s="142">
        <v>900</v>
      </c>
      <c r="L106" s="148"/>
    </row>
    <row r="107" spans="2:12" s="145" customFormat="1" ht="15" customHeight="1">
      <c r="B107" s="132" t="s">
        <v>107</v>
      </c>
      <c r="C107" s="144"/>
      <c r="D107" s="128">
        <v>2019</v>
      </c>
      <c r="E107" s="129">
        <f>SUM(G107:K107)</f>
        <v>11458</v>
      </c>
      <c r="F107" s="132"/>
      <c r="G107" s="142">
        <v>3130</v>
      </c>
      <c r="H107" s="142">
        <v>3084</v>
      </c>
      <c r="I107" s="142">
        <v>2379</v>
      </c>
      <c r="J107" s="142">
        <v>2072</v>
      </c>
      <c r="K107" s="142">
        <v>793</v>
      </c>
      <c r="L107" s="144"/>
    </row>
    <row r="108" spans="2:12" s="145" customFormat="1" ht="15" customHeight="1">
      <c r="B108" s="132"/>
      <c r="C108" s="144"/>
      <c r="D108" s="128"/>
      <c r="E108" s="129"/>
      <c r="F108" s="132"/>
      <c r="G108" s="142"/>
      <c r="H108" s="142"/>
      <c r="I108" s="142"/>
      <c r="J108" s="142"/>
      <c r="K108" s="142"/>
      <c r="L108" s="144"/>
    </row>
    <row r="109" spans="2:12" s="145" customFormat="1" ht="8.1" customHeight="1">
      <c r="B109" s="132"/>
      <c r="C109" s="144"/>
      <c r="D109" s="128"/>
      <c r="E109" s="129"/>
      <c r="F109" s="132"/>
      <c r="G109" s="142"/>
      <c r="H109" s="142"/>
      <c r="I109" s="142"/>
      <c r="J109" s="142"/>
      <c r="K109" s="142"/>
      <c r="L109" s="144"/>
    </row>
    <row r="110" spans="2:12" s="149" customFormat="1" ht="15" customHeight="1">
      <c r="B110" s="127" t="s">
        <v>109</v>
      </c>
      <c r="C110" s="148"/>
      <c r="D110" s="128">
        <v>2018</v>
      </c>
      <c r="E110" s="129">
        <f>SUM(G110:K110)</f>
        <v>10810</v>
      </c>
      <c r="F110" s="127"/>
      <c r="G110" s="142">
        <v>2483</v>
      </c>
      <c r="H110" s="142">
        <v>1146</v>
      </c>
      <c r="I110" s="142">
        <v>2706</v>
      </c>
      <c r="J110" s="142">
        <v>3056</v>
      </c>
      <c r="K110" s="142">
        <v>1419</v>
      </c>
      <c r="L110" s="148"/>
    </row>
    <row r="111" spans="2:12" s="145" customFormat="1" ht="15" customHeight="1">
      <c r="B111" s="132" t="s">
        <v>110</v>
      </c>
      <c r="C111" s="144"/>
      <c r="D111" s="128">
        <v>2019</v>
      </c>
      <c r="E111" s="129">
        <f>SUM(G111:K111)</f>
        <v>11456</v>
      </c>
      <c r="F111" s="132"/>
      <c r="G111" s="142">
        <v>2968</v>
      </c>
      <c r="H111" s="142">
        <v>1468</v>
      </c>
      <c r="I111" s="142">
        <v>2767</v>
      </c>
      <c r="J111" s="142">
        <v>3077</v>
      </c>
      <c r="K111" s="142">
        <v>1176</v>
      </c>
      <c r="L111" s="144"/>
    </row>
    <row r="112" spans="2:12" s="145" customFormat="1" ht="15" customHeight="1">
      <c r="B112" s="132"/>
      <c r="C112" s="144"/>
      <c r="D112" s="128"/>
      <c r="E112" s="129"/>
      <c r="F112" s="132"/>
      <c r="G112" s="142"/>
      <c r="H112" s="142"/>
      <c r="I112" s="142"/>
      <c r="J112" s="142"/>
      <c r="K112" s="142"/>
      <c r="L112" s="144"/>
    </row>
    <row r="113" spans="2:12" s="145" customFormat="1" ht="8.1" customHeight="1">
      <c r="B113" s="132"/>
      <c r="C113" s="144"/>
      <c r="D113" s="128"/>
      <c r="E113" s="129"/>
      <c r="F113" s="132"/>
      <c r="G113" s="142"/>
      <c r="H113" s="142"/>
      <c r="I113" s="142"/>
      <c r="J113" s="142"/>
      <c r="K113" s="142"/>
      <c r="L113" s="144"/>
    </row>
    <row r="114" spans="2:12" s="149" customFormat="1" ht="15" customHeight="1">
      <c r="B114" s="127" t="s">
        <v>112</v>
      </c>
      <c r="C114" s="148"/>
      <c r="D114" s="128">
        <v>2018</v>
      </c>
      <c r="E114" s="129">
        <f>SUM(G114:K114)</f>
        <v>10812</v>
      </c>
      <c r="F114" s="127"/>
      <c r="G114" s="142">
        <v>2976</v>
      </c>
      <c r="H114" s="142">
        <v>2347</v>
      </c>
      <c r="I114" s="142">
        <v>1952</v>
      </c>
      <c r="J114" s="142">
        <v>2410</v>
      </c>
      <c r="K114" s="142">
        <v>1127</v>
      </c>
      <c r="L114" s="148"/>
    </row>
    <row r="115" spans="2:12" s="145" customFormat="1" ht="15" customHeight="1">
      <c r="B115" s="132" t="s">
        <v>113</v>
      </c>
      <c r="C115" s="144"/>
      <c r="D115" s="128">
        <v>2019</v>
      </c>
      <c r="E115" s="129">
        <f>SUM(G115:K115)</f>
        <v>11456</v>
      </c>
      <c r="F115" s="132"/>
      <c r="G115" s="142">
        <v>3497</v>
      </c>
      <c r="H115" s="142">
        <v>2694</v>
      </c>
      <c r="I115" s="142">
        <v>1906</v>
      </c>
      <c r="J115" s="142">
        <v>2475</v>
      </c>
      <c r="K115" s="142">
        <v>884</v>
      </c>
      <c r="L115" s="144"/>
    </row>
    <row r="116" spans="2:12" s="145" customFormat="1" ht="15" customHeight="1">
      <c r="B116" s="132"/>
      <c r="C116" s="144"/>
      <c r="D116" s="128"/>
      <c r="E116" s="129"/>
      <c r="F116" s="132"/>
      <c r="G116" s="142"/>
      <c r="H116" s="142"/>
      <c r="I116" s="142"/>
      <c r="J116" s="142"/>
      <c r="K116" s="142"/>
      <c r="L116" s="144"/>
    </row>
    <row r="117" spans="2:12" s="145" customFormat="1" ht="8.1" customHeight="1">
      <c r="B117" s="132"/>
      <c r="C117" s="144"/>
      <c r="D117" s="128"/>
      <c r="E117" s="129"/>
      <c r="F117" s="132"/>
      <c r="G117" s="142"/>
      <c r="H117" s="142"/>
      <c r="I117" s="142"/>
      <c r="J117" s="142"/>
      <c r="K117" s="142"/>
      <c r="L117" s="144"/>
    </row>
    <row r="118" spans="2:12" s="149" customFormat="1" ht="15" customHeight="1">
      <c r="B118" s="127" t="s">
        <v>114</v>
      </c>
      <c r="C118" s="148"/>
      <c r="D118" s="128">
        <v>2018</v>
      </c>
      <c r="E118" s="129">
        <f>SUM(G118:K118)</f>
        <v>10812</v>
      </c>
      <c r="F118" s="127"/>
      <c r="G118" s="142">
        <v>1711</v>
      </c>
      <c r="H118" s="142">
        <v>4500</v>
      </c>
      <c r="I118" s="142">
        <v>3250</v>
      </c>
      <c r="J118" s="142">
        <v>1193</v>
      </c>
      <c r="K118" s="142">
        <v>158</v>
      </c>
      <c r="L118" s="148"/>
    </row>
    <row r="119" spans="2:12" s="145" customFormat="1" ht="15" customHeight="1">
      <c r="B119" s="132" t="s">
        <v>115</v>
      </c>
      <c r="C119" s="144"/>
      <c r="D119" s="128">
        <v>2019</v>
      </c>
      <c r="E119" s="129">
        <f>SUM(G119:K119)</f>
        <v>11458</v>
      </c>
      <c r="F119" s="132"/>
      <c r="G119" s="142">
        <v>1915</v>
      </c>
      <c r="H119" s="142">
        <v>4852</v>
      </c>
      <c r="I119" s="142">
        <v>3433</v>
      </c>
      <c r="J119" s="142">
        <v>1113</v>
      </c>
      <c r="K119" s="142">
        <v>145</v>
      </c>
      <c r="L119" s="144"/>
    </row>
    <row r="120" spans="2:12" s="145" customFormat="1" ht="15" customHeight="1">
      <c r="B120" s="132"/>
      <c r="C120" s="144"/>
      <c r="D120" s="128"/>
      <c r="E120" s="129"/>
      <c r="F120" s="132"/>
      <c r="G120" s="142"/>
      <c r="H120" s="142"/>
      <c r="I120" s="142"/>
      <c r="J120" s="142"/>
      <c r="K120" s="142"/>
      <c r="L120" s="144"/>
    </row>
    <row r="121" spans="2:12" s="145" customFormat="1" ht="8.1" customHeight="1">
      <c r="B121" s="132"/>
      <c r="C121" s="144"/>
      <c r="D121" s="128"/>
      <c r="E121" s="129"/>
      <c r="F121" s="132"/>
      <c r="G121" s="150"/>
      <c r="H121" s="150"/>
      <c r="I121" s="150"/>
      <c r="J121" s="150"/>
      <c r="K121" s="150"/>
      <c r="L121" s="144"/>
    </row>
    <row r="122" spans="2:12" s="143" customFormat="1" ht="15" customHeight="1">
      <c r="B122" s="127" t="s">
        <v>116</v>
      </c>
      <c r="C122" s="141"/>
      <c r="D122" s="128">
        <v>2018</v>
      </c>
      <c r="E122" s="129">
        <f>SUM(G122:K122)</f>
        <v>13</v>
      </c>
      <c r="F122" s="151"/>
      <c r="G122" s="150">
        <v>2</v>
      </c>
      <c r="H122" s="150">
        <v>5</v>
      </c>
      <c r="I122" s="150">
        <v>4</v>
      </c>
      <c r="J122" s="150">
        <v>2</v>
      </c>
      <c r="K122" s="152" t="s">
        <v>31</v>
      </c>
      <c r="L122" s="141"/>
    </row>
    <row r="123" spans="2:12" s="130" customFormat="1" ht="15" customHeight="1">
      <c r="B123" s="132" t="s">
        <v>117</v>
      </c>
      <c r="C123" s="128"/>
      <c r="D123" s="128">
        <v>2019</v>
      </c>
      <c r="E123" s="155" t="s">
        <v>31</v>
      </c>
      <c r="F123" s="134"/>
      <c r="G123" s="153" t="s">
        <v>31</v>
      </c>
      <c r="H123" s="153" t="s">
        <v>31</v>
      </c>
      <c r="I123" s="153" t="s">
        <v>31</v>
      </c>
      <c r="J123" s="153" t="s">
        <v>31</v>
      </c>
      <c r="K123" s="153" t="s">
        <v>31</v>
      </c>
      <c r="L123" s="128"/>
    </row>
    <row r="124" spans="2:12" s="130" customFormat="1" ht="15" customHeight="1">
      <c r="B124" s="132"/>
      <c r="C124" s="128"/>
      <c r="D124" s="128"/>
      <c r="E124" s="135"/>
      <c r="F124" s="134"/>
      <c r="G124" s="153"/>
      <c r="H124" s="153"/>
      <c r="I124" s="153"/>
      <c r="J124" s="153"/>
      <c r="K124" s="153"/>
      <c r="L124" s="128"/>
    </row>
    <row r="125" spans="2:12" s="130" customFormat="1" ht="8.1" customHeight="1">
      <c r="B125" s="132"/>
      <c r="C125" s="128"/>
      <c r="D125" s="128"/>
      <c r="E125" s="129"/>
      <c r="F125" s="134"/>
      <c r="G125" s="150"/>
      <c r="H125" s="154"/>
      <c r="I125" s="150"/>
      <c r="J125" s="150"/>
      <c r="K125" s="150"/>
      <c r="L125" s="128"/>
    </row>
    <row r="126" spans="2:12" s="143" customFormat="1" ht="15" customHeight="1">
      <c r="B126" s="127" t="s">
        <v>121</v>
      </c>
      <c r="C126" s="148"/>
      <c r="D126" s="128">
        <v>2018</v>
      </c>
      <c r="E126" s="129">
        <f>SUM(G126:K126)</f>
        <v>13</v>
      </c>
      <c r="F126" s="127"/>
      <c r="G126" s="152" t="s">
        <v>31</v>
      </c>
      <c r="H126" s="150">
        <v>5</v>
      </c>
      <c r="I126" s="150">
        <v>5</v>
      </c>
      <c r="J126" s="150">
        <v>3</v>
      </c>
      <c r="K126" s="152" t="s">
        <v>31</v>
      </c>
      <c r="L126" s="141"/>
    </row>
    <row r="127" spans="2:12" s="130" customFormat="1" ht="15" customHeight="1">
      <c r="B127" s="132" t="s">
        <v>122</v>
      </c>
      <c r="C127" s="144"/>
      <c r="D127" s="128">
        <v>2019</v>
      </c>
      <c r="E127" s="155" t="s">
        <v>31</v>
      </c>
      <c r="F127" s="132"/>
      <c r="G127" s="150" t="s">
        <v>31</v>
      </c>
      <c r="H127" s="150" t="s">
        <v>31</v>
      </c>
      <c r="I127" s="150" t="s">
        <v>31</v>
      </c>
      <c r="J127" s="150" t="s">
        <v>31</v>
      </c>
      <c r="K127" s="150" t="s">
        <v>31</v>
      </c>
      <c r="L127" s="136"/>
    </row>
    <row r="128" spans="2:12" s="130" customFormat="1" ht="15" customHeight="1">
      <c r="B128" s="132"/>
      <c r="C128" s="144"/>
      <c r="D128" s="128"/>
      <c r="L128" s="136"/>
    </row>
    <row r="129" spans="1:14" ht="2.25" customHeight="1">
      <c r="A129" s="1103"/>
      <c r="B129" s="1104"/>
      <c r="C129" s="1104"/>
      <c r="D129" s="1104"/>
      <c r="E129" s="1103"/>
      <c r="F129" s="1103"/>
      <c r="G129" s="1103"/>
      <c r="H129" s="1103"/>
      <c r="I129" s="1103"/>
      <c r="J129" s="1103"/>
      <c r="K129" s="1103"/>
      <c r="L129" s="1103"/>
    </row>
    <row r="130" spans="1:14" s="1105" customFormat="1" ht="15" customHeight="1">
      <c r="L130" s="1046" t="s">
        <v>32</v>
      </c>
    </row>
    <row r="131" spans="1:14" s="1105" customFormat="1" ht="13.5" customHeight="1">
      <c r="L131" s="1047" t="s">
        <v>33</v>
      </c>
    </row>
    <row r="132" spans="1:14" s="233" customFormat="1" ht="18" customHeight="1">
      <c r="B132" s="312" t="s">
        <v>887</v>
      </c>
      <c r="D132" s="214"/>
      <c r="E132" s="310"/>
      <c r="F132" s="238"/>
      <c r="G132" s="238"/>
      <c r="H132" s="238"/>
      <c r="I132" s="310"/>
      <c r="J132" s="238"/>
      <c r="K132" s="238"/>
      <c r="L132" s="238"/>
      <c r="M132" s="238"/>
      <c r="N132" s="238"/>
    </row>
    <row r="133" spans="1:14" s="119" customFormat="1">
      <c r="B133" s="1147" t="s">
        <v>935</v>
      </c>
      <c r="D133" s="1148"/>
      <c r="F133" s="1149"/>
    </row>
    <row r="134" spans="1:14" s="119" customFormat="1">
      <c r="B134" s="1150" t="s">
        <v>936</v>
      </c>
      <c r="D134" s="1148"/>
      <c r="F134" s="1149"/>
    </row>
    <row r="138" spans="1:14">
      <c r="G138" s="102"/>
      <c r="H138" s="102"/>
      <c r="I138" s="102"/>
      <c r="J138" s="102"/>
      <c r="K138" s="102"/>
      <c r="L138" s="102"/>
    </row>
    <row r="139" spans="1:14">
      <c r="G139" s="102"/>
      <c r="H139" s="102"/>
      <c r="I139" s="102"/>
      <c r="J139" s="102"/>
      <c r="K139" s="102"/>
      <c r="L139" s="102"/>
    </row>
    <row r="140" spans="1:14">
      <c r="G140" s="102"/>
      <c r="H140" s="102"/>
      <c r="I140" s="102"/>
      <c r="J140" s="102"/>
      <c r="K140" s="102"/>
      <c r="L140" s="102"/>
    </row>
    <row r="141" spans="1:14">
      <c r="G141" s="102"/>
      <c r="H141" s="102"/>
      <c r="I141" s="102"/>
      <c r="J141" s="102"/>
      <c r="K141" s="102"/>
      <c r="L141" s="102"/>
    </row>
    <row r="142" spans="1:14">
      <c r="G142" s="102"/>
      <c r="H142" s="102"/>
      <c r="I142" s="102"/>
      <c r="J142" s="102"/>
      <c r="K142" s="102"/>
      <c r="L142" s="102"/>
    </row>
    <row r="143" spans="1:14">
      <c r="G143" s="102"/>
      <c r="H143" s="102"/>
      <c r="I143" s="102"/>
      <c r="J143" s="102"/>
      <c r="K143" s="102"/>
      <c r="L143" s="102"/>
    </row>
    <row r="144" spans="1:14">
      <c r="G144" s="102"/>
      <c r="H144" s="102"/>
      <c r="I144" s="102"/>
      <c r="J144" s="102"/>
      <c r="K144" s="102"/>
      <c r="L144" s="102"/>
    </row>
    <row r="145" spans="7:12">
      <c r="G145" s="102"/>
      <c r="H145" s="102"/>
      <c r="I145" s="102"/>
      <c r="J145" s="102"/>
      <c r="K145" s="102"/>
      <c r="L145" s="102"/>
    </row>
    <row r="146" spans="7:12">
      <c r="G146" s="102"/>
      <c r="H146" s="102"/>
      <c r="I146" s="102"/>
      <c r="J146" s="102"/>
      <c r="K146" s="102"/>
      <c r="L146" s="102"/>
    </row>
    <row r="147" spans="7:12">
      <c r="G147" s="102"/>
      <c r="H147" s="102"/>
      <c r="I147" s="102"/>
      <c r="J147" s="102"/>
      <c r="K147" s="102"/>
      <c r="L147" s="102"/>
    </row>
    <row r="148" spans="7:12">
      <c r="G148" s="102"/>
      <c r="H148" s="102"/>
      <c r="I148" s="102"/>
      <c r="J148" s="102"/>
      <c r="K148" s="102"/>
      <c r="L148" s="102"/>
    </row>
    <row r="149" spans="7:12">
      <c r="G149" s="102"/>
      <c r="H149" s="102"/>
      <c r="I149" s="102"/>
      <c r="J149" s="102"/>
      <c r="K149" s="102"/>
      <c r="L149" s="102"/>
    </row>
    <row r="150" spans="7:12">
      <c r="G150" s="102"/>
      <c r="H150" s="102"/>
      <c r="I150" s="102"/>
      <c r="J150" s="102"/>
      <c r="K150" s="102"/>
      <c r="L150" s="102"/>
    </row>
    <row r="151" spans="7:12">
      <c r="G151" s="102"/>
      <c r="H151" s="102"/>
      <c r="I151" s="102"/>
      <c r="J151" s="102"/>
      <c r="K151" s="102"/>
      <c r="L151" s="102"/>
    </row>
    <row r="152" spans="7:12">
      <c r="G152" s="102"/>
      <c r="H152" s="102"/>
      <c r="I152" s="102"/>
      <c r="J152" s="102"/>
      <c r="K152" s="102"/>
      <c r="L152" s="102"/>
    </row>
    <row r="153" spans="7:12">
      <c r="G153" s="102"/>
      <c r="H153" s="102"/>
      <c r="I153" s="102"/>
      <c r="J153" s="102"/>
      <c r="K153" s="102"/>
      <c r="L153" s="102"/>
    </row>
    <row r="154" spans="7:12">
      <c r="G154" s="102"/>
      <c r="H154" s="102"/>
      <c r="I154" s="102"/>
      <c r="J154" s="102"/>
      <c r="K154" s="102"/>
      <c r="L154" s="102"/>
    </row>
    <row r="155" spans="7:12">
      <c r="G155" s="102"/>
      <c r="H155" s="102"/>
      <c r="I155" s="102"/>
      <c r="J155" s="102"/>
      <c r="K155" s="102"/>
      <c r="L155" s="102"/>
    </row>
    <row r="156" spans="7:12">
      <c r="G156" s="102"/>
      <c r="H156" s="102"/>
      <c r="I156" s="102"/>
      <c r="J156" s="102"/>
      <c r="K156" s="102"/>
      <c r="L156" s="102"/>
    </row>
    <row r="157" spans="7:12">
      <c r="G157" s="102"/>
      <c r="H157" s="102"/>
      <c r="I157" s="102"/>
      <c r="J157" s="102"/>
      <c r="K157" s="102"/>
      <c r="L157" s="102"/>
    </row>
    <row r="158" spans="7:12">
      <c r="G158" s="102"/>
      <c r="H158" s="102"/>
      <c r="I158" s="102"/>
      <c r="J158" s="102"/>
      <c r="K158" s="102"/>
      <c r="L158" s="102"/>
    </row>
    <row r="159" spans="7:12">
      <c r="G159" s="102"/>
      <c r="H159" s="102"/>
      <c r="I159" s="102"/>
      <c r="J159" s="102"/>
      <c r="K159" s="102"/>
      <c r="L159" s="102"/>
    </row>
    <row r="160" spans="7:12">
      <c r="G160" s="102"/>
      <c r="H160" s="102"/>
      <c r="I160" s="102"/>
      <c r="J160" s="102"/>
      <c r="K160" s="102"/>
      <c r="L160" s="102"/>
    </row>
    <row r="161" spans="7:12">
      <c r="G161" s="102"/>
      <c r="H161" s="102"/>
      <c r="I161" s="102"/>
      <c r="J161" s="102"/>
      <c r="K161" s="102"/>
      <c r="L161" s="102"/>
    </row>
    <row r="162" spans="7:12">
      <c r="G162" s="102"/>
      <c r="H162" s="102"/>
      <c r="I162" s="102"/>
      <c r="J162" s="102"/>
      <c r="K162" s="102"/>
      <c r="L162" s="102"/>
    </row>
    <row r="163" spans="7:12">
      <c r="G163" s="102"/>
      <c r="H163" s="102"/>
      <c r="I163" s="102"/>
      <c r="J163" s="102"/>
      <c r="K163" s="102"/>
      <c r="L163" s="102"/>
    </row>
    <row r="164" spans="7:12">
      <c r="G164" s="102"/>
      <c r="H164" s="102"/>
      <c r="I164" s="102"/>
      <c r="J164" s="102"/>
      <c r="K164" s="102"/>
      <c r="L164" s="102"/>
    </row>
    <row r="165" spans="7:12">
      <c r="G165" s="102"/>
      <c r="H165" s="102"/>
      <c r="I165" s="102"/>
      <c r="J165" s="102"/>
      <c r="K165" s="102"/>
      <c r="L165" s="102"/>
    </row>
    <row r="166" spans="7:12">
      <c r="G166" s="102"/>
      <c r="H166" s="102"/>
      <c r="I166" s="102"/>
      <c r="J166" s="102"/>
      <c r="K166" s="102"/>
      <c r="L166" s="102"/>
    </row>
    <row r="167" spans="7:12">
      <c r="G167" s="102"/>
      <c r="H167" s="102"/>
      <c r="I167" s="102"/>
      <c r="J167" s="102"/>
      <c r="K167" s="102"/>
      <c r="L167" s="102"/>
    </row>
    <row r="168" spans="7:12">
      <c r="G168" s="102"/>
      <c r="H168" s="102"/>
      <c r="I168" s="102"/>
      <c r="J168" s="102"/>
      <c r="K168" s="102"/>
      <c r="L168" s="102"/>
    </row>
    <row r="169" spans="7:12">
      <c r="G169" s="102"/>
      <c r="H169" s="102"/>
      <c r="I169" s="102"/>
      <c r="J169" s="102"/>
      <c r="K169" s="102"/>
      <c r="L169" s="102"/>
    </row>
    <row r="170" spans="7:12">
      <c r="G170" s="102"/>
      <c r="H170" s="102"/>
      <c r="I170" s="102"/>
      <c r="J170" s="102"/>
      <c r="K170" s="102"/>
      <c r="L170" s="102"/>
    </row>
    <row r="171" spans="7:12">
      <c r="G171" s="102"/>
      <c r="H171" s="102"/>
      <c r="I171" s="102"/>
      <c r="J171" s="102"/>
      <c r="K171" s="102"/>
      <c r="L171" s="102"/>
    </row>
    <row r="172" spans="7:12">
      <c r="G172" s="102"/>
      <c r="H172" s="102"/>
      <c r="I172" s="102"/>
      <c r="J172" s="102"/>
      <c r="K172" s="102"/>
      <c r="L172" s="102"/>
    </row>
    <row r="173" spans="7:12">
      <c r="G173" s="102"/>
      <c r="H173" s="102"/>
      <c r="I173" s="102"/>
      <c r="J173" s="102"/>
      <c r="K173" s="102"/>
      <c r="L173" s="102"/>
    </row>
    <row r="174" spans="7:12">
      <c r="G174" s="102"/>
      <c r="H174" s="102"/>
      <c r="I174" s="102"/>
      <c r="J174" s="102"/>
      <c r="K174" s="102"/>
      <c r="L174" s="102"/>
    </row>
    <row r="175" spans="7:12">
      <c r="G175" s="102"/>
      <c r="H175" s="102"/>
      <c r="I175" s="102"/>
      <c r="J175" s="102"/>
      <c r="K175" s="102"/>
      <c r="L175" s="102"/>
    </row>
    <row r="176" spans="7:12">
      <c r="G176" s="102"/>
      <c r="H176" s="102"/>
      <c r="I176" s="102"/>
      <c r="J176" s="102"/>
      <c r="K176" s="102"/>
      <c r="L176" s="102"/>
    </row>
    <row r="177" spans="7:12">
      <c r="G177" s="102"/>
      <c r="H177" s="102"/>
      <c r="I177" s="102"/>
      <c r="J177" s="102"/>
      <c r="K177" s="102"/>
      <c r="L177" s="102"/>
    </row>
    <row r="178" spans="7:12">
      <c r="G178" s="102"/>
      <c r="H178" s="102"/>
      <c r="I178" s="102"/>
      <c r="J178" s="102"/>
      <c r="K178" s="102"/>
      <c r="L178" s="102"/>
    </row>
    <row r="179" spans="7:12">
      <c r="G179" s="102"/>
      <c r="H179" s="102"/>
      <c r="I179" s="102"/>
      <c r="J179" s="102"/>
      <c r="K179" s="102"/>
      <c r="L179" s="102"/>
    </row>
    <row r="180" spans="7:12">
      <c r="G180" s="102"/>
      <c r="H180" s="102"/>
      <c r="I180" s="102"/>
      <c r="J180" s="102"/>
      <c r="K180" s="102"/>
      <c r="L180" s="102"/>
    </row>
    <row r="181" spans="7:12">
      <c r="G181" s="102"/>
      <c r="H181" s="102"/>
      <c r="I181" s="102"/>
      <c r="J181" s="102"/>
      <c r="K181" s="102"/>
      <c r="L181" s="102"/>
    </row>
    <row r="182" spans="7:12">
      <c r="G182" s="102"/>
      <c r="H182" s="102"/>
      <c r="I182" s="102"/>
      <c r="J182" s="102"/>
      <c r="K182" s="102"/>
      <c r="L182" s="102"/>
    </row>
    <row r="183" spans="7:12">
      <c r="G183" s="102"/>
      <c r="H183" s="102"/>
      <c r="I183" s="102"/>
      <c r="J183" s="102"/>
      <c r="K183" s="102"/>
      <c r="L183" s="102"/>
    </row>
    <row r="184" spans="7:12">
      <c r="G184" s="102"/>
      <c r="H184" s="102"/>
      <c r="I184" s="102"/>
      <c r="J184" s="102"/>
      <c r="K184" s="102"/>
      <c r="L184" s="102"/>
    </row>
    <row r="185" spans="7:12">
      <c r="G185" s="102"/>
      <c r="H185" s="102"/>
      <c r="I185" s="102"/>
      <c r="J185" s="102"/>
      <c r="K185" s="102"/>
      <c r="L185" s="102"/>
    </row>
    <row r="186" spans="7:12">
      <c r="G186" s="102"/>
      <c r="H186" s="102"/>
      <c r="I186" s="102"/>
      <c r="J186" s="102"/>
      <c r="K186" s="102"/>
      <c r="L186" s="102"/>
    </row>
    <row r="187" spans="7:12">
      <c r="G187" s="102"/>
      <c r="H187" s="102"/>
      <c r="I187" s="102"/>
      <c r="J187" s="102"/>
      <c r="K187" s="102"/>
      <c r="L187" s="102"/>
    </row>
    <row r="188" spans="7:12">
      <c r="G188" s="102"/>
      <c r="H188" s="102"/>
      <c r="I188" s="102"/>
      <c r="J188" s="102"/>
      <c r="K188" s="102"/>
      <c r="L188" s="102"/>
    </row>
    <row r="189" spans="7:12">
      <c r="G189" s="102"/>
      <c r="H189" s="102"/>
      <c r="I189" s="102"/>
      <c r="J189" s="102"/>
      <c r="K189" s="102"/>
      <c r="L189" s="102"/>
    </row>
    <row r="190" spans="7:12">
      <c r="G190" s="102"/>
      <c r="H190" s="102"/>
      <c r="I190" s="102"/>
      <c r="J190" s="102"/>
      <c r="K190" s="102"/>
      <c r="L190" s="102"/>
    </row>
    <row r="191" spans="7:12">
      <c r="G191" s="102"/>
      <c r="H191" s="102"/>
      <c r="I191" s="102"/>
      <c r="J191" s="102"/>
      <c r="K191" s="102"/>
      <c r="L191" s="102"/>
    </row>
    <row r="192" spans="7:12">
      <c r="G192" s="102"/>
      <c r="H192" s="102"/>
      <c r="I192" s="102"/>
      <c r="J192" s="102"/>
      <c r="K192" s="102"/>
      <c r="L192" s="102"/>
    </row>
    <row r="193" spans="7:12">
      <c r="G193" s="102"/>
      <c r="H193" s="102"/>
      <c r="I193" s="102"/>
      <c r="J193" s="102"/>
      <c r="K193" s="102"/>
      <c r="L193" s="102"/>
    </row>
    <row r="194" spans="7:12">
      <c r="G194" s="102"/>
      <c r="H194" s="102"/>
      <c r="I194" s="102"/>
      <c r="J194" s="102"/>
      <c r="K194" s="102"/>
      <c r="L194" s="102"/>
    </row>
    <row r="195" spans="7:12">
      <c r="G195" s="102"/>
      <c r="H195" s="102"/>
      <c r="I195" s="102"/>
      <c r="J195" s="102"/>
      <c r="K195" s="102"/>
      <c r="L195" s="102"/>
    </row>
    <row r="196" spans="7:12">
      <c r="G196" s="102"/>
      <c r="H196" s="102"/>
      <c r="I196" s="102"/>
      <c r="J196" s="102"/>
      <c r="K196" s="102"/>
      <c r="L196" s="102"/>
    </row>
    <row r="197" spans="7:12">
      <c r="G197" s="102"/>
      <c r="H197" s="102"/>
      <c r="I197" s="102"/>
      <c r="J197" s="102"/>
      <c r="K197" s="102"/>
      <c r="L197" s="102"/>
    </row>
    <row r="198" spans="7:12">
      <c r="G198" s="102"/>
      <c r="H198" s="102"/>
      <c r="I198" s="102"/>
      <c r="J198" s="102"/>
      <c r="K198" s="102"/>
      <c r="L198" s="102"/>
    </row>
    <row r="199" spans="7:12">
      <c r="G199" s="102"/>
      <c r="H199" s="102"/>
      <c r="I199" s="102"/>
      <c r="J199" s="102"/>
      <c r="K199" s="102"/>
      <c r="L199" s="102"/>
    </row>
    <row r="200" spans="7:12">
      <c r="G200" s="102"/>
      <c r="H200" s="102"/>
      <c r="I200" s="102"/>
      <c r="J200" s="102"/>
      <c r="K200" s="102"/>
      <c r="L200" s="102"/>
    </row>
    <row r="201" spans="7:12">
      <c r="G201" s="102"/>
      <c r="H201" s="102"/>
      <c r="I201" s="102"/>
      <c r="J201" s="102"/>
      <c r="K201" s="102"/>
      <c r="L201" s="102"/>
    </row>
    <row r="202" spans="7:12">
      <c r="G202" s="102"/>
      <c r="H202" s="102"/>
      <c r="I202" s="102"/>
      <c r="J202" s="102"/>
      <c r="K202" s="102"/>
      <c r="L202" s="102"/>
    </row>
    <row r="203" spans="7:12">
      <c r="G203" s="102"/>
      <c r="H203" s="102"/>
      <c r="I203" s="102"/>
      <c r="J203" s="102"/>
      <c r="K203" s="102"/>
      <c r="L203" s="102"/>
    </row>
    <row r="204" spans="7:12">
      <c r="G204" s="102"/>
      <c r="H204" s="102"/>
      <c r="I204" s="102"/>
      <c r="J204" s="102"/>
      <c r="K204" s="102"/>
      <c r="L204" s="102"/>
    </row>
    <row r="205" spans="7:12">
      <c r="G205" s="102"/>
      <c r="H205" s="102"/>
      <c r="I205" s="102"/>
      <c r="J205" s="102"/>
      <c r="K205" s="102"/>
      <c r="L205" s="102"/>
    </row>
    <row r="206" spans="7:12">
      <c r="G206" s="102"/>
      <c r="H206" s="102"/>
      <c r="I206" s="102"/>
      <c r="J206" s="102"/>
      <c r="K206" s="102"/>
      <c r="L206" s="102"/>
    </row>
    <row r="207" spans="7:12">
      <c r="G207" s="102"/>
      <c r="H207" s="102"/>
      <c r="I207" s="102"/>
      <c r="J207" s="102"/>
      <c r="K207" s="102"/>
      <c r="L207" s="102"/>
    </row>
    <row r="208" spans="7:12">
      <c r="G208" s="102"/>
      <c r="H208" s="102"/>
      <c r="I208" s="102"/>
      <c r="J208" s="102"/>
      <c r="K208" s="102"/>
      <c r="L208" s="102"/>
    </row>
  </sheetData>
  <mergeCells count="4">
    <mergeCell ref="G9:L9"/>
    <mergeCell ref="G10:L10"/>
    <mergeCell ref="G79:L79"/>
    <mergeCell ref="G80:L80"/>
  </mergeCells>
  <printOptions horizontalCentered="1"/>
  <pageMargins left="0.39370078740157483" right="0.39370078740157483" top="0.74803149606299213" bottom="0.51181102362204722" header="0.11811023622047245" footer="0.39370078740157483"/>
  <pageSetup paperSize="9" scale="80" orientation="portrait" r:id="rId1"/>
  <headerFooter scaleWithDoc="0"/>
  <rowBreaks count="1" manualBreakCount="1">
    <brk id="68" max="16383" man="1"/>
  </rowBreaks>
  <colBreaks count="1" manualBreakCount="1">
    <brk id="12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4">
    <tabColor rgb="FF92D050"/>
    <pageSetUpPr fitToPage="1"/>
  </sheetPr>
  <dimension ref="A1:S87"/>
  <sheetViews>
    <sheetView showGridLines="0" view="pageBreakPreview" zoomScaleNormal="80" zoomScaleSheetLayoutView="100" workbookViewId="0">
      <selection activeCell="H23" sqref="H23"/>
    </sheetView>
  </sheetViews>
  <sheetFormatPr defaultColWidth="8.42578125" defaultRowHeight="16.5"/>
  <cols>
    <col min="1" max="1" width="1.28515625" style="1393" customWidth="1"/>
    <col min="2" max="2" width="12.42578125" style="1393" customWidth="1"/>
    <col min="3" max="3" width="6.42578125" style="1393" customWidth="1"/>
    <col min="4" max="4" width="11.140625" style="1393" customWidth="1"/>
    <col min="5" max="5" width="12" style="1393" customWidth="1"/>
    <col min="6" max="6" width="2.140625" style="1393" customWidth="1"/>
    <col min="7" max="7" width="21.7109375" style="1393" customWidth="1"/>
    <col min="8" max="8" width="1.28515625" style="1393" customWidth="1"/>
    <col min="9" max="9" width="21.7109375" style="1393" customWidth="1"/>
    <col min="10" max="10" width="2.5703125" style="1393" customWidth="1"/>
    <col min="11" max="11" width="21.7109375" style="1393" customWidth="1"/>
    <col min="12" max="12" width="1.42578125" style="1393" customWidth="1"/>
    <col min="13" max="16384" width="8.42578125" style="1393"/>
  </cols>
  <sheetData>
    <row r="1" spans="1:19" ht="15" customHeight="1">
      <c r="I1" s="1394"/>
      <c r="J1" s="1394"/>
      <c r="K1" s="1394"/>
    </row>
    <row r="2" spans="1:19">
      <c r="B2" s="1395" t="s">
        <v>85</v>
      </c>
      <c r="C2" s="1396" t="s">
        <v>1278</v>
      </c>
      <c r="D2" s="1396"/>
      <c r="E2" s="1397"/>
      <c r="F2" s="1397"/>
      <c r="G2" s="1397"/>
      <c r="H2" s="1397"/>
      <c r="I2" s="1397"/>
      <c r="J2" s="1397"/>
      <c r="K2" s="1397"/>
    </row>
    <row r="3" spans="1:19" ht="15" customHeight="1">
      <c r="B3" s="1398" t="s">
        <v>87</v>
      </c>
      <c r="C3" s="1394" t="s">
        <v>1279</v>
      </c>
      <c r="D3" s="1394"/>
      <c r="E3" s="1399"/>
      <c r="F3" s="1399"/>
      <c r="G3" s="1399"/>
      <c r="H3" s="1399"/>
      <c r="I3" s="1399"/>
      <c r="J3" s="1399"/>
      <c r="K3" s="1399"/>
    </row>
    <row r="4" spans="1:19" ht="9.9499999999999993" customHeight="1" thickBot="1">
      <c r="A4" s="1394"/>
    </row>
    <row r="5" spans="1:19" ht="8.1" customHeight="1" thickTop="1">
      <c r="A5" s="1400"/>
      <c r="B5" s="1401"/>
      <c r="C5" s="1402"/>
      <c r="D5" s="1402"/>
      <c r="E5" s="1402"/>
      <c r="F5" s="1402"/>
      <c r="G5" s="1400"/>
      <c r="H5" s="1400"/>
      <c r="I5" s="1400"/>
      <c r="J5" s="1400"/>
      <c r="K5" s="1400"/>
      <c r="L5" s="1400"/>
    </row>
    <row r="6" spans="1:19" ht="15.75" customHeight="1">
      <c r="A6" s="1403"/>
      <c r="B6" s="1404" t="s">
        <v>2</v>
      </c>
      <c r="C6" s="1405"/>
      <c r="D6" s="1405" t="s">
        <v>3</v>
      </c>
      <c r="E6" s="1406" t="s">
        <v>4</v>
      </c>
      <c r="F6" s="1405"/>
      <c r="G6" s="1405" t="s">
        <v>45</v>
      </c>
      <c r="H6" s="1407"/>
      <c r="I6" s="1405" t="s">
        <v>131</v>
      </c>
      <c r="J6" s="1405"/>
      <c r="K6" s="1297" t="s">
        <v>132</v>
      </c>
      <c r="L6" s="1403"/>
    </row>
    <row r="7" spans="1:19" ht="14.25" customHeight="1">
      <c r="A7" s="1403"/>
      <c r="B7" s="1408" t="s">
        <v>7</v>
      </c>
      <c r="C7" s="1408"/>
      <c r="D7" s="1407" t="s">
        <v>8</v>
      </c>
      <c r="E7" s="1409" t="s">
        <v>133</v>
      </c>
      <c r="F7" s="1410"/>
      <c r="G7" s="1405" t="s">
        <v>134</v>
      </c>
      <c r="H7" s="1411"/>
      <c r="I7" s="1405" t="s">
        <v>135</v>
      </c>
      <c r="J7" s="1407"/>
      <c r="K7" s="1297" t="s">
        <v>136</v>
      </c>
      <c r="L7" s="1403"/>
    </row>
    <row r="8" spans="1:19">
      <c r="A8" s="1403"/>
      <c r="B8" s="1412"/>
      <c r="C8" s="1413"/>
      <c r="D8" s="1413"/>
      <c r="E8" s="1407"/>
      <c r="F8" s="1407"/>
      <c r="G8" s="1407" t="s">
        <v>49</v>
      </c>
      <c r="H8" s="1407"/>
      <c r="I8" s="1407" t="s">
        <v>137</v>
      </c>
      <c r="J8" s="1407"/>
      <c r="K8" s="1299" t="s">
        <v>138</v>
      </c>
      <c r="L8" s="1403"/>
    </row>
    <row r="9" spans="1:19">
      <c r="A9" s="1403"/>
      <c r="B9" s="1412"/>
      <c r="C9" s="1407"/>
      <c r="D9" s="1407"/>
      <c r="E9" s="1414"/>
      <c r="F9" s="1415"/>
      <c r="G9" s="1407" t="s">
        <v>50</v>
      </c>
      <c r="H9" s="1407"/>
      <c r="I9" s="1407" t="s">
        <v>139</v>
      </c>
      <c r="J9" s="1407"/>
      <c r="K9" s="1299" t="s">
        <v>140</v>
      </c>
      <c r="L9" s="1403"/>
    </row>
    <row r="10" spans="1:19" ht="16.5" customHeight="1">
      <c r="A10" s="1403"/>
      <c r="B10" s="1412"/>
      <c r="C10" s="1408"/>
      <c r="D10" s="1408"/>
      <c r="E10" s="1407"/>
      <c r="F10" s="1415"/>
      <c r="G10" s="1407" t="s">
        <v>51</v>
      </c>
      <c r="H10" s="1407"/>
      <c r="I10" s="1407" t="s">
        <v>141</v>
      </c>
      <c r="J10" s="1407"/>
      <c r="K10" s="1407"/>
      <c r="L10" s="1403"/>
      <c r="S10" s="1393" t="s">
        <v>142</v>
      </c>
    </row>
    <row r="11" spans="1:19" ht="8.1" customHeight="1">
      <c r="A11" s="1416"/>
      <c r="B11" s="1417"/>
      <c r="C11" s="1418"/>
      <c r="D11" s="1418"/>
      <c r="E11" s="1418"/>
      <c r="F11" s="1418"/>
      <c r="G11" s="1418"/>
      <c r="H11" s="1418"/>
      <c r="I11" s="1418"/>
      <c r="J11" s="1418"/>
      <c r="K11" s="1418"/>
      <c r="L11" s="1416"/>
    </row>
    <row r="12" spans="1:19" ht="8.1" customHeight="1">
      <c r="A12" s="1403"/>
      <c r="B12" s="1413"/>
      <c r="C12" s="1412"/>
      <c r="D12" s="1412"/>
      <c r="E12" s="1412"/>
      <c r="F12" s="1412"/>
      <c r="G12" s="1412"/>
      <c r="H12" s="1412"/>
      <c r="I12" s="1412"/>
      <c r="J12" s="1412"/>
      <c r="K12" s="1412"/>
      <c r="L12" s="1403"/>
    </row>
    <row r="13" spans="1:19" ht="15" customHeight="1">
      <c r="A13" s="1403"/>
      <c r="B13" s="1404" t="s">
        <v>52</v>
      </c>
      <c r="C13" s="1419"/>
      <c r="D13" s="1513">
        <v>2021</v>
      </c>
      <c r="E13" s="1420">
        <f>SUM(E17,E21,E25,E29,E33,E37,E41,E45,E49,E53,E57,,E61,E65,E69,E73,E77)</f>
        <v>392837</v>
      </c>
      <c r="F13" s="1421"/>
      <c r="G13" s="1420">
        <f>SUM(G17,G21,G25,G29,G33,G37,G41,G45,G49,G53,G57,,G61,G65,G69,G73,G77)</f>
        <v>352249</v>
      </c>
      <c r="H13" s="1421"/>
      <c r="I13" s="1420">
        <f>SUM(I17,I21,I25,I29,I33,I37,I41,I45,I49,I53,I57,,I61,I65,I69,I73,I77)</f>
        <v>7613</v>
      </c>
      <c r="J13" s="1421"/>
      <c r="K13" s="1420">
        <f>SUM(K17,K21,K25,K29,K33,K37,K41,K45,K49,K53,K57,,K61,K65,K69,K73,K77)</f>
        <v>7722</v>
      </c>
      <c r="L13" s="1422"/>
    </row>
    <row r="14" spans="1:19" ht="15" customHeight="1">
      <c r="A14" s="1403"/>
      <c r="B14" s="1404"/>
      <c r="C14" s="1419"/>
      <c r="D14" s="1513">
        <v>2022</v>
      </c>
      <c r="E14" s="1420">
        <f>SUM(E18,E22,E26,E30,E34,E38,E42,E46,E50,E54,E58,,E62,E66,E70,E74,E78)</f>
        <v>388832</v>
      </c>
      <c r="F14" s="1421"/>
      <c r="G14" s="1420">
        <f>SUM(G18,G22,G26,G30,G34,G38,G42,G46,G50,G54,G58,,G62,G66,G70,G74,G78)</f>
        <v>347753</v>
      </c>
      <c r="H14" s="1421"/>
      <c r="I14" s="1420">
        <f>SUM(I18,I22,I26,I30,I34,I38,I42,I46,I50,I54,I58,,I62,I66,I70,I74,I78)</f>
        <v>8181</v>
      </c>
      <c r="J14" s="1421"/>
      <c r="K14" s="1420">
        <f>SUM(K18,K22,K26,K30,K34,K38,K42,K46,K50,K54,K58,,K62,K66,K70,K74,K78)</f>
        <v>7784</v>
      </c>
      <c r="L14" s="1422"/>
    </row>
    <row r="15" spans="1:19" ht="15" customHeight="1">
      <c r="A15" s="1403"/>
      <c r="B15" s="1404"/>
      <c r="C15" s="1419"/>
      <c r="D15" s="1513">
        <v>2023</v>
      </c>
      <c r="E15" s="1420">
        <f>SUM(E19,E23,E27,E31,E35,E39,E43,E47,E51,E55,E59,,E63,E67,E71,E75,E79)</f>
        <v>383685</v>
      </c>
      <c r="F15" s="1421"/>
      <c r="G15" s="1420">
        <f>SUM(G19,G23,G27,G31,G35,G39,G43,G47,G51,G55,G59,,G63,G67,G71,G75,G79)</f>
        <v>342829</v>
      </c>
      <c r="H15" s="1421"/>
      <c r="I15" s="1420">
        <f>SUM(I19,I23,I27,I31,I35,I39,I43,I47,I51,I55,I59,,I63,I67,I71,I75,I79)</f>
        <v>8343</v>
      </c>
      <c r="J15" s="1421"/>
      <c r="K15" s="1420">
        <f>SUM(K19,K23,K27,K31,K35,K39,K43,K47,K51,K55,K59,,K63,K67,K71,K75,K79)</f>
        <v>7438</v>
      </c>
      <c r="L15" s="1422"/>
    </row>
    <row r="16" spans="1:19" ht="8.1" customHeight="1">
      <c r="A16" s="1403"/>
      <c r="B16" s="1410"/>
      <c r="C16" s="1423"/>
      <c r="D16" s="1514"/>
      <c r="E16" s="1424"/>
      <c r="F16" s="1425"/>
      <c r="G16" s="1425"/>
      <c r="H16" s="1426"/>
      <c r="I16" s="1425"/>
      <c r="J16" s="1425"/>
      <c r="K16" s="1425"/>
      <c r="L16" s="1403"/>
    </row>
    <row r="17" spans="1:12" ht="15" customHeight="1">
      <c r="A17" s="1403"/>
      <c r="B17" s="1427" t="s">
        <v>15</v>
      </c>
      <c r="C17" s="1423"/>
      <c r="D17" s="1514">
        <v>2021</v>
      </c>
      <c r="E17" s="1424">
        <f>SUM(G17,I17,K17,'6.8 (2)'!E16,'6.8 (2)'!G16,'6.8 (2)'!I16)</f>
        <v>48815</v>
      </c>
      <c r="F17" s="1425"/>
      <c r="G17" s="1515">
        <v>43482</v>
      </c>
      <c r="H17" s="1516"/>
      <c r="I17" s="1517">
        <v>665</v>
      </c>
      <c r="J17" s="1515"/>
      <c r="K17" s="1517">
        <v>78</v>
      </c>
      <c r="L17" s="1403"/>
    </row>
    <row r="18" spans="1:12" ht="15" customHeight="1">
      <c r="A18" s="1403"/>
      <c r="B18" s="1427"/>
      <c r="C18" s="1423"/>
      <c r="D18" s="1514">
        <v>2022</v>
      </c>
      <c r="E18" s="1424">
        <f>SUM(G18,I18,K18,'6.8 (2)'!E17,'6.8 (2)'!G17,'6.8 (2)'!I17)</f>
        <v>47102</v>
      </c>
      <c r="F18" s="1425"/>
      <c r="G18" s="1518">
        <v>42006</v>
      </c>
      <c r="H18" s="1516"/>
      <c r="I18" s="1517">
        <v>725</v>
      </c>
      <c r="J18" s="1518"/>
      <c r="K18" s="1517">
        <v>117</v>
      </c>
      <c r="L18" s="1403"/>
    </row>
    <row r="19" spans="1:12" ht="15" customHeight="1">
      <c r="A19" s="1403"/>
      <c r="B19" s="1427"/>
      <c r="C19" s="1423"/>
      <c r="D19" s="1514">
        <v>2023</v>
      </c>
      <c r="E19" s="1424">
        <f>SUM(G19,I19,K19,'6.8 (2)'!E18,'6.8 (2)'!G18,'6.8 (2)'!I18)</f>
        <v>47164</v>
      </c>
      <c r="F19" s="1425"/>
      <c r="G19" s="1518">
        <v>41561</v>
      </c>
      <c r="H19" s="1516"/>
      <c r="I19" s="1517">
        <v>729</v>
      </c>
      <c r="J19" s="1518"/>
      <c r="K19" s="1517">
        <v>107</v>
      </c>
      <c r="L19" s="1403"/>
    </row>
    <row r="20" spans="1:12" ht="8.1" customHeight="1">
      <c r="A20" s="1403"/>
      <c r="B20" s="1427"/>
      <c r="C20" s="1423"/>
      <c r="D20" s="1514"/>
      <c r="E20" s="1424"/>
      <c r="F20" s="1424"/>
      <c r="G20" s="1518"/>
      <c r="H20" s="1516"/>
      <c r="I20" s="1517"/>
      <c r="J20" s="1518"/>
      <c r="K20" s="1517"/>
      <c r="L20" s="1403"/>
    </row>
    <row r="21" spans="1:12" ht="15" customHeight="1">
      <c r="A21" s="1403"/>
      <c r="B21" s="1427" t="s">
        <v>16</v>
      </c>
      <c r="C21" s="1423"/>
      <c r="D21" s="1514">
        <v>2021</v>
      </c>
      <c r="E21" s="1424">
        <f>SUM(G21,I21,K21,'6.8 (2)'!E20,'6.8 (2)'!G20,'6.8 (2)'!I20)</f>
        <v>28666</v>
      </c>
      <c r="F21" s="1424"/>
      <c r="G21" s="1518">
        <v>25432</v>
      </c>
      <c r="H21" s="1516"/>
      <c r="I21" s="1517">
        <v>832</v>
      </c>
      <c r="J21" s="1518"/>
      <c r="K21" s="1517">
        <v>497</v>
      </c>
      <c r="L21" s="1403"/>
    </row>
    <row r="22" spans="1:12" ht="15" customHeight="1">
      <c r="A22" s="1403"/>
      <c r="B22" s="1427"/>
      <c r="C22" s="1423"/>
      <c r="D22" s="1514">
        <v>2022</v>
      </c>
      <c r="E22" s="1424">
        <f>SUM(G22,I22,K22,'6.8 (2)'!E21,'6.8 (2)'!G21,'6.8 (2)'!I21)</f>
        <v>28661</v>
      </c>
      <c r="F22" s="1424"/>
      <c r="G22" s="1515">
        <v>25310</v>
      </c>
      <c r="H22" s="1516"/>
      <c r="I22" s="1517">
        <v>855</v>
      </c>
      <c r="J22" s="1515"/>
      <c r="K22" s="1517">
        <v>314</v>
      </c>
      <c r="L22" s="1403"/>
    </row>
    <row r="23" spans="1:12" ht="15" customHeight="1">
      <c r="A23" s="1403"/>
      <c r="B23" s="1427"/>
      <c r="C23" s="1423"/>
      <c r="D23" s="1514">
        <v>2023</v>
      </c>
      <c r="E23" s="1424">
        <f>SUM(G23,I23,K23,'6.8 (2)'!E22,'6.8 (2)'!G22,'6.8 (2)'!I22)</f>
        <v>28163</v>
      </c>
      <c r="F23" s="1424"/>
      <c r="G23" s="1515">
        <v>24876</v>
      </c>
      <c r="H23" s="1516"/>
      <c r="I23" s="1517">
        <v>881</v>
      </c>
      <c r="J23" s="1515"/>
      <c r="K23" s="1517">
        <v>306</v>
      </c>
      <c r="L23" s="1403"/>
    </row>
    <row r="24" spans="1:12" ht="8.1" customHeight="1">
      <c r="A24" s="1403"/>
      <c r="B24" s="1427"/>
      <c r="C24" s="1423"/>
      <c r="D24" s="1514"/>
      <c r="E24" s="1424"/>
      <c r="F24" s="1425"/>
      <c r="G24" s="1515"/>
      <c r="H24" s="1516"/>
      <c r="I24" s="1517"/>
      <c r="J24" s="1515"/>
      <c r="K24" s="1517"/>
      <c r="L24" s="1403"/>
    </row>
    <row r="25" spans="1:12" ht="15" customHeight="1">
      <c r="A25" s="1403"/>
      <c r="B25" s="1427" t="s">
        <v>17</v>
      </c>
      <c r="C25" s="1423"/>
      <c r="D25" s="1514">
        <v>2021</v>
      </c>
      <c r="E25" s="1424">
        <f>SUM(G25,I25,K25,'6.8 (2)'!E24,'6.8 (2)'!G24,'6.8 (2)'!I24)</f>
        <v>26255</v>
      </c>
      <c r="F25" s="1425"/>
      <c r="G25" s="1515">
        <v>20318</v>
      </c>
      <c r="H25" s="1516"/>
      <c r="I25" s="1517">
        <v>725</v>
      </c>
      <c r="J25" s="1515"/>
      <c r="K25" s="1517">
        <v>4775</v>
      </c>
      <c r="L25" s="1403"/>
    </row>
    <row r="26" spans="1:12" ht="15" customHeight="1">
      <c r="A26" s="1403"/>
      <c r="B26" s="1427"/>
      <c r="C26" s="1423"/>
      <c r="D26" s="1514">
        <v>2022</v>
      </c>
      <c r="E26" s="1424">
        <f>SUM(G26,I26,K26,'6.8 (2)'!E25,'6.8 (2)'!G25,'6.8 (2)'!I25)</f>
        <v>26033</v>
      </c>
      <c r="F26" s="1425"/>
      <c r="G26" s="1518">
        <v>20050</v>
      </c>
      <c r="H26" s="1516"/>
      <c r="I26" s="1517">
        <v>717</v>
      </c>
      <c r="J26" s="1518"/>
      <c r="K26" s="1517">
        <v>4847</v>
      </c>
      <c r="L26" s="1403"/>
    </row>
    <row r="27" spans="1:12" ht="15" customHeight="1">
      <c r="A27" s="1403"/>
      <c r="B27" s="1427"/>
      <c r="C27" s="1423"/>
      <c r="D27" s="1514">
        <v>2023</v>
      </c>
      <c r="E27" s="1424">
        <f>SUM(G27,I27,K27,'6.8 (2)'!E26,'6.8 (2)'!G26,'6.8 (2)'!I26)</f>
        <v>25649</v>
      </c>
      <c r="F27" s="1425"/>
      <c r="G27" s="1518">
        <v>19545</v>
      </c>
      <c r="H27" s="1516"/>
      <c r="I27" s="1517">
        <v>760</v>
      </c>
      <c r="J27" s="1518"/>
      <c r="K27" s="1517">
        <v>4904</v>
      </c>
      <c r="L27" s="1403"/>
    </row>
    <row r="28" spans="1:12" ht="8.1" customHeight="1">
      <c r="A28" s="1403"/>
      <c r="B28" s="1427"/>
      <c r="C28" s="1423"/>
      <c r="D28" s="1514"/>
      <c r="E28" s="1424"/>
      <c r="F28" s="1424"/>
      <c r="G28" s="1518"/>
      <c r="H28" s="1516"/>
      <c r="I28" s="1517"/>
      <c r="J28" s="1518"/>
      <c r="K28" s="1517"/>
      <c r="L28" s="1403"/>
    </row>
    <row r="29" spans="1:12" ht="15" customHeight="1">
      <c r="A29" s="1403"/>
      <c r="B29" s="1427" t="s">
        <v>18</v>
      </c>
      <c r="C29" s="1423"/>
      <c r="D29" s="1514">
        <v>2021</v>
      </c>
      <c r="E29" s="1424">
        <f>SUM(G29,I29,K29,'6.8 (2)'!E28,'6.8 (2)'!G28,'6.8 (2)'!I28)</f>
        <v>12727</v>
      </c>
      <c r="F29" s="1424"/>
      <c r="G29" s="1518">
        <v>11119</v>
      </c>
      <c r="H29" s="1516"/>
      <c r="I29" s="1517">
        <v>711</v>
      </c>
      <c r="J29" s="1518"/>
      <c r="K29" s="1517">
        <v>28</v>
      </c>
      <c r="L29" s="1403"/>
    </row>
    <row r="30" spans="1:12" ht="15" customHeight="1">
      <c r="A30" s="1403"/>
      <c r="B30" s="1427"/>
      <c r="C30" s="1423"/>
      <c r="D30" s="1514">
        <v>2022</v>
      </c>
      <c r="E30" s="1424">
        <f>SUM(G30,I30,K30,'6.8 (2)'!E29,'6.8 (2)'!G29,'6.8 (2)'!I29)</f>
        <v>12370</v>
      </c>
      <c r="F30" s="1424"/>
      <c r="G30" s="1515">
        <v>10746</v>
      </c>
      <c r="H30" s="1516"/>
      <c r="I30" s="1517">
        <v>694</v>
      </c>
      <c r="J30" s="1515"/>
      <c r="K30" s="1517">
        <v>23</v>
      </c>
      <c r="L30" s="1403"/>
    </row>
    <row r="31" spans="1:12" ht="15" customHeight="1">
      <c r="A31" s="1403"/>
      <c r="B31" s="1427"/>
      <c r="C31" s="1423"/>
      <c r="D31" s="1514">
        <v>2023</v>
      </c>
      <c r="E31" s="1424">
        <f>SUM(G31,I31,K31,'6.8 (2)'!E30,'6.8 (2)'!G30,'6.8 (2)'!I30)</f>
        <v>12439</v>
      </c>
      <c r="F31" s="1424"/>
      <c r="G31" s="1515">
        <v>10826</v>
      </c>
      <c r="H31" s="1516"/>
      <c r="I31" s="1517">
        <v>657</v>
      </c>
      <c r="J31" s="1515"/>
      <c r="K31" s="1517">
        <v>21</v>
      </c>
      <c r="L31" s="1403"/>
    </row>
    <row r="32" spans="1:12" ht="8.1" customHeight="1">
      <c r="A32" s="1403"/>
      <c r="B32" s="1427"/>
      <c r="C32" s="1423"/>
      <c r="D32" s="1514"/>
      <c r="E32" s="1424"/>
      <c r="F32" s="1425"/>
      <c r="G32" s="1515"/>
      <c r="H32" s="1516"/>
      <c r="I32" s="1515"/>
      <c r="J32" s="1515"/>
      <c r="K32" s="1517"/>
      <c r="L32" s="1403"/>
    </row>
    <row r="33" spans="1:12" ht="15" customHeight="1">
      <c r="A33" s="1403"/>
      <c r="B33" s="1427" t="s">
        <v>19</v>
      </c>
      <c r="C33" s="1423"/>
      <c r="D33" s="1514">
        <v>2021</v>
      </c>
      <c r="E33" s="1424">
        <f>SUM(G33,I33,K33,'6.8 (2)'!E32,'6.8 (2)'!G32,'6.8 (2)'!I32)</f>
        <v>15990</v>
      </c>
      <c r="F33" s="1425"/>
      <c r="G33" s="1515">
        <v>14441</v>
      </c>
      <c r="H33" s="1516"/>
      <c r="I33" s="1517">
        <v>437</v>
      </c>
      <c r="J33" s="1515"/>
      <c r="K33" s="1517">
        <v>73</v>
      </c>
      <c r="L33" s="1403"/>
    </row>
    <row r="34" spans="1:12" ht="15" customHeight="1">
      <c r="A34" s="1403"/>
      <c r="B34" s="1427"/>
      <c r="C34" s="1423"/>
      <c r="D34" s="1514">
        <v>2022</v>
      </c>
      <c r="E34" s="1424">
        <f>SUM(G34,I34,K34,'6.8 (2)'!E33,'6.8 (2)'!G33,'6.8 (2)'!I33)</f>
        <v>16105</v>
      </c>
      <c r="F34" s="1425"/>
      <c r="G34" s="1518">
        <v>14513</v>
      </c>
      <c r="H34" s="1516"/>
      <c r="I34" s="1517">
        <v>398</v>
      </c>
      <c r="J34" s="1518"/>
      <c r="K34" s="1517">
        <v>64</v>
      </c>
      <c r="L34" s="1403"/>
    </row>
    <row r="35" spans="1:12" ht="15" customHeight="1">
      <c r="A35" s="1403"/>
      <c r="B35" s="1427"/>
      <c r="C35" s="1423"/>
      <c r="D35" s="1514">
        <v>2023</v>
      </c>
      <c r="E35" s="1424">
        <f>SUM(G35,I35,K35,'6.8 (2)'!E34,'6.8 (2)'!G34,'6.8 (2)'!I34)</f>
        <v>15387</v>
      </c>
      <c r="F35" s="1425"/>
      <c r="G35" s="1518">
        <v>13821</v>
      </c>
      <c r="H35" s="1516"/>
      <c r="I35" s="1517">
        <v>371</v>
      </c>
      <c r="J35" s="1518"/>
      <c r="K35" s="1517">
        <v>70</v>
      </c>
      <c r="L35" s="1403"/>
    </row>
    <row r="36" spans="1:12" ht="8.1" customHeight="1">
      <c r="A36" s="1403"/>
      <c r="B36" s="1427"/>
      <c r="C36" s="1423"/>
      <c r="D36" s="1514"/>
      <c r="E36" s="1424"/>
      <c r="F36" s="1424"/>
      <c r="G36" s="1518"/>
      <c r="H36" s="1516"/>
      <c r="I36" s="1517"/>
      <c r="J36" s="1518"/>
      <c r="K36" s="1517"/>
      <c r="L36" s="1403"/>
    </row>
    <row r="37" spans="1:12" ht="15" customHeight="1">
      <c r="A37" s="1403"/>
      <c r="B37" s="1427" t="s">
        <v>20</v>
      </c>
      <c r="C37" s="1423"/>
      <c r="D37" s="1514">
        <v>2021</v>
      </c>
      <c r="E37" s="1424">
        <f>SUM(G37,I37,K37,'6.8 (2)'!E36,'6.8 (2)'!G36,'6.8 (2)'!I36)</f>
        <v>19941</v>
      </c>
      <c r="F37" s="1424"/>
      <c r="G37" s="1518">
        <v>17182</v>
      </c>
      <c r="H37" s="1516"/>
      <c r="I37" s="1517">
        <v>654</v>
      </c>
      <c r="J37" s="1518"/>
      <c r="K37" s="1517">
        <v>1375</v>
      </c>
      <c r="L37" s="1403"/>
    </row>
    <row r="38" spans="1:12" ht="15" customHeight="1">
      <c r="A38" s="1403"/>
      <c r="B38" s="1427"/>
      <c r="C38" s="1423"/>
      <c r="D38" s="1514">
        <v>2022</v>
      </c>
      <c r="E38" s="1424">
        <f>SUM(G38,I38,K38,'6.8 (2)'!E37,'6.8 (2)'!G37,'6.8 (2)'!I37)</f>
        <v>20250</v>
      </c>
      <c r="F38" s="1424"/>
      <c r="G38" s="1515">
        <v>17253</v>
      </c>
      <c r="H38" s="1516"/>
      <c r="I38" s="1517">
        <v>773</v>
      </c>
      <c r="J38" s="1515"/>
      <c r="K38" s="1517">
        <v>1464</v>
      </c>
      <c r="L38" s="1403"/>
    </row>
    <row r="39" spans="1:12" ht="15" customHeight="1">
      <c r="A39" s="1403"/>
      <c r="B39" s="1427"/>
      <c r="C39" s="1423"/>
      <c r="D39" s="1514">
        <v>2023</v>
      </c>
      <c r="E39" s="1424">
        <f>SUM(G39,I39,K39,'6.8 (2)'!E38,'6.8 (2)'!G38,'6.8 (2)'!I38)</f>
        <v>19794</v>
      </c>
      <c r="F39" s="1424"/>
      <c r="G39" s="1515">
        <v>17001</v>
      </c>
      <c r="H39" s="1516"/>
      <c r="I39" s="1517">
        <v>832</v>
      </c>
      <c r="J39" s="1515"/>
      <c r="K39" s="1517">
        <v>1231</v>
      </c>
      <c r="L39" s="1403"/>
    </row>
    <row r="40" spans="1:12" ht="8.1" customHeight="1">
      <c r="A40" s="1403"/>
      <c r="B40" s="1427"/>
      <c r="C40" s="1423"/>
      <c r="D40" s="1514"/>
      <c r="E40" s="1424"/>
      <c r="F40" s="1425"/>
      <c r="G40" s="1515"/>
      <c r="H40" s="1516"/>
      <c r="I40" s="1517"/>
      <c r="J40" s="1515"/>
      <c r="K40" s="1517"/>
      <c r="L40" s="1403"/>
    </row>
    <row r="41" spans="1:12" ht="15" customHeight="1">
      <c r="A41" s="1403"/>
      <c r="B41" s="1427" t="s">
        <v>22</v>
      </c>
      <c r="C41" s="1423"/>
      <c r="D41" s="1514">
        <v>2021</v>
      </c>
      <c r="E41" s="1424">
        <f>SUM(G41,I41,K41,'6.8 (2)'!E40,'6.8 (2)'!G40,'6.8 (2)'!I40)</f>
        <v>32017</v>
      </c>
      <c r="F41" s="1425"/>
      <c r="G41" s="1515">
        <v>28982</v>
      </c>
      <c r="H41" s="1516"/>
      <c r="I41" s="1517">
        <v>1271</v>
      </c>
      <c r="J41" s="1515"/>
      <c r="K41" s="1517">
        <v>85</v>
      </c>
      <c r="L41" s="1403"/>
    </row>
    <row r="42" spans="1:12" ht="15" customHeight="1">
      <c r="A42" s="1403"/>
      <c r="B42" s="1427"/>
      <c r="C42" s="1423"/>
      <c r="D42" s="1514">
        <v>2022</v>
      </c>
      <c r="E42" s="1424">
        <f>SUM(G42,I42,K42,'6.8 (2)'!E41,'6.8 (2)'!G41,'6.8 (2)'!I41)</f>
        <v>31500</v>
      </c>
      <c r="F42" s="1425"/>
      <c r="G42" s="1518">
        <v>28268</v>
      </c>
      <c r="H42" s="1516"/>
      <c r="I42" s="1517">
        <v>1428</v>
      </c>
      <c r="J42" s="1518"/>
      <c r="K42" s="1517">
        <v>93</v>
      </c>
      <c r="L42" s="1403"/>
    </row>
    <row r="43" spans="1:12" ht="15" customHeight="1">
      <c r="A43" s="1403"/>
      <c r="B43" s="1427"/>
      <c r="C43" s="1423"/>
      <c r="D43" s="1514">
        <v>2023</v>
      </c>
      <c r="E43" s="1424">
        <f>SUM(G43,I43,K43,'6.8 (2)'!E42,'6.8 (2)'!G42,'6.8 (2)'!I42)</f>
        <v>30488</v>
      </c>
      <c r="F43" s="1425"/>
      <c r="G43" s="1518">
        <v>27513</v>
      </c>
      <c r="H43" s="1516"/>
      <c r="I43" s="1517">
        <v>1332</v>
      </c>
      <c r="J43" s="1518"/>
      <c r="K43" s="1517">
        <v>83</v>
      </c>
      <c r="L43" s="1403"/>
    </row>
    <row r="44" spans="1:12" ht="8.1" customHeight="1">
      <c r="A44" s="1403"/>
      <c r="B44" s="1427"/>
      <c r="C44" s="1423"/>
      <c r="D44" s="1514"/>
      <c r="E44" s="1424"/>
      <c r="F44" s="1424"/>
      <c r="G44" s="1518"/>
      <c r="H44" s="1516"/>
      <c r="I44" s="1517"/>
      <c r="J44" s="1518"/>
      <c r="K44" s="1517"/>
      <c r="L44" s="1403"/>
    </row>
    <row r="45" spans="1:12" ht="15" customHeight="1">
      <c r="A45" s="1403"/>
      <c r="B45" s="1427" t="s">
        <v>23</v>
      </c>
      <c r="C45" s="1423"/>
      <c r="D45" s="1514">
        <v>2021</v>
      </c>
      <c r="E45" s="1424">
        <f>SUM(G45,I45,K45,'6.8 (2)'!E44,'6.8 (2)'!G44,'6.8 (2)'!I44)</f>
        <v>3341</v>
      </c>
      <c r="F45" s="1424"/>
      <c r="G45" s="1518">
        <v>2915</v>
      </c>
      <c r="H45" s="1516"/>
      <c r="I45" s="1517">
        <v>244</v>
      </c>
      <c r="J45" s="1518"/>
      <c r="K45" s="1517" t="s">
        <v>31</v>
      </c>
      <c r="L45" s="1403"/>
    </row>
    <row r="46" spans="1:12" ht="15" customHeight="1">
      <c r="A46" s="1403"/>
      <c r="B46" s="1427"/>
      <c r="C46" s="1423"/>
      <c r="D46" s="1514">
        <v>2022</v>
      </c>
      <c r="E46" s="1424">
        <f>SUM(G46,I46,K46,'6.8 (2)'!E45,'6.8 (2)'!G45,'6.8 (2)'!I45)</f>
        <v>3383</v>
      </c>
      <c r="F46" s="1424"/>
      <c r="G46" s="1515">
        <v>2953</v>
      </c>
      <c r="H46" s="1516"/>
      <c r="I46" s="1517">
        <v>290</v>
      </c>
      <c r="J46" s="1515"/>
      <c r="K46" s="1517" t="s">
        <v>31</v>
      </c>
      <c r="L46" s="1403"/>
    </row>
    <row r="47" spans="1:12" ht="15" customHeight="1">
      <c r="A47" s="1403"/>
      <c r="B47" s="1427"/>
      <c r="C47" s="1423"/>
      <c r="D47" s="1514">
        <v>2023</v>
      </c>
      <c r="E47" s="1424">
        <f>SUM(G47,I47,K47,'6.8 (2)'!E46,'6.8 (2)'!G46,'6.8 (2)'!I46)</f>
        <v>3298</v>
      </c>
      <c r="F47" s="1424"/>
      <c r="G47" s="1515">
        <v>2873</v>
      </c>
      <c r="H47" s="1516"/>
      <c r="I47" s="1517">
        <v>287</v>
      </c>
      <c r="J47" s="1515"/>
      <c r="K47" s="1517" t="s">
        <v>31</v>
      </c>
      <c r="L47" s="1403"/>
    </row>
    <row r="48" spans="1:12" ht="8.1" customHeight="1">
      <c r="A48" s="1403"/>
      <c r="B48" s="1427"/>
      <c r="C48" s="1423"/>
      <c r="D48" s="1514"/>
      <c r="E48" s="1424"/>
      <c r="F48" s="1425"/>
      <c r="G48" s="1515"/>
      <c r="H48" s="1516"/>
      <c r="I48" s="1517"/>
      <c r="J48" s="1515"/>
      <c r="K48" s="1517"/>
      <c r="L48" s="1403"/>
    </row>
    <row r="49" spans="1:12" ht="15" customHeight="1">
      <c r="A49" s="1403"/>
      <c r="B49" s="1427" t="s">
        <v>21</v>
      </c>
      <c r="C49" s="1423"/>
      <c r="D49" s="1514">
        <v>2021</v>
      </c>
      <c r="E49" s="1424">
        <f>SUM(G49,I49,K49,'6.8 (2)'!E48,'6.8 (2)'!G48,'6.8 (2)'!I48)</f>
        <v>19406</v>
      </c>
      <c r="F49" s="1425"/>
      <c r="G49" s="1515">
        <v>18289</v>
      </c>
      <c r="H49" s="1516"/>
      <c r="I49" s="1517">
        <v>369</v>
      </c>
      <c r="J49" s="1515"/>
      <c r="K49" s="1517">
        <v>158</v>
      </c>
      <c r="L49" s="1403"/>
    </row>
    <row r="50" spans="1:12" ht="15" customHeight="1">
      <c r="A50" s="1403"/>
      <c r="B50" s="1427"/>
      <c r="C50" s="1423"/>
      <c r="D50" s="1514">
        <v>2022</v>
      </c>
      <c r="E50" s="1424">
        <f>SUM(G50,I50,K50,'6.8 (2)'!E49,'6.8 (2)'!G49,'6.8 (2)'!I49)</f>
        <v>18746</v>
      </c>
      <c r="F50" s="1425"/>
      <c r="G50" s="1518">
        <v>17536</v>
      </c>
      <c r="H50" s="1516"/>
      <c r="I50" s="1517">
        <v>389</v>
      </c>
      <c r="J50" s="1518"/>
      <c r="K50" s="1517">
        <v>175</v>
      </c>
      <c r="L50" s="1403"/>
    </row>
    <row r="51" spans="1:12" ht="15" customHeight="1">
      <c r="A51" s="1403"/>
      <c r="B51" s="1427"/>
      <c r="C51" s="1423"/>
      <c r="D51" s="1514">
        <v>2023</v>
      </c>
      <c r="E51" s="1424">
        <f>SUM(G51,I51,K51,'6.8 (2)'!E50,'6.8 (2)'!G50,'6.8 (2)'!I50)</f>
        <v>18295</v>
      </c>
      <c r="F51" s="1425"/>
      <c r="G51" s="1518">
        <v>17085</v>
      </c>
      <c r="H51" s="1516"/>
      <c r="I51" s="1517">
        <v>435</v>
      </c>
      <c r="J51" s="1518"/>
      <c r="K51" s="1517">
        <v>159</v>
      </c>
      <c r="L51" s="1403"/>
    </row>
    <row r="52" spans="1:12" ht="8.1" customHeight="1">
      <c r="A52" s="1403"/>
      <c r="B52" s="1427"/>
      <c r="C52" s="1423"/>
      <c r="D52" s="1514"/>
      <c r="E52" s="1424"/>
      <c r="F52" s="1424"/>
      <c r="G52" s="1518"/>
      <c r="H52" s="1516"/>
      <c r="I52" s="1517"/>
      <c r="J52" s="1518"/>
      <c r="K52" s="1517"/>
      <c r="L52" s="1403"/>
    </row>
    <row r="53" spans="1:12" ht="15" customHeight="1">
      <c r="A53" s="1403"/>
      <c r="B53" s="1427" t="s">
        <v>53</v>
      </c>
      <c r="C53" s="1423"/>
      <c r="D53" s="1514">
        <v>2021</v>
      </c>
      <c r="E53" s="1424">
        <f>SUM(G53,I53,K53,'6.8 (2)'!E52,'6.8 (2)'!G52,'6.8 (2)'!I52)</f>
        <v>37518</v>
      </c>
      <c r="F53" s="1424"/>
      <c r="G53" s="1518">
        <v>34824</v>
      </c>
      <c r="H53" s="1516"/>
      <c r="I53" s="1517">
        <v>405</v>
      </c>
      <c r="J53" s="1518"/>
      <c r="K53" s="1517">
        <v>209</v>
      </c>
      <c r="L53" s="1403"/>
    </row>
    <row r="54" spans="1:12" ht="15" customHeight="1">
      <c r="A54" s="1403"/>
      <c r="B54" s="1427"/>
      <c r="C54" s="1423"/>
      <c r="D54" s="1514">
        <v>2022</v>
      </c>
      <c r="E54" s="1424">
        <f>SUM(G54,I54,K54,'6.8 (2)'!E53,'6.8 (2)'!G53,'6.8 (2)'!I53)</f>
        <v>38336</v>
      </c>
      <c r="F54" s="1424"/>
      <c r="G54" s="1515">
        <v>35615</v>
      </c>
      <c r="H54" s="1516"/>
      <c r="I54" s="1517">
        <v>455</v>
      </c>
      <c r="J54" s="1515"/>
      <c r="K54" s="1517">
        <v>257</v>
      </c>
      <c r="L54" s="1403"/>
    </row>
    <row r="55" spans="1:12" ht="15" customHeight="1">
      <c r="A55" s="1403"/>
      <c r="B55" s="1427"/>
      <c r="C55" s="1423"/>
      <c r="D55" s="1514">
        <v>2023</v>
      </c>
      <c r="E55" s="1424">
        <f>SUM(G55,I55,K55,'6.8 (2)'!E54,'6.8 (2)'!G54,'6.8 (2)'!I54)</f>
        <v>37373</v>
      </c>
      <c r="F55" s="1424"/>
      <c r="G55" s="1515">
        <v>34760</v>
      </c>
      <c r="H55" s="1516"/>
      <c r="I55" s="1517">
        <v>513</v>
      </c>
      <c r="J55" s="1515"/>
      <c r="K55" s="1517">
        <v>249</v>
      </c>
      <c r="L55" s="1403"/>
    </row>
    <row r="56" spans="1:12" ht="8.1" customHeight="1">
      <c r="A56" s="1403"/>
      <c r="B56" s="1427"/>
      <c r="C56" s="1423"/>
      <c r="D56" s="1514"/>
      <c r="E56" s="1424"/>
      <c r="F56" s="1425"/>
      <c r="G56" s="1515"/>
      <c r="H56" s="1516"/>
      <c r="I56" s="1517"/>
      <c r="J56" s="1515"/>
      <c r="K56" s="1517"/>
      <c r="L56" s="1403"/>
    </row>
    <row r="57" spans="1:12" ht="15" customHeight="1">
      <c r="A57" s="1403"/>
      <c r="B57" s="1427" t="s">
        <v>27</v>
      </c>
      <c r="C57" s="1423"/>
      <c r="D57" s="1514">
        <v>2021</v>
      </c>
      <c r="E57" s="1424">
        <f>SUM(G57,I57,K57,'6.8 (2)'!E56,'6.8 (2)'!G56,'6.8 (2)'!I56)</f>
        <v>35558</v>
      </c>
      <c r="F57" s="1425"/>
      <c r="G57" s="1515">
        <v>33873</v>
      </c>
      <c r="H57" s="1516"/>
      <c r="I57" s="1517">
        <v>316</v>
      </c>
      <c r="J57" s="1515"/>
      <c r="K57" s="1517" t="s">
        <v>31</v>
      </c>
      <c r="L57" s="1403"/>
    </row>
    <row r="58" spans="1:12" ht="15" customHeight="1">
      <c r="A58" s="1403"/>
      <c r="B58" s="1427"/>
      <c r="C58" s="1423"/>
      <c r="D58" s="1514">
        <v>2022</v>
      </c>
      <c r="E58" s="1424">
        <f>SUM(G58,I58,K58,'6.8 (2)'!E57,'6.8 (2)'!G57,'6.8 (2)'!I57)</f>
        <v>35600</v>
      </c>
      <c r="F58" s="1425"/>
      <c r="G58" s="1518">
        <v>34074</v>
      </c>
      <c r="H58" s="1516"/>
      <c r="I58" s="1517">
        <v>358</v>
      </c>
      <c r="J58" s="1518"/>
      <c r="K58" s="1517" t="s">
        <v>31</v>
      </c>
      <c r="L58" s="1403"/>
    </row>
    <row r="59" spans="1:12" ht="15" customHeight="1">
      <c r="A59" s="1403"/>
      <c r="B59" s="1427"/>
      <c r="C59" s="1423"/>
      <c r="D59" s="1514">
        <v>2023</v>
      </c>
      <c r="E59" s="1424">
        <f>SUM(G59,I59,K59,'6.8 (2)'!E58,'6.8 (2)'!G58,'6.8 (2)'!I58)</f>
        <v>35121</v>
      </c>
      <c r="F59" s="1425"/>
      <c r="G59" s="1518">
        <v>33428</v>
      </c>
      <c r="H59" s="1516"/>
      <c r="I59" s="1517">
        <v>390</v>
      </c>
      <c r="J59" s="1518"/>
      <c r="K59" s="1517" t="s">
        <v>31</v>
      </c>
      <c r="L59" s="1403"/>
    </row>
    <row r="60" spans="1:12" ht="8.1" customHeight="1">
      <c r="A60" s="1403"/>
      <c r="B60" s="1427"/>
      <c r="C60" s="1423"/>
      <c r="D60" s="1514"/>
      <c r="E60" s="1424"/>
      <c r="F60" s="1424"/>
      <c r="G60" s="1518"/>
      <c r="H60" s="1516"/>
      <c r="I60" s="1517"/>
      <c r="J60" s="1518"/>
      <c r="K60" s="1517"/>
      <c r="L60" s="1403"/>
    </row>
    <row r="61" spans="1:12" ht="15" customHeight="1">
      <c r="A61" s="1403"/>
      <c r="B61" s="1427" t="s">
        <v>54</v>
      </c>
      <c r="C61" s="1423"/>
      <c r="D61" s="1514">
        <v>2021</v>
      </c>
      <c r="E61" s="1424">
        <f>SUM(G61,I61,K61,'6.8 (2)'!E60,'6.8 (2)'!G60,'6.8 (2)'!I60)</f>
        <v>72395</v>
      </c>
      <c r="F61" s="1424"/>
      <c r="G61" s="1518">
        <v>66226</v>
      </c>
      <c r="H61" s="1516"/>
      <c r="I61" s="1517">
        <v>286</v>
      </c>
      <c r="J61" s="1518"/>
      <c r="K61" s="1517">
        <v>185</v>
      </c>
      <c r="L61" s="1403"/>
    </row>
    <row r="62" spans="1:12" ht="15" customHeight="1">
      <c r="A62" s="1403"/>
      <c r="B62" s="1427"/>
      <c r="C62" s="1423"/>
      <c r="D62" s="1514">
        <v>2022</v>
      </c>
      <c r="E62" s="1424">
        <f>SUM(G62,I62,K62,'6.8 (2)'!E61,'6.8 (2)'!G61,'6.8 (2)'!I61)</f>
        <v>71286</v>
      </c>
      <c r="F62" s="1424"/>
      <c r="G62" s="1515">
        <v>65055</v>
      </c>
      <c r="H62" s="1516"/>
      <c r="I62" s="1517">
        <v>285</v>
      </c>
      <c r="J62" s="1515"/>
      <c r="K62" s="1517">
        <v>197</v>
      </c>
      <c r="L62" s="1403"/>
    </row>
    <row r="63" spans="1:12" ht="15" customHeight="1">
      <c r="A63" s="1403"/>
      <c r="B63" s="1427"/>
      <c r="C63" s="1423"/>
      <c r="D63" s="1514">
        <v>2023</v>
      </c>
      <c r="E63" s="1424">
        <f>SUM(G63,I63,K63,'6.8 (2)'!E62,'6.8 (2)'!G62,'6.8 (2)'!I62)</f>
        <v>70842</v>
      </c>
      <c r="F63" s="1424"/>
      <c r="G63" s="1515">
        <v>64705</v>
      </c>
      <c r="H63" s="1516"/>
      <c r="I63" s="1517">
        <v>310</v>
      </c>
      <c r="J63" s="1515"/>
      <c r="K63" s="1517">
        <v>198</v>
      </c>
      <c r="L63" s="1403"/>
    </row>
    <row r="64" spans="1:12" ht="8.1" customHeight="1">
      <c r="A64" s="1403"/>
      <c r="B64" s="1427"/>
      <c r="C64" s="1423"/>
      <c r="D64" s="1514"/>
      <c r="E64" s="1424"/>
      <c r="F64" s="1425"/>
      <c r="G64" s="1515"/>
      <c r="H64" s="1516"/>
      <c r="I64" s="1517"/>
      <c r="J64" s="1515"/>
      <c r="K64" s="1517"/>
      <c r="L64" s="1403"/>
    </row>
    <row r="65" spans="1:12" ht="15" customHeight="1">
      <c r="A65" s="1403"/>
      <c r="B65" s="1427" t="s">
        <v>25</v>
      </c>
      <c r="C65" s="1423"/>
      <c r="D65" s="1514">
        <v>2021</v>
      </c>
      <c r="E65" s="1424">
        <f>SUM(G65,I65,K65,'6.8 (2)'!E64,'6.8 (2)'!G64,'6.8 (2)'!I64)</f>
        <v>18047</v>
      </c>
      <c r="F65" s="1425"/>
      <c r="G65" s="1515">
        <v>16741</v>
      </c>
      <c r="H65" s="1516"/>
      <c r="I65" s="1517">
        <v>444</v>
      </c>
      <c r="J65" s="1515"/>
      <c r="K65" s="1517">
        <v>222</v>
      </c>
      <c r="L65" s="1403"/>
    </row>
    <row r="66" spans="1:12" ht="15" customHeight="1">
      <c r="A66" s="1403"/>
      <c r="B66" s="1427"/>
      <c r="C66" s="1423"/>
      <c r="D66" s="1514">
        <v>2022</v>
      </c>
      <c r="E66" s="1424">
        <f>SUM(G66,I66,K66,'6.8 (2)'!E65,'6.8 (2)'!G65,'6.8 (2)'!I65)</f>
        <v>17973</v>
      </c>
      <c r="F66" s="1425"/>
      <c r="G66" s="1518">
        <v>16404</v>
      </c>
      <c r="H66" s="1516"/>
      <c r="I66" s="1517">
        <v>564</v>
      </c>
      <c r="J66" s="1518"/>
      <c r="K66" s="1517">
        <v>233</v>
      </c>
      <c r="L66" s="1403"/>
    </row>
    <row r="67" spans="1:12" ht="15" customHeight="1">
      <c r="A67" s="1403"/>
      <c r="B67" s="1427"/>
      <c r="C67" s="1423"/>
      <c r="D67" s="1514">
        <v>2023</v>
      </c>
      <c r="E67" s="1424">
        <f>SUM(G67,I67,K67,'6.8 (2)'!E66,'6.8 (2)'!G66,'6.8 (2)'!I66)</f>
        <v>17813</v>
      </c>
      <c r="F67" s="1425"/>
      <c r="G67" s="1518">
        <v>16360</v>
      </c>
      <c r="H67" s="1516"/>
      <c r="I67" s="1517">
        <v>606</v>
      </c>
      <c r="J67" s="1518"/>
      <c r="K67" s="1517">
        <v>110</v>
      </c>
      <c r="L67" s="1403"/>
    </row>
    <row r="68" spans="1:12" ht="8.1" customHeight="1">
      <c r="A68" s="1403"/>
      <c r="B68" s="1427"/>
      <c r="C68" s="1423"/>
      <c r="D68" s="1514"/>
      <c r="E68" s="1424"/>
      <c r="F68" s="1424"/>
      <c r="G68" s="1518"/>
      <c r="H68" s="1516"/>
      <c r="I68" s="1517"/>
      <c r="J68" s="1518"/>
      <c r="K68" s="1517"/>
      <c r="L68" s="1403"/>
    </row>
    <row r="69" spans="1:12" ht="15" customHeight="1">
      <c r="A69" s="1403"/>
      <c r="B69" s="1427" t="s">
        <v>28</v>
      </c>
      <c r="C69" s="1423"/>
      <c r="D69" s="1514">
        <v>2021</v>
      </c>
      <c r="E69" s="1424">
        <f>SUM(G69,I69,K69,'6.8 (2)'!E68,'6.8 (2)'!G68,'6.8 (2)'!I68)</f>
        <v>19434</v>
      </c>
      <c r="F69" s="1424"/>
      <c r="G69" s="1518">
        <v>15844</v>
      </c>
      <c r="H69" s="1516"/>
      <c r="I69" s="1517">
        <v>254</v>
      </c>
      <c r="J69" s="1518"/>
      <c r="K69" s="1517" t="s">
        <v>31</v>
      </c>
      <c r="L69" s="1403"/>
    </row>
    <row r="70" spans="1:12" ht="15" customHeight="1">
      <c r="A70" s="1403"/>
      <c r="B70" s="1427"/>
      <c r="C70" s="1423"/>
      <c r="D70" s="1514">
        <v>2022</v>
      </c>
      <c r="E70" s="1424">
        <f>SUM(G70,I70,K70,'6.8 (2)'!E69,'6.8 (2)'!G69,'6.8 (2)'!I69)</f>
        <v>18749</v>
      </c>
      <c r="F70" s="1424"/>
      <c r="G70" s="1515">
        <v>15304</v>
      </c>
      <c r="H70" s="1516"/>
      <c r="I70" s="1517">
        <v>250</v>
      </c>
      <c r="J70" s="1515"/>
      <c r="K70" s="1517" t="s">
        <v>31</v>
      </c>
      <c r="L70" s="1403"/>
    </row>
    <row r="71" spans="1:12" ht="15" customHeight="1">
      <c r="A71" s="1403"/>
      <c r="B71" s="1427"/>
      <c r="C71" s="1423"/>
      <c r="D71" s="1514">
        <v>2023</v>
      </c>
      <c r="E71" s="1424">
        <f>SUM(G71,I71,K71,'6.8 (2)'!E70,'6.8 (2)'!G70,'6.8 (2)'!I70)</f>
        <v>18911</v>
      </c>
      <c r="F71" s="1424"/>
      <c r="G71" s="1515">
        <v>15598</v>
      </c>
      <c r="H71" s="1516"/>
      <c r="I71" s="1517">
        <v>240</v>
      </c>
      <c r="J71" s="1515"/>
      <c r="K71" s="1517" t="s">
        <v>31</v>
      </c>
      <c r="L71" s="1403"/>
    </row>
    <row r="72" spans="1:12" ht="8.1" customHeight="1">
      <c r="A72" s="1403"/>
      <c r="B72" s="1427"/>
      <c r="C72" s="1423"/>
      <c r="D72" s="1514"/>
      <c r="E72" s="1424"/>
      <c r="F72" s="1425"/>
      <c r="G72" s="1515"/>
      <c r="H72" s="1516"/>
      <c r="I72" s="1517"/>
      <c r="J72" s="1515"/>
      <c r="K72" s="1517"/>
      <c r="L72" s="1403"/>
    </row>
    <row r="73" spans="1:12" ht="15" customHeight="1">
      <c r="A73" s="1403"/>
      <c r="B73" s="1427" t="s">
        <v>29</v>
      </c>
      <c r="C73" s="1423"/>
      <c r="D73" s="1514">
        <v>2021</v>
      </c>
      <c r="E73" s="1424">
        <f>SUM(G73,I73,K73,'6.8 (2)'!E72,'6.8 (2)'!G72,'6.8 (2)'!I72)</f>
        <v>1035</v>
      </c>
      <c r="F73" s="1425"/>
      <c r="G73" s="1515">
        <v>973</v>
      </c>
      <c r="H73" s="1516"/>
      <c r="I73" s="1517" t="s">
        <v>31</v>
      </c>
      <c r="J73" s="1515"/>
      <c r="K73" s="1517">
        <v>37</v>
      </c>
      <c r="L73" s="1403"/>
    </row>
    <row r="74" spans="1:12" ht="15" customHeight="1">
      <c r="A74" s="1403"/>
      <c r="B74" s="1427"/>
      <c r="C74" s="1423"/>
      <c r="D74" s="1514">
        <v>2022</v>
      </c>
      <c r="E74" s="1424">
        <f>SUM(G74,I74,K74,'6.8 (2)'!E73,'6.8 (2)'!G73,'6.8 (2)'!I73)</f>
        <v>1010</v>
      </c>
      <c r="F74" s="1425"/>
      <c r="G74" s="1424">
        <v>980</v>
      </c>
      <c r="H74" s="1519"/>
      <c r="I74" s="1517" t="s">
        <v>31</v>
      </c>
      <c r="J74" s="1428"/>
      <c r="K74" s="1517" t="s">
        <v>31</v>
      </c>
      <c r="L74" s="1403"/>
    </row>
    <row r="75" spans="1:12" ht="15" customHeight="1">
      <c r="A75" s="1403"/>
      <c r="B75" s="1427"/>
      <c r="C75" s="1423"/>
      <c r="D75" s="1514">
        <v>2023</v>
      </c>
      <c r="E75" s="1424">
        <f>SUM(G75,I75,K75,'6.8 (2)'!E74,'6.8 (2)'!G74,'6.8 (2)'!I74)</f>
        <v>1083</v>
      </c>
      <c r="F75" s="1425"/>
      <c r="G75" s="1424">
        <v>1048</v>
      </c>
      <c r="H75" s="1519"/>
      <c r="I75" s="1517" t="s">
        <v>31</v>
      </c>
      <c r="J75" s="1428"/>
      <c r="K75" s="1517" t="s">
        <v>31</v>
      </c>
      <c r="L75" s="1403"/>
    </row>
    <row r="76" spans="1:12" ht="8.1" customHeight="1">
      <c r="A76" s="1403"/>
      <c r="B76" s="1427"/>
      <c r="C76" s="1423"/>
      <c r="D76" s="1514"/>
      <c r="E76" s="1424"/>
      <c r="F76" s="1424"/>
      <c r="G76" s="1424"/>
      <c r="H76" s="1519"/>
      <c r="I76" s="1517"/>
      <c r="J76" s="1428"/>
      <c r="K76" s="1517"/>
      <c r="L76" s="1403"/>
    </row>
    <row r="77" spans="1:12" ht="15" customHeight="1">
      <c r="A77" s="1403"/>
      <c r="B77" s="1427" t="s">
        <v>30</v>
      </c>
      <c r="C77" s="1423"/>
      <c r="D77" s="1514">
        <v>2021</v>
      </c>
      <c r="E77" s="1424">
        <f>SUM(G77,I77,K77,'6.8 (2)'!E76,'6.8 (2)'!G76,'6.8 (2)'!I76)</f>
        <v>1692</v>
      </c>
      <c r="F77" s="1424"/>
      <c r="G77" s="1515">
        <v>1608</v>
      </c>
      <c r="H77" s="1520"/>
      <c r="I77" s="1517" t="s">
        <v>31</v>
      </c>
      <c r="J77" s="111"/>
      <c r="K77" s="1517" t="s">
        <v>31</v>
      </c>
      <c r="L77" s="1403"/>
    </row>
    <row r="78" spans="1:12" ht="15" customHeight="1">
      <c r="A78" s="1403"/>
      <c r="B78" s="1427"/>
      <c r="C78" s="1423"/>
      <c r="D78" s="1514">
        <v>2022</v>
      </c>
      <c r="E78" s="1424">
        <f>SUM(G78,I78,K78,'6.8 (2)'!E77,'6.8 (2)'!G77,'6.8 (2)'!I77)</f>
        <v>1728</v>
      </c>
      <c r="G78" s="1515">
        <v>1686</v>
      </c>
      <c r="H78" s="1520"/>
      <c r="I78" s="1517" t="s">
        <v>31</v>
      </c>
      <c r="J78" s="1520"/>
      <c r="K78" s="1517" t="s">
        <v>31</v>
      </c>
      <c r="L78" s="1403"/>
    </row>
    <row r="79" spans="1:12" ht="15" customHeight="1">
      <c r="A79" s="1403"/>
      <c r="B79" s="1427"/>
      <c r="C79" s="1423"/>
      <c r="D79" s="1514">
        <v>2023</v>
      </c>
      <c r="E79" s="1424">
        <f>SUM(G79,I79,K79,'6.8 (2)'!E78,'6.8 (2)'!G78,'6.8 (2)'!I78)</f>
        <v>1865</v>
      </c>
      <c r="G79" s="1515">
        <v>1829</v>
      </c>
      <c r="H79" s="1520"/>
      <c r="I79" s="1517" t="s">
        <v>31</v>
      </c>
      <c r="J79" s="1520"/>
      <c r="K79" s="1517" t="s">
        <v>31</v>
      </c>
      <c r="L79" s="1403"/>
    </row>
    <row r="80" spans="1:12" ht="8.1" customHeight="1" thickBot="1">
      <c r="A80" s="1430"/>
      <c r="B80" s="1430"/>
      <c r="C80" s="1431"/>
      <c r="D80" s="1431"/>
      <c r="E80" s="1430"/>
      <c r="F80" s="1431"/>
      <c r="G80" s="1430"/>
      <c r="H80" s="1430"/>
      <c r="I80" s="1431"/>
      <c r="J80" s="1431"/>
      <c r="K80" s="1431"/>
      <c r="L80" s="1430"/>
    </row>
    <row r="81" spans="1:12" s="1432" customFormat="1" ht="15" customHeight="1">
      <c r="L81" s="1433" t="s">
        <v>32</v>
      </c>
    </row>
    <row r="82" spans="1:12" s="1432" customFormat="1" ht="13.5" customHeight="1">
      <c r="L82" s="1434" t="s">
        <v>33</v>
      </c>
    </row>
    <row r="83" spans="1:12" s="1446" customFormat="1" ht="12" customHeight="1">
      <c r="A83" s="1449"/>
      <c r="B83" s="1451" t="s">
        <v>1204</v>
      </c>
      <c r="D83" s="1447"/>
      <c r="E83" s="1450"/>
      <c r="G83" s="1449"/>
      <c r="H83" s="1449"/>
      <c r="I83" s="1449"/>
      <c r="J83" s="1452"/>
    </row>
    <row r="84" spans="1:12" ht="14.25" customHeight="1">
      <c r="B84" s="1445" t="s">
        <v>152</v>
      </c>
      <c r="D84" s="1435"/>
    </row>
    <row r="85" spans="1:12" ht="14.25" customHeight="1">
      <c r="B85" s="1453" t="s">
        <v>1208</v>
      </c>
      <c r="D85" s="1435"/>
    </row>
    <row r="86" spans="1:12" ht="6.75" customHeight="1">
      <c r="A86" s="1397"/>
    </row>
    <row r="87" spans="1:12" ht="10.5" customHeight="1">
      <c r="A87" s="1399"/>
    </row>
  </sheetData>
  <printOptions horizontalCentered="1"/>
  <pageMargins left="0.19685039370078741" right="0.19685039370078741" top="0.35433070866141736" bottom="0.31496062992125984" header="0.11811023622047245" footer="0.19685039370078741"/>
  <pageSetup paperSize="9" scale="72" fitToWidth="0" orientation="portrait" r:id="rId1"/>
  <headerFooter scaleWithDoc="0"/>
  <colBreaks count="1" manualBreakCount="1">
    <brk id="12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92D050"/>
  </sheetPr>
  <dimension ref="A1:J84"/>
  <sheetViews>
    <sheetView showGridLines="0" view="pageBreakPreview" zoomScaleNormal="100" zoomScaleSheetLayoutView="100" workbookViewId="0">
      <selection activeCell="H23" sqref="H23"/>
    </sheetView>
  </sheetViews>
  <sheetFormatPr defaultColWidth="8.42578125" defaultRowHeight="16.5"/>
  <cols>
    <col min="1" max="1" width="1.28515625" style="1393" customWidth="1"/>
    <col min="2" max="2" width="13" style="1393" customWidth="1"/>
    <col min="3" max="3" width="8.85546875" style="1393" customWidth="1"/>
    <col min="4" max="4" width="12.140625" style="1435" customWidth="1"/>
    <col min="5" max="5" width="26.140625" style="1393" customWidth="1"/>
    <col min="6" max="6" width="2.42578125" style="1393" customWidth="1"/>
    <col min="7" max="7" width="26.140625" style="1393" customWidth="1"/>
    <col min="8" max="8" width="3.28515625" style="1393" customWidth="1"/>
    <col min="9" max="9" width="26.140625" style="1393" customWidth="1"/>
    <col min="10" max="10" width="2.140625" style="1393" customWidth="1"/>
    <col min="11" max="16384" width="8.42578125" style="1393"/>
  </cols>
  <sheetData>
    <row r="1" spans="1:10" ht="15" customHeight="1">
      <c r="G1" s="1394"/>
      <c r="H1" s="1394"/>
      <c r="I1" s="1394"/>
    </row>
    <row r="2" spans="1:10">
      <c r="B2" s="1395" t="s">
        <v>85</v>
      </c>
      <c r="C2" s="1396" t="s">
        <v>1246</v>
      </c>
      <c r="D2" s="1436"/>
      <c r="E2" s="1397"/>
      <c r="F2" s="1397"/>
      <c r="G2" s="1397"/>
      <c r="H2" s="1397"/>
      <c r="I2" s="1397"/>
      <c r="J2" s="1397"/>
    </row>
    <row r="3" spans="1:10" ht="15" customHeight="1">
      <c r="B3" s="1398" t="s">
        <v>87</v>
      </c>
      <c r="C3" s="1394" t="s">
        <v>1247</v>
      </c>
      <c r="D3" s="1437"/>
      <c r="E3" s="1399"/>
      <c r="F3" s="1399"/>
      <c r="G3" s="1399"/>
      <c r="H3" s="1399"/>
      <c r="I3" s="1399"/>
      <c r="J3" s="1399"/>
    </row>
    <row r="4" spans="1:10" ht="15" customHeight="1" thickBot="1">
      <c r="A4" s="1394"/>
    </row>
    <row r="5" spans="1:10" ht="8.1" customHeight="1" thickTop="1">
      <c r="A5" s="1400"/>
      <c r="B5" s="1401"/>
      <c r="C5" s="1402"/>
      <c r="D5" s="1438"/>
      <c r="E5" s="1400"/>
      <c r="F5" s="1400"/>
      <c r="G5" s="1400"/>
      <c r="H5" s="1400"/>
      <c r="I5" s="1400"/>
      <c r="J5" s="1400"/>
    </row>
    <row r="6" spans="1:10" ht="15.75" customHeight="1">
      <c r="A6" s="1403"/>
      <c r="B6" s="1404" t="s">
        <v>2</v>
      </c>
      <c r="C6" s="1405"/>
      <c r="D6" s="1439" t="s">
        <v>3</v>
      </c>
      <c r="E6" s="1440" t="s">
        <v>132</v>
      </c>
      <c r="F6" s="1407"/>
      <c r="G6" s="1440" t="s">
        <v>132</v>
      </c>
      <c r="H6" s="1405"/>
      <c r="I6" s="1297" t="s">
        <v>89</v>
      </c>
      <c r="J6" s="1403"/>
    </row>
    <row r="7" spans="1:10" ht="14.25" customHeight="1">
      <c r="A7" s="1403"/>
      <c r="B7" s="1408" t="s">
        <v>7</v>
      </c>
      <c r="C7" s="1408"/>
      <c r="D7" s="1415" t="s">
        <v>8</v>
      </c>
      <c r="E7" s="1297" t="s">
        <v>143</v>
      </c>
      <c r="F7" s="1411"/>
      <c r="G7" s="1440" t="s">
        <v>144</v>
      </c>
      <c r="H7" s="1407"/>
      <c r="I7" s="1297" t="s">
        <v>145</v>
      </c>
      <c r="J7" s="1403"/>
    </row>
    <row r="8" spans="1:10">
      <c r="A8" s="1403"/>
      <c r="B8" s="1412"/>
      <c r="C8" s="1413"/>
      <c r="D8" s="1415"/>
      <c r="E8" s="1299" t="s">
        <v>146</v>
      </c>
      <c r="F8" s="1407"/>
      <c r="G8" s="1299" t="s">
        <v>147</v>
      </c>
      <c r="H8" s="1407"/>
      <c r="I8" s="1299" t="s">
        <v>148</v>
      </c>
      <c r="J8" s="1403"/>
    </row>
    <row r="9" spans="1:10">
      <c r="A9" s="1403"/>
      <c r="B9" s="1412"/>
      <c r="C9" s="1407"/>
      <c r="D9" s="1415"/>
      <c r="E9" s="1299" t="s">
        <v>149</v>
      </c>
      <c r="F9" s="1407"/>
      <c r="G9" s="1299" t="s">
        <v>150</v>
      </c>
      <c r="H9" s="1407"/>
      <c r="I9" s="1299" t="s">
        <v>151</v>
      </c>
      <c r="J9" s="1403"/>
    </row>
    <row r="10" spans="1:10" ht="8.1" customHeight="1">
      <c r="A10" s="1416"/>
      <c r="B10" s="1417"/>
      <c r="C10" s="1418"/>
      <c r="D10" s="1441"/>
      <c r="E10" s="1418"/>
      <c r="F10" s="1418"/>
      <c r="G10" s="1418"/>
      <c r="H10" s="1418"/>
      <c r="I10" s="1418"/>
      <c r="J10" s="1416"/>
    </row>
    <row r="11" spans="1:10" ht="8.1" customHeight="1">
      <c r="A11" s="1403"/>
      <c r="B11" s="1413"/>
      <c r="C11" s="1412"/>
      <c r="D11" s="1442"/>
      <c r="E11" s="1412"/>
      <c r="F11" s="1412"/>
      <c r="G11" s="1412"/>
      <c r="H11" s="1412"/>
      <c r="I11" s="1412"/>
      <c r="J11" s="1403"/>
    </row>
    <row r="12" spans="1:10" ht="15" customHeight="1">
      <c r="A12" s="1403"/>
      <c r="B12" s="1404" t="s">
        <v>52</v>
      </c>
      <c r="C12" s="1419"/>
      <c r="D12" s="1513">
        <v>2021</v>
      </c>
      <c r="E12" s="1420">
        <f>SUM(E16,E20,E24,E28,E32,E36,E40,E44,E48,E52,E56,,E60,E64,E68,E72,E76)</f>
        <v>2321</v>
      </c>
      <c r="F12" s="1421"/>
      <c r="G12" s="1420">
        <f>SUM(G16,G20,G24,G28,G32,G36,G40,G44,G48,G52,G56,,G60,G64,G68,G72,G76)</f>
        <v>13458</v>
      </c>
      <c r="H12" s="1421"/>
      <c r="I12" s="1420">
        <f>SUM(I16,I20,I24,I28,I32,I36,I40,I44,I48,I52,I56,,I60,I64,I68,I72,I76)</f>
        <v>9474</v>
      </c>
      <c r="J12" s="1422"/>
    </row>
    <row r="13" spans="1:10" ht="15" customHeight="1">
      <c r="A13" s="1403"/>
      <c r="B13" s="1404"/>
      <c r="C13" s="1419"/>
      <c r="D13" s="1513">
        <v>2022</v>
      </c>
      <c r="E13" s="1420">
        <f>SUM(E17,E21,E25,E29,E33,E37,E41,E45,E49,E53,E57,,E61,E65,E69,E73,E77)</f>
        <v>2661</v>
      </c>
      <c r="F13" s="1421"/>
      <c r="G13" s="1420">
        <f>SUM(G17,G21,G25,G29,G33,G37,G41,G45,G49,G53,G57,,G61,G65,G69,G73,G77)</f>
        <v>12754</v>
      </c>
      <c r="H13" s="1421"/>
      <c r="I13" s="1420">
        <f>SUM(I17,I21,I25,I29,I33,I37,I41,I45,I49,I53,I57,,I61,I65,I69,I73,I77)</f>
        <v>9699</v>
      </c>
      <c r="J13" s="1422"/>
    </row>
    <row r="14" spans="1:10" ht="15" customHeight="1">
      <c r="A14" s="1403"/>
      <c r="B14" s="1410"/>
      <c r="C14" s="1423"/>
      <c r="D14" s="1513">
        <v>2023</v>
      </c>
      <c r="E14" s="1420">
        <f>SUM(E18,E22,E26,E30,E34,E38,E42,E46,E50,E54,E58,,E62,E66,E70,E74,E78)</f>
        <v>2560</v>
      </c>
      <c r="F14" s="1412"/>
      <c r="G14" s="1420">
        <f>SUM(G18,G22,G26,G30,G34,G38,G42,G46,G50,G54,G58,,G62,G66,G70,G74,G78)</f>
        <v>13103</v>
      </c>
      <c r="H14" s="1425"/>
      <c r="I14" s="1420">
        <f>SUM(I18,I22,I26,I30,I34,I38,I42,I46,I50,I54,I58,,I62,I66,I70,I74,I78)</f>
        <v>9412</v>
      </c>
      <c r="J14" s="1403"/>
    </row>
    <row r="15" spans="1:10" ht="8.1" customHeight="1">
      <c r="A15" s="1403"/>
      <c r="B15" s="1410"/>
      <c r="C15" s="1423"/>
      <c r="D15" s="1514"/>
      <c r="E15" s="1429"/>
      <c r="F15" s="1412"/>
      <c r="G15" s="1429"/>
      <c r="H15" s="1425"/>
      <c r="I15" s="1425"/>
      <c r="J15" s="1403"/>
    </row>
    <row r="16" spans="1:10" ht="15" customHeight="1">
      <c r="A16" s="1403"/>
      <c r="B16" s="1427" t="s">
        <v>15</v>
      </c>
      <c r="C16" s="1423"/>
      <c r="D16" s="1514">
        <v>2021</v>
      </c>
      <c r="E16" s="1517" t="s">
        <v>31</v>
      </c>
      <c r="F16" s="1521"/>
      <c r="G16" s="1517">
        <v>3641</v>
      </c>
      <c r="H16" s="1517"/>
      <c r="I16" s="1517">
        <v>949</v>
      </c>
      <c r="J16" s="1403"/>
    </row>
    <row r="17" spans="1:10" ht="15" customHeight="1">
      <c r="A17" s="1403"/>
      <c r="B17" s="1427"/>
      <c r="C17" s="1423"/>
      <c r="D17" s="1514">
        <v>2022</v>
      </c>
      <c r="E17" s="1517" t="s">
        <v>31</v>
      </c>
      <c r="F17" s="1521"/>
      <c r="G17" s="1517">
        <v>3361</v>
      </c>
      <c r="H17" s="111"/>
      <c r="I17" s="111">
        <v>893</v>
      </c>
      <c r="J17" s="1403"/>
    </row>
    <row r="18" spans="1:10" ht="15" customHeight="1">
      <c r="A18" s="1403"/>
      <c r="B18" s="1427"/>
      <c r="C18" s="1423"/>
      <c r="D18" s="1514">
        <v>2023</v>
      </c>
      <c r="E18" s="1517" t="s">
        <v>31</v>
      </c>
      <c r="F18" s="1521"/>
      <c r="G18" s="1517">
        <v>3736</v>
      </c>
      <c r="H18" s="111"/>
      <c r="I18" s="111">
        <v>1031</v>
      </c>
      <c r="J18" s="1403"/>
    </row>
    <row r="19" spans="1:10" ht="8.1" customHeight="1">
      <c r="A19" s="1403"/>
      <c r="B19" s="1427"/>
      <c r="C19" s="1423"/>
      <c r="D19" s="1514"/>
      <c r="E19" s="1517"/>
      <c r="F19" s="1521"/>
      <c r="G19" s="1517"/>
      <c r="H19" s="111"/>
      <c r="I19" s="111"/>
      <c r="J19" s="1403"/>
    </row>
    <row r="20" spans="1:10" ht="15" customHeight="1">
      <c r="A20" s="1403"/>
      <c r="B20" s="1427" t="s">
        <v>16</v>
      </c>
      <c r="C20" s="1423"/>
      <c r="D20" s="1514">
        <v>2021</v>
      </c>
      <c r="E20" s="1517">
        <v>1421</v>
      </c>
      <c r="F20" s="1521"/>
      <c r="G20" s="1517">
        <v>106</v>
      </c>
      <c r="H20" s="111"/>
      <c r="I20" s="111">
        <v>378</v>
      </c>
      <c r="J20" s="1403"/>
    </row>
    <row r="21" spans="1:10" ht="15" customHeight="1">
      <c r="A21" s="1403"/>
      <c r="B21" s="1427"/>
      <c r="C21" s="1423"/>
      <c r="D21" s="1514">
        <v>2022</v>
      </c>
      <c r="E21" s="1517">
        <v>1695</v>
      </c>
      <c r="F21" s="1521"/>
      <c r="G21" s="1517">
        <v>124</v>
      </c>
      <c r="H21" s="1517"/>
      <c r="I21" s="1517">
        <v>363</v>
      </c>
      <c r="J21" s="1403"/>
    </row>
    <row r="22" spans="1:10" ht="15" customHeight="1">
      <c r="A22" s="1403"/>
      <c r="B22" s="1427"/>
      <c r="C22" s="1423"/>
      <c r="D22" s="1514">
        <v>2023</v>
      </c>
      <c r="E22" s="1517">
        <v>1588</v>
      </c>
      <c r="F22" s="1521"/>
      <c r="G22" s="1517">
        <v>164</v>
      </c>
      <c r="H22" s="1517"/>
      <c r="I22" s="1517">
        <v>348</v>
      </c>
      <c r="J22" s="1403"/>
    </row>
    <row r="23" spans="1:10" ht="8.1" customHeight="1">
      <c r="A23" s="1403"/>
      <c r="B23" s="1427"/>
      <c r="C23" s="1423"/>
      <c r="D23" s="1514"/>
      <c r="E23" s="1517"/>
      <c r="F23" s="1521"/>
      <c r="G23" s="1517"/>
      <c r="H23" s="1517"/>
      <c r="I23" s="1517"/>
      <c r="J23" s="1403"/>
    </row>
    <row r="24" spans="1:10" ht="15" customHeight="1">
      <c r="A24" s="1403"/>
      <c r="B24" s="1427" t="s">
        <v>17</v>
      </c>
      <c r="C24" s="1423"/>
      <c r="D24" s="1514">
        <v>2021</v>
      </c>
      <c r="E24" s="1517" t="s">
        <v>31</v>
      </c>
      <c r="F24" s="1521"/>
      <c r="G24" s="1517">
        <v>197</v>
      </c>
      <c r="H24" s="1517"/>
      <c r="I24" s="1517">
        <v>240</v>
      </c>
      <c r="J24" s="1403"/>
    </row>
    <row r="25" spans="1:10" ht="15" customHeight="1">
      <c r="A25" s="1403"/>
      <c r="B25" s="1427"/>
      <c r="C25" s="1423"/>
      <c r="D25" s="1514">
        <v>2022</v>
      </c>
      <c r="E25" s="1517" t="s">
        <v>31</v>
      </c>
      <c r="F25" s="1521"/>
      <c r="G25" s="1517">
        <v>158</v>
      </c>
      <c r="H25" s="111"/>
      <c r="I25" s="111">
        <v>261</v>
      </c>
      <c r="J25" s="1403"/>
    </row>
    <row r="26" spans="1:10" ht="15" customHeight="1">
      <c r="A26" s="1403"/>
      <c r="B26" s="1427"/>
      <c r="C26" s="1423"/>
      <c r="D26" s="1514">
        <v>2023</v>
      </c>
      <c r="E26" s="1517" t="s">
        <v>31</v>
      </c>
      <c r="F26" s="1521"/>
      <c r="G26" s="1517">
        <v>137</v>
      </c>
      <c r="H26" s="111"/>
      <c r="I26" s="111">
        <v>303</v>
      </c>
      <c r="J26" s="1403"/>
    </row>
    <row r="27" spans="1:10" ht="8.1" customHeight="1">
      <c r="A27" s="1403"/>
      <c r="B27" s="1427"/>
      <c r="C27" s="1423"/>
      <c r="D27" s="1514"/>
      <c r="E27" s="1517"/>
      <c r="F27" s="1521"/>
      <c r="G27" s="1517"/>
      <c r="H27" s="111"/>
      <c r="I27" s="111"/>
      <c r="J27" s="1403"/>
    </row>
    <row r="28" spans="1:10" ht="15" customHeight="1">
      <c r="A28" s="1403"/>
      <c r="B28" s="1427" t="s">
        <v>18</v>
      </c>
      <c r="C28" s="1423"/>
      <c r="D28" s="1514">
        <v>2021</v>
      </c>
      <c r="E28" s="1517" t="s">
        <v>31</v>
      </c>
      <c r="F28" s="1521"/>
      <c r="G28" s="1517">
        <v>180</v>
      </c>
      <c r="H28" s="111"/>
      <c r="I28" s="111">
        <v>689</v>
      </c>
      <c r="J28" s="1403"/>
    </row>
    <row r="29" spans="1:10" ht="15" customHeight="1">
      <c r="A29" s="1403"/>
      <c r="B29" s="1427"/>
      <c r="C29" s="1423"/>
      <c r="D29" s="1514">
        <v>2022</v>
      </c>
      <c r="E29" s="1517" t="s">
        <v>31</v>
      </c>
      <c r="F29" s="1521"/>
      <c r="G29" s="1517">
        <v>211</v>
      </c>
      <c r="H29" s="1517"/>
      <c r="I29" s="1517">
        <v>696</v>
      </c>
      <c r="J29" s="1403"/>
    </row>
    <row r="30" spans="1:10" ht="15" customHeight="1">
      <c r="A30" s="1403"/>
      <c r="B30" s="1427"/>
      <c r="C30" s="1423"/>
      <c r="D30" s="1514">
        <v>2023</v>
      </c>
      <c r="E30" s="1517" t="s">
        <v>31</v>
      </c>
      <c r="F30" s="1521"/>
      <c r="G30" s="1517">
        <v>242</v>
      </c>
      <c r="H30" s="1517"/>
      <c r="I30" s="1517">
        <v>693</v>
      </c>
      <c r="J30" s="1403"/>
    </row>
    <row r="31" spans="1:10" ht="8.1" customHeight="1">
      <c r="A31" s="1403"/>
      <c r="B31" s="1427"/>
      <c r="C31" s="1423"/>
      <c r="D31" s="1514"/>
      <c r="E31" s="1517"/>
      <c r="F31" s="1521"/>
      <c r="G31" s="1517"/>
      <c r="H31" s="1517"/>
      <c r="I31" s="1517"/>
      <c r="J31" s="1403"/>
    </row>
    <row r="32" spans="1:10" ht="15" customHeight="1">
      <c r="A32" s="1403"/>
      <c r="B32" s="1427" t="s">
        <v>19</v>
      </c>
      <c r="C32" s="1423"/>
      <c r="D32" s="1514">
        <v>2021</v>
      </c>
      <c r="E32" s="1517">
        <v>79</v>
      </c>
      <c r="F32" s="1521"/>
      <c r="G32" s="1517">
        <v>712</v>
      </c>
      <c r="H32" s="1517"/>
      <c r="I32" s="1517">
        <v>248</v>
      </c>
      <c r="J32" s="1403"/>
    </row>
    <row r="33" spans="1:10" ht="15" customHeight="1">
      <c r="A33" s="1403"/>
      <c r="B33" s="1427"/>
      <c r="C33" s="1423"/>
      <c r="D33" s="1514">
        <v>2022</v>
      </c>
      <c r="E33" s="1517">
        <v>81</v>
      </c>
      <c r="F33" s="1521"/>
      <c r="G33" s="1517">
        <v>771</v>
      </c>
      <c r="H33" s="111"/>
      <c r="I33" s="111">
        <v>278</v>
      </c>
      <c r="J33" s="1403"/>
    </row>
    <row r="34" spans="1:10" ht="15" customHeight="1">
      <c r="A34" s="1403"/>
      <c r="B34" s="1427"/>
      <c r="C34" s="1423"/>
      <c r="D34" s="1514">
        <v>2023</v>
      </c>
      <c r="E34" s="1517">
        <v>89</v>
      </c>
      <c r="F34" s="1521"/>
      <c r="G34" s="1517">
        <v>714</v>
      </c>
      <c r="H34" s="111"/>
      <c r="I34" s="111">
        <v>322</v>
      </c>
      <c r="J34" s="1403"/>
    </row>
    <row r="35" spans="1:10" ht="8.1" customHeight="1">
      <c r="A35" s="1403"/>
      <c r="B35" s="1427"/>
      <c r="C35" s="1423"/>
      <c r="D35" s="1514"/>
      <c r="E35" s="1517"/>
      <c r="F35" s="1521"/>
      <c r="G35" s="1517"/>
      <c r="H35" s="111"/>
      <c r="I35" s="111"/>
      <c r="J35" s="1403"/>
    </row>
    <row r="36" spans="1:10" ht="15" customHeight="1">
      <c r="A36" s="1403"/>
      <c r="B36" s="1427" t="s">
        <v>20</v>
      </c>
      <c r="C36" s="1423"/>
      <c r="D36" s="1514">
        <v>2021</v>
      </c>
      <c r="E36" s="1517">
        <v>91</v>
      </c>
      <c r="F36" s="1521"/>
      <c r="G36" s="1517">
        <v>214</v>
      </c>
      <c r="H36" s="111"/>
      <c r="I36" s="111">
        <v>425</v>
      </c>
      <c r="J36" s="1403"/>
    </row>
    <row r="37" spans="1:10" ht="15" customHeight="1">
      <c r="A37" s="1403"/>
      <c r="B37" s="1427"/>
      <c r="C37" s="1423"/>
      <c r="D37" s="1514">
        <v>2022</v>
      </c>
      <c r="E37" s="1517">
        <v>90</v>
      </c>
      <c r="F37" s="1521"/>
      <c r="G37" s="1517">
        <v>224</v>
      </c>
      <c r="H37" s="1517"/>
      <c r="I37" s="1517">
        <v>446</v>
      </c>
      <c r="J37" s="1403"/>
    </row>
    <row r="38" spans="1:10" ht="15" customHeight="1">
      <c r="A38" s="1403"/>
      <c r="B38" s="1427"/>
      <c r="C38" s="1423"/>
      <c r="D38" s="1514">
        <v>2023</v>
      </c>
      <c r="E38" s="1517">
        <v>88</v>
      </c>
      <c r="F38" s="1521"/>
      <c r="G38" s="1517">
        <v>247</v>
      </c>
      <c r="H38" s="1517"/>
      <c r="I38" s="1517">
        <v>395</v>
      </c>
      <c r="J38" s="1403"/>
    </row>
    <row r="39" spans="1:10" ht="8.1" customHeight="1">
      <c r="A39" s="1403"/>
      <c r="B39" s="1427"/>
      <c r="C39" s="1423"/>
      <c r="D39" s="1514"/>
      <c r="E39" s="1517"/>
      <c r="F39" s="1521"/>
      <c r="G39" s="1517"/>
      <c r="H39" s="1517"/>
      <c r="I39" s="1517"/>
      <c r="J39" s="1403"/>
    </row>
    <row r="40" spans="1:10" ht="15" customHeight="1">
      <c r="A40" s="1403"/>
      <c r="B40" s="1427" t="s">
        <v>22</v>
      </c>
      <c r="C40" s="1423"/>
      <c r="D40" s="1514">
        <v>2021</v>
      </c>
      <c r="E40" s="1517">
        <v>544</v>
      </c>
      <c r="F40" s="1521"/>
      <c r="G40" s="1517">
        <v>349</v>
      </c>
      <c r="H40" s="1517"/>
      <c r="I40" s="1517">
        <v>786</v>
      </c>
      <c r="J40" s="1403"/>
    </row>
    <row r="41" spans="1:10" ht="15" customHeight="1">
      <c r="A41" s="1403"/>
      <c r="B41" s="1427"/>
      <c r="C41" s="1423"/>
      <c r="D41" s="1514">
        <v>2022</v>
      </c>
      <c r="E41" s="1517">
        <v>581</v>
      </c>
      <c r="F41" s="1521"/>
      <c r="G41" s="1517">
        <v>262</v>
      </c>
      <c r="H41" s="111"/>
      <c r="I41" s="111">
        <v>868</v>
      </c>
      <c r="J41" s="1403"/>
    </row>
    <row r="42" spans="1:10" ht="15" customHeight="1">
      <c r="A42" s="1403"/>
      <c r="B42" s="1427"/>
      <c r="C42" s="1423"/>
      <c r="D42" s="1514">
        <v>2023</v>
      </c>
      <c r="E42" s="1517">
        <v>546</v>
      </c>
      <c r="F42" s="1521"/>
      <c r="G42" s="1517">
        <v>263</v>
      </c>
      <c r="H42" s="111"/>
      <c r="I42" s="111">
        <v>751</v>
      </c>
      <c r="J42" s="1403"/>
    </row>
    <row r="43" spans="1:10" ht="8.1" customHeight="1">
      <c r="A43" s="1403"/>
      <c r="B43" s="1427"/>
      <c r="C43" s="1423"/>
      <c r="D43" s="1514"/>
      <c r="E43" s="1517"/>
      <c r="F43" s="1521"/>
      <c r="G43" s="1517"/>
      <c r="H43" s="111"/>
      <c r="I43" s="111"/>
      <c r="J43" s="1403"/>
    </row>
    <row r="44" spans="1:10" ht="15" customHeight="1">
      <c r="A44" s="1403"/>
      <c r="B44" s="1427" t="s">
        <v>23</v>
      </c>
      <c r="C44" s="1423"/>
      <c r="D44" s="1514">
        <v>2021</v>
      </c>
      <c r="E44" s="1517">
        <v>34</v>
      </c>
      <c r="F44" s="1521"/>
      <c r="G44" s="1517">
        <v>77</v>
      </c>
      <c r="H44" s="111"/>
      <c r="I44" s="111">
        <v>71</v>
      </c>
      <c r="J44" s="1403"/>
    </row>
    <row r="45" spans="1:10" ht="15" customHeight="1">
      <c r="A45" s="1403"/>
      <c r="B45" s="1427"/>
      <c r="C45" s="1423"/>
      <c r="D45" s="1514">
        <v>2022</v>
      </c>
      <c r="E45" s="1517">
        <v>37</v>
      </c>
      <c r="F45" s="1521"/>
      <c r="G45" s="1517">
        <v>45</v>
      </c>
      <c r="H45" s="1517"/>
      <c r="I45" s="1517">
        <v>58</v>
      </c>
      <c r="J45" s="1403"/>
    </row>
    <row r="46" spans="1:10" ht="15" customHeight="1">
      <c r="A46" s="1403"/>
      <c r="B46" s="1427"/>
      <c r="C46" s="1423"/>
      <c r="D46" s="1514">
        <v>2023</v>
      </c>
      <c r="E46" s="1517">
        <v>20</v>
      </c>
      <c r="F46" s="1521"/>
      <c r="G46" s="1517">
        <v>73</v>
      </c>
      <c r="H46" s="1517"/>
      <c r="I46" s="1517">
        <v>45</v>
      </c>
      <c r="J46" s="1403"/>
    </row>
    <row r="47" spans="1:10" ht="8.1" customHeight="1">
      <c r="A47" s="1403"/>
      <c r="B47" s="1427"/>
      <c r="C47" s="1423"/>
      <c r="D47" s="1514"/>
      <c r="E47" s="1517"/>
      <c r="F47" s="1521"/>
      <c r="G47" s="1517"/>
      <c r="H47" s="1517"/>
      <c r="I47" s="1517"/>
      <c r="J47" s="1403"/>
    </row>
    <row r="48" spans="1:10" ht="15" customHeight="1">
      <c r="A48" s="1403"/>
      <c r="B48" s="1427" t="s">
        <v>21</v>
      </c>
      <c r="C48" s="1423"/>
      <c r="D48" s="1514">
        <v>2021</v>
      </c>
      <c r="E48" s="1517">
        <v>50</v>
      </c>
      <c r="F48" s="1521"/>
      <c r="G48" s="1517">
        <v>175</v>
      </c>
      <c r="H48" s="1517"/>
      <c r="I48" s="1517">
        <v>365</v>
      </c>
      <c r="J48" s="1403"/>
    </row>
    <row r="49" spans="1:10" ht="15" customHeight="1">
      <c r="A49" s="1403"/>
      <c r="B49" s="1427"/>
      <c r="C49" s="1423"/>
      <c r="D49" s="1514">
        <v>2022</v>
      </c>
      <c r="E49" s="1517">
        <v>64</v>
      </c>
      <c r="F49" s="1521"/>
      <c r="G49" s="1517">
        <v>165</v>
      </c>
      <c r="H49" s="111"/>
      <c r="I49" s="111">
        <v>417</v>
      </c>
      <c r="J49" s="1403"/>
    </row>
    <row r="50" spans="1:10" ht="15" customHeight="1">
      <c r="A50" s="1403"/>
      <c r="B50" s="1427"/>
      <c r="C50" s="1423"/>
      <c r="D50" s="1514">
        <v>2023</v>
      </c>
      <c r="E50" s="1517">
        <v>80</v>
      </c>
      <c r="F50" s="1521"/>
      <c r="G50" s="1517">
        <v>158</v>
      </c>
      <c r="H50" s="111"/>
      <c r="I50" s="111">
        <v>378</v>
      </c>
      <c r="J50" s="1403"/>
    </row>
    <row r="51" spans="1:10" ht="8.1" customHeight="1">
      <c r="A51" s="1403"/>
      <c r="B51" s="1427"/>
      <c r="C51" s="1423"/>
      <c r="D51" s="1514"/>
      <c r="E51" s="1517"/>
      <c r="F51" s="1521"/>
      <c r="G51" s="1517"/>
      <c r="H51" s="111"/>
      <c r="I51" s="111"/>
      <c r="J51" s="1403"/>
    </row>
    <row r="52" spans="1:10" ht="15" customHeight="1">
      <c r="A52" s="1403"/>
      <c r="B52" s="1427" t="s">
        <v>53</v>
      </c>
      <c r="C52" s="1423"/>
      <c r="D52" s="1514">
        <v>2021</v>
      </c>
      <c r="E52" s="1517" t="s">
        <v>31</v>
      </c>
      <c r="F52" s="1521"/>
      <c r="G52" s="1517">
        <v>1342</v>
      </c>
      <c r="H52" s="111"/>
      <c r="I52" s="111">
        <v>738</v>
      </c>
      <c r="J52" s="1403"/>
    </row>
    <row r="53" spans="1:10" ht="15" customHeight="1">
      <c r="A53" s="1403"/>
      <c r="B53" s="1427"/>
      <c r="C53" s="1423"/>
      <c r="D53" s="1514">
        <v>2022</v>
      </c>
      <c r="E53" s="1517" t="s">
        <v>31</v>
      </c>
      <c r="F53" s="1521"/>
      <c r="G53" s="1517">
        <v>1240</v>
      </c>
      <c r="H53" s="1517"/>
      <c r="I53" s="1517">
        <v>769</v>
      </c>
      <c r="J53" s="1403"/>
    </row>
    <row r="54" spans="1:10" ht="15" customHeight="1">
      <c r="A54" s="1403"/>
      <c r="B54" s="1427"/>
      <c r="C54" s="1423"/>
      <c r="D54" s="1514">
        <v>2023</v>
      </c>
      <c r="E54" s="1517" t="s">
        <v>31</v>
      </c>
      <c r="F54" s="1521"/>
      <c r="G54" s="1517">
        <v>1153</v>
      </c>
      <c r="H54" s="1517"/>
      <c r="I54" s="1517">
        <v>698</v>
      </c>
      <c r="J54" s="1403"/>
    </row>
    <row r="55" spans="1:10" ht="8.1" customHeight="1">
      <c r="A55" s="1403"/>
      <c r="B55" s="1427"/>
      <c r="C55" s="1423"/>
      <c r="D55" s="1514"/>
      <c r="E55" s="1517"/>
      <c r="F55" s="1521"/>
      <c r="G55" s="1517"/>
      <c r="H55" s="1517"/>
      <c r="I55" s="1517"/>
      <c r="J55" s="1403"/>
    </row>
    <row r="56" spans="1:10" ht="15" customHeight="1">
      <c r="A56" s="1403"/>
      <c r="B56" s="1427" t="s">
        <v>27</v>
      </c>
      <c r="C56" s="1423"/>
      <c r="D56" s="1514">
        <v>2021</v>
      </c>
      <c r="E56" s="1517">
        <v>26</v>
      </c>
      <c r="F56" s="1521"/>
      <c r="G56" s="1517">
        <v>934</v>
      </c>
      <c r="H56" s="1517"/>
      <c r="I56" s="1517">
        <v>409</v>
      </c>
      <c r="J56" s="1403"/>
    </row>
    <row r="57" spans="1:10" ht="15" customHeight="1">
      <c r="A57" s="1403"/>
      <c r="B57" s="1427"/>
      <c r="C57" s="1423"/>
      <c r="D57" s="1514">
        <v>2022</v>
      </c>
      <c r="E57" s="1517">
        <v>24</v>
      </c>
      <c r="F57" s="1521"/>
      <c r="G57" s="1517">
        <v>766</v>
      </c>
      <c r="H57" s="111"/>
      <c r="I57" s="111">
        <v>378</v>
      </c>
      <c r="J57" s="1403"/>
    </row>
    <row r="58" spans="1:10" ht="15" customHeight="1">
      <c r="A58" s="1403"/>
      <c r="B58" s="1427"/>
      <c r="C58" s="1423"/>
      <c r="D58" s="1514">
        <v>2023</v>
      </c>
      <c r="E58" s="1517">
        <v>52</v>
      </c>
      <c r="F58" s="1521"/>
      <c r="G58" s="1517">
        <v>878</v>
      </c>
      <c r="H58" s="111"/>
      <c r="I58" s="111">
        <v>373</v>
      </c>
      <c r="J58" s="1403"/>
    </row>
    <row r="59" spans="1:10" ht="8.1" customHeight="1">
      <c r="A59" s="1403"/>
      <c r="B59" s="1427"/>
      <c r="C59" s="1423"/>
      <c r="D59" s="1514"/>
      <c r="E59" s="1517"/>
      <c r="F59" s="1521"/>
      <c r="G59" s="1517"/>
      <c r="H59" s="111"/>
      <c r="I59" s="111"/>
      <c r="J59" s="1403"/>
    </row>
    <row r="60" spans="1:10" ht="15" customHeight="1">
      <c r="A60" s="1403"/>
      <c r="B60" s="1427" t="s">
        <v>54</v>
      </c>
      <c r="C60" s="1423"/>
      <c r="D60" s="1514">
        <v>2021</v>
      </c>
      <c r="E60" s="1517" t="s">
        <v>31</v>
      </c>
      <c r="F60" s="1521"/>
      <c r="G60" s="1517">
        <v>2762</v>
      </c>
      <c r="H60" s="111"/>
      <c r="I60" s="111">
        <v>2936</v>
      </c>
      <c r="J60" s="1403"/>
    </row>
    <row r="61" spans="1:10" ht="15" customHeight="1">
      <c r="A61" s="1403"/>
      <c r="B61" s="1427"/>
      <c r="C61" s="1423"/>
      <c r="D61" s="1514">
        <v>2022</v>
      </c>
      <c r="E61" s="1517" t="s">
        <v>31</v>
      </c>
      <c r="F61" s="1517"/>
      <c r="G61" s="1517">
        <v>2838</v>
      </c>
      <c r="H61" s="1517"/>
      <c r="I61" s="1521">
        <v>2911</v>
      </c>
      <c r="J61" s="1403"/>
    </row>
    <row r="62" spans="1:10" ht="15" customHeight="1">
      <c r="A62" s="1403"/>
      <c r="B62" s="1427"/>
      <c r="C62" s="1423"/>
      <c r="D62" s="1514">
        <v>2023</v>
      </c>
      <c r="E62" s="1517" t="s">
        <v>31</v>
      </c>
      <c r="F62" s="1517"/>
      <c r="G62" s="1517">
        <v>2753</v>
      </c>
      <c r="H62" s="1517"/>
      <c r="I62" s="1521">
        <v>2876</v>
      </c>
      <c r="J62" s="1403"/>
    </row>
    <row r="63" spans="1:10" ht="8.1" customHeight="1">
      <c r="A63" s="1403"/>
      <c r="B63" s="1427"/>
      <c r="C63" s="1423"/>
      <c r="D63" s="1514"/>
      <c r="E63" s="1517"/>
      <c r="F63" s="1517"/>
      <c r="G63" s="1517"/>
      <c r="H63" s="1517"/>
      <c r="I63" s="1521"/>
      <c r="J63" s="1403"/>
    </row>
    <row r="64" spans="1:10" ht="15" customHeight="1">
      <c r="A64" s="1403"/>
      <c r="B64" s="1412" t="s">
        <v>25</v>
      </c>
      <c r="C64" s="1427"/>
      <c r="D64" s="1514">
        <v>2021</v>
      </c>
      <c r="E64" s="1517">
        <v>76</v>
      </c>
      <c r="F64" s="1517"/>
      <c r="G64" s="1517">
        <v>77</v>
      </c>
      <c r="H64" s="1517"/>
      <c r="I64" s="1521">
        <v>487</v>
      </c>
      <c r="J64" s="1443"/>
    </row>
    <row r="65" spans="1:10" ht="15" customHeight="1">
      <c r="A65" s="1403"/>
      <c r="B65" s="1412"/>
      <c r="C65" s="1427"/>
      <c r="D65" s="1514">
        <v>2022</v>
      </c>
      <c r="E65" s="1517">
        <v>89</v>
      </c>
      <c r="F65" s="1521"/>
      <c r="G65" s="1517">
        <v>69</v>
      </c>
      <c r="H65" s="111"/>
      <c r="I65" s="111">
        <v>614</v>
      </c>
      <c r="J65" s="1443"/>
    </row>
    <row r="66" spans="1:10" ht="15" customHeight="1">
      <c r="A66" s="1403"/>
      <c r="B66" s="1412"/>
      <c r="C66" s="1427"/>
      <c r="D66" s="1514">
        <v>2023</v>
      </c>
      <c r="E66" s="1517">
        <v>97</v>
      </c>
      <c r="F66" s="1521"/>
      <c r="G66" s="1517">
        <v>67</v>
      </c>
      <c r="H66" s="111"/>
      <c r="I66" s="111">
        <v>573</v>
      </c>
      <c r="J66" s="1443"/>
    </row>
    <row r="67" spans="1:10" ht="8.1" customHeight="1">
      <c r="A67" s="1403"/>
      <c r="B67" s="1412"/>
      <c r="C67" s="1427"/>
      <c r="D67" s="1514"/>
      <c r="E67" s="1517"/>
      <c r="F67" s="1521"/>
      <c r="G67" s="1517"/>
      <c r="H67" s="111"/>
      <c r="I67" s="111"/>
      <c r="J67" s="1443"/>
    </row>
    <row r="68" spans="1:10" ht="15" customHeight="1">
      <c r="A68" s="1403"/>
      <c r="B68" s="1427" t="s">
        <v>28</v>
      </c>
      <c r="C68" s="1423"/>
      <c r="D68" s="1514">
        <v>2021</v>
      </c>
      <c r="E68" s="1517" t="s">
        <v>31</v>
      </c>
      <c r="F68" s="1521"/>
      <c r="G68" s="1517">
        <v>2685</v>
      </c>
      <c r="H68" s="111"/>
      <c r="I68" s="1517">
        <v>651</v>
      </c>
      <c r="J68" s="1403"/>
    </row>
    <row r="69" spans="1:10" ht="15" customHeight="1">
      <c r="A69" s="1403"/>
      <c r="B69" s="1427"/>
      <c r="C69" s="1423"/>
      <c r="D69" s="1514">
        <v>2022</v>
      </c>
      <c r="E69" s="1517" t="s">
        <v>31</v>
      </c>
      <c r="F69" s="1517"/>
      <c r="G69" s="1517">
        <v>2512</v>
      </c>
      <c r="H69" s="1517"/>
      <c r="I69" s="1521">
        <v>683</v>
      </c>
      <c r="J69" s="1403"/>
    </row>
    <row r="70" spans="1:10" ht="15" customHeight="1">
      <c r="A70" s="1403"/>
      <c r="B70" s="1427"/>
      <c r="C70" s="1423"/>
      <c r="D70" s="1514">
        <v>2023</v>
      </c>
      <c r="E70" s="1517" t="s">
        <v>31</v>
      </c>
      <c r="F70" s="1517"/>
      <c r="G70" s="1517">
        <v>2500</v>
      </c>
      <c r="H70" s="1517"/>
      <c r="I70" s="1521">
        <v>573</v>
      </c>
      <c r="J70" s="1403"/>
    </row>
    <row r="71" spans="1:10" ht="8.1" customHeight="1">
      <c r="A71" s="1403"/>
      <c r="B71" s="1427"/>
      <c r="C71" s="1423"/>
      <c r="D71" s="1514"/>
      <c r="E71" s="1517"/>
      <c r="F71" s="1517"/>
      <c r="G71" s="1517"/>
      <c r="H71" s="1517"/>
      <c r="I71" s="1521"/>
      <c r="J71" s="1403"/>
    </row>
    <row r="72" spans="1:10" ht="15" customHeight="1">
      <c r="A72" s="1403"/>
      <c r="B72" s="1412" t="s">
        <v>29</v>
      </c>
      <c r="C72" s="1427"/>
      <c r="D72" s="1514">
        <v>2021</v>
      </c>
      <c r="E72" s="1517" t="s">
        <v>31</v>
      </c>
      <c r="F72" s="1517"/>
      <c r="G72" s="1517">
        <v>7</v>
      </c>
      <c r="H72" s="1517"/>
      <c r="I72" s="1521">
        <v>18</v>
      </c>
      <c r="J72" s="1443"/>
    </row>
    <row r="73" spans="1:10" ht="15" customHeight="1">
      <c r="A73" s="1403"/>
      <c r="B73" s="1412"/>
      <c r="C73" s="1427"/>
      <c r="D73" s="1514">
        <v>2022</v>
      </c>
      <c r="E73" s="1517" t="s">
        <v>31</v>
      </c>
      <c r="F73" s="1630"/>
      <c r="G73" s="1517">
        <v>8</v>
      </c>
      <c r="H73" s="1428"/>
      <c r="I73" s="1428">
        <v>22</v>
      </c>
      <c r="J73" s="1443"/>
    </row>
    <row r="74" spans="1:10" ht="15" customHeight="1">
      <c r="A74" s="1403"/>
      <c r="B74" s="1412"/>
      <c r="C74" s="1427"/>
      <c r="D74" s="1514">
        <v>2023</v>
      </c>
      <c r="E74" s="1517" t="s">
        <v>31</v>
      </c>
      <c r="F74" s="1630"/>
      <c r="G74" s="1517">
        <v>18</v>
      </c>
      <c r="H74" s="1428"/>
      <c r="I74" s="1428">
        <v>17</v>
      </c>
      <c r="J74" s="1443"/>
    </row>
    <row r="75" spans="1:10" ht="8.1" customHeight="1">
      <c r="A75" s="1403"/>
      <c r="B75" s="1412"/>
      <c r="C75" s="1427"/>
      <c r="D75" s="1514"/>
      <c r="E75" s="1517"/>
      <c r="F75" s="1630"/>
      <c r="G75" s="1517"/>
      <c r="H75" s="1428"/>
      <c r="I75" s="1428"/>
      <c r="J75" s="1443"/>
    </row>
    <row r="76" spans="1:10" ht="15" customHeight="1">
      <c r="A76" s="1403"/>
      <c r="B76" s="1427" t="s">
        <v>30</v>
      </c>
      <c r="C76" s="1423"/>
      <c r="D76" s="1514">
        <v>2021</v>
      </c>
      <c r="E76" s="1517" t="s">
        <v>31</v>
      </c>
      <c r="F76" s="1630"/>
      <c r="G76" s="1517" t="s">
        <v>31</v>
      </c>
      <c r="H76" s="1630"/>
      <c r="I76" s="1428">
        <v>84</v>
      </c>
      <c r="J76" s="1403"/>
    </row>
    <row r="77" spans="1:10" ht="15" customHeight="1">
      <c r="A77" s="1403"/>
      <c r="B77" s="1427"/>
      <c r="C77" s="1423"/>
      <c r="D77" s="1514">
        <v>2022</v>
      </c>
      <c r="E77" s="1517" t="s">
        <v>31</v>
      </c>
      <c r="F77" s="1630"/>
      <c r="G77" s="1517" t="s">
        <v>31</v>
      </c>
      <c r="H77" s="1630"/>
      <c r="I77" s="1630">
        <v>42</v>
      </c>
      <c r="J77" s="1403"/>
    </row>
    <row r="78" spans="1:10" ht="15" customHeight="1">
      <c r="A78" s="1403"/>
      <c r="B78" s="1427"/>
      <c r="C78" s="1423"/>
      <c r="D78" s="1514">
        <v>2023</v>
      </c>
      <c r="E78" s="1517" t="s">
        <v>31</v>
      </c>
      <c r="F78" s="1630"/>
      <c r="G78" s="1517" t="s">
        <v>31</v>
      </c>
      <c r="H78" s="1630"/>
      <c r="I78" s="1630">
        <v>36</v>
      </c>
      <c r="J78" s="1403"/>
    </row>
    <row r="79" spans="1:10" ht="8.1" customHeight="1" thickBot="1">
      <c r="A79" s="1430"/>
      <c r="B79" s="1430"/>
      <c r="C79" s="1431"/>
      <c r="D79" s="1444"/>
      <c r="E79" s="1444"/>
      <c r="F79" s="1430"/>
      <c r="G79" s="1431"/>
      <c r="H79" s="1431"/>
      <c r="I79" s="1431"/>
      <c r="J79" s="1430"/>
    </row>
    <row r="80" spans="1:10" s="1446" customFormat="1" ht="15" customHeight="1">
      <c r="A80" s="1445"/>
      <c r="D80" s="1447"/>
      <c r="E80" s="1448"/>
      <c r="J80" s="1433" t="s">
        <v>32</v>
      </c>
    </row>
    <row r="81" spans="1:10" s="1446" customFormat="1" ht="12" customHeight="1">
      <c r="A81" s="1449"/>
      <c r="D81" s="1447"/>
      <c r="E81" s="1450"/>
      <c r="G81" s="1449"/>
      <c r="H81" s="1449"/>
      <c r="I81" s="1449"/>
      <c r="J81" s="1434" t="s">
        <v>33</v>
      </c>
    </row>
    <row r="82" spans="1:10" s="1446" customFormat="1" ht="12" customHeight="1">
      <c r="A82" s="1449"/>
      <c r="B82" s="1451" t="s">
        <v>1204</v>
      </c>
      <c r="D82" s="1447"/>
      <c r="E82" s="1450"/>
      <c r="G82" s="1449"/>
      <c r="H82" s="1449"/>
      <c r="I82" s="1449"/>
      <c r="J82" s="1452"/>
    </row>
    <row r="83" spans="1:10" ht="14.25" customHeight="1">
      <c r="B83" s="1445" t="s">
        <v>152</v>
      </c>
    </row>
    <row r="84" spans="1:10" ht="14.25" customHeight="1">
      <c r="B84" s="1453" t="s">
        <v>1208</v>
      </c>
    </row>
  </sheetData>
  <printOptions horizontalCentered="1"/>
  <pageMargins left="0.19685039370078741" right="0.19685039370078741" top="0.3543307086614173" bottom="0.31496062992125984" header="0.11811023622047244" footer="0.19685039370078741"/>
  <pageSetup paperSize="9" scale="67" orientation="portrait" r:id="rId1"/>
  <headerFooter scaleWithDoc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92D050"/>
  </sheetPr>
  <dimension ref="A1:J80"/>
  <sheetViews>
    <sheetView showGridLines="0" view="pageBreakPreview" zoomScaleNormal="100" zoomScaleSheetLayoutView="100" workbookViewId="0">
      <selection activeCell="H23" sqref="H23"/>
    </sheetView>
  </sheetViews>
  <sheetFormatPr defaultColWidth="8.42578125" defaultRowHeight="16.5"/>
  <cols>
    <col min="1" max="1" width="0.85546875" style="1454" customWidth="1"/>
    <col min="2" max="2" width="12.42578125" style="1454" customWidth="1"/>
    <col min="3" max="3" width="17.140625" style="1454" customWidth="1"/>
    <col min="4" max="4" width="11.5703125" style="1454" customWidth="1"/>
    <col min="5" max="5" width="0.5703125" style="1454" customWidth="1"/>
    <col min="6" max="6" width="10.7109375" style="1454" customWidth="1"/>
    <col min="7" max="7" width="20.5703125" style="1454" customWidth="1"/>
    <col min="8" max="8" width="19.140625" style="1455" customWidth="1"/>
    <col min="9" max="9" width="20.140625" style="1455" customWidth="1"/>
    <col min="10" max="10" width="0.85546875" style="1454" customWidth="1"/>
    <col min="11" max="16384" width="8.42578125" style="1454"/>
  </cols>
  <sheetData>
    <row r="1" spans="1:10" ht="15" customHeight="1">
      <c r="J1" s="1456"/>
    </row>
    <row r="2" spans="1:10" ht="17.25" customHeight="1">
      <c r="B2" s="1457" t="s">
        <v>129</v>
      </c>
      <c r="C2" s="1458" t="s">
        <v>1205</v>
      </c>
      <c r="D2" s="1459"/>
      <c r="E2" s="1459"/>
      <c r="F2" s="1459"/>
      <c r="G2" s="1459"/>
      <c r="H2" s="1457"/>
      <c r="I2" s="1457"/>
      <c r="J2" s="1459"/>
    </row>
    <row r="3" spans="1:10" ht="17.25" customHeight="1">
      <c r="B3" s="1457"/>
      <c r="C3" s="1458" t="s">
        <v>1248</v>
      </c>
      <c r="D3" s="1459"/>
      <c r="E3" s="1459"/>
      <c r="F3" s="1459"/>
      <c r="G3" s="1459"/>
      <c r="H3" s="1457"/>
      <c r="I3" s="1457"/>
      <c r="J3" s="1459"/>
    </row>
    <row r="4" spans="1:10" ht="17.25" customHeight="1">
      <c r="B4" s="1460" t="s">
        <v>130</v>
      </c>
      <c r="C4" s="1461" t="s">
        <v>153</v>
      </c>
      <c r="D4" s="1459"/>
      <c r="E4" s="1459"/>
      <c r="F4" s="1459"/>
      <c r="G4" s="1459"/>
      <c r="H4" s="1457"/>
      <c r="I4" s="1457"/>
      <c r="J4" s="1459"/>
    </row>
    <row r="5" spans="1:10" ht="17.25" customHeight="1">
      <c r="A5" s="1461"/>
      <c r="C5" s="1462" t="s">
        <v>1249</v>
      </c>
      <c r="D5" s="1459"/>
      <c r="E5" s="1459"/>
      <c r="F5" s="1459"/>
      <c r="G5" s="1459"/>
      <c r="H5" s="1457"/>
      <c r="I5" s="1457"/>
      <c r="J5" s="1459"/>
    </row>
    <row r="6" spans="1:10" ht="9.9499999999999993" customHeight="1" thickBot="1">
      <c r="A6" s="1463"/>
    </row>
    <row r="7" spans="1:10" ht="8.1" customHeight="1" thickTop="1">
      <c r="A7" s="1464"/>
      <c r="B7" s="1465"/>
      <c r="C7" s="1464"/>
      <c r="D7" s="1464"/>
      <c r="E7" s="1464"/>
      <c r="F7" s="1466"/>
      <c r="G7" s="1466"/>
      <c r="H7" s="1467"/>
      <c r="I7" s="1467"/>
      <c r="J7" s="1465" t="s">
        <v>57</v>
      </c>
    </row>
    <row r="8" spans="1:10" ht="15.95" customHeight="1">
      <c r="A8" s="1468"/>
      <c r="B8" s="1469" t="s">
        <v>58</v>
      </c>
      <c r="C8" s="1468"/>
      <c r="D8" s="1470" t="s">
        <v>3</v>
      </c>
      <c r="E8" s="1468"/>
      <c r="F8" s="1471" t="s">
        <v>4</v>
      </c>
      <c r="G8" s="1472" t="s">
        <v>154</v>
      </c>
      <c r="H8" s="1473" t="s">
        <v>131</v>
      </c>
      <c r="I8" s="1472" t="s">
        <v>132</v>
      </c>
      <c r="J8" s="1474"/>
    </row>
    <row r="9" spans="1:10" ht="15.95" customHeight="1">
      <c r="A9" s="1468"/>
      <c r="B9" s="1475" t="s">
        <v>60</v>
      </c>
      <c r="C9" s="1468"/>
      <c r="D9" s="1476" t="s">
        <v>8</v>
      </c>
      <c r="E9" s="1468"/>
      <c r="F9" s="1477" t="s">
        <v>9</v>
      </c>
      <c r="G9" s="1471" t="s">
        <v>47</v>
      </c>
      <c r="H9" s="1470" t="s">
        <v>135</v>
      </c>
      <c r="I9" s="1471" t="s">
        <v>136</v>
      </c>
      <c r="J9" s="1474"/>
    </row>
    <row r="10" spans="1:10" ht="15.95" customHeight="1">
      <c r="A10" s="1468"/>
      <c r="B10" s="1468"/>
      <c r="C10" s="1468"/>
      <c r="D10" s="1468"/>
      <c r="E10" s="1468"/>
      <c r="F10" s="1468"/>
      <c r="G10" s="1477" t="s">
        <v>155</v>
      </c>
      <c r="H10" s="1476" t="s">
        <v>137</v>
      </c>
      <c r="I10" s="1477" t="s">
        <v>138</v>
      </c>
    </row>
    <row r="11" spans="1:10" ht="15.95" customHeight="1">
      <c r="A11" s="1468"/>
      <c r="B11" s="1468"/>
      <c r="C11" s="1468"/>
      <c r="D11" s="1468"/>
      <c r="E11" s="1468"/>
      <c r="F11" s="1468"/>
      <c r="G11" s="1477" t="s">
        <v>50</v>
      </c>
      <c r="H11" s="1476" t="s">
        <v>139</v>
      </c>
      <c r="I11" s="1477" t="s">
        <v>140</v>
      </c>
    </row>
    <row r="12" spans="1:10" ht="15.95" customHeight="1">
      <c r="A12" s="1468"/>
      <c r="B12" s="1468"/>
      <c r="C12" s="1468"/>
      <c r="D12" s="1468"/>
      <c r="E12" s="1468"/>
      <c r="F12" s="1468"/>
      <c r="G12" s="1477" t="s">
        <v>51</v>
      </c>
      <c r="H12" s="1476" t="s">
        <v>141</v>
      </c>
      <c r="I12" s="1477"/>
    </row>
    <row r="13" spans="1:10" ht="8.1" customHeight="1">
      <c r="A13" s="1478"/>
      <c r="B13" s="1479"/>
      <c r="C13" s="1479"/>
      <c r="D13" s="1479"/>
      <c r="E13" s="1479"/>
      <c r="F13" s="1480"/>
      <c r="G13" s="1478"/>
      <c r="H13" s="1480"/>
      <c r="I13" s="1480"/>
      <c r="J13" s="1481" t="s">
        <v>57</v>
      </c>
    </row>
    <row r="14" spans="1:10" ht="8.1" customHeight="1">
      <c r="A14" s="1468"/>
      <c r="B14" s="1482"/>
      <c r="C14" s="1482"/>
      <c r="D14" s="1482"/>
      <c r="E14" s="1482"/>
      <c r="F14" s="1483"/>
      <c r="G14" s="1468"/>
      <c r="H14" s="1483"/>
      <c r="I14" s="1483"/>
      <c r="J14" s="1484"/>
    </row>
    <row r="15" spans="1:10" ht="15" customHeight="1">
      <c r="A15" s="1468"/>
      <c r="B15" s="1469" t="s">
        <v>65</v>
      </c>
      <c r="C15" s="1468"/>
      <c r="D15" s="1686">
        <v>2021</v>
      </c>
      <c r="E15" s="1468"/>
      <c r="F15" s="1485">
        <f t="shared" ref="F15:I17" si="0">SUM(F19,F43,F47,F51)</f>
        <v>382156</v>
      </c>
      <c r="G15" s="1485">
        <f t="shared" si="0"/>
        <v>343538</v>
      </c>
      <c r="H15" s="1485">
        <f t="shared" si="0"/>
        <v>7607</v>
      </c>
      <c r="I15" s="1485">
        <f t="shared" si="0"/>
        <v>7682</v>
      </c>
    </row>
    <row r="16" spans="1:10" ht="14.1" customHeight="1">
      <c r="A16" s="1468"/>
      <c r="B16" s="1475" t="s">
        <v>9</v>
      </c>
      <c r="C16" s="1468"/>
      <c r="D16" s="1686">
        <v>2022</v>
      </c>
      <c r="E16" s="1486"/>
      <c r="F16" s="1485">
        <f t="shared" si="0"/>
        <v>373974</v>
      </c>
      <c r="G16" s="1485">
        <f t="shared" si="0"/>
        <v>334526</v>
      </c>
      <c r="H16" s="1485">
        <f t="shared" si="0"/>
        <v>8175</v>
      </c>
      <c r="I16" s="1485">
        <f t="shared" si="0"/>
        <v>7715</v>
      </c>
    </row>
    <row r="17" spans="1:10" ht="14.1" customHeight="1">
      <c r="A17" s="1468"/>
      <c r="B17" s="1475"/>
      <c r="C17" s="1468"/>
      <c r="D17" s="1686">
        <v>2023</v>
      </c>
      <c r="E17" s="1486"/>
      <c r="F17" s="1485">
        <f t="shared" si="0"/>
        <v>373525</v>
      </c>
      <c r="G17" s="1485">
        <f t="shared" si="0"/>
        <v>334153</v>
      </c>
      <c r="H17" s="1485">
        <f t="shared" si="0"/>
        <v>8316</v>
      </c>
      <c r="I17" s="1485">
        <f t="shared" si="0"/>
        <v>7392</v>
      </c>
    </row>
    <row r="18" spans="1:10" ht="9.75" customHeight="1">
      <c r="A18" s="1468"/>
      <c r="B18" s="1475"/>
      <c r="C18" s="1468"/>
      <c r="D18" s="1687"/>
      <c r="E18" s="1486"/>
      <c r="F18" s="1487"/>
      <c r="G18" s="1487"/>
      <c r="H18" s="1487"/>
      <c r="I18" s="1487"/>
    </row>
    <row r="19" spans="1:10" ht="15.95" customHeight="1">
      <c r="A19" s="1468"/>
      <c r="B19" s="1897" t="s">
        <v>156</v>
      </c>
      <c r="C19" s="1897"/>
      <c r="D19" s="1688">
        <v>2021</v>
      </c>
      <c r="E19" s="1468"/>
      <c r="F19" s="1488">
        <f>SUM(G19,H19,I19,'6.9 (2)'!F19,'6.9 (2)'!G19,'6.9 (2)'!H19)</f>
        <v>211334</v>
      </c>
      <c r="G19" s="1488">
        <f t="shared" ref="G19:I21" si="1">SUM(G23,G27,G31,G35,G39)</f>
        <v>186656</v>
      </c>
      <c r="H19" s="1488">
        <f t="shared" si="1"/>
        <v>6841</v>
      </c>
      <c r="I19" s="1488">
        <f t="shared" si="1"/>
        <v>4822</v>
      </c>
    </row>
    <row r="20" spans="1:10" s="1490" customFormat="1" ht="15.95" customHeight="1">
      <c r="A20" s="1486"/>
      <c r="B20" s="1898" t="s">
        <v>157</v>
      </c>
      <c r="C20" s="1898"/>
      <c r="D20" s="1688">
        <v>2022</v>
      </c>
      <c r="E20" s="1486"/>
      <c r="F20" s="1488">
        <f>SUM(G20,H20,I20,'6.9 (2)'!F20,'6.9 (2)'!G20,'6.9 (2)'!H20)</f>
        <v>213624</v>
      </c>
      <c r="G20" s="1488">
        <f t="shared" si="1"/>
        <v>187557</v>
      </c>
      <c r="H20" s="1488">
        <f t="shared" si="1"/>
        <v>7499</v>
      </c>
      <c r="I20" s="1488">
        <f t="shared" si="1"/>
        <v>5058</v>
      </c>
    </row>
    <row r="21" spans="1:10" s="1490" customFormat="1" ht="15.95" customHeight="1">
      <c r="A21" s="1486"/>
      <c r="B21" s="1491"/>
      <c r="C21" s="1491"/>
      <c r="D21" s="1688">
        <v>2023</v>
      </c>
      <c r="E21" s="1486"/>
      <c r="F21" s="1488">
        <f>SUM(G21,H21,I21,'6.9 (2)'!F21,'6.9 (2)'!G21,'6.9 (2)'!H21)</f>
        <v>226314</v>
      </c>
      <c r="G21" s="1488">
        <f t="shared" si="1"/>
        <v>199833</v>
      </c>
      <c r="H21" s="1488">
        <f t="shared" si="1"/>
        <v>7734</v>
      </c>
      <c r="I21" s="1488">
        <f t="shared" si="1"/>
        <v>5043</v>
      </c>
    </row>
    <row r="22" spans="1:10" ht="9.75" customHeight="1">
      <c r="A22" s="1468"/>
      <c r="B22" s="1475"/>
      <c r="C22" s="1468"/>
      <c r="D22" s="1687"/>
      <c r="E22" s="1486"/>
      <c r="F22" s="1488"/>
      <c r="G22" s="1489"/>
      <c r="H22" s="1489"/>
      <c r="I22" s="1489"/>
    </row>
    <row r="23" spans="1:10" ht="15.95" customHeight="1">
      <c r="A23" s="1468"/>
      <c r="B23" s="1492" t="s">
        <v>71</v>
      </c>
      <c r="C23" s="1468"/>
      <c r="D23" s="1688">
        <v>2021</v>
      </c>
      <c r="E23" s="1468"/>
      <c r="F23" s="1488">
        <f>SUM(G23,H23,I23,'6.9 (2)'!F23,'6.9 (2)'!G23,'6.9 (2)'!H23)</f>
        <v>9696</v>
      </c>
      <c r="G23" s="95">
        <v>7885</v>
      </c>
      <c r="H23" s="95">
        <v>930</v>
      </c>
      <c r="I23" s="95">
        <v>92</v>
      </c>
      <c r="J23" s="1459"/>
    </row>
    <row r="24" spans="1:10" s="1490" customFormat="1" ht="15.95" customHeight="1">
      <c r="A24" s="1486"/>
      <c r="B24" s="1492" t="s">
        <v>158</v>
      </c>
      <c r="C24" s="1486"/>
      <c r="D24" s="1688">
        <v>2022</v>
      </c>
      <c r="E24" s="1468"/>
      <c r="F24" s="1488">
        <f>SUM(G24,H24,I24,'6.9 (2)'!F24,'6.9 (2)'!G24,'6.9 (2)'!H24)</f>
        <v>10109</v>
      </c>
      <c r="G24" s="95">
        <v>8310</v>
      </c>
      <c r="H24" s="95">
        <v>983</v>
      </c>
      <c r="I24" s="95">
        <v>145</v>
      </c>
    </row>
    <row r="25" spans="1:10" s="1490" customFormat="1" ht="15.95" customHeight="1">
      <c r="A25" s="1486"/>
      <c r="B25" s="1493" t="s">
        <v>72</v>
      </c>
      <c r="C25" s="1486"/>
      <c r="D25" s="1688">
        <v>2023</v>
      </c>
      <c r="E25" s="1468"/>
      <c r="F25" s="1488">
        <f>SUM(G25,H25,I25,'6.9 (2)'!F25,'6.9 (2)'!G25,'6.9 (2)'!H25)</f>
        <v>11713</v>
      </c>
      <c r="G25" s="95">
        <v>9628</v>
      </c>
      <c r="H25" s="95">
        <v>1144</v>
      </c>
      <c r="I25" s="95">
        <v>184</v>
      </c>
    </row>
    <row r="26" spans="1:10" s="1490" customFormat="1" ht="15.95" customHeight="1">
      <c r="A26" s="1486"/>
      <c r="B26" s="1493"/>
      <c r="C26" s="1486"/>
      <c r="D26" s="1687"/>
      <c r="E26" s="1486"/>
      <c r="F26" s="1488"/>
      <c r="G26" s="95"/>
      <c r="H26" s="95"/>
      <c r="I26" s="95"/>
    </row>
    <row r="27" spans="1:10" ht="15.95" customHeight="1">
      <c r="A27" s="1468"/>
      <c r="B27" s="1492" t="s">
        <v>73</v>
      </c>
      <c r="C27" s="1468"/>
      <c r="D27" s="1688">
        <v>2021</v>
      </c>
      <c r="E27" s="1468"/>
      <c r="F27" s="1488">
        <f>SUM(G27,H27,I27,'6.9 (2)'!F27,'6.9 (2)'!G27,'6.9 (2)'!H27)</f>
        <v>24468</v>
      </c>
      <c r="G27" s="95">
        <v>20339</v>
      </c>
      <c r="H27" s="95">
        <v>1626</v>
      </c>
      <c r="I27" s="95">
        <v>511</v>
      </c>
    </row>
    <row r="28" spans="1:10" ht="15.95" customHeight="1">
      <c r="A28" s="1468"/>
      <c r="B28" s="1492" t="s">
        <v>159</v>
      </c>
      <c r="C28" s="1468"/>
      <c r="D28" s="1688">
        <v>2022</v>
      </c>
      <c r="E28" s="1468"/>
      <c r="F28" s="1488">
        <f>SUM(G28,H28,I28,'6.9 (2)'!F28,'6.9 (2)'!G28,'6.9 (2)'!H28)</f>
        <v>26800</v>
      </c>
      <c r="G28" s="95">
        <v>22527</v>
      </c>
      <c r="H28" s="95">
        <v>1684</v>
      </c>
      <c r="I28" s="95">
        <v>567</v>
      </c>
    </row>
    <row r="29" spans="1:10" ht="15.95" customHeight="1">
      <c r="A29" s="1468"/>
      <c r="B29" s="1493" t="s">
        <v>74</v>
      </c>
      <c r="C29" s="1468"/>
      <c r="D29" s="1688">
        <v>2023</v>
      </c>
      <c r="E29" s="1468"/>
      <c r="F29" s="1488">
        <f>SUM(G29,H29,I29,'6.9 (2)'!F29,'6.9 (2)'!G29,'6.9 (2)'!H29)</f>
        <v>32460</v>
      </c>
      <c r="G29" s="95">
        <v>27711</v>
      </c>
      <c r="H29" s="95">
        <v>1952</v>
      </c>
      <c r="I29" s="95">
        <v>676</v>
      </c>
    </row>
    <row r="30" spans="1:10" s="1490" customFormat="1" ht="15.95" customHeight="1">
      <c r="A30" s="1486"/>
      <c r="B30" s="1493"/>
      <c r="C30" s="1486"/>
      <c r="E30" s="1486"/>
      <c r="F30" s="1488"/>
      <c r="G30" s="95"/>
      <c r="H30" s="95"/>
      <c r="I30" s="95"/>
    </row>
    <row r="31" spans="1:10" ht="15.95" customHeight="1">
      <c r="A31" s="1468"/>
      <c r="B31" s="1492" t="s">
        <v>75</v>
      </c>
      <c r="C31" s="1468"/>
      <c r="D31" s="1688">
        <v>2021</v>
      </c>
      <c r="E31" s="1468"/>
      <c r="F31" s="1488">
        <f>SUM(G31,H31,I31,'6.9 (2)'!F31,'6.9 (2)'!G31,'6.9 (2)'!H31)</f>
        <v>47374</v>
      </c>
      <c r="G31" s="95">
        <v>40720</v>
      </c>
      <c r="H31" s="95">
        <v>2281</v>
      </c>
      <c r="I31" s="95">
        <v>1126</v>
      </c>
    </row>
    <row r="32" spans="1:10" ht="15.95" customHeight="1">
      <c r="A32" s="1468"/>
      <c r="B32" s="1492" t="s">
        <v>160</v>
      </c>
      <c r="C32" s="1468"/>
      <c r="D32" s="1688">
        <v>2022</v>
      </c>
      <c r="E32" s="1468"/>
      <c r="F32" s="1488">
        <f>SUM(G32,H32,I32,'6.9 (2)'!F32,'6.9 (2)'!G32,'6.9 (2)'!H32)</f>
        <v>48522</v>
      </c>
      <c r="G32" s="95">
        <v>41480</v>
      </c>
      <c r="H32" s="95">
        <v>2550</v>
      </c>
      <c r="I32" s="95">
        <v>1141</v>
      </c>
    </row>
    <row r="33" spans="1:10" ht="15.95" customHeight="1">
      <c r="A33" s="1468"/>
      <c r="B33" s="1493" t="s">
        <v>76</v>
      </c>
      <c r="C33" s="1468"/>
      <c r="D33" s="1688">
        <v>2023</v>
      </c>
      <c r="E33" s="1468"/>
      <c r="F33" s="1488">
        <f>SUM(G33,H33,I33,'6.9 (2)'!F33,'6.9 (2)'!G33,'6.9 (2)'!H33)</f>
        <v>50652</v>
      </c>
      <c r="G33" s="95">
        <v>43521</v>
      </c>
      <c r="H33" s="95">
        <v>2461</v>
      </c>
      <c r="I33" s="95">
        <v>1273</v>
      </c>
    </row>
    <row r="34" spans="1:10" s="1490" customFormat="1" ht="15.95" customHeight="1">
      <c r="A34" s="1486"/>
      <c r="B34" s="1493"/>
      <c r="C34" s="1486"/>
      <c r="E34" s="1486"/>
      <c r="F34" s="1488"/>
      <c r="G34" s="95"/>
      <c r="H34" s="95"/>
      <c r="I34" s="95"/>
    </row>
    <row r="35" spans="1:10" ht="15.95" customHeight="1">
      <c r="A35" s="1468"/>
      <c r="B35" s="1492" t="s">
        <v>77</v>
      </c>
      <c r="C35" s="1468"/>
      <c r="D35" s="1688">
        <v>2021</v>
      </c>
      <c r="E35" s="1468"/>
      <c r="F35" s="1488">
        <f>SUM(G35,H35,I35,'6.9 (2)'!F35,'6.9 (2)'!G35,'6.9 (2)'!H35)</f>
        <v>52137</v>
      </c>
      <c r="G35" s="95">
        <v>46698</v>
      </c>
      <c r="H35" s="95">
        <v>1132</v>
      </c>
      <c r="I35" s="95">
        <v>1294</v>
      </c>
    </row>
    <row r="36" spans="1:10" ht="15.95" customHeight="1">
      <c r="A36" s="1468"/>
      <c r="B36" s="1493" t="s">
        <v>78</v>
      </c>
      <c r="C36" s="1468"/>
      <c r="D36" s="1688">
        <v>2022</v>
      </c>
      <c r="E36" s="1468"/>
      <c r="F36" s="1488">
        <f>SUM(G36,H36,I36,'6.9 (2)'!F36,'6.9 (2)'!G36,'6.9 (2)'!H36)</f>
        <v>52140</v>
      </c>
      <c r="G36" s="95">
        <v>46162</v>
      </c>
      <c r="H36" s="95">
        <v>1212</v>
      </c>
      <c r="I36" s="95">
        <v>1422</v>
      </c>
    </row>
    <row r="37" spans="1:10" ht="15.95" customHeight="1">
      <c r="A37" s="1468"/>
      <c r="B37" s="1493"/>
      <c r="C37" s="1468"/>
      <c r="D37" s="1688">
        <v>2023</v>
      </c>
      <c r="E37" s="1468"/>
      <c r="F37" s="1488">
        <f>SUM(G37,H37,I37,'6.9 (2)'!F37,'6.9 (2)'!G37,'6.9 (2)'!H37)</f>
        <v>57451</v>
      </c>
      <c r="G37" s="95">
        <v>51206</v>
      </c>
      <c r="H37" s="95">
        <v>1320</v>
      </c>
      <c r="I37" s="95">
        <v>1389</v>
      </c>
    </row>
    <row r="38" spans="1:10" ht="9.75" customHeight="1">
      <c r="A38" s="1468"/>
      <c r="B38" s="1494"/>
      <c r="C38" s="1468"/>
      <c r="E38" s="1486"/>
      <c r="F38" s="1488"/>
      <c r="G38" s="95"/>
      <c r="H38" s="95"/>
      <c r="I38" s="95"/>
    </row>
    <row r="39" spans="1:10" ht="15.95" customHeight="1">
      <c r="A39" s="1468"/>
      <c r="B39" s="1492" t="s">
        <v>79</v>
      </c>
      <c r="C39" s="1468"/>
      <c r="D39" s="1688">
        <v>2021</v>
      </c>
      <c r="E39" s="1468"/>
      <c r="F39" s="1488">
        <f>SUM(G39,H39,I39,'6.9 (2)'!F39,'6.9 (2)'!G39,'6.9 (2)'!H39)</f>
        <v>77659</v>
      </c>
      <c r="G39" s="95">
        <v>71014</v>
      </c>
      <c r="H39" s="95">
        <v>872</v>
      </c>
      <c r="I39" s="95">
        <v>1799</v>
      </c>
    </row>
    <row r="40" spans="1:10" ht="15.95" customHeight="1">
      <c r="A40" s="1468"/>
      <c r="B40" s="1493" t="s">
        <v>80</v>
      </c>
      <c r="C40" s="1468"/>
      <c r="D40" s="1688">
        <v>2022</v>
      </c>
      <c r="E40" s="1486"/>
      <c r="F40" s="1488">
        <f>SUM(G40,H40,I40,'6.9 (2)'!F40,'6.9 (2)'!G40,'6.9 (2)'!H40)</f>
        <v>76053</v>
      </c>
      <c r="G40" s="95">
        <v>69078</v>
      </c>
      <c r="H40" s="95">
        <v>1070</v>
      </c>
      <c r="I40" s="95">
        <v>1783</v>
      </c>
    </row>
    <row r="41" spans="1:10" ht="15.95" customHeight="1">
      <c r="A41" s="1468"/>
      <c r="B41" s="1493"/>
      <c r="C41" s="1468"/>
      <c r="D41" s="1688">
        <v>2023</v>
      </c>
      <c r="E41" s="1486"/>
      <c r="F41" s="1488">
        <f>SUM(G41,H41,I41,'6.9 (2)'!F41,'6.9 (2)'!G41,'6.9 (2)'!H41)</f>
        <v>74038</v>
      </c>
      <c r="G41" s="95">
        <v>67767</v>
      </c>
      <c r="H41" s="95">
        <v>857</v>
      </c>
      <c r="I41" s="95">
        <v>1521</v>
      </c>
    </row>
    <row r="42" spans="1:10" ht="9.75" customHeight="1">
      <c r="A42" s="1468"/>
      <c r="B42" s="1494"/>
      <c r="C42" s="1468"/>
      <c r="D42" s="1687"/>
      <c r="E42" s="1486"/>
      <c r="F42" s="1488"/>
      <c r="G42" s="95"/>
      <c r="H42" s="95"/>
      <c r="I42" s="95"/>
    </row>
    <row r="43" spans="1:10" ht="15.95" customHeight="1">
      <c r="A43" s="1468"/>
      <c r="B43" s="1469" t="s">
        <v>161</v>
      </c>
      <c r="C43" s="1468"/>
      <c r="D43" s="1688">
        <v>2021</v>
      </c>
      <c r="E43" s="1468"/>
      <c r="F43" s="1488">
        <f>SUM(G43,H43,I43,'6.9 (2)'!F43,'6.9 (2)'!G43,'6.9 (2)'!H43)</f>
        <v>125464</v>
      </c>
      <c r="G43" s="95">
        <v>114962</v>
      </c>
      <c r="H43" s="95">
        <v>705</v>
      </c>
      <c r="I43" s="95">
        <v>2594</v>
      </c>
    </row>
    <row r="44" spans="1:10" s="1490" customFormat="1" ht="15.95" customHeight="1">
      <c r="A44" s="1486"/>
      <c r="B44" s="1475" t="s">
        <v>162</v>
      </c>
      <c r="C44" s="1486"/>
      <c r="D44" s="1688">
        <v>2022</v>
      </c>
      <c r="E44" s="1468"/>
      <c r="F44" s="1488">
        <f>SUM(G44,H44,I44,'6.9 (2)'!F44,'6.9 (2)'!G44,'6.9 (2)'!H44)</f>
        <v>126793</v>
      </c>
      <c r="G44" s="95">
        <v>115930</v>
      </c>
      <c r="H44" s="95">
        <v>670</v>
      </c>
      <c r="I44" s="95">
        <v>2544</v>
      </c>
      <c r="J44" s="1495"/>
    </row>
    <row r="45" spans="1:10" s="1490" customFormat="1" ht="15.95" customHeight="1">
      <c r="A45" s="1486"/>
      <c r="B45" s="1475"/>
      <c r="C45" s="1486"/>
      <c r="D45" s="1688">
        <v>2023</v>
      </c>
      <c r="E45" s="1468"/>
      <c r="F45" s="1488">
        <f>SUM(G45,H45,I45,'6.9 (2)'!F45,'6.9 (2)'!G45,'6.9 (2)'!H45)</f>
        <v>119393</v>
      </c>
      <c r="G45" s="95">
        <v>109058</v>
      </c>
      <c r="H45" s="95">
        <v>566</v>
      </c>
      <c r="I45" s="95">
        <v>2229</v>
      </c>
      <c r="J45" s="1495"/>
    </row>
    <row r="46" spans="1:10" ht="9.75" customHeight="1">
      <c r="A46" s="1468"/>
      <c r="B46" s="1475"/>
      <c r="C46" s="1468"/>
      <c r="D46" s="1687"/>
      <c r="E46" s="1486"/>
      <c r="F46" s="1488"/>
      <c r="G46" s="95"/>
      <c r="H46" s="95"/>
      <c r="I46" s="95"/>
    </row>
    <row r="47" spans="1:10" ht="15" customHeight="1">
      <c r="A47" s="1468"/>
      <c r="B47" s="1469" t="s">
        <v>163</v>
      </c>
      <c r="C47" s="1468"/>
      <c r="D47" s="1688">
        <v>2021</v>
      </c>
      <c r="E47" s="1468"/>
      <c r="F47" s="1488">
        <f>SUM(G47,H47,I47,'6.9 (2)'!F47,'6.9 (2)'!G47,'6.9 (2)'!H47)</f>
        <v>1655</v>
      </c>
      <c r="G47" s="95">
        <v>1591</v>
      </c>
      <c r="H47" s="95">
        <v>4</v>
      </c>
      <c r="I47" s="95">
        <v>8</v>
      </c>
    </row>
    <row r="48" spans="1:10" ht="15" customHeight="1">
      <c r="A48" s="1468"/>
      <c r="B48" s="1475" t="s">
        <v>164</v>
      </c>
      <c r="C48" s="1468"/>
      <c r="D48" s="1688">
        <v>2022</v>
      </c>
      <c r="E48" s="1486"/>
      <c r="F48" s="1488">
        <f>SUM(G48,H48,I48,'6.9 (2)'!F48,'6.9 (2)'!G48,'6.9 (2)'!H48)</f>
        <v>1439</v>
      </c>
      <c r="G48" s="95">
        <v>1390</v>
      </c>
      <c r="H48" s="95" t="s">
        <v>31</v>
      </c>
      <c r="I48" s="95">
        <v>6</v>
      </c>
    </row>
    <row r="49" spans="1:10" ht="15" customHeight="1">
      <c r="A49" s="1468"/>
      <c r="B49" s="1475"/>
      <c r="C49" s="1468"/>
      <c r="D49" s="1688">
        <v>2023</v>
      </c>
      <c r="E49" s="1486"/>
      <c r="F49" s="1488">
        <f>SUM(G49,H49,I49,'6.9 (2)'!F49,'6.9 (2)'!G49,'6.9 (2)'!H49)</f>
        <v>1467</v>
      </c>
      <c r="G49" s="95">
        <v>1397</v>
      </c>
      <c r="H49" s="95">
        <v>1</v>
      </c>
      <c r="I49" s="95">
        <v>14</v>
      </c>
    </row>
    <row r="50" spans="1:10" ht="9.75" customHeight="1">
      <c r="A50" s="1468"/>
      <c r="B50" s="1475"/>
      <c r="C50" s="1468"/>
      <c r="D50" s="1687"/>
      <c r="E50" s="1486"/>
      <c r="F50" s="1488"/>
      <c r="G50" s="95"/>
      <c r="H50" s="95"/>
      <c r="I50" s="95"/>
    </row>
    <row r="51" spans="1:10" ht="15.95" customHeight="1">
      <c r="A51" s="1468"/>
      <c r="B51" s="1469" t="s">
        <v>165</v>
      </c>
      <c r="C51" s="1468"/>
      <c r="D51" s="1688">
        <v>2021</v>
      </c>
      <c r="E51" s="1486"/>
      <c r="F51" s="1488">
        <f>SUM(G51,H51,I51,'6.9 (2)'!F51,'6.9 (2)'!G51,'6.9 (2)'!H51)</f>
        <v>43703</v>
      </c>
      <c r="G51" s="95">
        <v>40329</v>
      </c>
      <c r="H51" s="95">
        <v>57</v>
      </c>
      <c r="I51" s="95">
        <v>258</v>
      </c>
    </row>
    <row r="52" spans="1:10" s="1490" customFormat="1" ht="15.95" customHeight="1">
      <c r="A52" s="1486"/>
      <c r="B52" s="1475" t="s">
        <v>166</v>
      </c>
      <c r="C52" s="1486"/>
      <c r="D52" s="1688">
        <v>2022</v>
      </c>
      <c r="F52" s="1488">
        <f>SUM(G52,H52,I52,'6.9 (2)'!F52,'6.9 (2)'!G52,'6.9 (2)'!H52)</f>
        <v>32118</v>
      </c>
      <c r="G52" s="95">
        <v>29649</v>
      </c>
      <c r="H52" s="95">
        <v>6</v>
      </c>
      <c r="I52" s="95">
        <v>107</v>
      </c>
    </row>
    <row r="53" spans="1:10" s="1490" customFormat="1" ht="15.95" customHeight="1">
      <c r="A53" s="1486"/>
      <c r="B53" s="1475"/>
      <c r="C53" s="1486"/>
      <c r="D53" s="1688">
        <v>2023</v>
      </c>
      <c r="F53" s="1488">
        <f>SUM(G53,H53,I53,'6.9 (2)'!F53,'6.9 (2)'!G53,'6.9 (2)'!H53)</f>
        <v>26351</v>
      </c>
      <c r="G53" s="95">
        <v>23865</v>
      </c>
      <c r="H53" s="95">
        <v>15</v>
      </c>
      <c r="I53" s="95">
        <v>106</v>
      </c>
    </row>
    <row r="54" spans="1:10" ht="8.1" customHeight="1" thickBot="1">
      <c r="A54" s="1496"/>
      <c r="B54" s="1497"/>
      <c r="C54" s="1496"/>
      <c r="D54" s="1496"/>
      <c r="E54" s="1496"/>
      <c r="F54" s="1498"/>
      <c r="G54" s="1498"/>
      <c r="H54" s="1499"/>
      <c r="I54" s="1499"/>
      <c r="J54" s="1496"/>
    </row>
    <row r="55" spans="1:10" s="1446" customFormat="1" ht="15" customHeight="1">
      <c r="A55" s="1445"/>
      <c r="D55" s="1448"/>
      <c r="E55" s="1448"/>
      <c r="J55" s="1433" t="s">
        <v>32</v>
      </c>
    </row>
    <row r="56" spans="1:10" s="1446" customFormat="1" ht="12" customHeight="1">
      <c r="A56" s="1449"/>
      <c r="B56" s="1451" t="s">
        <v>1204</v>
      </c>
      <c r="D56" s="1450"/>
      <c r="E56" s="1486"/>
      <c r="G56" s="1449"/>
      <c r="H56" s="1449"/>
      <c r="I56" s="1449"/>
      <c r="J56" s="1434" t="s">
        <v>33</v>
      </c>
    </row>
    <row r="57" spans="1:10" s="1500" customFormat="1" ht="15" customHeight="1">
      <c r="B57" s="1445" t="s">
        <v>152</v>
      </c>
      <c r="H57" s="1501"/>
      <c r="I57" s="1501"/>
      <c r="J57" s="1433"/>
    </row>
    <row r="58" spans="1:10" s="1500" customFormat="1" ht="12" customHeight="1">
      <c r="B58" s="1453" t="s">
        <v>1208</v>
      </c>
      <c r="H58" s="1502"/>
      <c r="I58" s="1502"/>
      <c r="J58" s="1503"/>
    </row>
    <row r="60" spans="1:10">
      <c r="E60" s="1486"/>
    </row>
    <row r="64" spans="1:10">
      <c r="E64" s="1486"/>
    </row>
    <row r="68" spans="5:5">
      <c r="E68" s="1486"/>
    </row>
    <row r="72" spans="5:5">
      <c r="E72" s="1486"/>
    </row>
    <row r="76" spans="5:5">
      <c r="E76" s="1486"/>
    </row>
    <row r="80" spans="5:5">
      <c r="E80" s="1486"/>
    </row>
  </sheetData>
  <mergeCells count="2">
    <mergeCell ref="B19:C19"/>
    <mergeCell ref="B20:C20"/>
  </mergeCells>
  <printOptions horizontalCentered="1"/>
  <pageMargins left="0.19685039370078741" right="0.19685039370078741" top="0.3543307086614173" bottom="0.31496062992125984" header="0.11811023622047244" footer="0.19685039370078741"/>
  <pageSetup paperSize="9" scale="8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92D050"/>
  </sheetPr>
  <dimension ref="A1:I80"/>
  <sheetViews>
    <sheetView showGridLines="0" view="pageBreakPreview" zoomScaleNormal="100" zoomScaleSheetLayoutView="100" workbookViewId="0">
      <selection activeCell="H23" sqref="H23"/>
    </sheetView>
  </sheetViews>
  <sheetFormatPr defaultColWidth="8.42578125" defaultRowHeight="16.5"/>
  <cols>
    <col min="1" max="1" width="2.28515625" style="1454" customWidth="1"/>
    <col min="2" max="2" width="11.5703125" style="1454" customWidth="1"/>
    <col min="3" max="3" width="18.5703125" style="1454" customWidth="1"/>
    <col min="4" max="4" width="14" style="1454" customWidth="1"/>
    <col min="5" max="5" width="1.140625" style="1454" customWidth="1"/>
    <col min="6" max="6" width="22.42578125" style="1454" customWidth="1"/>
    <col min="7" max="7" width="22.7109375" style="1455" customWidth="1"/>
    <col min="8" max="8" width="19.140625" style="1455" customWidth="1"/>
    <col min="9" max="9" width="1.28515625" style="1454" customWidth="1"/>
    <col min="10" max="16384" width="8.42578125" style="1454"/>
  </cols>
  <sheetData>
    <row r="1" spans="1:9" ht="9.9499999999999993" customHeight="1"/>
    <row r="2" spans="1:9" ht="17.25" customHeight="1">
      <c r="B2" s="1457" t="s">
        <v>129</v>
      </c>
      <c r="C2" s="1458" t="s">
        <v>1205</v>
      </c>
      <c r="D2" s="1459"/>
      <c r="E2" s="1459"/>
      <c r="F2" s="1459"/>
      <c r="G2" s="1459"/>
      <c r="H2" s="1457"/>
      <c r="I2" s="1457"/>
    </row>
    <row r="3" spans="1:9" ht="17.25" customHeight="1">
      <c r="B3" s="1457"/>
      <c r="C3" s="1458" t="s">
        <v>1250</v>
      </c>
      <c r="D3" s="1459"/>
      <c r="E3" s="1459"/>
      <c r="F3" s="1459"/>
      <c r="G3" s="1459"/>
      <c r="H3" s="1457"/>
      <c r="I3" s="1457"/>
    </row>
    <row r="4" spans="1:9" ht="17.25" customHeight="1">
      <c r="B4" s="1460" t="s">
        <v>130</v>
      </c>
      <c r="C4" s="1461" t="s">
        <v>153</v>
      </c>
      <c r="D4" s="1459"/>
      <c r="E4" s="1459"/>
      <c r="F4" s="1459"/>
      <c r="G4" s="1459"/>
      <c r="H4" s="1457"/>
      <c r="I4" s="1457"/>
    </row>
    <row r="5" spans="1:9" ht="17.25" customHeight="1">
      <c r="A5" s="1461"/>
      <c r="C5" s="1462" t="s">
        <v>1251</v>
      </c>
      <c r="D5" s="1459"/>
      <c r="E5" s="1459"/>
      <c r="F5" s="1459"/>
      <c r="G5" s="1459"/>
      <c r="H5" s="1457"/>
      <c r="I5" s="1457"/>
    </row>
    <row r="6" spans="1:9" ht="9.9499999999999993" customHeight="1" thickBot="1">
      <c r="A6" s="1463"/>
    </row>
    <row r="7" spans="1:9" ht="8.1" customHeight="1" thickTop="1">
      <c r="A7" s="1464"/>
      <c r="B7" s="1465"/>
      <c r="C7" s="1464"/>
      <c r="D7" s="1464"/>
      <c r="E7" s="1464"/>
      <c r="F7" s="1466"/>
      <c r="G7" s="1467"/>
      <c r="H7" s="1467"/>
      <c r="I7" s="1465" t="s">
        <v>57</v>
      </c>
    </row>
    <row r="8" spans="1:9" ht="15.95" customHeight="1">
      <c r="B8" s="1469" t="s">
        <v>58</v>
      </c>
      <c r="C8" s="1468"/>
      <c r="D8" s="1470" t="s">
        <v>3</v>
      </c>
      <c r="E8" s="1468"/>
      <c r="F8" s="1472" t="s">
        <v>132</v>
      </c>
      <c r="G8" s="1472" t="s">
        <v>132</v>
      </c>
      <c r="H8" s="1471" t="s">
        <v>89</v>
      </c>
      <c r="I8" s="1474"/>
    </row>
    <row r="9" spans="1:9" ht="15.95" customHeight="1">
      <c r="B9" s="1475" t="s">
        <v>60</v>
      </c>
      <c r="C9" s="1468"/>
      <c r="D9" s="1476" t="s">
        <v>8</v>
      </c>
      <c r="E9" s="1468"/>
      <c r="F9" s="1471" t="s">
        <v>143</v>
      </c>
      <c r="G9" s="1472" t="s">
        <v>144</v>
      </c>
      <c r="H9" s="1471" t="s">
        <v>145</v>
      </c>
      <c r="I9" s="1474"/>
    </row>
    <row r="10" spans="1:9" ht="15.95" customHeight="1">
      <c r="B10" s="1468"/>
      <c r="C10" s="1468"/>
      <c r="D10" s="1468"/>
      <c r="E10" s="1468"/>
      <c r="F10" s="1477" t="s">
        <v>146</v>
      </c>
      <c r="G10" s="1477" t="s">
        <v>147</v>
      </c>
      <c r="H10" s="1477" t="s">
        <v>148</v>
      </c>
    </row>
    <row r="11" spans="1:9" ht="15.95" customHeight="1">
      <c r="B11" s="1468"/>
      <c r="C11" s="1468"/>
      <c r="D11" s="1468"/>
      <c r="E11" s="1468"/>
      <c r="F11" s="1477" t="s">
        <v>149</v>
      </c>
      <c r="G11" s="1477" t="s">
        <v>150</v>
      </c>
      <c r="H11" s="1477" t="s">
        <v>151</v>
      </c>
    </row>
    <row r="12" spans="1:9" ht="15.95" customHeight="1">
      <c r="B12" s="1468"/>
      <c r="C12" s="1468"/>
      <c r="D12" s="1468"/>
      <c r="E12" s="1468"/>
      <c r="F12" s="1477"/>
      <c r="G12" s="1477"/>
      <c r="H12" s="1477"/>
    </row>
    <row r="13" spans="1:9" ht="8.1" customHeight="1">
      <c r="A13" s="1504"/>
      <c r="B13" s="1479"/>
      <c r="C13" s="1479"/>
      <c r="D13" s="1479"/>
      <c r="E13" s="1479"/>
      <c r="F13" s="1478"/>
      <c r="G13" s="1480"/>
      <c r="H13" s="1480"/>
      <c r="I13" s="1481" t="s">
        <v>57</v>
      </c>
    </row>
    <row r="14" spans="1:9" ht="8.1" customHeight="1">
      <c r="B14" s="1482"/>
      <c r="C14" s="1482"/>
      <c r="D14" s="1482"/>
      <c r="E14" s="1482"/>
      <c r="F14" s="1468"/>
      <c r="G14" s="1483"/>
      <c r="H14" s="1483"/>
      <c r="I14" s="1484"/>
    </row>
    <row r="15" spans="1:9" ht="15.95" customHeight="1">
      <c r="B15" s="1469" t="s">
        <v>65</v>
      </c>
      <c r="C15" s="1468"/>
      <c r="D15" s="1686">
        <v>2021</v>
      </c>
      <c r="E15" s="1483"/>
      <c r="F15" s="1487">
        <f t="shared" ref="F15:H17" si="0">SUM(F19,F43,F47,F51)</f>
        <v>2287</v>
      </c>
      <c r="G15" s="1487">
        <f t="shared" si="0"/>
        <v>13212</v>
      </c>
      <c r="H15" s="1487">
        <f t="shared" si="0"/>
        <v>7830</v>
      </c>
    </row>
    <row r="16" spans="1:9" ht="14.1" customHeight="1">
      <c r="B16" s="1475" t="s">
        <v>9</v>
      </c>
      <c r="C16" s="1468"/>
      <c r="D16" s="1686">
        <v>2022</v>
      </c>
      <c r="E16" s="1505"/>
      <c r="F16" s="1487">
        <f t="shared" si="0"/>
        <v>2623</v>
      </c>
      <c r="G16" s="1487">
        <f t="shared" si="0"/>
        <v>12575</v>
      </c>
      <c r="H16" s="1487">
        <f t="shared" si="0"/>
        <v>8360</v>
      </c>
    </row>
    <row r="17" spans="2:9" ht="14.1" customHeight="1">
      <c r="B17" s="1475"/>
      <c r="C17" s="1468"/>
      <c r="D17" s="1686">
        <v>2023</v>
      </c>
      <c r="E17" s="1505"/>
      <c r="F17" s="1487">
        <f t="shared" si="0"/>
        <v>2548</v>
      </c>
      <c r="G17" s="1487">
        <f t="shared" si="0"/>
        <v>12967</v>
      </c>
      <c r="H17" s="1487">
        <f t="shared" si="0"/>
        <v>8149</v>
      </c>
    </row>
    <row r="18" spans="2:9" ht="9.75" customHeight="1">
      <c r="B18" s="1475"/>
      <c r="C18" s="1468"/>
      <c r="D18" s="1687"/>
      <c r="E18" s="1505"/>
      <c r="F18" s="1487"/>
      <c r="G18" s="1487"/>
      <c r="H18" s="1487"/>
    </row>
    <row r="19" spans="2:9" ht="15.95" customHeight="1">
      <c r="B19" s="1506" t="s">
        <v>156</v>
      </c>
      <c r="C19" s="1468"/>
      <c r="D19" s="1688">
        <v>2021</v>
      </c>
      <c r="E19" s="1483"/>
      <c r="F19" s="1488">
        <f t="shared" ref="F19:H21" si="1">SUM(F23,F27,F31,F35,F39)</f>
        <v>875</v>
      </c>
      <c r="G19" s="1488">
        <f t="shared" si="1"/>
        <v>9099</v>
      </c>
      <c r="H19" s="1488">
        <f t="shared" si="1"/>
        <v>3041</v>
      </c>
    </row>
    <row r="20" spans="2:9" s="1490" customFormat="1" ht="15.95" customHeight="1">
      <c r="B20" s="1491" t="s">
        <v>157</v>
      </c>
      <c r="C20" s="1486"/>
      <c r="D20" s="1688">
        <v>2022</v>
      </c>
      <c r="E20" s="1505"/>
      <c r="F20" s="1488">
        <f t="shared" si="1"/>
        <v>1180</v>
      </c>
      <c r="G20" s="1488">
        <f t="shared" si="1"/>
        <v>8770</v>
      </c>
      <c r="H20" s="1488">
        <f t="shared" si="1"/>
        <v>3560</v>
      </c>
    </row>
    <row r="21" spans="2:9" s="1490" customFormat="1" ht="15.95" customHeight="1">
      <c r="B21" s="1491"/>
      <c r="C21" s="1486"/>
      <c r="D21" s="1688">
        <v>2023</v>
      </c>
      <c r="E21" s="1505"/>
      <c r="F21" s="1488">
        <f t="shared" si="1"/>
        <v>1170</v>
      </c>
      <c r="G21" s="1488">
        <f t="shared" si="1"/>
        <v>8904</v>
      </c>
      <c r="H21" s="1488">
        <f t="shared" si="1"/>
        <v>3630</v>
      </c>
    </row>
    <row r="22" spans="2:9" ht="5.25" customHeight="1">
      <c r="B22" s="1475"/>
      <c r="C22" s="1468"/>
      <c r="D22" s="1687"/>
      <c r="E22" s="1505"/>
      <c r="F22" s="1489"/>
      <c r="G22" s="1489"/>
      <c r="H22" s="1489"/>
    </row>
    <row r="23" spans="2:9" ht="15.95" customHeight="1">
      <c r="B23" s="1492" t="s">
        <v>71</v>
      </c>
      <c r="C23" s="1468"/>
      <c r="D23" s="1688">
        <v>2021</v>
      </c>
      <c r="E23" s="1483"/>
      <c r="F23" s="1489">
        <v>6</v>
      </c>
      <c r="G23" s="1489">
        <v>733</v>
      </c>
      <c r="H23" s="1489">
        <v>50</v>
      </c>
      <c r="I23" s="1459"/>
    </row>
    <row r="24" spans="2:9" s="1490" customFormat="1" ht="15" customHeight="1">
      <c r="B24" s="1492" t="s">
        <v>158</v>
      </c>
      <c r="C24" s="1486"/>
      <c r="D24" s="1688">
        <v>2022</v>
      </c>
      <c r="E24" s="1483"/>
      <c r="F24" s="1489">
        <v>17</v>
      </c>
      <c r="G24" s="1489">
        <v>574</v>
      </c>
      <c r="H24" s="1489">
        <v>80</v>
      </c>
    </row>
    <row r="25" spans="2:9" s="1490" customFormat="1" ht="15" customHeight="1">
      <c r="B25" s="1493" t="s">
        <v>72</v>
      </c>
      <c r="C25" s="1486"/>
      <c r="D25" s="1688">
        <v>2023</v>
      </c>
      <c r="E25" s="1483"/>
      <c r="F25" s="1489">
        <v>23</v>
      </c>
      <c r="G25" s="1489">
        <v>642</v>
      </c>
      <c r="H25" s="1489">
        <v>92</v>
      </c>
    </row>
    <row r="26" spans="2:9" ht="8.25" customHeight="1">
      <c r="B26" s="1493"/>
      <c r="C26" s="1468"/>
      <c r="D26" s="1687"/>
      <c r="E26" s="1505"/>
      <c r="F26" s="1489"/>
      <c r="G26" s="1489"/>
      <c r="H26" s="1489"/>
    </row>
    <row r="27" spans="2:9" ht="15.95" customHeight="1">
      <c r="B27" s="1492" t="s">
        <v>73</v>
      </c>
      <c r="C27" s="1468"/>
      <c r="D27" s="1688">
        <v>2021</v>
      </c>
      <c r="E27" s="1483"/>
      <c r="F27" s="1489">
        <v>44</v>
      </c>
      <c r="G27" s="1489">
        <v>1729</v>
      </c>
      <c r="H27" s="1489">
        <v>219</v>
      </c>
    </row>
    <row r="28" spans="2:9" ht="15" customHeight="1">
      <c r="B28" s="1492" t="s">
        <v>159</v>
      </c>
      <c r="C28" s="1468"/>
      <c r="D28" s="1688">
        <v>2022</v>
      </c>
      <c r="E28" s="1483"/>
      <c r="F28" s="1489">
        <v>97</v>
      </c>
      <c r="G28" s="1489">
        <v>1617</v>
      </c>
      <c r="H28" s="1489">
        <v>308</v>
      </c>
    </row>
    <row r="29" spans="2:9" ht="15" customHeight="1">
      <c r="B29" s="1493" t="s">
        <v>74</v>
      </c>
      <c r="C29" s="1468"/>
      <c r="D29" s="1688">
        <v>2023</v>
      </c>
      <c r="E29" s="1483"/>
      <c r="F29" s="1489">
        <v>110</v>
      </c>
      <c r="G29" s="1489">
        <v>1668</v>
      </c>
      <c r="H29" s="1489">
        <v>343</v>
      </c>
    </row>
    <row r="30" spans="2:9" ht="6" customHeight="1">
      <c r="B30" s="1493"/>
      <c r="C30" s="1468"/>
      <c r="D30" s="1687"/>
      <c r="E30" s="1505"/>
      <c r="F30" s="1489"/>
      <c r="G30" s="1489"/>
      <c r="H30" s="1489"/>
    </row>
    <row r="31" spans="2:9" ht="15.95" customHeight="1">
      <c r="B31" s="1492" t="s">
        <v>75</v>
      </c>
      <c r="C31" s="1468"/>
      <c r="D31" s="1688">
        <v>2021</v>
      </c>
      <c r="E31" s="1483"/>
      <c r="F31" s="1489">
        <v>145</v>
      </c>
      <c r="G31" s="1489">
        <v>2519</v>
      </c>
      <c r="H31" s="1489">
        <v>583</v>
      </c>
    </row>
    <row r="32" spans="2:9" ht="15" customHeight="1">
      <c r="B32" s="1492" t="s">
        <v>160</v>
      </c>
      <c r="C32" s="1468"/>
      <c r="D32" s="1688">
        <v>2022</v>
      </c>
      <c r="E32" s="1483"/>
      <c r="F32" s="1489">
        <v>209</v>
      </c>
      <c r="G32" s="1489">
        <v>2413</v>
      </c>
      <c r="H32" s="1489">
        <v>729</v>
      </c>
    </row>
    <row r="33" spans="2:9" ht="15" customHeight="1">
      <c r="B33" s="1493" t="s">
        <v>76</v>
      </c>
      <c r="C33" s="1468"/>
      <c r="D33" s="1688">
        <v>2023</v>
      </c>
      <c r="E33" s="1483"/>
      <c r="F33" s="1489">
        <v>242</v>
      </c>
      <c r="G33" s="1489">
        <v>2503</v>
      </c>
      <c r="H33" s="1489">
        <v>652</v>
      </c>
    </row>
    <row r="34" spans="2:9" ht="9.75" customHeight="1">
      <c r="B34" s="1475"/>
      <c r="C34" s="1468"/>
      <c r="D34" s="1687"/>
      <c r="E34" s="1505"/>
      <c r="F34" s="1489"/>
      <c r="G34" s="1489"/>
      <c r="H34" s="1489"/>
    </row>
    <row r="35" spans="2:9" ht="15.95" customHeight="1">
      <c r="B35" s="1492" t="s">
        <v>77</v>
      </c>
      <c r="C35" s="1468"/>
      <c r="D35" s="1688">
        <v>2021</v>
      </c>
      <c r="E35" s="1483"/>
      <c r="F35" s="1489">
        <v>231</v>
      </c>
      <c r="G35" s="1489">
        <v>2001</v>
      </c>
      <c r="H35" s="1489">
        <v>781</v>
      </c>
    </row>
    <row r="36" spans="2:9" ht="15.95" customHeight="1">
      <c r="B36" s="1493" t="s">
        <v>78</v>
      </c>
      <c r="C36" s="1468"/>
      <c r="D36" s="1688">
        <v>2022</v>
      </c>
      <c r="E36" s="1483"/>
      <c r="F36" s="1489">
        <v>325</v>
      </c>
      <c r="G36" s="1489">
        <v>2069</v>
      </c>
      <c r="H36" s="1489">
        <v>950</v>
      </c>
    </row>
    <row r="37" spans="2:9" ht="15.95" customHeight="1">
      <c r="B37" s="1493"/>
      <c r="C37" s="1468"/>
      <c r="D37" s="1688">
        <v>2023</v>
      </c>
      <c r="E37" s="1483"/>
      <c r="F37" s="1489">
        <v>308</v>
      </c>
      <c r="G37" s="1489">
        <v>2188</v>
      </c>
      <c r="H37" s="1489">
        <v>1040</v>
      </c>
    </row>
    <row r="38" spans="2:9" ht="9.75" customHeight="1">
      <c r="B38" s="1494"/>
      <c r="C38" s="1468"/>
      <c r="D38" s="1687"/>
      <c r="E38" s="1505"/>
      <c r="F38" s="1489"/>
      <c r="G38" s="1489"/>
      <c r="H38" s="1489"/>
    </row>
    <row r="39" spans="2:9" ht="15.95" customHeight="1">
      <c r="B39" s="1492" t="s">
        <v>79</v>
      </c>
      <c r="C39" s="1468"/>
      <c r="D39" s="1688">
        <v>2021</v>
      </c>
      <c r="E39" s="1483"/>
      <c r="F39" s="1489">
        <v>449</v>
      </c>
      <c r="G39" s="1489">
        <v>2117</v>
      </c>
      <c r="H39" s="1489">
        <v>1408</v>
      </c>
    </row>
    <row r="40" spans="2:9" ht="15.95" customHeight="1">
      <c r="B40" s="1493" t="s">
        <v>80</v>
      </c>
      <c r="C40" s="1468"/>
      <c r="D40" s="1688">
        <v>2022</v>
      </c>
      <c r="E40" s="1505"/>
      <c r="F40" s="1489">
        <v>532</v>
      </c>
      <c r="G40" s="1489">
        <v>2097</v>
      </c>
      <c r="H40" s="1489">
        <v>1493</v>
      </c>
    </row>
    <row r="41" spans="2:9" ht="15.95" customHeight="1">
      <c r="B41" s="1493"/>
      <c r="C41" s="1468"/>
      <c r="D41" s="1688">
        <v>2023</v>
      </c>
      <c r="E41" s="1505"/>
      <c r="F41" s="1489">
        <v>487</v>
      </c>
      <c r="G41" s="1489">
        <v>1903</v>
      </c>
      <c r="H41" s="1489">
        <v>1503</v>
      </c>
    </row>
    <row r="42" spans="2:9" ht="9.75" customHeight="1">
      <c r="B42" s="1494"/>
      <c r="C42" s="1468"/>
      <c r="D42" s="1687"/>
      <c r="E42" s="1505"/>
      <c r="F42" s="1489"/>
      <c r="G42" s="1489"/>
      <c r="H42" s="1489"/>
    </row>
    <row r="43" spans="2:9" ht="15.95" customHeight="1">
      <c r="B43" s="1469" t="s">
        <v>161</v>
      </c>
      <c r="C43" s="1468"/>
      <c r="D43" s="1688">
        <v>2021</v>
      </c>
      <c r="E43" s="1483"/>
      <c r="F43" s="1489">
        <v>1305</v>
      </c>
      <c r="G43" s="1489">
        <v>3326</v>
      </c>
      <c r="H43" s="1489">
        <v>2572</v>
      </c>
    </row>
    <row r="44" spans="2:9" s="1490" customFormat="1" ht="15.95" customHeight="1">
      <c r="B44" s="1475" t="s">
        <v>162</v>
      </c>
      <c r="C44" s="1486"/>
      <c r="D44" s="1688">
        <v>2022</v>
      </c>
      <c r="E44" s="1483"/>
      <c r="F44" s="1489">
        <v>1400</v>
      </c>
      <c r="G44" s="1489">
        <v>3158</v>
      </c>
      <c r="H44" s="1489">
        <v>3091</v>
      </c>
      <c r="I44" s="1495"/>
    </row>
    <row r="45" spans="2:9" s="1490" customFormat="1" ht="15.95" customHeight="1">
      <c r="B45" s="1475"/>
      <c r="C45" s="1486"/>
      <c r="D45" s="1688">
        <v>2023</v>
      </c>
      <c r="E45" s="1483"/>
      <c r="F45" s="1489">
        <v>1357</v>
      </c>
      <c r="G45" s="1489">
        <v>3347</v>
      </c>
      <c r="H45" s="1489">
        <v>2836</v>
      </c>
      <c r="I45" s="1495"/>
    </row>
    <row r="46" spans="2:9" s="1490" customFormat="1" ht="15.95" customHeight="1">
      <c r="B46" s="1475"/>
      <c r="C46" s="1486"/>
      <c r="D46" s="1687"/>
      <c r="E46" s="1505"/>
      <c r="F46" s="1489"/>
      <c r="G46" s="1489"/>
      <c r="H46" s="1489"/>
      <c r="I46" s="1495"/>
    </row>
    <row r="47" spans="2:9" ht="15.95" customHeight="1">
      <c r="B47" s="1469" t="s">
        <v>163</v>
      </c>
      <c r="C47" s="1468"/>
      <c r="D47" s="1688">
        <v>2021</v>
      </c>
      <c r="E47" s="1483"/>
      <c r="F47" s="1489">
        <v>13</v>
      </c>
      <c r="G47" s="1489">
        <v>13</v>
      </c>
      <c r="H47" s="1489">
        <v>26</v>
      </c>
    </row>
    <row r="48" spans="2:9" ht="15" customHeight="1">
      <c r="B48" s="1475" t="s">
        <v>164</v>
      </c>
      <c r="C48" s="1468"/>
      <c r="D48" s="1688">
        <v>2022</v>
      </c>
      <c r="E48" s="1505"/>
      <c r="F48" s="1489">
        <v>8</v>
      </c>
      <c r="G48" s="1489">
        <v>10</v>
      </c>
      <c r="H48" s="1489">
        <v>25</v>
      </c>
    </row>
    <row r="49" spans="1:9" ht="15" customHeight="1">
      <c r="B49" s="1475"/>
      <c r="C49" s="1468"/>
      <c r="D49" s="1688">
        <v>2023</v>
      </c>
      <c r="E49" s="1505"/>
      <c r="F49" s="1489">
        <v>8</v>
      </c>
      <c r="G49" s="1489">
        <v>13</v>
      </c>
      <c r="H49" s="1489">
        <v>34</v>
      </c>
    </row>
    <row r="50" spans="1:9" ht="9.75" customHeight="1">
      <c r="B50" s="1475"/>
      <c r="C50" s="1468"/>
      <c r="D50" s="1687"/>
      <c r="E50" s="1505"/>
      <c r="F50" s="1489"/>
      <c r="G50" s="1489"/>
      <c r="H50" s="1489"/>
    </row>
    <row r="51" spans="1:9" ht="15.95" customHeight="1">
      <c r="B51" s="1469" t="s">
        <v>165</v>
      </c>
      <c r="C51" s="1468"/>
      <c r="D51" s="1688">
        <v>2021</v>
      </c>
      <c r="E51" s="1505"/>
      <c r="F51" s="1489">
        <v>94</v>
      </c>
      <c r="G51" s="1489">
        <v>774</v>
      </c>
      <c r="H51" s="1489">
        <v>2191</v>
      </c>
    </row>
    <row r="52" spans="1:9" s="1490" customFormat="1" ht="15.95" customHeight="1">
      <c r="B52" s="1475" t="s">
        <v>166</v>
      </c>
      <c r="C52" s="1486"/>
      <c r="D52" s="1688">
        <v>2022</v>
      </c>
      <c r="F52" s="1489">
        <v>35</v>
      </c>
      <c r="G52" s="1489">
        <v>637</v>
      </c>
      <c r="H52" s="1489">
        <v>1684</v>
      </c>
    </row>
    <row r="53" spans="1:9" s="1490" customFormat="1" ht="15.95" customHeight="1">
      <c r="B53" s="1475"/>
      <c r="C53" s="1486"/>
      <c r="D53" s="1688">
        <v>2023</v>
      </c>
      <c r="F53" s="1489">
        <v>13</v>
      </c>
      <c r="G53" s="1489">
        <v>703</v>
      </c>
      <c r="H53" s="1489">
        <v>1649</v>
      </c>
    </row>
    <row r="54" spans="1:9" ht="6" customHeight="1" thickBot="1">
      <c r="A54" s="1496"/>
      <c r="B54" s="1497"/>
      <c r="C54" s="1496"/>
      <c r="D54" s="1496"/>
      <c r="E54" s="1496"/>
      <c r="F54" s="1498"/>
      <c r="G54" s="1499"/>
      <c r="H54" s="1499"/>
      <c r="I54" s="1496"/>
    </row>
    <row r="55" spans="1:9" s="1500" customFormat="1" ht="15" customHeight="1">
      <c r="G55" s="1501"/>
      <c r="H55" s="1501"/>
      <c r="I55" s="1433" t="s">
        <v>32</v>
      </c>
    </row>
    <row r="56" spans="1:9" s="1500" customFormat="1" ht="12" customHeight="1">
      <c r="E56" s="1486"/>
      <c r="G56" s="1502"/>
      <c r="H56" s="1502"/>
      <c r="I56" s="1434" t="s">
        <v>33</v>
      </c>
    </row>
    <row r="57" spans="1:9" ht="15" customHeight="1">
      <c r="B57" s="1451" t="s">
        <v>1204</v>
      </c>
      <c r="C57" s="1507"/>
      <c r="D57" s="1507"/>
      <c r="E57" s="1507"/>
    </row>
    <row r="58" spans="1:9" s="1490" customFormat="1" ht="13.5" customHeight="1">
      <c r="B58" s="1445" t="s">
        <v>152</v>
      </c>
      <c r="C58" s="1508"/>
      <c r="D58" s="1508"/>
      <c r="E58" s="1508"/>
      <c r="G58" s="1509"/>
      <c r="H58" s="1509"/>
    </row>
    <row r="59" spans="1:9">
      <c r="B59" s="1453" t="s">
        <v>1208</v>
      </c>
    </row>
    <row r="60" spans="1:9">
      <c r="E60" s="1486"/>
    </row>
    <row r="64" spans="1:9">
      <c r="E64" s="1486"/>
    </row>
    <row r="68" spans="5:5">
      <c r="E68" s="1486"/>
    </row>
    <row r="72" spans="5:5">
      <c r="E72" s="1486"/>
    </row>
    <row r="76" spans="5:5">
      <c r="E76" s="1486"/>
    </row>
    <row r="80" spans="5:5">
      <c r="E80" s="1486"/>
    </row>
  </sheetData>
  <printOptions horizontalCentered="1"/>
  <pageMargins left="0.19685039370078741" right="0.19685039370078741" top="0.3543307086614173" bottom="0.31496062992125984" header="0.11811023622047244" footer="0.19685039370078741"/>
  <pageSetup paperSize="9" scale="80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DF97-DA0F-440C-A806-21600F4E339A}">
  <sheetPr>
    <tabColor rgb="FF92D050"/>
  </sheetPr>
  <dimension ref="A1:N85"/>
  <sheetViews>
    <sheetView showGridLines="0" view="pageBreakPreview" zoomScaleNormal="100" workbookViewId="0">
      <selection activeCell="H23" sqref="H23"/>
    </sheetView>
  </sheetViews>
  <sheetFormatPr defaultColWidth="9.140625" defaultRowHeight="16.5"/>
  <cols>
    <col min="1" max="1" width="1.5703125" style="1689" customWidth="1"/>
    <col min="2" max="2" width="12.140625" style="1689" customWidth="1"/>
    <col min="3" max="3" width="20.85546875" style="1689" customWidth="1"/>
    <col min="4" max="4" width="11.5703125" style="1690" customWidth="1"/>
    <col min="5" max="5" width="10.5703125" style="1689" customWidth="1"/>
    <col min="6" max="6" width="2.5703125" style="1689" customWidth="1"/>
    <col min="7" max="7" width="12.42578125" style="1689" customWidth="1"/>
    <col min="8" max="11" width="10.5703125" style="1689" customWidth="1"/>
    <col min="12" max="12" width="8.85546875" style="1689" customWidth="1"/>
    <col min="13" max="13" width="1.140625" style="1689" customWidth="1"/>
    <col min="14" max="14" width="0.5703125" style="1689" customWidth="1"/>
    <col min="15" max="16384" width="9.140625" style="1689"/>
  </cols>
  <sheetData>
    <row r="1" spans="1:14" ht="15" customHeight="1">
      <c r="G1" s="1691"/>
      <c r="H1" s="1691"/>
      <c r="I1" s="1691"/>
      <c r="J1" s="1691"/>
      <c r="K1" s="1691"/>
      <c r="L1" s="1691"/>
      <c r="M1" s="1691"/>
      <c r="N1" s="1691"/>
    </row>
    <row r="2" spans="1:14" ht="15" customHeight="1">
      <c r="B2" s="1692" t="s">
        <v>1017</v>
      </c>
      <c r="C2" s="1693" t="s">
        <v>1252</v>
      </c>
      <c r="D2" s="1694"/>
      <c r="E2" s="1693"/>
      <c r="F2" s="1693"/>
      <c r="G2" s="1693"/>
      <c r="H2" s="1693"/>
    </row>
    <row r="3" spans="1:14" ht="15" customHeight="1">
      <c r="B3" s="1695" t="s">
        <v>1018</v>
      </c>
      <c r="C3" s="1696" t="s">
        <v>1253</v>
      </c>
      <c r="D3" s="1697"/>
      <c r="E3" s="1696"/>
      <c r="F3" s="1696"/>
      <c r="G3" s="1696"/>
      <c r="H3" s="1696"/>
      <c r="I3" s="1698"/>
      <c r="J3" s="1698"/>
      <c r="K3" s="1698"/>
      <c r="L3" s="1698"/>
      <c r="M3" s="1698"/>
      <c r="N3" s="1698"/>
    </row>
    <row r="4" spans="1:14" ht="9.75" customHeight="1" thickBot="1">
      <c r="B4" s="1696"/>
      <c r="C4" s="1696"/>
      <c r="D4" s="1697"/>
      <c r="E4" s="1696"/>
      <c r="F4" s="1696"/>
      <c r="G4" s="1696"/>
      <c r="H4" s="1696"/>
      <c r="I4" s="1698"/>
      <c r="J4" s="1698"/>
      <c r="K4" s="1698"/>
      <c r="L4" s="1698"/>
      <c r="M4" s="1698"/>
      <c r="N4" s="1698"/>
    </row>
    <row r="5" spans="1:14" ht="3.75" customHeight="1" thickTop="1">
      <c r="A5" s="1699"/>
      <c r="B5" s="1699"/>
      <c r="C5" s="1699"/>
      <c r="D5" s="1700"/>
      <c r="E5" s="1701"/>
      <c r="F5" s="1701"/>
      <c r="G5" s="1699"/>
      <c r="H5" s="1702"/>
      <c r="I5" s="1702"/>
      <c r="J5" s="1702"/>
      <c r="K5" s="1702"/>
      <c r="L5" s="1702"/>
      <c r="M5" s="1699"/>
    </row>
    <row r="6" spans="1:14" s="1703" customFormat="1" ht="15" customHeight="1">
      <c r="B6" s="1704" t="s">
        <v>169</v>
      </c>
      <c r="D6" s="1705" t="s">
        <v>3</v>
      </c>
      <c r="E6" s="1706" t="s">
        <v>4</v>
      </c>
      <c r="F6" s="1706"/>
      <c r="G6" s="1899" t="s">
        <v>58</v>
      </c>
      <c r="H6" s="1899"/>
      <c r="I6" s="1899"/>
      <c r="J6" s="1899"/>
      <c r="K6" s="1899"/>
      <c r="L6" s="1899"/>
      <c r="M6" s="1899"/>
    </row>
    <row r="7" spans="1:14" s="1703" customFormat="1" ht="15" customHeight="1">
      <c r="B7" s="1707" t="s">
        <v>170</v>
      </c>
      <c r="D7" s="1708" t="s">
        <v>8</v>
      </c>
      <c r="E7" s="1709" t="s">
        <v>9</v>
      </c>
      <c r="F7" s="1706"/>
      <c r="G7" s="1900" t="s">
        <v>60</v>
      </c>
      <c r="H7" s="1900"/>
      <c r="I7" s="1900"/>
      <c r="J7" s="1900"/>
      <c r="K7" s="1900"/>
      <c r="L7" s="1900"/>
      <c r="M7" s="1900"/>
    </row>
    <row r="8" spans="1:14" s="1703" customFormat="1" ht="15" customHeight="1">
      <c r="D8" s="1710"/>
      <c r="F8" s="1709"/>
      <c r="G8" s="1706" t="s">
        <v>171</v>
      </c>
      <c r="H8" s="1901" t="s">
        <v>172</v>
      </c>
      <c r="I8" s="1901"/>
      <c r="J8" s="1901" t="s">
        <v>173</v>
      </c>
      <c r="K8" s="1901"/>
      <c r="L8" s="1706" t="s">
        <v>174</v>
      </c>
      <c r="N8" s="1706"/>
    </row>
    <row r="9" spans="1:14" s="1703" customFormat="1" ht="15" customHeight="1">
      <c r="D9" s="1710"/>
      <c r="F9" s="1709"/>
      <c r="G9" s="1709" t="s">
        <v>175</v>
      </c>
      <c r="H9" s="1902" t="s">
        <v>176</v>
      </c>
      <c r="I9" s="1902"/>
      <c r="J9" s="1902" t="s">
        <v>177</v>
      </c>
      <c r="K9" s="1902"/>
      <c r="L9" s="1709" t="s">
        <v>178</v>
      </c>
      <c r="N9" s="1706"/>
    </row>
    <row r="10" spans="1:14" s="1703" customFormat="1" ht="15" customHeight="1">
      <c r="D10" s="1710"/>
      <c r="F10" s="1709"/>
      <c r="G10" s="1711" t="s">
        <v>179</v>
      </c>
      <c r="H10" s="1712" t="s">
        <v>180</v>
      </c>
      <c r="I10" s="1712" t="s">
        <v>181</v>
      </c>
      <c r="J10" s="1713" t="s">
        <v>94</v>
      </c>
      <c r="K10" s="1713" t="s">
        <v>95</v>
      </c>
      <c r="L10" s="1712" t="s">
        <v>182</v>
      </c>
      <c r="N10" s="1706"/>
    </row>
    <row r="11" spans="1:14" s="1703" customFormat="1" ht="3.75" customHeight="1">
      <c r="A11" s="1714"/>
      <c r="B11" s="1714"/>
      <c r="C11" s="1714"/>
      <c r="D11" s="1715"/>
      <c r="E11" s="1714"/>
      <c r="F11" s="1716"/>
      <c r="G11" s="1716"/>
      <c r="H11" s="1716"/>
      <c r="I11" s="1716"/>
      <c r="J11" s="1716"/>
      <c r="K11" s="1716"/>
      <c r="L11" s="1716"/>
      <c r="M11" s="1714"/>
      <c r="N11" s="1717"/>
    </row>
    <row r="12" spans="1:14" s="1703" customFormat="1" ht="5.25" customHeight="1">
      <c r="B12" s="1718"/>
      <c r="C12" s="1718"/>
      <c r="D12" s="1719"/>
      <c r="E12" s="1718"/>
      <c r="F12" s="1720"/>
      <c r="G12" s="1720"/>
      <c r="H12" s="1720"/>
      <c r="I12" s="1720"/>
      <c r="J12" s="1720"/>
      <c r="K12" s="1720"/>
      <c r="L12" s="1720"/>
      <c r="M12" s="1718"/>
      <c r="N12" s="1717"/>
    </row>
    <row r="13" spans="1:14" s="1703" customFormat="1" ht="14.25" customHeight="1">
      <c r="B13" s="1721" t="s">
        <v>183</v>
      </c>
      <c r="C13" s="1722"/>
      <c r="D13" s="1723">
        <v>2021</v>
      </c>
      <c r="E13" s="1724">
        <v>372499</v>
      </c>
      <c r="F13" s="1724"/>
      <c r="G13" s="1724">
        <v>113931</v>
      </c>
      <c r="H13" s="1724">
        <v>102728</v>
      </c>
      <c r="I13" s="1724">
        <v>74471</v>
      </c>
      <c r="J13" s="1724">
        <v>44819</v>
      </c>
      <c r="K13" s="1724">
        <v>24400</v>
      </c>
      <c r="L13" s="1724">
        <v>12150</v>
      </c>
      <c r="M13" s="1725"/>
      <c r="N13" s="1726"/>
    </row>
    <row r="14" spans="1:14" s="1727" customFormat="1" ht="14.25" customHeight="1">
      <c r="B14" s="1728" t="s">
        <v>184</v>
      </c>
      <c r="C14" s="1729"/>
      <c r="D14" s="1725">
        <v>2022</v>
      </c>
      <c r="E14" s="1724">
        <f>SUM(G14:L14)</f>
        <v>370837</v>
      </c>
      <c r="F14" s="1724"/>
      <c r="G14" s="1724">
        <v>118300</v>
      </c>
      <c r="H14" s="1724">
        <v>109294</v>
      </c>
      <c r="I14" s="1724">
        <v>72313</v>
      </c>
      <c r="J14" s="1724">
        <v>40293</v>
      </c>
      <c r="K14" s="1724">
        <v>20891</v>
      </c>
      <c r="L14" s="1724">
        <v>9746</v>
      </c>
      <c r="M14" s="1725"/>
      <c r="N14" s="1730"/>
    </row>
    <row r="15" spans="1:14" s="1727" customFormat="1" ht="14.25" customHeight="1">
      <c r="B15" s="1729"/>
      <c r="C15" s="1729"/>
      <c r="D15" s="1725">
        <v>2023</v>
      </c>
      <c r="E15" s="1724">
        <f>SUM(G15:L15)</f>
        <v>372257</v>
      </c>
      <c r="F15" s="1724"/>
      <c r="G15" s="1724">
        <v>121727</v>
      </c>
      <c r="H15" s="1724">
        <v>115141</v>
      </c>
      <c r="I15" s="1724">
        <v>70273</v>
      </c>
      <c r="J15" s="1724">
        <v>37856</v>
      </c>
      <c r="K15" s="1724">
        <v>17953</v>
      </c>
      <c r="L15" s="1724">
        <v>9307</v>
      </c>
      <c r="M15" s="1725"/>
      <c r="N15" s="1730"/>
    </row>
    <row r="16" spans="1:14" s="1727" customFormat="1" ht="14.25" customHeight="1">
      <c r="B16" s="1729"/>
      <c r="C16" s="1729"/>
      <c r="D16" s="1725"/>
      <c r="E16" s="1724"/>
      <c r="F16" s="1724"/>
      <c r="G16" s="1724"/>
      <c r="H16" s="1724"/>
      <c r="I16" s="1724"/>
      <c r="J16" s="1724"/>
      <c r="K16" s="1724"/>
      <c r="L16" s="1724"/>
      <c r="M16" s="1725"/>
      <c r="N16" s="1730"/>
    </row>
    <row r="17" spans="2:14" s="1727" customFormat="1" ht="14.25" customHeight="1">
      <c r="B17" s="1721" t="s">
        <v>1029</v>
      </c>
      <c r="C17" s="1722"/>
      <c r="D17" s="1723">
        <v>2021</v>
      </c>
      <c r="E17" s="1724">
        <v>369018</v>
      </c>
      <c r="F17" s="1724"/>
      <c r="G17" s="1724">
        <v>82225</v>
      </c>
      <c r="H17" s="1724">
        <v>63818</v>
      </c>
      <c r="I17" s="1724">
        <v>66631</v>
      </c>
      <c r="J17" s="1724">
        <v>60945</v>
      </c>
      <c r="K17" s="1724">
        <v>43787</v>
      </c>
      <c r="L17" s="1724">
        <v>51612</v>
      </c>
      <c r="M17" s="1725"/>
      <c r="N17" s="1730"/>
    </row>
    <row r="18" spans="2:14" s="1703" customFormat="1" ht="14.25" customHeight="1">
      <c r="B18" s="1728" t="s">
        <v>185</v>
      </c>
      <c r="C18" s="1729"/>
      <c r="D18" s="1725">
        <v>2022</v>
      </c>
      <c r="E18" s="1724">
        <f>SUM(G18:L18)</f>
        <v>368351</v>
      </c>
      <c r="F18" s="1724"/>
      <c r="G18" s="1724">
        <v>91345</v>
      </c>
      <c r="H18" s="1724">
        <v>62583</v>
      </c>
      <c r="I18" s="1724">
        <v>58794</v>
      </c>
      <c r="J18" s="1724">
        <v>55821</v>
      </c>
      <c r="K18" s="1724">
        <v>46998</v>
      </c>
      <c r="L18" s="1724">
        <v>52810</v>
      </c>
      <c r="M18" s="1731">
        <v>368351</v>
      </c>
      <c r="N18" s="1726"/>
    </row>
    <row r="19" spans="2:14" s="1727" customFormat="1" ht="14.25" customHeight="1">
      <c r="B19" s="1729"/>
      <c r="C19" s="1729"/>
      <c r="D19" s="1725">
        <v>2023</v>
      </c>
      <c r="E19" s="1724">
        <f>SUM(G19:L19)</f>
        <v>369674</v>
      </c>
      <c r="F19" s="1724"/>
      <c r="G19" s="1724">
        <v>100651</v>
      </c>
      <c r="H19" s="1724">
        <v>62119</v>
      </c>
      <c r="I19" s="1724">
        <v>56413</v>
      </c>
      <c r="J19" s="1724">
        <v>59657</v>
      </c>
      <c r="K19" s="1724">
        <v>49313</v>
      </c>
      <c r="L19" s="1724">
        <v>41521</v>
      </c>
      <c r="M19" s="1725"/>
      <c r="N19" s="1730"/>
    </row>
    <row r="20" spans="2:14" s="1727" customFormat="1" ht="14.25" customHeight="1">
      <c r="B20" s="1729"/>
      <c r="C20" s="1729"/>
      <c r="D20" s="1725"/>
      <c r="E20" s="1724"/>
      <c r="F20" s="1724"/>
      <c r="G20" s="1724"/>
      <c r="H20" s="1724"/>
      <c r="I20" s="1724"/>
      <c r="J20" s="1724"/>
      <c r="K20" s="1724"/>
      <c r="L20" s="1724"/>
      <c r="M20" s="1725"/>
      <c r="N20" s="1730"/>
    </row>
    <row r="21" spans="2:14" s="1727" customFormat="1" ht="14.25" customHeight="1">
      <c r="B21" s="1721" t="s">
        <v>1030</v>
      </c>
      <c r="C21" s="1722"/>
      <c r="D21" s="1723">
        <v>2021</v>
      </c>
      <c r="E21" s="1724">
        <v>221023</v>
      </c>
      <c r="F21" s="1724"/>
      <c r="G21" s="1724">
        <v>62543</v>
      </c>
      <c r="H21" s="1724">
        <v>58312</v>
      </c>
      <c r="I21" s="1724">
        <v>55609</v>
      </c>
      <c r="J21" s="1724">
        <v>9792</v>
      </c>
      <c r="K21" s="1724">
        <v>9291</v>
      </c>
      <c r="L21" s="1724">
        <v>25476</v>
      </c>
      <c r="M21" s="1725"/>
      <c r="N21" s="1730"/>
    </row>
    <row r="22" spans="2:14" s="1727" customFormat="1" ht="14.25" customHeight="1">
      <c r="B22" s="1728" t="s">
        <v>186</v>
      </c>
      <c r="C22" s="1729"/>
      <c r="D22" s="1725">
        <v>2022</v>
      </c>
      <c r="E22" s="1724">
        <f>SUM(G22:L22)</f>
        <v>216998</v>
      </c>
      <c r="F22" s="1724"/>
      <c r="G22" s="1724">
        <v>68954</v>
      </c>
      <c r="H22" s="1724">
        <v>62776</v>
      </c>
      <c r="I22" s="1724">
        <v>44252</v>
      </c>
      <c r="J22" s="1724">
        <v>7563</v>
      </c>
      <c r="K22" s="1724">
        <v>9068</v>
      </c>
      <c r="L22" s="1724">
        <v>24385</v>
      </c>
      <c r="M22" s="1725"/>
      <c r="N22" s="1730"/>
    </row>
    <row r="23" spans="2:14" s="1703" customFormat="1" ht="14.25" customHeight="1">
      <c r="B23" s="1729"/>
      <c r="C23" s="1729"/>
      <c r="D23" s="1725">
        <v>2023</v>
      </c>
      <c r="E23" s="1724">
        <f>SUM(G23:L23)</f>
        <v>220163</v>
      </c>
      <c r="F23" s="1724"/>
      <c r="G23" s="1724">
        <v>66575</v>
      </c>
      <c r="H23" s="1724">
        <v>67422</v>
      </c>
      <c r="I23" s="1724">
        <v>47326</v>
      </c>
      <c r="J23" s="1724">
        <v>7812</v>
      </c>
      <c r="K23" s="1724">
        <v>7095</v>
      </c>
      <c r="L23" s="1724">
        <v>23933</v>
      </c>
      <c r="M23" s="1725"/>
      <c r="N23" s="1732"/>
    </row>
    <row r="24" spans="2:14" s="1703" customFormat="1" ht="14.25" customHeight="1">
      <c r="B24" s="1729"/>
      <c r="C24" s="1729"/>
      <c r="D24" s="1725"/>
      <c r="E24" s="1724"/>
      <c r="F24" s="1724"/>
      <c r="G24" s="1724"/>
      <c r="H24" s="1724"/>
      <c r="I24" s="1724"/>
      <c r="J24" s="1724"/>
      <c r="K24" s="1724"/>
      <c r="L24" s="1724"/>
      <c r="M24" s="1725"/>
      <c r="N24" s="1732"/>
    </row>
    <row r="25" spans="2:14" s="1727" customFormat="1" ht="14.25" customHeight="1">
      <c r="B25" s="1721" t="s">
        <v>187</v>
      </c>
      <c r="C25" s="1722"/>
      <c r="D25" s="1723">
        <v>2021</v>
      </c>
      <c r="E25" s="1724">
        <v>119358</v>
      </c>
      <c r="F25" s="1724"/>
      <c r="G25" s="1724">
        <v>31720</v>
      </c>
      <c r="H25" s="1724">
        <v>27540</v>
      </c>
      <c r="I25" s="1724">
        <v>25136</v>
      </c>
      <c r="J25" s="1724">
        <v>6378</v>
      </c>
      <c r="K25" s="1724">
        <v>5211</v>
      </c>
      <c r="L25" s="1724">
        <v>23373</v>
      </c>
      <c r="M25" s="1725"/>
      <c r="N25" s="1730"/>
    </row>
    <row r="26" spans="2:14" s="1727" customFormat="1" ht="14.25" customHeight="1">
      <c r="B26" s="1728" t="s">
        <v>188</v>
      </c>
      <c r="C26" s="1729"/>
      <c r="D26" s="1725">
        <v>2022</v>
      </c>
      <c r="E26" s="1724">
        <f>SUM(G26:L26)</f>
        <v>114270</v>
      </c>
      <c r="F26" s="1724"/>
      <c r="G26" s="1724">
        <v>29520</v>
      </c>
      <c r="H26" s="1724">
        <v>26624</v>
      </c>
      <c r="I26" s="1724">
        <v>23616</v>
      </c>
      <c r="J26" s="1724">
        <v>6016</v>
      </c>
      <c r="K26" s="1724">
        <v>5796</v>
      </c>
      <c r="L26" s="1724">
        <v>22698</v>
      </c>
      <c r="M26" s="1725"/>
      <c r="N26" s="1730"/>
    </row>
    <row r="27" spans="2:14" s="1727" customFormat="1" ht="14.25" customHeight="1">
      <c r="B27" s="1729"/>
      <c r="C27" s="1729"/>
      <c r="D27" s="1725">
        <v>2023</v>
      </c>
      <c r="E27" s="1724">
        <f>SUM(G27:L27)</f>
        <v>111570</v>
      </c>
      <c r="F27" s="1724"/>
      <c r="G27" s="1724">
        <v>31332</v>
      </c>
      <c r="H27" s="1724">
        <v>29058</v>
      </c>
      <c r="I27" s="1724">
        <v>19846</v>
      </c>
      <c r="J27" s="1724">
        <v>5472</v>
      </c>
      <c r="K27" s="1724">
        <v>4244</v>
      </c>
      <c r="L27" s="1724">
        <v>21618</v>
      </c>
      <c r="M27" s="1725"/>
      <c r="N27" s="1730"/>
    </row>
    <row r="28" spans="2:14" s="1727" customFormat="1" ht="14.25" customHeight="1">
      <c r="B28" s="1729"/>
      <c r="C28" s="1729"/>
      <c r="D28" s="1725"/>
      <c r="E28" s="1724"/>
      <c r="F28" s="1724"/>
      <c r="G28" s="1724"/>
      <c r="H28" s="1724"/>
      <c r="I28" s="1724"/>
      <c r="J28" s="1724"/>
      <c r="K28" s="1724"/>
      <c r="L28" s="1724"/>
      <c r="M28" s="1725"/>
      <c r="N28" s="1730"/>
    </row>
    <row r="29" spans="2:14" s="1703" customFormat="1" ht="14.25" customHeight="1">
      <c r="B29" s="1721" t="s">
        <v>189</v>
      </c>
      <c r="C29" s="1722"/>
      <c r="D29" s="1723">
        <v>2021</v>
      </c>
      <c r="E29" s="1724">
        <v>379973</v>
      </c>
      <c r="F29" s="1724"/>
      <c r="G29" s="1724">
        <v>91544</v>
      </c>
      <c r="H29" s="1724">
        <v>79436</v>
      </c>
      <c r="I29" s="1724">
        <v>75137</v>
      </c>
      <c r="J29" s="1724">
        <v>50625</v>
      </c>
      <c r="K29" s="1724">
        <v>43761</v>
      </c>
      <c r="L29" s="1724">
        <v>39470</v>
      </c>
      <c r="M29" s="1725"/>
      <c r="N29" s="1733"/>
    </row>
    <row r="30" spans="2:14" s="1727" customFormat="1" ht="14.25" customHeight="1">
      <c r="B30" s="1734" t="s">
        <v>190</v>
      </c>
      <c r="C30" s="1729"/>
      <c r="D30" s="1725">
        <v>2022</v>
      </c>
      <c r="E30" s="1724">
        <f>SUM(G30:L30)</f>
        <v>373129</v>
      </c>
      <c r="F30" s="1724"/>
      <c r="G30" s="1724">
        <v>94224</v>
      </c>
      <c r="H30" s="1724">
        <v>85718</v>
      </c>
      <c r="I30" s="1724">
        <v>78551</v>
      </c>
      <c r="J30" s="1724">
        <v>50969</v>
      </c>
      <c r="K30" s="1724">
        <v>35380</v>
      </c>
      <c r="L30" s="1724">
        <v>28287</v>
      </c>
      <c r="M30" s="1725"/>
      <c r="N30" s="1735"/>
    </row>
    <row r="31" spans="2:14" s="1727" customFormat="1" ht="14.25" customHeight="1">
      <c r="B31" s="1729"/>
      <c r="C31" s="1729"/>
      <c r="D31" s="1725">
        <v>2023</v>
      </c>
      <c r="E31" s="1724">
        <f>SUM(G31:L31)</f>
        <v>372656</v>
      </c>
      <c r="F31" s="1724"/>
      <c r="G31" s="1724">
        <v>87946</v>
      </c>
      <c r="H31" s="1724">
        <v>88359</v>
      </c>
      <c r="I31" s="1724">
        <v>90361</v>
      </c>
      <c r="J31" s="1724">
        <v>54061</v>
      </c>
      <c r="K31" s="1724">
        <v>30742</v>
      </c>
      <c r="L31" s="1724">
        <v>21187</v>
      </c>
      <c r="M31" s="1725"/>
      <c r="N31" s="1735"/>
    </row>
    <row r="32" spans="2:14" s="1727" customFormat="1" ht="14.25" customHeight="1">
      <c r="B32" s="1729"/>
      <c r="C32" s="1729"/>
      <c r="D32" s="1725"/>
      <c r="E32" s="1724"/>
      <c r="F32" s="1724"/>
      <c r="G32" s="1724"/>
      <c r="H32" s="1724"/>
      <c r="I32" s="1724"/>
      <c r="J32" s="1724"/>
      <c r="K32" s="1724"/>
      <c r="L32" s="1724"/>
      <c r="M32" s="1725"/>
      <c r="N32" s="1735"/>
    </row>
    <row r="33" spans="2:14" s="1727" customFormat="1" ht="14.25" customHeight="1">
      <c r="B33" s="1721" t="s">
        <v>112</v>
      </c>
      <c r="C33" s="1722"/>
      <c r="D33" s="1723">
        <v>2021</v>
      </c>
      <c r="E33" s="1724">
        <v>375997</v>
      </c>
      <c r="F33" s="1724"/>
      <c r="G33" s="1724">
        <v>110358</v>
      </c>
      <c r="H33" s="1724">
        <v>22333</v>
      </c>
      <c r="I33" s="1724">
        <v>36036</v>
      </c>
      <c r="J33" s="1724">
        <v>39954</v>
      </c>
      <c r="K33" s="1724">
        <v>71447</v>
      </c>
      <c r="L33" s="1724">
        <v>95869</v>
      </c>
      <c r="M33" s="1725"/>
      <c r="N33" s="1735"/>
    </row>
    <row r="34" spans="2:14" s="1703" customFormat="1" ht="14.25" customHeight="1">
      <c r="B34" s="1736" t="s">
        <v>113</v>
      </c>
      <c r="C34" s="1729"/>
      <c r="D34" s="1725">
        <v>2022</v>
      </c>
      <c r="E34" s="1724">
        <f>SUM(G34:L34)</f>
        <v>369348</v>
      </c>
      <c r="F34" s="1724"/>
      <c r="G34" s="1724">
        <v>113861</v>
      </c>
      <c r="H34" s="1724">
        <v>23052</v>
      </c>
      <c r="I34" s="1724">
        <v>35625</v>
      </c>
      <c r="J34" s="1724">
        <v>41123</v>
      </c>
      <c r="K34" s="1724">
        <v>65939</v>
      </c>
      <c r="L34" s="1724">
        <v>89748</v>
      </c>
      <c r="M34" s="1725"/>
      <c r="N34" s="1732"/>
    </row>
    <row r="35" spans="2:14" s="1727" customFormat="1" ht="14.25" customHeight="1">
      <c r="B35" s="1729"/>
      <c r="C35" s="1729"/>
      <c r="D35" s="1725">
        <v>2023</v>
      </c>
      <c r="E35" s="1724">
        <f>SUM(G35:L35)</f>
        <v>369425</v>
      </c>
      <c r="F35" s="1724"/>
      <c r="G35" s="1724">
        <v>120870</v>
      </c>
      <c r="H35" s="1724">
        <v>26790</v>
      </c>
      <c r="I35" s="1724">
        <v>29182</v>
      </c>
      <c r="J35" s="1724">
        <v>42542</v>
      </c>
      <c r="K35" s="1724">
        <v>64192</v>
      </c>
      <c r="L35" s="1724">
        <v>85849</v>
      </c>
      <c r="M35" s="1725"/>
      <c r="N35" s="1737"/>
    </row>
    <row r="36" spans="2:14" s="1727" customFormat="1" ht="14.25" customHeight="1">
      <c r="B36" s="1729"/>
      <c r="C36" s="1729"/>
      <c r="D36" s="1725"/>
      <c r="E36" s="1724"/>
      <c r="F36" s="1724"/>
      <c r="G36" s="1724"/>
      <c r="H36" s="1724"/>
      <c r="I36" s="1724"/>
      <c r="J36" s="1724"/>
      <c r="K36" s="1724"/>
      <c r="L36" s="1724"/>
      <c r="M36" s="1725"/>
      <c r="N36" s="1737"/>
    </row>
    <row r="37" spans="2:14" s="1727" customFormat="1" ht="14.25" customHeight="1">
      <c r="B37" s="1721" t="s">
        <v>114</v>
      </c>
      <c r="C37" s="1722"/>
      <c r="D37" s="1723">
        <v>2021</v>
      </c>
      <c r="E37" s="1724">
        <v>284412</v>
      </c>
      <c r="F37" s="1724"/>
      <c r="G37" s="1724">
        <v>57171</v>
      </c>
      <c r="H37" s="1724">
        <v>55766</v>
      </c>
      <c r="I37" s="1724">
        <v>67550</v>
      </c>
      <c r="J37" s="1724">
        <v>38772</v>
      </c>
      <c r="K37" s="1724">
        <v>35449</v>
      </c>
      <c r="L37" s="1724">
        <v>29704</v>
      </c>
      <c r="M37" s="1725"/>
      <c r="N37" s="1737"/>
    </row>
    <row r="38" spans="2:14" s="1727" customFormat="1" ht="14.25" customHeight="1">
      <c r="B38" s="1734" t="s">
        <v>115</v>
      </c>
      <c r="C38" s="1729"/>
      <c r="D38" s="1725">
        <v>2022</v>
      </c>
      <c r="E38" s="1724">
        <f>SUM(G38:L38)</f>
        <v>276213</v>
      </c>
      <c r="F38" s="1724"/>
      <c r="G38" s="1724">
        <v>56555</v>
      </c>
      <c r="H38" s="1724">
        <v>52336</v>
      </c>
      <c r="I38" s="1724">
        <v>68964</v>
      </c>
      <c r="J38" s="1724">
        <v>37161</v>
      </c>
      <c r="K38" s="1724">
        <v>33512</v>
      </c>
      <c r="L38" s="1724">
        <v>27685</v>
      </c>
      <c r="M38" s="1725"/>
      <c r="N38" s="1737"/>
    </row>
    <row r="39" spans="2:14" s="1703" customFormat="1" ht="14.25" customHeight="1">
      <c r="B39" s="1729"/>
      <c r="C39" s="1729"/>
      <c r="D39" s="1725">
        <v>2023</v>
      </c>
      <c r="E39" s="1724">
        <f>SUM(G39:L39)</f>
        <v>276647</v>
      </c>
      <c r="F39" s="1724"/>
      <c r="G39" s="1724">
        <v>65013</v>
      </c>
      <c r="H39" s="1724">
        <v>51893</v>
      </c>
      <c r="I39" s="1724">
        <v>65818</v>
      </c>
      <c r="J39" s="1724">
        <v>40313</v>
      </c>
      <c r="K39" s="1724">
        <v>28453</v>
      </c>
      <c r="L39" s="1724">
        <v>25157</v>
      </c>
      <c r="M39" s="1725"/>
      <c r="N39" s="1738"/>
    </row>
    <row r="40" spans="2:14" s="1703" customFormat="1" ht="14.25" customHeight="1">
      <c r="B40" s="1729"/>
      <c r="C40" s="1729"/>
      <c r="D40" s="1725"/>
      <c r="E40" s="1724"/>
      <c r="F40" s="1724"/>
      <c r="G40" s="1724"/>
      <c r="H40" s="1724"/>
      <c r="I40" s="1724"/>
      <c r="J40" s="1724"/>
      <c r="K40" s="1724"/>
      <c r="L40" s="1724"/>
      <c r="M40" s="1725"/>
      <c r="N40" s="1738"/>
    </row>
    <row r="41" spans="2:14" s="1727" customFormat="1" ht="14.25" customHeight="1">
      <c r="B41" s="1721" t="s">
        <v>1031</v>
      </c>
      <c r="C41" s="1729"/>
      <c r="D41" s="1723">
        <v>2021</v>
      </c>
      <c r="E41" s="1724">
        <v>643</v>
      </c>
      <c r="F41" s="1724"/>
      <c r="G41" s="1724">
        <v>269</v>
      </c>
      <c r="H41" s="1724">
        <v>109</v>
      </c>
      <c r="I41" s="1724">
        <v>100</v>
      </c>
      <c r="J41" s="1724">
        <v>86</v>
      </c>
      <c r="K41" s="1724">
        <v>47</v>
      </c>
      <c r="L41" s="1724">
        <v>32</v>
      </c>
      <c r="M41" s="1725"/>
      <c r="N41" s="1739"/>
    </row>
    <row r="42" spans="2:14" s="1727" customFormat="1" ht="14.25" customHeight="1">
      <c r="B42" s="1728" t="s">
        <v>191</v>
      </c>
      <c r="C42" s="1729"/>
      <c r="D42" s="1725">
        <v>2022</v>
      </c>
      <c r="E42" s="1724">
        <f>SUM(G42:L42)</f>
        <v>415</v>
      </c>
      <c r="F42" s="1724"/>
      <c r="G42" s="1724">
        <v>170</v>
      </c>
      <c r="H42" s="1724">
        <v>94</v>
      </c>
      <c r="I42" s="1724">
        <v>55</v>
      </c>
      <c r="J42" s="1724">
        <v>55</v>
      </c>
      <c r="K42" s="1724">
        <v>27</v>
      </c>
      <c r="L42" s="1724">
        <v>14</v>
      </c>
      <c r="M42" s="1725"/>
      <c r="N42" s="1739"/>
    </row>
    <row r="43" spans="2:14" s="1727" customFormat="1" ht="14.25" customHeight="1">
      <c r="B43" s="1729"/>
      <c r="C43" s="1729"/>
      <c r="D43" s="1725">
        <v>2023</v>
      </c>
      <c r="E43" s="1724">
        <f>SUM(G43:L43)</f>
        <v>463</v>
      </c>
      <c r="F43" s="1724"/>
      <c r="G43" s="1724">
        <v>218</v>
      </c>
      <c r="H43" s="1724">
        <v>95</v>
      </c>
      <c r="I43" s="1724">
        <v>76</v>
      </c>
      <c r="J43" s="1724">
        <v>51</v>
      </c>
      <c r="K43" s="1724">
        <v>12</v>
      </c>
      <c r="L43" s="1724">
        <v>11</v>
      </c>
      <c r="M43" s="1725"/>
      <c r="N43" s="1739"/>
    </row>
    <row r="44" spans="2:14" s="1727" customFormat="1" ht="14.25" customHeight="1">
      <c r="B44" s="1729"/>
      <c r="C44" s="1729"/>
      <c r="D44" s="1725"/>
      <c r="E44" s="1724"/>
      <c r="F44" s="1724"/>
      <c r="G44" s="1724"/>
      <c r="H44" s="1724"/>
      <c r="I44" s="1724"/>
      <c r="J44" s="1724"/>
      <c r="K44" s="1724"/>
      <c r="L44" s="1724"/>
      <c r="M44" s="1725"/>
      <c r="N44" s="1739"/>
    </row>
    <row r="45" spans="2:14" s="1703" customFormat="1" ht="14.25" customHeight="1">
      <c r="B45" s="1721" t="s">
        <v>1032</v>
      </c>
      <c r="C45" s="1722"/>
      <c r="D45" s="1723">
        <v>2021</v>
      </c>
      <c r="E45" s="1724">
        <v>13103</v>
      </c>
      <c r="F45" s="1724"/>
      <c r="G45" s="1724">
        <v>2782</v>
      </c>
      <c r="H45" s="1724">
        <v>2592</v>
      </c>
      <c r="I45" s="1724">
        <v>3212</v>
      </c>
      <c r="J45" s="1724">
        <v>1994</v>
      </c>
      <c r="K45" s="1724">
        <v>1345</v>
      </c>
      <c r="L45" s="1724">
        <v>1178</v>
      </c>
      <c r="M45" s="1725"/>
      <c r="N45" s="1738"/>
    </row>
    <row r="46" spans="2:14" s="1727" customFormat="1" ht="14.25" customHeight="1">
      <c r="B46" s="1728" t="s">
        <v>1033</v>
      </c>
      <c r="C46" s="1729"/>
      <c r="D46" s="1725">
        <v>2022</v>
      </c>
      <c r="E46" s="1724">
        <f>SUM(G46:L46)</f>
        <v>11925</v>
      </c>
      <c r="F46" s="1724"/>
      <c r="G46" s="1724">
        <v>3043</v>
      </c>
      <c r="H46" s="1724">
        <v>2656</v>
      </c>
      <c r="I46" s="1724">
        <v>2475</v>
      </c>
      <c r="J46" s="1724">
        <v>1643</v>
      </c>
      <c r="K46" s="1724">
        <v>1119</v>
      </c>
      <c r="L46" s="1724">
        <v>989</v>
      </c>
      <c r="M46" s="1725"/>
      <c r="N46" s="1739"/>
    </row>
    <row r="47" spans="2:14" s="1727" customFormat="1" ht="14.25" customHeight="1">
      <c r="B47" s="1729"/>
      <c r="C47" s="1729"/>
      <c r="D47" s="1725">
        <v>2023</v>
      </c>
      <c r="E47" s="1724">
        <f>SUM(G47:L47)</f>
        <v>10766</v>
      </c>
      <c r="F47" s="1724"/>
      <c r="G47" s="1724">
        <v>3361</v>
      </c>
      <c r="H47" s="1724">
        <v>2238</v>
      </c>
      <c r="I47" s="1724">
        <v>2299</v>
      </c>
      <c r="J47" s="1724">
        <v>1366</v>
      </c>
      <c r="K47" s="1724">
        <v>802</v>
      </c>
      <c r="L47" s="1724">
        <v>700</v>
      </c>
      <c r="M47" s="1725"/>
      <c r="N47" s="1739"/>
    </row>
    <row r="48" spans="2:14" s="1727" customFormat="1" ht="14.25" customHeight="1">
      <c r="B48" s="1729"/>
      <c r="C48" s="1729"/>
      <c r="D48" s="1725"/>
      <c r="E48" s="1724"/>
      <c r="F48" s="1724"/>
      <c r="G48" s="1724"/>
      <c r="H48" s="1724"/>
      <c r="I48" s="1724"/>
      <c r="J48" s="1724"/>
      <c r="K48" s="1724"/>
      <c r="L48" s="1724"/>
      <c r="M48" s="1725"/>
      <c r="N48" s="1739"/>
    </row>
    <row r="49" spans="2:14" s="1727" customFormat="1" ht="14.25" customHeight="1">
      <c r="B49" s="1721" t="s">
        <v>192</v>
      </c>
      <c r="C49" s="1722"/>
      <c r="D49" s="1723">
        <v>2021</v>
      </c>
      <c r="E49" s="1724">
        <v>35366</v>
      </c>
      <c r="F49" s="1724"/>
      <c r="G49" s="1724">
        <v>7142</v>
      </c>
      <c r="H49" s="1724">
        <v>9312</v>
      </c>
      <c r="I49" s="1724">
        <v>8647</v>
      </c>
      <c r="J49" s="1724">
        <v>4208</v>
      </c>
      <c r="K49" s="1724">
        <v>3102</v>
      </c>
      <c r="L49" s="1724">
        <v>2955</v>
      </c>
      <c r="M49" s="1725"/>
      <c r="N49" s="1739"/>
    </row>
    <row r="50" spans="2:14" s="1703" customFormat="1" ht="14.25" customHeight="1">
      <c r="B50" s="1728" t="s">
        <v>193</v>
      </c>
      <c r="C50" s="1729"/>
      <c r="D50" s="1725">
        <v>2022</v>
      </c>
      <c r="E50" s="1724">
        <f>SUM(G50:L50)</f>
        <v>34282</v>
      </c>
      <c r="F50" s="1724"/>
      <c r="G50" s="1724">
        <v>7830</v>
      </c>
      <c r="H50" s="1724">
        <v>8696</v>
      </c>
      <c r="I50" s="1724">
        <v>8218</v>
      </c>
      <c r="J50" s="1724">
        <v>3866</v>
      </c>
      <c r="K50" s="1724">
        <v>2872</v>
      </c>
      <c r="L50" s="1724">
        <v>2800</v>
      </c>
      <c r="M50" s="1725"/>
      <c r="N50" s="1738"/>
    </row>
    <row r="51" spans="2:14" s="1727" customFormat="1" ht="14.25" customHeight="1">
      <c r="B51" s="1729"/>
      <c r="C51" s="1729"/>
      <c r="D51" s="1725">
        <v>2023</v>
      </c>
      <c r="E51" s="1724">
        <f>SUM(G51:L51)</f>
        <v>33098</v>
      </c>
      <c r="F51" s="1724"/>
      <c r="G51" s="1724">
        <v>8934</v>
      </c>
      <c r="H51" s="1724">
        <v>8763</v>
      </c>
      <c r="I51" s="1724">
        <v>7068</v>
      </c>
      <c r="J51" s="1724">
        <v>3433</v>
      </c>
      <c r="K51" s="1724">
        <v>2466</v>
      </c>
      <c r="L51" s="1724">
        <v>2434</v>
      </c>
      <c r="M51" s="1725"/>
      <c r="N51" s="1739"/>
    </row>
    <row r="52" spans="2:14" s="1727" customFormat="1" ht="14.25" customHeight="1">
      <c r="B52" s="1729"/>
      <c r="C52" s="1729"/>
      <c r="D52" s="1725"/>
      <c r="E52" s="1724"/>
      <c r="F52" s="1724"/>
      <c r="G52" s="1724"/>
      <c r="H52" s="1724"/>
      <c r="I52" s="1724"/>
      <c r="J52" s="1724"/>
      <c r="K52" s="1724"/>
      <c r="L52" s="1724"/>
      <c r="M52" s="1725"/>
      <c r="N52" s="1739"/>
    </row>
    <row r="53" spans="2:14" s="1727" customFormat="1" ht="14.25" customHeight="1">
      <c r="B53" s="1721" t="s">
        <v>194</v>
      </c>
      <c r="C53" s="1722"/>
      <c r="D53" s="1723">
        <v>2021</v>
      </c>
      <c r="E53" s="1724">
        <v>27015</v>
      </c>
      <c r="F53" s="1724"/>
      <c r="G53" s="1724">
        <v>7052</v>
      </c>
      <c r="H53" s="1724">
        <v>6272</v>
      </c>
      <c r="I53" s="1724">
        <v>5713</v>
      </c>
      <c r="J53" s="1724">
        <v>2970</v>
      </c>
      <c r="K53" s="1724">
        <v>2492</v>
      </c>
      <c r="L53" s="1724">
        <v>2516</v>
      </c>
      <c r="M53" s="1725"/>
      <c r="N53" s="1739"/>
    </row>
    <row r="54" spans="2:14" s="1727" customFormat="1" ht="14.25" customHeight="1">
      <c r="B54" s="1728" t="s">
        <v>195</v>
      </c>
      <c r="C54" s="1729"/>
      <c r="D54" s="1725">
        <v>2022</v>
      </c>
      <c r="E54" s="1724">
        <f>SUM(G54:L54)</f>
        <v>28151</v>
      </c>
      <c r="F54" s="1724"/>
      <c r="G54" s="1724">
        <v>9300</v>
      </c>
      <c r="H54" s="1724">
        <v>6213</v>
      </c>
      <c r="I54" s="1724">
        <v>4899</v>
      </c>
      <c r="J54" s="1724">
        <v>2941</v>
      </c>
      <c r="K54" s="1724">
        <v>2232</v>
      </c>
      <c r="L54" s="1724">
        <v>2566</v>
      </c>
      <c r="M54" s="1725"/>
      <c r="N54" s="1739"/>
    </row>
    <row r="55" spans="2:14" s="1703" customFormat="1" ht="14.25" customHeight="1">
      <c r="B55" s="1729"/>
      <c r="C55" s="1729"/>
      <c r="D55" s="1725">
        <v>2023</v>
      </c>
      <c r="E55" s="1724">
        <f>SUM(G55:L55)</f>
        <v>27950</v>
      </c>
      <c r="F55" s="1724"/>
      <c r="G55" s="1724">
        <v>9299</v>
      </c>
      <c r="H55" s="1724">
        <v>5794</v>
      </c>
      <c r="I55" s="1724">
        <v>5140</v>
      </c>
      <c r="J55" s="1724">
        <v>2904</v>
      </c>
      <c r="K55" s="1724">
        <v>2404</v>
      </c>
      <c r="L55" s="1724">
        <v>2409</v>
      </c>
      <c r="M55" s="1725"/>
      <c r="N55" s="1738"/>
    </row>
    <row r="56" spans="2:14" s="1703" customFormat="1" ht="14.25" customHeight="1">
      <c r="B56" s="1729"/>
      <c r="C56" s="1729"/>
      <c r="D56" s="1725"/>
      <c r="E56" s="1724"/>
      <c r="F56" s="1724"/>
      <c r="G56" s="1724"/>
      <c r="H56" s="1724"/>
      <c r="I56" s="1724"/>
      <c r="J56" s="1724"/>
      <c r="K56" s="1724"/>
      <c r="L56" s="1724"/>
      <c r="M56" s="1725"/>
      <c r="N56" s="1738"/>
    </row>
    <row r="57" spans="2:14" s="1727" customFormat="1" ht="14.25" customHeight="1">
      <c r="B57" s="1721" t="s">
        <v>196</v>
      </c>
      <c r="C57" s="1722"/>
      <c r="D57" s="1723">
        <v>2021</v>
      </c>
      <c r="E57" s="1724">
        <v>115375</v>
      </c>
      <c r="F57" s="1724"/>
      <c r="G57" s="1724">
        <v>14396</v>
      </c>
      <c r="H57" s="1724">
        <v>44269</v>
      </c>
      <c r="I57" s="1724">
        <v>44467</v>
      </c>
      <c r="J57" s="1724">
        <v>8657</v>
      </c>
      <c r="K57" s="1724">
        <v>2955</v>
      </c>
      <c r="L57" s="1724">
        <v>631</v>
      </c>
      <c r="M57" s="1725"/>
      <c r="N57" s="1739"/>
    </row>
    <row r="58" spans="2:14" s="1727" customFormat="1" ht="14.25" customHeight="1">
      <c r="B58" s="1728" t="s">
        <v>197</v>
      </c>
      <c r="C58" s="1729"/>
      <c r="D58" s="1725">
        <v>2022</v>
      </c>
      <c r="E58" s="1724">
        <f>SUM(G58:L58)</f>
        <v>109672</v>
      </c>
      <c r="F58" s="1724"/>
      <c r="G58" s="1724">
        <v>16348</v>
      </c>
      <c r="H58" s="1724">
        <v>47533</v>
      </c>
      <c r="I58" s="1724">
        <v>37109</v>
      </c>
      <c r="J58" s="1724">
        <v>6653</v>
      </c>
      <c r="K58" s="1724">
        <v>1614</v>
      </c>
      <c r="L58" s="1724">
        <v>415</v>
      </c>
      <c r="M58" s="1725"/>
      <c r="N58" s="1739"/>
    </row>
    <row r="59" spans="2:14" s="1727" customFormat="1" ht="14.25" customHeight="1">
      <c r="B59" s="1729"/>
      <c r="C59" s="1729"/>
      <c r="D59" s="1725">
        <v>2023</v>
      </c>
      <c r="E59" s="1724">
        <f>SUM(G59:L59)</f>
        <v>111775</v>
      </c>
      <c r="F59" s="1724"/>
      <c r="G59" s="1724">
        <v>19633</v>
      </c>
      <c r="H59" s="1724">
        <v>42657</v>
      </c>
      <c r="I59" s="1724">
        <v>41826</v>
      </c>
      <c r="J59" s="1724">
        <v>5901</v>
      </c>
      <c r="K59" s="1724">
        <v>1422</v>
      </c>
      <c r="L59" s="1724">
        <v>336</v>
      </c>
      <c r="M59" s="1725"/>
      <c r="N59" s="1739"/>
    </row>
    <row r="60" spans="2:14" s="1727" customFormat="1" ht="14.25" customHeight="1">
      <c r="B60" s="1729"/>
      <c r="C60" s="1729"/>
      <c r="D60" s="1725"/>
      <c r="E60" s="1724"/>
      <c r="F60" s="1724"/>
      <c r="G60" s="1724"/>
      <c r="H60" s="1724"/>
      <c r="I60" s="1724"/>
      <c r="J60" s="1724"/>
      <c r="K60" s="1724"/>
      <c r="L60" s="1724"/>
      <c r="M60" s="1725"/>
      <c r="N60" s="1739"/>
    </row>
    <row r="61" spans="2:14" s="1703" customFormat="1" ht="14.25" customHeight="1">
      <c r="B61" s="1721" t="s">
        <v>198</v>
      </c>
      <c r="C61" s="1729"/>
      <c r="D61" s="1723">
        <v>2021</v>
      </c>
      <c r="E61" s="1724">
        <v>454</v>
      </c>
      <c r="F61" s="1724"/>
      <c r="G61" s="1724">
        <v>229</v>
      </c>
      <c r="H61" s="1724">
        <v>104</v>
      </c>
      <c r="I61" s="1724">
        <v>63</v>
      </c>
      <c r="J61" s="1724">
        <v>38</v>
      </c>
      <c r="K61" s="1724">
        <v>15</v>
      </c>
      <c r="L61" s="1724">
        <v>5</v>
      </c>
      <c r="M61" s="1725"/>
      <c r="N61" s="1738"/>
    </row>
    <row r="62" spans="2:14" s="1727" customFormat="1" ht="14.25" customHeight="1">
      <c r="B62" s="1728" t="s">
        <v>199</v>
      </c>
      <c r="C62" s="1729"/>
      <c r="D62" s="1725">
        <v>2022</v>
      </c>
      <c r="E62" s="1724">
        <f>SUM(G62:L62)</f>
        <v>416</v>
      </c>
      <c r="F62" s="1724"/>
      <c r="G62" s="1724">
        <v>215</v>
      </c>
      <c r="H62" s="1724">
        <v>98</v>
      </c>
      <c r="I62" s="1724">
        <v>62</v>
      </c>
      <c r="J62" s="1724">
        <v>32</v>
      </c>
      <c r="K62" s="1724">
        <v>8</v>
      </c>
      <c r="L62" s="1724">
        <v>1</v>
      </c>
      <c r="M62" s="1725"/>
      <c r="N62" s="1739"/>
    </row>
    <row r="63" spans="2:14" s="1727" customFormat="1" ht="14.25" customHeight="1">
      <c r="B63" s="1729"/>
      <c r="C63" s="1729"/>
      <c r="D63" s="1725">
        <v>2023</v>
      </c>
      <c r="E63" s="1724">
        <f>SUM(G63:L63)</f>
        <v>533</v>
      </c>
      <c r="F63" s="1724"/>
      <c r="G63" s="1724">
        <v>299</v>
      </c>
      <c r="H63" s="1724">
        <v>109</v>
      </c>
      <c r="I63" s="1724">
        <v>66</v>
      </c>
      <c r="J63" s="1724">
        <v>42</v>
      </c>
      <c r="K63" s="1724">
        <v>15</v>
      </c>
      <c r="L63" s="1724">
        <v>2</v>
      </c>
      <c r="N63" s="1739"/>
    </row>
    <row r="64" spans="2:14" s="1727" customFormat="1" ht="14.25" customHeight="1">
      <c r="B64" s="1729"/>
      <c r="C64" s="1729"/>
      <c r="D64" s="1725"/>
      <c r="E64" s="1724"/>
      <c r="F64" s="1724"/>
      <c r="G64" s="1724"/>
      <c r="H64" s="1724"/>
      <c r="I64" s="1724"/>
      <c r="J64" s="1724"/>
      <c r="K64" s="1724"/>
      <c r="L64" s="1724"/>
      <c r="N64" s="1739"/>
    </row>
    <row r="65" spans="2:14" s="1727" customFormat="1" ht="14.25" customHeight="1">
      <c r="B65" s="1721" t="s">
        <v>1034</v>
      </c>
      <c r="C65" s="1729"/>
      <c r="D65" s="1723">
        <v>2021</v>
      </c>
      <c r="E65" s="1724">
        <v>76</v>
      </c>
      <c r="F65" s="1724"/>
      <c r="G65" s="1724">
        <v>72</v>
      </c>
      <c r="H65" s="1724">
        <v>4</v>
      </c>
      <c r="I65" s="1740" t="s">
        <v>31</v>
      </c>
      <c r="J65" s="1740" t="s">
        <v>31</v>
      </c>
      <c r="K65" s="1740" t="s">
        <v>31</v>
      </c>
      <c r="L65" s="1740" t="s">
        <v>31</v>
      </c>
      <c r="M65" s="1703"/>
      <c r="N65" s="1739"/>
    </row>
    <row r="66" spans="2:14" s="1703" customFormat="1" ht="14.25" customHeight="1">
      <c r="B66" s="1728" t="s">
        <v>1035</v>
      </c>
      <c r="C66" s="1729"/>
      <c r="D66" s="1725">
        <v>2022</v>
      </c>
      <c r="E66" s="1724">
        <f>SUM(G66:L66)</f>
        <v>75</v>
      </c>
      <c r="F66" s="1724"/>
      <c r="G66" s="1724">
        <v>74</v>
      </c>
      <c r="H66" s="1724">
        <v>1</v>
      </c>
      <c r="I66" s="1740" t="s">
        <v>31</v>
      </c>
      <c r="J66" s="1740" t="s">
        <v>31</v>
      </c>
      <c r="K66" s="1740" t="s">
        <v>31</v>
      </c>
      <c r="L66" s="1740" t="s">
        <v>31</v>
      </c>
      <c r="M66" s="1727"/>
      <c r="N66" s="1738"/>
    </row>
    <row r="67" spans="2:14" s="1727" customFormat="1" ht="14.25" customHeight="1">
      <c r="B67" s="1729"/>
      <c r="C67" s="1729"/>
      <c r="D67" s="1725">
        <v>2023</v>
      </c>
      <c r="E67" s="1724">
        <f>SUM(G67:L67)</f>
        <v>67</v>
      </c>
      <c r="F67" s="1724"/>
      <c r="G67" s="1724">
        <v>65</v>
      </c>
      <c r="H67" s="1724">
        <v>2</v>
      </c>
      <c r="I67" s="1740" t="s">
        <v>31</v>
      </c>
      <c r="J67" s="1740" t="s">
        <v>31</v>
      </c>
      <c r="K67" s="1740" t="s">
        <v>31</v>
      </c>
      <c r="L67" s="1740" t="s">
        <v>31</v>
      </c>
      <c r="N67" s="1739"/>
    </row>
    <row r="68" spans="2:14" s="1727" customFormat="1" ht="14.25" customHeight="1">
      <c r="B68" s="1729"/>
      <c r="C68" s="1729"/>
      <c r="D68" s="1725"/>
      <c r="E68" s="1724"/>
      <c r="F68" s="1724"/>
      <c r="G68" s="1724"/>
      <c r="H68" s="1724"/>
      <c r="I68" s="1740"/>
      <c r="J68" s="1740"/>
      <c r="K68" s="1740"/>
      <c r="L68" s="1740"/>
      <c r="N68" s="1739"/>
    </row>
    <row r="69" spans="2:14" s="1727" customFormat="1" ht="14.25" customHeight="1">
      <c r="B69" s="1721" t="s">
        <v>1036</v>
      </c>
      <c r="C69" s="1729"/>
      <c r="D69" s="1723">
        <v>2021</v>
      </c>
      <c r="E69" s="1724">
        <v>76</v>
      </c>
      <c r="F69" s="1724"/>
      <c r="G69" s="1724">
        <v>65</v>
      </c>
      <c r="H69" s="1724">
        <v>11</v>
      </c>
      <c r="I69" s="1740" t="s">
        <v>31</v>
      </c>
      <c r="J69" s="1740" t="s">
        <v>31</v>
      </c>
      <c r="K69" s="1740" t="s">
        <v>31</v>
      </c>
      <c r="L69" s="1740" t="s">
        <v>31</v>
      </c>
      <c r="N69" s="1739"/>
    </row>
    <row r="70" spans="2:14" s="1727" customFormat="1" ht="14.25" customHeight="1">
      <c r="B70" s="1728" t="s">
        <v>1037</v>
      </c>
      <c r="C70" s="1729"/>
      <c r="D70" s="1725">
        <v>2022</v>
      </c>
      <c r="E70" s="1724">
        <f>SUM(G70:L70)</f>
        <v>75</v>
      </c>
      <c r="F70" s="1724"/>
      <c r="G70" s="1724">
        <v>74</v>
      </c>
      <c r="H70" s="1724">
        <v>1</v>
      </c>
      <c r="I70" s="1740" t="s">
        <v>31</v>
      </c>
      <c r="J70" s="1740" t="s">
        <v>31</v>
      </c>
      <c r="K70" s="1740" t="s">
        <v>31</v>
      </c>
      <c r="L70" s="1740" t="s">
        <v>31</v>
      </c>
      <c r="M70" s="1703"/>
      <c r="N70" s="1739"/>
    </row>
    <row r="71" spans="2:14" s="1703" customFormat="1" ht="14.25" customHeight="1">
      <c r="B71" s="1729"/>
      <c r="C71" s="1729"/>
      <c r="D71" s="1725">
        <v>2023</v>
      </c>
      <c r="E71" s="1724">
        <f>SUM(G71:L71)</f>
        <v>67</v>
      </c>
      <c r="F71" s="1724"/>
      <c r="G71" s="1724">
        <v>67</v>
      </c>
      <c r="H71" s="1724" t="s">
        <v>31</v>
      </c>
      <c r="I71" s="1740" t="s">
        <v>31</v>
      </c>
      <c r="J71" s="1740" t="s">
        <v>31</v>
      </c>
      <c r="K71" s="1740" t="s">
        <v>31</v>
      </c>
      <c r="L71" s="1740" t="s">
        <v>31</v>
      </c>
      <c r="M71" s="1727"/>
      <c r="N71" s="1738"/>
    </row>
    <row r="72" spans="2:14" s="1703" customFormat="1" ht="14.25" customHeight="1">
      <c r="B72" s="1729"/>
      <c r="C72" s="1729"/>
      <c r="D72" s="1725"/>
      <c r="E72" s="1724"/>
      <c r="F72" s="1724"/>
      <c r="G72" s="1724"/>
      <c r="H72" s="1724"/>
      <c r="I72" s="1740"/>
      <c r="J72" s="1740"/>
      <c r="K72" s="1740"/>
      <c r="L72" s="1740"/>
      <c r="M72" s="1727"/>
      <c r="N72" s="1738"/>
    </row>
    <row r="73" spans="2:14" s="1727" customFormat="1" ht="14.25" customHeight="1">
      <c r="B73" s="1721" t="s">
        <v>1038</v>
      </c>
      <c r="C73" s="1729"/>
      <c r="D73" s="1723">
        <v>2021</v>
      </c>
      <c r="E73" s="1724">
        <v>27</v>
      </c>
      <c r="F73" s="1724"/>
      <c r="G73" s="1724">
        <v>27</v>
      </c>
      <c r="H73" s="1724" t="s">
        <v>31</v>
      </c>
      <c r="I73" s="1740" t="s">
        <v>31</v>
      </c>
      <c r="J73" s="1740" t="s">
        <v>31</v>
      </c>
      <c r="K73" s="1740" t="s">
        <v>31</v>
      </c>
      <c r="L73" s="1740" t="s">
        <v>31</v>
      </c>
      <c r="N73" s="1739"/>
    </row>
    <row r="74" spans="2:14" s="1727" customFormat="1" ht="14.25" customHeight="1">
      <c r="B74" s="1728" t="s">
        <v>1039</v>
      </c>
      <c r="C74" s="1729"/>
      <c r="D74" s="1725">
        <v>2022</v>
      </c>
      <c r="E74" s="1724">
        <f>SUM(G74:L74)</f>
        <v>28</v>
      </c>
      <c r="F74" s="1724"/>
      <c r="G74" s="1724">
        <v>24</v>
      </c>
      <c r="H74" s="1724">
        <v>4</v>
      </c>
      <c r="I74" s="1740" t="s">
        <v>31</v>
      </c>
      <c r="J74" s="1740" t="s">
        <v>31</v>
      </c>
      <c r="K74" s="1740" t="s">
        <v>31</v>
      </c>
      <c r="L74" s="1740" t="s">
        <v>31</v>
      </c>
      <c r="N74" s="1739"/>
    </row>
    <row r="75" spans="2:14" s="1727" customFormat="1" ht="14.25" customHeight="1">
      <c r="B75" s="1729"/>
      <c r="C75" s="1729"/>
      <c r="D75" s="1725">
        <v>2023</v>
      </c>
      <c r="E75" s="1724">
        <f>SUM(G75:L75)</f>
        <v>27</v>
      </c>
      <c r="F75" s="1724"/>
      <c r="G75" s="1724">
        <v>25</v>
      </c>
      <c r="H75" s="1724">
        <v>2</v>
      </c>
      <c r="I75" s="1740" t="s">
        <v>31</v>
      </c>
      <c r="J75" s="1740" t="s">
        <v>31</v>
      </c>
      <c r="K75" s="1740" t="s">
        <v>31</v>
      </c>
      <c r="L75" s="1740" t="s">
        <v>31</v>
      </c>
      <c r="N75" s="1739"/>
    </row>
    <row r="76" spans="2:14" s="1727" customFormat="1" ht="14.25" customHeight="1">
      <c r="B76" s="1729"/>
      <c r="C76" s="1729"/>
      <c r="D76" s="1725"/>
      <c r="E76" s="1724"/>
      <c r="F76" s="1724"/>
      <c r="G76" s="1724"/>
      <c r="H76" s="1724"/>
      <c r="I76" s="1740"/>
      <c r="J76" s="1740"/>
      <c r="K76" s="1740"/>
      <c r="L76" s="1740"/>
      <c r="N76" s="1739"/>
    </row>
    <row r="77" spans="2:14" s="1703" customFormat="1" ht="14.25" customHeight="1">
      <c r="B77" s="1721" t="s">
        <v>1040</v>
      </c>
      <c r="C77" s="1729"/>
      <c r="D77" s="1723">
        <v>2021</v>
      </c>
      <c r="E77" s="1724">
        <v>27</v>
      </c>
      <c r="F77" s="1724"/>
      <c r="G77" s="1724">
        <v>27</v>
      </c>
      <c r="H77" s="1740" t="s">
        <v>31</v>
      </c>
      <c r="I77" s="1740" t="s">
        <v>31</v>
      </c>
      <c r="J77" s="1740" t="s">
        <v>31</v>
      </c>
      <c r="K77" s="1740" t="s">
        <v>31</v>
      </c>
      <c r="L77" s="1740" t="s">
        <v>31</v>
      </c>
      <c r="M77" s="1727"/>
      <c r="N77" s="1732"/>
    </row>
    <row r="78" spans="2:14" s="1727" customFormat="1" ht="14.25" customHeight="1">
      <c r="B78" s="1728" t="s">
        <v>1041</v>
      </c>
      <c r="C78" s="1729"/>
      <c r="D78" s="1725">
        <v>2022</v>
      </c>
      <c r="E78" s="1724">
        <f>SUM(G78:L78)</f>
        <v>28</v>
      </c>
      <c r="F78" s="1724"/>
      <c r="G78" s="1724">
        <v>26</v>
      </c>
      <c r="H78" s="1724">
        <v>2</v>
      </c>
      <c r="I78" s="1740" t="s">
        <v>31</v>
      </c>
      <c r="J78" s="1740" t="s">
        <v>31</v>
      </c>
      <c r="K78" s="1740" t="s">
        <v>31</v>
      </c>
      <c r="L78" s="1740" t="s">
        <v>31</v>
      </c>
      <c r="N78" s="1735"/>
    </row>
    <row r="79" spans="2:14" s="1727" customFormat="1" ht="14.25" customHeight="1">
      <c r="B79" s="1729"/>
      <c r="C79" s="1729"/>
      <c r="D79" s="1725">
        <v>2023</v>
      </c>
      <c r="E79" s="1724">
        <f>SUM(G79:L79)</f>
        <v>27</v>
      </c>
      <c r="F79" s="1724"/>
      <c r="G79" s="1724">
        <v>23</v>
      </c>
      <c r="H79" s="1724">
        <v>4</v>
      </c>
      <c r="I79" s="1740" t="s">
        <v>31</v>
      </c>
      <c r="J79" s="1740" t="s">
        <v>31</v>
      </c>
      <c r="K79" s="1740" t="s">
        <v>31</v>
      </c>
      <c r="L79" s="1740" t="s">
        <v>31</v>
      </c>
      <c r="N79" s="1735"/>
    </row>
    <row r="80" spans="2:14" s="1727" customFormat="1" ht="14.25" customHeight="1">
      <c r="B80" s="1729"/>
      <c r="C80" s="1729"/>
      <c r="D80" s="1725"/>
      <c r="E80" s="1724"/>
      <c r="F80" s="1724"/>
      <c r="G80" s="1740"/>
      <c r="H80" s="1740"/>
      <c r="I80" s="1740"/>
      <c r="J80" s="1740"/>
      <c r="K80" s="1740"/>
      <c r="L80" s="1740"/>
      <c r="N80" s="1735"/>
    </row>
    <row r="81" spans="1:13" ht="2.25" customHeight="1" thickBot="1">
      <c r="B81" s="1741"/>
      <c r="C81" s="1741"/>
      <c r="D81" s="1742"/>
      <c r="E81" s="1743"/>
      <c r="F81" s="1743"/>
      <c r="G81" s="1743"/>
      <c r="H81" s="1743"/>
      <c r="I81" s="1743"/>
      <c r="J81" s="1743"/>
      <c r="K81" s="1743"/>
      <c r="L81" s="1743"/>
      <c r="M81" s="1743"/>
    </row>
    <row r="82" spans="1:13" s="1746" customFormat="1" ht="15" customHeight="1">
      <c r="A82" s="1744"/>
      <c r="B82" s="1745" t="s">
        <v>1254</v>
      </c>
      <c r="D82" s="1747"/>
      <c r="G82" s="1748"/>
      <c r="H82" s="1748"/>
      <c r="M82" s="1749" t="s">
        <v>32</v>
      </c>
    </row>
    <row r="83" spans="1:13" s="1746" customFormat="1" ht="12" customHeight="1">
      <c r="D83" s="1747"/>
      <c r="G83" s="1750"/>
      <c r="H83" s="1750"/>
      <c r="M83" s="1751" t="s">
        <v>33</v>
      </c>
    </row>
    <row r="84" spans="1:13" s="1752" customFormat="1" ht="12" customHeight="1">
      <c r="B84" s="1753" t="s">
        <v>1255</v>
      </c>
      <c r="D84" s="1754"/>
      <c r="M84" s="1749"/>
    </row>
    <row r="85" spans="1:13" s="1752" customFormat="1" ht="12" customHeight="1">
      <c r="B85" s="1755" t="s">
        <v>1256</v>
      </c>
      <c r="D85" s="1754"/>
      <c r="M85" s="1756"/>
    </row>
  </sheetData>
  <mergeCells count="6">
    <mergeCell ref="G6:M6"/>
    <mergeCell ref="G7:M7"/>
    <mergeCell ref="H8:I8"/>
    <mergeCell ref="J8:K8"/>
    <mergeCell ref="H9:I9"/>
    <mergeCell ref="J9:K9"/>
  </mergeCell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503F-2BC4-40FF-AD38-3927C7354A3B}">
  <sheetPr>
    <tabColor rgb="FF92D050"/>
  </sheetPr>
  <dimension ref="A1:N85"/>
  <sheetViews>
    <sheetView showGridLines="0" view="pageBreakPreview" zoomScaleNormal="100" workbookViewId="0">
      <selection activeCell="H23" sqref="H23"/>
    </sheetView>
  </sheetViews>
  <sheetFormatPr defaultColWidth="9.140625" defaultRowHeight="16.5"/>
  <cols>
    <col min="1" max="1" width="1.5703125" style="1689" customWidth="1"/>
    <col min="2" max="2" width="12.140625" style="1689" customWidth="1"/>
    <col min="3" max="3" width="20.85546875" style="1689" customWidth="1"/>
    <col min="4" max="4" width="11.5703125" style="1690" customWidth="1"/>
    <col min="5" max="5" width="10.5703125" style="1689" customWidth="1"/>
    <col min="6" max="6" width="2.5703125" style="1689" customWidth="1"/>
    <col min="7" max="7" width="12.42578125" style="1689" customWidth="1"/>
    <col min="8" max="11" width="10.5703125" style="1689" customWidth="1"/>
    <col min="12" max="12" width="8.85546875" style="1689" customWidth="1"/>
    <col min="13" max="13" width="1.140625" style="1689" customWidth="1"/>
    <col min="14" max="14" width="0.5703125" style="1689" customWidth="1"/>
    <col min="15" max="16384" width="9.140625" style="1689"/>
  </cols>
  <sheetData>
    <row r="1" spans="1:14" ht="15" customHeight="1">
      <c r="G1" s="1691"/>
      <c r="H1" s="1691"/>
      <c r="I1" s="1691"/>
      <c r="J1" s="1691"/>
      <c r="K1" s="1691"/>
      <c r="L1" s="1691"/>
      <c r="M1" s="1691"/>
      <c r="N1" s="1691"/>
    </row>
    <row r="2" spans="1:14" ht="15" customHeight="1">
      <c r="B2" s="1692" t="s">
        <v>1017</v>
      </c>
      <c r="C2" s="1693" t="s">
        <v>1252</v>
      </c>
      <c r="D2" s="1694"/>
      <c r="E2" s="1693"/>
      <c r="F2" s="1693"/>
      <c r="G2" s="1693"/>
      <c r="H2" s="1693"/>
    </row>
    <row r="3" spans="1:14" ht="15" customHeight="1">
      <c r="B3" s="1695" t="s">
        <v>1018</v>
      </c>
      <c r="C3" s="1696" t="s">
        <v>1253</v>
      </c>
      <c r="D3" s="1697"/>
      <c r="E3" s="1696"/>
      <c r="F3" s="1696"/>
      <c r="G3" s="1696"/>
      <c r="H3" s="1696"/>
      <c r="I3" s="1698"/>
      <c r="J3" s="1698"/>
      <c r="K3" s="1698"/>
      <c r="L3" s="1698"/>
      <c r="M3" s="1698"/>
      <c r="N3" s="1698"/>
    </row>
    <row r="4" spans="1:14" ht="9.75" customHeight="1" thickBot="1">
      <c r="B4" s="1696"/>
      <c r="C4" s="1696"/>
      <c r="D4" s="1697"/>
      <c r="E4" s="1696"/>
      <c r="F4" s="1696"/>
      <c r="G4" s="1696"/>
      <c r="H4" s="1696"/>
      <c r="I4" s="1698"/>
      <c r="J4" s="1698"/>
      <c r="K4" s="1698"/>
      <c r="L4" s="1698"/>
      <c r="M4" s="1698"/>
      <c r="N4" s="1698"/>
    </row>
    <row r="5" spans="1:14" ht="3.75" customHeight="1" thickTop="1">
      <c r="A5" s="1699"/>
      <c r="B5" s="1699"/>
      <c r="C5" s="1699"/>
      <c r="D5" s="1700"/>
      <c r="E5" s="1701"/>
      <c r="F5" s="1701"/>
      <c r="G5" s="1699"/>
      <c r="H5" s="1702"/>
      <c r="I5" s="1702"/>
      <c r="J5" s="1702"/>
      <c r="K5" s="1702"/>
      <c r="L5" s="1702"/>
      <c r="M5" s="1699"/>
    </row>
    <row r="6" spans="1:14" s="1703" customFormat="1" ht="15" customHeight="1">
      <c r="B6" s="1704" t="s">
        <v>169</v>
      </c>
      <c r="D6" s="1705" t="s">
        <v>3</v>
      </c>
      <c r="E6" s="1706" t="s">
        <v>4</v>
      </c>
      <c r="F6" s="1706"/>
      <c r="G6" s="1899" t="s">
        <v>58</v>
      </c>
      <c r="H6" s="1899"/>
      <c r="I6" s="1899"/>
      <c r="J6" s="1899"/>
      <c r="K6" s="1899"/>
      <c r="L6" s="1899"/>
      <c r="M6" s="1899"/>
    </row>
    <row r="7" spans="1:14" s="1703" customFormat="1" ht="15" customHeight="1">
      <c r="B7" s="1707" t="s">
        <v>170</v>
      </c>
      <c r="D7" s="1708" t="s">
        <v>8</v>
      </c>
      <c r="E7" s="1709" t="s">
        <v>9</v>
      </c>
      <c r="F7" s="1706"/>
      <c r="G7" s="1900" t="s">
        <v>60</v>
      </c>
      <c r="H7" s="1900"/>
      <c r="I7" s="1900"/>
      <c r="J7" s="1900"/>
      <c r="K7" s="1900"/>
      <c r="L7" s="1900"/>
      <c r="M7" s="1900"/>
    </row>
    <row r="8" spans="1:14" s="1703" customFormat="1" ht="15" customHeight="1">
      <c r="D8" s="1710"/>
      <c r="F8" s="1709"/>
      <c r="G8" s="1706" t="s">
        <v>171</v>
      </c>
      <c r="H8" s="1901" t="s">
        <v>172</v>
      </c>
      <c r="I8" s="1901"/>
      <c r="J8" s="1901" t="s">
        <v>173</v>
      </c>
      <c r="K8" s="1901"/>
      <c r="L8" s="1706" t="s">
        <v>174</v>
      </c>
      <c r="N8" s="1706"/>
    </row>
    <row r="9" spans="1:14" s="1703" customFormat="1" ht="15" customHeight="1">
      <c r="D9" s="1710"/>
      <c r="F9" s="1709"/>
      <c r="G9" s="1709" t="s">
        <v>175</v>
      </c>
      <c r="H9" s="1902" t="s">
        <v>176</v>
      </c>
      <c r="I9" s="1902"/>
      <c r="J9" s="1902" t="s">
        <v>177</v>
      </c>
      <c r="K9" s="1902"/>
      <c r="L9" s="1709" t="s">
        <v>178</v>
      </c>
      <c r="N9" s="1706"/>
    </row>
    <row r="10" spans="1:14" s="1703" customFormat="1" ht="15" customHeight="1">
      <c r="D10" s="1710"/>
      <c r="F10" s="1709"/>
      <c r="G10" s="1711" t="s">
        <v>179</v>
      </c>
      <c r="H10" s="1712" t="s">
        <v>180</v>
      </c>
      <c r="I10" s="1712" t="s">
        <v>181</v>
      </c>
      <c r="J10" s="1713" t="s">
        <v>94</v>
      </c>
      <c r="K10" s="1713" t="s">
        <v>95</v>
      </c>
      <c r="L10" s="1712" t="s">
        <v>182</v>
      </c>
      <c r="N10" s="1706"/>
    </row>
    <row r="11" spans="1:14" s="1703" customFormat="1" ht="3.75" customHeight="1">
      <c r="A11" s="1714"/>
      <c r="B11" s="1714"/>
      <c r="C11" s="1714"/>
      <c r="D11" s="1715"/>
      <c r="E11" s="1714"/>
      <c r="F11" s="1716"/>
      <c r="G11" s="1716"/>
      <c r="H11" s="1716"/>
      <c r="I11" s="1716"/>
      <c r="J11" s="1716"/>
      <c r="K11" s="1716"/>
      <c r="L11" s="1716"/>
      <c r="M11" s="1714"/>
      <c r="N11" s="1717"/>
    </row>
    <row r="12" spans="1:14" s="1703" customFormat="1" ht="5.25" customHeight="1">
      <c r="B12" s="1718"/>
      <c r="C12" s="1718"/>
      <c r="D12" s="1719"/>
      <c r="E12" s="1718"/>
      <c r="F12" s="1720"/>
      <c r="G12" s="1720"/>
      <c r="H12" s="1720"/>
      <c r="I12" s="1720"/>
      <c r="J12" s="1720"/>
      <c r="K12" s="1720"/>
      <c r="L12" s="1720"/>
      <c r="M12" s="1718"/>
      <c r="N12" s="1717"/>
    </row>
    <row r="13" spans="1:14" s="1703" customFormat="1" ht="14.25" customHeight="1">
      <c r="B13" s="1721" t="s">
        <v>1042</v>
      </c>
      <c r="C13" s="1729"/>
      <c r="D13" s="1723">
        <v>2021</v>
      </c>
      <c r="E13" s="1724">
        <v>21</v>
      </c>
      <c r="F13" s="1724"/>
      <c r="G13" s="1853">
        <v>20</v>
      </c>
      <c r="H13" s="1853">
        <v>1</v>
      </c>
      <c r="I13" s="1853" t="s">
        <v>31</v>
      </c>
      <c r="J13" s="1853" t="s">
        <v>31</v>
      </c>
      <c r="K13" s="1853" t="s">
        <v>31</v>
      </c>
      <c r="L13" s="1853" t="s">
        <v>31</v>
      </c>
      <c r="M13" s="1725"/>
      <c r="N13" s="1726"/>
    </row>
    <row r="14" spans="1:14" s="1727" customFormat="1" ht="14.25" customHeight="1">
      <c r="B14" s="1728" t="s">
        <v>1043</v>
      </c>
      <c r="C14" s="1729"/>
      <c r="D14" s="1725">
        <v>2022</v>
      </c>
      <c r="E14" s="1724">
        <f>SUM(G14:L14)</f>
        <v>30</v>
      </c>
      <c r="F14" s="1724"/>
      <c r="G14" s="1853">
        <v>30</v>
      </c>
      <c r="H14" s="1853" t="s">
        <v>31</v>
      </c>
      <c r="I14" s="1853" t="s">
        <v>31</v>
      </c>
      <c r="J14" s="1853" t="s">
        <v>31</v>
      </c>
      <c r="K14" s="1853" t="s">
        <v>31</v>
      </c>
      <c r="L14" s="1853" t="s">
        <v>31</v>
      </c>
      <c r="M14" s="1725"/>
      <c r="N14" s="1730"/>
    </row>
    <row r="15" spans="1:14" s="1727" customFormat="1" ht="14.25" customHeight="1">
      <c r="B15" s="1729"/>
      <c r="C15" s="1729"/>
      <c r="D15" s="1725">
        <v>2023</v>
      </c>
      <c r="E15" s="1724">
        <f>SUM(G15:L15)</f>
        <v>23</v>
      </c>
      <c r="F15" s="1724"/>
      <c r="G15" s="1853">
        <v>21</v>
      </c>
      <c r="H15" s="1853">
        <v>2</v>
      </c>
      <c r="I15" s="1853" t="s">
        <v>31</v>
      </c>
      <c r="J15" s="1853" t="s">
        <v>31</v>
      </c>
      <c r="K15" s="1853" t="s">
        <v>31</v>
      </c>
      <c r="L15" s="1853" t="s">
        <v>31</v>
      </c>
      <c r="M15" s="1725"/>
      <c r="N15" s="1730"/>
    </row>
    <row r="16" spans="1:14" s="1727" customFormat="1" ht="14.25" customHeight="1">
      <c r="B16" s="1729"/>
      <c r="C16" s="1729"/>
      <c r="D16" s="1725"/>
      <c r="E16" s="1724"/>
      <c r="F16" s="1724"/>
      <c r="G16" s="1853"/>
      <c r="H16" s="1853"/>
      <c r="I16" s="1853"/>
      <c r="J16" s="1853"/>
      <c r="K16" s="1853"/>
      <c r="L16" s="1853"/>
      <c r="M16" s="1725"/>
      <c r="N16" s="1730"/>
    </row>
    <row r="17" spans="2:14" s="1727" customFormat="1" ht="14.25" customHeight="1">
      <c r="B17" s="1721" t="s">
        <v>1044</v>
      </c>
      <c r="C17" s="1729"/>
      <c r="D17" s="1723">
        <v>2021</v>
      </c>
      <c r="E17" s="1724">
        <v>21</v>
      </c>
      <c r="F17" s="1724"/>
      <c r="G17" s="1853">
        <v>17</v>
      </c>
      <c r="H17" s="1853">
        <v>4</v>
      </c>
      <c r="I17" s="1853" t="s">
        <v>31</v>
      </c>
      <c r="J17" s="1853" t="s">
        <v>31</v>
      </c>
      <c r="K17" s="1853" t="s">
        <v>31</v>
      </c>
      <c r="L17" s="1853" t="s">
        <v>31</v>
      </c>
      <c r="M17" s="1725"/>
      <c r="N17" s="1730"/>
    </row>
    <row r="18" spans="2:14" s="1703" customFormat="1" ht="14.25" customHeight="1">
      <c r="B18" s="1728" t="s">
        <v>1045</v>
      </c>
      <c r="C18" s="1729"/>
      <c r="D18" s="1725">
        <v>2022</v>
      </c>
      <c r="E18" s="1724">
        <f>SUM(G18:L18)</f>
        <v>30</v>
      </c>
      <c r="F18" s="1724"/>
      <c r="G18" s="1853">
        <v>30</v>
      </c>
      <c r="H18" s="1853" t="s">
        <v>31</v>
      </c>
      <c r="I18" s="1853" t="s">
        <v>31</v>
      </c>
      <c r="J18" s="1853" t="s">
        <v>31</v>
      </c>
      <c r="K18" s="1853" t="s">
        <v>31</v>
      </c>
      <c r="L18" s="1853" t="s">
        <v>31</v>
      </c>
      <c r="M18" s="1725"/>
      <c r="N18" s="1726"/>
    </row>
    <row r="19" spans="2:14" s="1727" customFormat="1" ht="14.25" customHeight="1">
      <c r="B19" s="1729"/>
      <c r="C19" s="1729"/>
      <c r="D19" s="1725">
        <v>2023</v>
      </c>
      <c r="E19" s="1724">
        <f>SUM(G19:L19)</f>
        <v>23</v>
      </c>
      <c r="F19" s="1724"/>
      <c r="G19" s="1853">
        <v>23</v>
      </c>
      <c r="H19" s="1853" t="s">
        <v>31</v>
      </c>
      <c r="I19" s="1853" t="s">
        <v>31</v>
      </c>
      <c r="J19" s="1853" t="s">
        <v>31</v>
      </c>
      <c r="K19" s="1853" t="s">
        <v>31</v>
      </c>
      <c r="L19" s="1853" t="s">
        <v>31</v>
      </c>
      <c r="M19" s="1725"/>
      <c r="N19" s="1730"/>
    </row>
    <row r="20" spans="2:14" s="1727" customFormat="1" ht="14.25" customHeight="1">
      <c r="B20" s="1729"/>
      <c r="C20" s="1729"/>
      <c r="D20" s="1725"/>
      <c r="E20" s="1724"/>
      <c r="F20" s="1724"/>
      <c r="G20" s="1853"/>
      <c r="H20" s="1853"/>
      <c r="I20" s="1853"/>
      <c r="J20" s="1853"/>
      <c r="K20" s="1853"/>
      <c r="L20" s="1853"/>
      <c r="M20" s="1725"/>
      <c r="N20" s="1730"/>
    </row>
    <row r="21" spans="2:14" s="1727" customFormat="1" ht="14.25" customHeight="1">
      <c r="B21" s="1721" t="s">
        <v>1046</v>
      </c>
      <c r="C21" s="1729"/>
      <c r="D21" s="1723">
        <v>2021</v>
      </c>
      <c r="E21" s="1724">
        <v>28</v>
      </c>
      <c r="F21" s="1724"/>
      <c r="G21" s="1853">
        <v>19</v>
      </c>
      <c r="H21" s="1853">
        <v>9</v>
      </c>
      <c r="I21" s="1853" t="s">
        <v>31</v>
      </c>
      <c r="J21" s="1853" t="s">
        <v>31</v>
      </c>
      <c r="K21" s="1853" t="s">
        <v>31</v>
      </c>
      <c r="L21" s="1853" t="s">
        <v>31</v>
      </c>
      <c r="M21" s="1725"/>
      <c r="N21" s="1730"/>
    </row>
    <row r="22" spans="2:14" s="1727" customFormat="1" ht="14.25" customHeight="1">
      <c r="B22" s="1728" t="s">
        <v>1047</v>
      </c>
      <c r="C22" s="1729"/>
      <c r="D22" s="1725">
        <v>2022</v>
      </c>
      <c r="E22" s="1724">
        <f>SUM(G22:L22)</f>
        <v>17</v>
      </c>
      <c r="F22" s="1724"/>
      <c r="G22" s="1853">
        <v>17</v>
      </c>
      <c r="H22" s="1853" t="s">
        <v>31</v>
      </c>
      <c r="I22" s="1853" t="s">
        <v>31</v>
      </c>
      <c r="J22" s="1853" t="s">
        <v>31</v>
      </c>
      <c r="K22" s="1853" t="s">
        <v>31</v>
      </c>
      <c r="L22" s="1853" t="s">
        <v>31</v>
      </c>
      <c r="M22" s="1725"/>
      <c r="N22" s="1730"/>
    </row>
    <row r="23" spans="2:14" s="1703" customFormat="1" ht="14.25" customHeight="1">
      <c r="B23" s="1729"/>
      <c r="C23" s="1729"/>
      <c r="D23" s="1725">
        <v>2023</v>
      </c>
      <c r="E23" s="1724">
        <f>SUM(G23:L23)</f>
        <v>17</v>
      </c>
      <c r="F23" s="1724"/>
      <c r="G23" s="1853">
        <v>12</v>
      </c>
      <c r="H23" s="1853">
        <v>5</v>
      </c>
      <c r="I23" s="1853" t="s">
        <v>31</v>
      </c>
      <c r="J23" s="1853" t="s">
        <v>31</v>
      </c>
      <c r="K23" s="1853" t="s">
        <v>31</v>
      </c>
      <c r="L23" s="1853" t="s">
        <v>31</v>
      </c>
      <c r="M23" s="1725"/>
      <c r="N23" s="1732"/>
    </row>
    <row r="24" spans="2:14" s="1703" customFormat="1" ht="14.25" customHeight="1">
      <c r="B24" s="1729"/>
      <c r="C24" s="1729"/>
      <c r="D24" s="1725"/>
      <c r="E24" s="1724"/>
      <c r="F24" s="1724"/>
      <c r="G24" s="1853"/>
      <c r="H24" s="1853"/>
      <c r="I24" s="1853"/>
      <c r="J24" s="1853"/>
      <c r="K24" s="1853"/>
      <c r="L24" s="1853"/>
      <c r="M24" s="1725"/>
      <c r="N24" s="1732"/>
    </row>
    <row r="25" spans="2:14" s="1727" customFormat="1" ht="14.25" customHeight="1">
      <c r="B25" s="1721" t="s">
        <v>1048</v>
      </c>
      <c r="C25" s="1729"/>
      <c r="D25" s="1723">
        <v>2021</v>
      </c>
      <c r="E25" s="1724">
        <v>28</v>
      </c>
      <c r="F25" s="1724"/>
      <c r="G25" s="1853">
        <v>20</v>
      </c>
      <c r="H25" s="1853">
        <v>8</v>
      </c>
      <c r="I25" s="1853" t="s">
        <v>31</v>
      </c>
      <c r="J25" s="1853" t="s">
        <v>31</v>
      </c>
      <c r="K25" s="1853" t="s">
        <v>31</v>
      </c>
      <c r="L25" s="1853" t="s">
        <v>31</v>
      </c>
      <c r="M25" s="1725"/>
      <c r="N25" s="1730"/>
    </row>
    <row r="26" spans="2:14" s="1727" customFormat="1" ht="14.25" customHeight="1">
      <c r="B26" s="1728" t="s">
        <v>1049</v>
      </c>
      <c r="C26" s="1729"/>
      <c r="D26" s="1725">
        <v>2022</v>
      </c>
      <c r="E26" s="1724">
        <f>SUM(G26:L26)</f>
        <v>17</v>
      </c>
      <c r="F26" s="1724"/>
      <c r="G26" s="1853">
        <v>17</v>
      </c>
      <c r="H26" s="1853" t="s">
        <v>31</v>
      </c>
      <c r="I26" s="1853" t="s">
        <v>31</v>
      </c>
      <c r="J26" s="1853" t="s">
        <v>31</v>
      </c>
      <c r="K26" s="1853" t="s">
        <v>31</v>
      </c>
      <c r="L26" s="1853" t="s">
        <v>31</v>
      </c>
      <c r="M26" s="1725"/>
      <c r="N26" s="1730"/>
    </row>
    <row r="27" spans="2:14" s="1727" customFormat="1" ht="14.25" customHeight="1">
      <c r="B27" s="1729"/>
      <c r="C27" s="1729"/>
      <c r="D27" s="1725">
        <v>2023</v>
      </c>
      <c r="E27" s="1724">
        <f>SUM(G27:L27)</f>
        <v>17</v>
      </c>
      <c r="F27" s="1724"/>
      <c r="G27" s="1853">
        <v>17</v>
      </c>
      <c r="H27" s="1853" t="s">
        <v>31</v>
      </c>
      <c r="I27" s="1853" t="s">
        <v>31</v>
      </c>
      <c r="J27" s="1853" t="s">
        <v>31</v>
      </c>
      <c r="K27" s="1853" t="s">
        <v>31</v>
      </c>
      <c r="L27" s="1853" t="s">
        <v>31</v>
      </c>
      <c r="M27" s="1725"/>
      <c r="N27" s="1730"/>
    </row>
    <row r="28" spans="2:14" s="1727" customFormat="1" ht="14.25" customHeight="1">
      <c r="B28" s="1729"/>
      <c r="C28" s="1729"/>
      <c r="D28" s="1725"/>
      <c r="E28" s="1724"/>
      <c r="F28" s="1724"/>
      <c r="G28" s="1853"/>
      <c r="H28" s="1853"/>
      <c r="I28" s="1853"/>
      <c r="J28" s="1853"/>
      <c r="K28" s="1853"/>
      <c r="L28" s="1853"/>
      <c r="M28" s="1725"/>
      <c r="N28" s="1730"/>
    </row>
    <row r="29" spans="2:14" s="1703" customFormat="1" ht="14.25" customHeight="1">
      <c r="B29" s="1721" t="s">
        <v>1050</v>
      </c>
      <c r="C29" s="1729"/>
      <c r="D29" s="1723">
        <v>2021</v>
      </c>
      <c r="E29" s="1724">
        <v>194</v>
      </c>
      <c r="F29" s="1724"/>
      <c r="G29" s="1853">
        <v>193</v>
      </c>
      <c r="H29" s="1853" t="s">
        <v>31</v>
      </c>
      <c r="I29" s="1853" t="s">
        <v>31</v>
      </c>
      <c r="J29" s="1853" t="s">
        <v>31</v>
      </c>
      <c r="K29" s="1853" t="s">
        <v>31</v>
      </c>
      <c r="L29" s="1853">
        <v>1</v>
      </c>
      <c r="M29" s="1725"/>
      <c r="N29" s="1733"/>
    </row>
    <row r="30" spans="2:14" s="1727" customFormat="1" ht="14.25" customHeight="1">
      <c r="B30" s="1728" t="s">
        <v>1051</v>
      </c>
      <c r="C30" s="1729"/>
      <c r="D30" s="1725">
        <v>2022</v>
      </c>
      <c r="E30" s="1724">
        <f>SUM(G30:L30)</f>
        <v>150</v>
      </c>
      <c r="F30" s="1724"/>
      <c r="G30" s="1853">
        <v>150</v>
      </c>
      <c r="H30" s="1853" t="s">
        <v>31</v>
      </c>
      <c r="I30" s="1853" t="s">
        <v>31</v>
      </c>
      <c r="J30" s="1853" t="s">
        <v>31</v>
      </c>
      <c r="K30" s="1853" t="s">
        <v>31</v>
      </c>
      <c r="L30" s="1853" t="s">
        <v>31</v>
      </c>
      <c r="M30" s="1725"/>
      <c r="N30" s="1735"/>
    </row>
    <row r="31" spans="2:14" s="1727" customFormat="1" ht="14.25" customHeight="1">
      <c r="B31" s="1728"/>
      <c r="C31" s="1729"/>
      <c r="D31" s="1725">
        <v>2023</v>
      </c>
      <c r="E31" s="1724">
        <f>SUM(G31:L31)</f>
        <v>171</v>
      </c>
      <c r="F31" s="1724"/>
      <c r="G31" s="1853">
        <v>171</v>
      </c>
      <c r="H31" s="1853" t="s">
        <v>31</v>
      </c>
      <c r="I31" s="1853" t="s">
        <v>31</v>
      </c>
      <c r="J31" s="1853" t="s">
        <v>31</v>
      </c>
      <c r="K31" s="1853" t="s">
        <v>31</v>
      </c>
      <c r="L31" s="1853" t="s">
        <v>31</v>
      </c>
      <c r="M31" s="1725"/>
      <c r="N31" s="1735"/>
    </row>
    <row r="32" spans="2:14" s="1727" customFormat="1" ht="14.25" customHeight="1">
      <c r="G32" s="1853"/>
      <c r="H32" s="1853"/>
      <c r="I32" s="1853"/>
      <c r="J32" s="1853"/>
      <c r="K32" s="1853"/>
      <c r="L32" s="1853"/>
      <c r="M32" s="1725"/>
      <c r="N32" s="1735"/>
    </row>
    <row r="33" spans="2:14" s="1727" customFormat="1" ht="14.25" customHeight="1">
      <c r="B33" s="1861" t="s">
        <v>1052</v>
      </c>
      <c r="D33" s="1852">
        <v>2021</v>
      </c>
      <c r="E33" s="1853">
        <v>79</v>
      </c>
      <c r="F33" s="1853"/>
      <c r="G33" s="1853">
        <v>69</v>
      </c>
      <c r="H33" s="1853">
        <v>10</v>
      </c>
      <c r="I33" s="1853" t="s">
        <v>31</v>
      </c>
      <c r="J33" s="1853" t="s">
        <v>31</v>
      </c>
      <c r="K33" s="1853" t="s">
        <v>31</v>
      </c>
      <c r="L33" s="1853" t="s">
        <v>31</v>
      </c>
      <c r="M33" s="1725"/>
      <c r="N33" s="1735"/>
    </row>
    <row r="34" spans="2:14" s="1703" customFormat="1" ht="14.25" customHeight="1">
      <c r="B34" s="1863" t="s">
        <v>1053</v>
      </c>
      <c r="D34" s="1853">
        <v>2022</v>
      </c>
      <c r="E34" s="1740">
        <f>SUM(G34:L34)</f>
        <v>66</v>
      </c>
      <c r="F34" s="1853"/>
      <c r="G34" s="1853">
        <v>55</v>
      </c>
      <c r="H34" s="1853">
        <v>11</v>
      </c>
      <c r="I34" s="1853" t="s">
        <v>31</v>
      </c>
      <c r="J34" s="1853" t="s">
        <v>31</v>
      </c>
      <c r="K34" s="1853" t="s">
        <v>31</v>
      </c>
      <c r="L34" s="1853" t="s">
        <v>31</v>
      </c>
      <c r="M34" s="1725"/>
      <c r="N34" s="1732"/>
    </row>
    <row r="35" spans="2:14" s="1727" customFormat="1" ht="14.25" customHeight="1">
      <c r="D35" s="1853">
        <v>2023</v>
      </c>
      <c r="E35" s="1740">
        <f>SUM(G35:L35)</f>
        <v>71</v>
      </c>
      <c r="F35" s="1853"/>
      <c r="G35" s="1853">
        <v>61</v>
      </c>
      <c r="H35" s="1853">
        <v>10</v>
      </c>
      <c r="I35" s="1853" t="s">
        <v>31</v>
      </c>
      <c r="J35" s="1853" t="s">
        <v>31</v>
      </c>
      <c r="K35" s="1853" t="s">
        <v>31</v>
      </c>
      <c r="L35" s="1853" t="s">
        <v>31</v>
      </c>
      <c r="M35" s="1725"/>
      <c r="N35" s="1737"/>
    </row>
    <row r="36" spans="2:14" s="1727" customFormat="1" ht="14.25" customHeight="1">
      <c r="D36" s="1853"/>
      <c r="E36" s="1740"/>
      <c r="F36" s="1853"/>
      <c r="G36" s="1853"/>
      <c r="H36" s="1853"/>
      <c r="I36" s="1853"/>
      <c r="J36" s="1853"/>
      <c r="K36" s="1853"/>
      <c r="L36" s="1853"/>
      <c r="M36" s="1725"/>
      <c r="N36" s="1737"/>
    </row>
    <row r="37" spans="2:14" s="1727" customFormat="1" ht="14.25" customHeight="1">
      <c r="B37" s="1861" t="s">
        <v>1054</v>
      </c>
      <c r="D37" s="1852">
        <v>2021</v>
      </c>
      <c r="E37" s="1853">
        <v>79</v>
      </c>
      <c r="F37" s="1853"/>
      <c r="G37" s="1853">
        <v>79</v>
      </c>
      <c r="H37" s="1853" t="s">
        <v>31</v>
      </c>
      <c r="I37" s="1853" t="s">
        <v>31</v>
      </c>
      <c r="J37" s="1853" t="s">
        <v>31</v>
      </c>
      <c r="K37" s="1853" t="s">
        <v>31</v>
      </c>
      <c r="L37" s="1853" t="s">
        <v>31</v>
      </c>
      <c r="M37" s="1725"/>
      <c r="N37" s="1737"/>
    </row>
    <row r="38" spans="2:14" s="1727" customFormat="1" ht="14.25" customHeight="1">
      <c r="B38" s="1734" t="s">
        <v>1055</v>
      </c>
      <c r="D38" s="1853">
        <v>2022</v>
      </c>
      <c r="E38" s="1740">
        <f>SUM(G38:L38)</f>
        <v>66</v>
      </c>
      <c r="F38" s="1853"/>
      <c r="G38" s="1853">
        <v>51</v>
      </c>
      <c r="H38" s="1853">
        <v>15</v>
      </c>
      <c r="I38" s="1853" t="s">
        <v>31</v>
      </c>
      <c r="J38" s="1853" t="s">
        <v>31</v>
      </c>
      <c r="K38" s="1853" t="s">
        <v>31</v>
      </c>
      <c r="L38" s="1853" t="s">
        <v>31</v>
      </c>
      <c r="M38" s="1725"/>
      <c r="N38" s="1737"/>
    </row>
    <row r="39" spans="2:14" s="1703" customFormat="1" ht="14.25" customHeight="1">
      <c r="D39" s="1853">
        <v>2023</v>
      </c>
      <c r="E39" s="1740">
        <f>SUM(G39:L39)</f>
        <v>71</v>
      </c>
      <c r="F39" s="1853"/>
      <c r="G39" s="1853">
        <v>67</v>
      </c>
      <c r="H39" s="1853">
        <v>4</v>
      </c>
      <c r="I39" s="1853" t="s">
        <v>31</v>
      </c>
      <c r="J39" s="1853" t="s">
        <v>31</v>
      </c>
      <c r="K39" s="1853" t="s">
        <v>31</v>
      </c>
      <c r="L39" s="1853" t="s">
        <v>31</v>
      </c>
      <c r="M39" s="1725"/>
      <c r="N39" s="1738"/>
    </row>
    <row r="40" spans="2:14" s="1703" customFormat="1" ht="14.25" customHeight="1">
      <c r="D40" s="1853"/>
      <c r="E40" s="1740"/>
      <c r="F40" s="1853"/>
      <c r="G40" s="1853"/>
      <c r="H40" s="1853"/>
      <c r="I40" s="1853"/>
      <c r="J40" s="1853"/>
      <c r="K40" s="1853"/>
      <c r="L40" s="1853"/>
      <c r="M40" s="1725"/>
      <c r="N40" s="1738"/>
    </row>
    <row r="41" spans="2:14" s="1727" customFormat="1" ht="14.25" customHeight="1">
      <c r="B41" s="1861" t="s">
        <v>1056</v>
      </c>
      <c r="D41" s="1852">
        <v>2021</v>
      </c>
      <c r="E41" s="1853">
        <v>79</v>
      </c>
      <c r="F41" s="1853"/>
      <c r="G41" s="1853">
        <v>79</v>
      </c>
      <c r="H41" s="1853" t="s">
        <v>31</v>
      </c>
      <c r="I41" s="1853" t="s">
        <v>31</v>
      </c>
      <c r="J41" s="1853" t="s">
        <v>31</v>
      </c>
      <c r="K41" s="1853" t="s">
        <v>31</v>
      </c>
      <c r="L41" s="1853" t="s">
        <v>31</v>
      </c>
      <c r="M41" s="1725"/>
      <c r="N41" s="1739"/>
    </row>
    <row r="42" spans="2:14" s="1727" customFormat="1" ht="14.25" customHeight="1">
      <c r="B42" s="1734" t="s">
        <v>1057</v>
      </c>
      <c r="D42" s="1853">
        <v>2022</v>
      </c>
      <c r="E42" s="1740">
        <f>SUM(G42:L42)</f>
        <v>66</v>
      </c>
      <c r="F42" s="1853"/>
      <c r="G42" s="1853">
        <v>66</v>
      </c>
      <c r="H42" s="1853" t="s">
        <v>31</v>
      </c>
      <c r="I42" s="1853" t="s">
        <v>31</v>
      </c>
      <c r="J42" s="1853" t="s">
        <v>31</v>
      </c>
      <c r="K42" s="1853" t="s">
        <v>31</v>
      </c>
      <c r="L42" s="1853" t="s">
        <v>31</v>
      </c>
      <c r="M42" s="1725"/>
      <c r="N42" s="1739"/>
    </row>
    <row r="43" spans="2:14" s="1727" customFormat="1" ht="14.25" customHeight="1">
      <c r="D43" s="1853">
        <v>2023</v>
      </c>
      <c r="E43" s="1740">
        <f>SUM(G43:L43)</f>
        <v>71</v>
      </c>
      <c r="F43" s="1853"/>
      <c r="G43" s="1853">
        <v>71</v>
      </c>
      <c r="H43" s="1853" t="s">
        <v>31</v>
      </c>
      <c r="I43" s="1853" t="s">
        <v>31</v>
      </c>
      <c r="J43" s="1853" t="s">
        <v>31</v>
      </c>
      <c r="K43" s="1853" t="s">
        <v>31</v>
      </c>
      <c r="L43" s="1853" t="s">
        <v>31</v>
      </c>
      <c r="M43" s="1725"/>
      <c r="N43" s="1739"/>
    </row>
    <row r="44" spans="2:14" s="1727" customFormat="1" ht="14.25" customHeight="1">
      <c r="D44" s="1853"/>
      <c r="E44" s="1740"/>
      <c r="F44" s="1853"/>
      <c r="G44" s="1853"/>
      <c r="H44" s="1853"/>
      <c r="I44" s="1853"/>
      <c r="J44" s="1853"/>
      <c r="K44" s="1853"/>
      <c r="L44" s="1853"/>
      <c r="M44" s="1725"/>
      <c r="N44" s="1739"/>
    </row>
    <row r="45" spans="2:14" s="1703" customFormat="1" ht="14.25" customHeight="1">
      <c r="B45" s="1861" t="s">
        <v>1058</v>
      </c>
      <c r="D45" s="1852">
        <v>2021</v>
      </c>
      <c r="E45" s="1853">
        <v>59</v>
      </c>
      <c r="F45" s="1853"/>
      <c r="G45" s="1853">
        <v>59</v>
      </c>
      <c r="H45" s="1853" t="s">
        <v>31</v>
      </c>
      <c r="I45" s="1853" t="s">
        <v>31</v>
      </c>
      <c r="J45" s="1853" t="s">
        <v>31</v>
      </c>
      <c r="K45" s="1853" t="s">
        <v>31</v>
      </c>
      <c r="L45" s="1853" t="s">
        <v>31</v>
      </c>
      <c r="M45" s="1725"/>
      <c r="N45" s="1738"/>
    </row>
    <row r="46" spans="2:14" s="1727" customFormat="1" ht="14.25" customHeight="1">
      <c r="B46" s="1734" t="s">
        <v>200</v>
      </c>
      <c r="D46" s="1853">
        <v>2022</v>
      </c>
      <c r="E46" s="1740">
        <f>SUM(G46:L46)</f>
        <v>44</v>
      </c>
      <c r="F46" s="1853"/>
      <c r="G46" s="1853">
        <v>44</v>
      </c>
      <c r="H46" s="1853" t="s">
        <v>31</v>
      </c>
      <c r="I46" s="1853" t="s">
        <v>31</v>
      </c>
      <c r="J46" s="1853" t="s">
        <v>31</v>
      </c>
      <c r="K46" s="1853" t="s">
        <v>31</v>
      </c>
      <c r="L46" s="1853" t="s">
        <v>31</v>
      </c>
      <c r="M46" s="1725"/>
      <c r="N46" s="1739"/>
    </row>
    <row r="47" spans="2:14" s="1727" customFormat="1" ht="14.25" customHeight="1">
      <c r="D47" s="1853">
        <v>2023</v>
      </c>
      <c r="E47" s="1740">
        <f>SUM(G47:L47)</f>
        <v>56</v>
      </c>
      <c r="F47" s="1853"/>
      <c r="G47" s="1853">
        <v>56</v>
      </c>
      <c r="H47" s="1853" t="s">
        <v>31</v>
      </c>
      <c r="I47" s="1853" t="s">
        <v>31</v>
      </c>
      <c r="J47" s="1853" t="s">
        <v>31</v>
      </c>
      <c r="K47" s="1853" t="s">
        <v>31</v>
      </c>
      <c r="L47" s="1853" t="s">
        <v>31</v>
      </c>
      <c r="M47" s="1725"/>
      <c r="N47" s="1739"/>
    </row>
    <row r="48" spans="2:14" s="1727" customFormat="1" ht="14.25" customHeight="1">
      <c r="D48" s="1853"/>
      <c r="E48" s="1740"/>
      <c r="F48" s="1853"/>
      <c r="G48" s="1853"/>
      <c r="H48" s="1853"/>
      <c r="I48" s="1853"/>
      <c r="J48" s="1853"/>
      <c r="K48" s="1853"/>
      <c r="L48" s="1853"/>
      <c r="M48" s="1725"/>
      <c r="N48" s="1739"/>
    </row>
    <row r="49" spans="2:14" s="1727" customFormat="1" ht="14.25" customHeight="1">
      <c r="B49" s="1861" t="s">
        <v>1059</v>
      </c>
      <c r="D49" s="1852">
        <v>2021</v>
      </c>
      <c r="E49" s="1853">
        <v>59</v>
      </c>
      <c r="F49" s="1853"/>
      <c r="G49" s="1853">
        <v>58</v>
      </c>
      <c r="H49" s="1853">
        <v>1</v>
      </c>
      <c r="I49" s="1853" t="s">
        <v>31</v>
      </c>
      <c r="J49" s="1853" t="s">
        <v>31</v>
      </c>
      <c r="K49" s="1853" t="s">
        <v>31</v>
      </c>
      <c r="L49" s="1853" t="s">
        <v>31</v>
      </c>
      <c r="M49" s="1725"/>
      <c r="N49" s="1739"/>
    </row>
    <row r="50" spans="2:14" s="1703" customFormat="1" ht="14.25" customHeight="1">
      <c r="B50" s="1734" t="s">
        <v>1060</v>
      </c>
      <c r="D50" s="1853">
        <v>2022</v>
      </c>
      <c r="E50" s="1740">
        <f>SUM(G50:L50)</f>
        <v>44</v>
      </c>
      <c r="F50" s="1853"/>
      <c r="G50" s="1853">
        <v>44</v>
      </c>
      <c r="H50" s="1853" t="s">
        <v>31</v>
      </c>
      <c r="I50" s="1853" t="s">
        <v>31</v>
      </c>
      <c r="J50" s="1853" t="s">
        <v>31</v>
      </c>
      <c r="K50" s="1853" t="s">
        <v>31</v>
      </c>
      <c r="L50" s="1853" t="s">
        <v>31</v>
      </c>
      <c r="M50" s="1725"/>
      <c r="N50" s="1738"/>
    </row>
    <row r="51" spans="2:14" s="1727" customFormat="1" ht="14.25" customHeight="1">
      <c r="D51" s="1853">
        <v>2023</v>
      </c>
      <c r="E51" s="1740">
        <f>SUM(G51:L51)</f>
        <v>56</v>
      </c>
      <c r="F51" s="1853"/>
      <c r="G51" s="1853">
        <v>56</v>
      </c>
      <c r="H51" s="1853" t="s">
        <v>31</v>
      </c>
      <c r="I51" s="1853" t="s">
        <v>31</v>
      </c>
      <c r="J51" s="1853" t="s">
        <v>31</v>
      </c>
      <c r="K51" s="1853" t="s">
        <v>31</v>
      </c>
      <c r="L51" s="1853" t="s">
        <v>31</v>
      </c>
      <c r="M51" s="1725"/>
      <c r="N51" s="1739"/>
    </row>
    <row r="52" spans="2:14" s="1727" customFormat="1" ht="14.25" customHeight="1">
      <c r="D52" s="1853"/>
      <c r="E52" s="1740"/>
      <c r="F52" s="1853"/>
      <c r="G52" s="1853"/>
      <c r="H52" s="1853"/>
      <c r="I52" s="1853"/>
      <c r="J52" s="1853"/>
      <c r="K52" s="1853"/>
      <c r="L52" s="1853"/>
      <c r="M52" s="1725"/>
      <c r="N52" s="1739"/>
    </row>
    <row r="53" spans="2:14" s="1727" customFormat="1" ht="14.25" customHeight="1">
      <c r="B53" s="1861" t="s">
        <v>1061</v>
      </c>
      <c r="D53" s="1852">
        <v>2021</v>
      </c>
      <c r="E53" s="1853">
        <v>59</v>
      </c>
      <c r="F53" s="1853"/>
      <c r="G53" s="1853">
        <v>59</v>
      </c>
      <c r="H53" s="1853" t="s">
        <v>31</v>
      </c>
      <c r="I53" s="1853" t="s">
        <v>31</v>
      </c>
      <c r="J53" s="1853" t="s">
        <v>31</v>
      </c>
      <c r="K53" s="1853" t="s">
        <v>31</v>
      </c>
      <c r="L53" s="1853" t="s">
        <v>31</v>
      </c>
      <c r="M53" s="1725"/>
      <c r="N53" s="1739"/>
    </row>
    <row r="54" spans="2:14" s="1727" customFormat="1" ht="14.25" customHeight="1">
      <c r="B54" s="1734" t="s">
        <v>1062</v>
      </c>
      <c r="D54" s="1853">
        <v>2022</v>
      </c>
      <c r="E54" s="1740">
        <f>SUM(G54:L54)</f>
        <v>44</v>
      </c>
      <c r="F54" s="1853"/>
      <c r="G54" s="1853">
        <v>44</v>
      </c>
      <c r="H54" s="1853" t="s">
        <v>31</v>
      </c>
      <c r="I54" s="1853" t="s">
        <v>31</v>
      </c>
      <c r="J54" s="1853" t="s">
        <v>31</v>
      </c>
      <c r="K54" s="1853" t="s">
        <v>31</v>
      </c>
      <c r="L54" s="1853" t="s">
        <v>31</v>
      </c>
      <c r="M54" s="1725"/>
      <c r="N54" s="1739"/>
    </row>
    <row r="55" spans="2:14" s="1703" customFormat="1" ht="14.25" customHeight="1">
      <c r="D55" s="1853">
        <v>2023</v>
      </c>
      <c r="E55" s="1740">
        <f>SUM(G55:L55)</f>
        <v>56</v>
      </c>
      <c r="F55" s="1853"/>
      <c r="G55" s="1853">
        <v>56</v>
      </c>
      <c r="H55" s="1853" t="s">
        <v>31</v>
      </c>
      <c r="I55" s="1853" t="s">
        <v>31</v>
      </c>
      <c r="J55" s="1853" t="s">
        <v>31</v>
      </c>
      <c r="K55" s="1853" t="s">
        <v>31</v>
      </c>
      <c r="L55" s="1853" t="s">
        <v>31</v>
      </c>
      <c r="M55" s="1725"/>
      <c r="N55" s="1738"/>
    </row>
    <row r="56" spans="2:14" s="1703" customFormat="1" ht="14.25" customHeight="1">
      <c r="D56" s="1853"/>
      <c r="E56" s="1740"/>
      <c r="F56" s="1853"/>
      <c r="G56" s="1853"/>
      <c r="H56" s="1853"/>
      <c r="I56" s="1853"/>
      <c r="J56" s="1853"/>
      <c r="K56" s="1853"/>
      <c r="L56" s="1853"/>
      <c r="M56" s="1725"/>
      <c r="N56" s="1738"/>
    </row>
    <row r="57" spans="2:14" s="1727" customFormat="1" ht="14.25" customHeight="1">
      <c r="B57" s="1861" t="s">
        <v>1063</v>
      </c>
      <c r="D57" s="1852">
        <v>2021</v>
      </c>
      <c r="E57" s="1853">
        <v>56</v>
      </c>
      <c r="F57" s="1853"/>
      <c r="G57" s="1853">
        <v>55</v>
      </c>
      <c r="H57" s="1853" t="s">
        <v>31</v>
      </c>
      <c r="I57" s="1853" t="s">
        <v>31</v>
      </c>
      <c r="J57" s="1853" t="s">
        <v>31</v>
      </c>
      <c r="K57" s="1853" t="s">
        <v>31</v>
      </c>
      <c r="L57" s="1853">
        <v>1</v>
      </c>
      <c r="M57" s="1725"/>
      <c r="N57" s="1739"/>
    </row>
    <row r="58" spans="2:14" s="1727" customFormat="1" ht="14.25" customHeight="1">
      <c r="B58" s="1734" t="s">
        <v>1064</v>
      </c>
      <c r="D58" s="1853">
        <v>2022</v>
      </c>
      <c r="E58" s="1740">
        <f>SUM(G58:L58)</f>
        <v>40</v>
      </c>
      <c r="F58" s="1853"/>
      <c r="G58" s="1853">
        <v>40</v>
      </c>
      <c r="H58" s="1853" t="s">
        <v>31</v>
      </c>
      <c r="I58" s="1853" t="s">
        <v>31</v>
      </c>
      <c r="J58" s="1853" t="s">
        <v>31</v>
      </c>
      <c r="K58" s="1853" t="s">
        <v>31</v>
      </c>
      <c r="L58" s="1853" t="s">
        <v>31</v>
      </c>
      <c r="M58" s="1725"/>
      <c r="N58" s="1739"/>
    </row>
    <row r="59" spans="2:14" s="1727" customFormat="1" ht="14.25" customHeight="1">
      <c r="D59" s="1853">
        <v>2023</v>
      </c>
      <c r="E59" s="1740">
        <f>SUM(G59:L59)</f>
        <v>44</v>
      </c>
      <c r="F59" s="1853"/>
      <c r="G59" s="1853">
        <v>44</v>
      </c>
      <c r="H59" s="1853" t="s">
        <v>31</v>
      </c>
      <c r="I59" s="1853" t="s">
        <v>31</v>
      </c>
      <c r="J59" s="1853" t="s">
        <v>31</v>
      </c>
      <c r="K59" s="1853" t="s">
        <v>31</v>
      </c>
      <c r="L59" s="1853" t="s">
        <v>31</v>
      </c>
      <c r="M59" s="1725"/>
      <c r="N59" s="1739"/>
    </row>
    <row r="60" spans="2:14" s="1727" customFormat="1" ht="14.25" customHeight="1">
      <c r="D60" s="1853"/>
      <c r="E60" s="1740"/>
      <c r="F60" s="1853"/>
      <c r="G60" s="1853"/>
      <c r="H60" s="1853"/>
      <c r="I60" s="1853"/>
      <c r="J60" s="1853"/>
      <c r="K60" s="1853"/>
      <c r="L60" s="1853"/>
      <c r="M60" s="1725"/>
      <c r="N60" s="1739"/>
    </row>
    <row r="61" spans="2:14" s="1703" customFormat="1" ht="14.25" customHeight="1">
      <c r="B61" s="1861" t="s">
        <v>1065</v>
      </c>
      <c r="D61" s="1852">
        <v>2021</v>
      </c>
      <c r="E61" s="1853">
        <v>56</v>
      </c>
      <c r="F61" s="1853"/>
      <c r="G61" s="1853">
        <v>55</v>
      </c>
      <c r="H61" s="1853" t="s">
        <v>31</v>
      </c>
      <c r="I61" s="1853" t="s">
        <v>31</v>
      </c>
      <c r="J61" s="1853" t="s">
        <v>31</v>
      </c>
      <c r="K61" s="1853" t="s">
        <v>31</v>
      </c>
      <c r="L61" s="1853">
        <v>1</v>
      </c>
      <c r="M61" s="1725"/>
      <c r="N61" s="1738"/>
    </row>
    <row r="62" spans="2:14" s="1727" customFormat="1" ht="14.25" customHeight="1">
      <c r="B62" s="1734" t="s">
        <v>1066</v>
      </c>
      <c r="D62" s="1853">
        <v>2022</v>
      </c>
      <c r="E62" s="1740">
        <f>SUM(G62:L62)</f>
        <v>40</v>
      </c>
      <c r="F62" s="1853"/>
      <c r="G62" s="1853">
        <v>40</v>
      </c>
      <c r="H62" s="1853" t="s">
        <v>31</v>
      </c>
      <c r="I62" s="1853" t="s">
        <v>31</v>
      </c>
      <c r="J62" s="1853" t="s">
        <v>31</v>
      </c>
      <c r="K62" s="1853" t="s">
        <v>31</v>
      </c>
      <c r="L62" s="1853" t="s">
        <v>31</v>
      </c>
      <c r="M62" s="1725"/>
      <c r="N62" s="1739"/>
    </row>
    <row r="63" spans="2:14" s="1727" customFormat="1" ht="14.25" customHeight="1">
      <c r="D63" s="1853">
        <v>2023</v>
      </c>
      <c r="E63" s="1740">
        <f>SUM(G63:L63)</f>
        <v>44</v>
      </c>
      <c r="F63" s="1853"/>
      <c r="G63" s="1853">
        <v>44</v>
      </c>
      <c r="H63" s="1853" t="s">
        <v>31</v>
      </c>
      <c r="I63" s="1853" t="s">
        <v>31</v>
      </c>
      <c r="J63" s="1853" t="s">
        <v>31</v>
      </c>
      <c r="K63" s="1853" t="s">
        <v>31</v>
      </c>
      <c r="L63" s="1853" t="s">
        <v>31</v>
      </c>
      <c r="N63" s="1739"/>
    </row>
    <row r="64" spans="2:14" s="1727" customFormat="1" ht="14.25" customHeight="1">
      <c r="D64" s="1853"/>
      <c r="E64" s="1740"/>
      <c r="F64" s="1853"/>
      <c r="G64" s="1853"/>
      <c r="H64" s="1853"/>
      <c r="I64" s="1853"/>
      <c r="J64" s="1853"/>
      <c r="K64" s="1853"/>
      <c r="L64" s="1853"/>
      <c r="N64" s="1739"/>
    </row>
    <row r="65" spans="2:14" s="1727" customFormat="1" ht="14.25" customHeight="1">
      <c r="B65" s="1861" t="s">
        <v>1067</v>
      </c>
      <c r="D65" s="1852">
        <v>2021</v>
      </c>
      <c r="E65" s="1853">
        <v>56</v>
      </c>
      <c r="F65" s="1853"/>
      <c r="G65" s="1853">
        <v>55</v>
      </c>
      <c r="H65" s="1853" t="s">
        <v>31</v>
      </c>
      <c r="I65" s="1853" t="s">
        <v>31</v>
      </c>
      <c r="J65" s="1853" t="s">
        <v>31</v>
      </c>
      <c r="K65" s="1853" t="s">
        <v>31</v>
      </c>
      <c r="L65" s="1853">
        <v>1</v>
      </c>
      <c r="M65" s="1703"/>
      <c r="N65" s="1739"/>
    </row>
    <row r="66" spans="2:14" s="1703" customFormat="1" ht="14.25" customHeight="1">
      <c r="B66" s="1734" t="s">
        <v>1068</v>
      </c>
      <c r="D66" s="1853">
        <v>2022</v>
      </c>
      <c r="E66" s="1740">
        <f>SUM(G66:L66)</f>
        <v>40</v>
      </c>
      <c r="F66" s="1853"/>
      <c r="G66" s="1853">
        <v>40</v>
      </c>
      <c r="H66" s="1853" t="s">
        <v>31</v>
      </c>
      <c r="I66" s="1853" t="s">
        <v>31</v>
      </c>
      <c r="J66" s="1853" t="s">
        <v>31</v>
      </c>
      <c r="K66" s="1853" t="s">
        <v>31</v>
      </c>
      <c r="L66" s="1853" t="s">
        <v>31</v>
      </c>
      <c r="M66" s="1727"/>
      <c r="N66" s="1738"/>
    </row>
    <row r="67" spans="2:14" s="1727" customFormat="1" ht="14.25" customHeight="1">
      <c r="D67" s="1853">
        <v>2023</v>
      </c>
      <c r="E67" s="1740">
        <f>SUM(G67:L67)</f>
        <v>44</v>
      </c>
      <c r="F67" s="1853"/>
      <c r="G67" s="1853">
        <v>44</v>
      </c>
      <c r="H67" s="1853" t="s">
        <v>31</v>
      </c>
      <c r="I67" s="1853" t="s">
        <v>31</v>
      </c>
      <c r="J67" s="1853" t="s">
        <v>31</v>
      </c>
      <c r="K67" s="1853" t="s">
        <v>31</v>
      </c>
      <c r="L67" s="1853" t="s">
        <v>31</v>
      </c>
      <c r="N67" s="1739"/>
    </row>
    <row r="68" spans="2:14" s="1727" customFormat="1" ht="14.25" customHeight="1">
      <c r="D68" s="1853"/>
      <c r="E68" s="1740"/>
      <c r="F68" s="1853"/>
      <c r="G68" s="1853"/>
      <c r="H68" s="1853"/>
      <c r="I68" s="1853"/>
      <c r="J68" s="1853"/>
      <c r="K68" s="1853"/>
      <c r="L68" s="1853"/>
      <c r="N68" s="1739"/>
    </row>
    <row r="69" spans="2:14" s="1727" customFormat="1" ht="14.25" customHeight="1">
      <c r="B69" s="1861" t="s">
        <v>201</v>
      </c>
      <c r="C69" s="1731"/>
      <c r="D69" s="1852">
        <v>2021</v>
      </c>
      <c r="E69" s="1740">
        <v>116576</v>
      </c>
      <c r="F69" s="1740"/>
      <c r="G69" s="1853">
        <v>20513</v>
      </c>
      <c r="H69" s="1853">
        <v>15944</v>
      </c>
      <c r="I69" s="1853">
        <v>23585</v>
      </c>
      <c r="J69" s="1853">
        <v>11872</v>
      </c>
      <c r="K69" s="1853">
        <v>14053</v>
      </c>
      <c r="L69" s="1853">
        <v>30609</v>
      </c>
      <c r="N69" s="1739"/>
    </row>
    <row r="70" spans="2:14" s="1727" customFormat="1" ht="14.25" customHeight="1">
      <c r="B70" s="1736" t="s">
        <v>202</v>
      </c>
      <c r="D70" s="1853">
        <v>2022</v>
      </c>
      <c r="E70" s="1740">
        <f>SUM(G70:L70)</f>
        <v>113709</v>
      </c>
      <c r="F70" s="1853"/>
      <c r="G70" s="1853">
        <v>17311</v>
      </c>
      <c r="H70" s="1853">
        <v>15895</v>
      </c>
      <c r="I70" s="1853">
        <v>23653</v>
      </c>
      <c r="J70" s="1853">
        <v>10667</v>
      </c>
      <c r="K70" s="1853">
        <v>16424</v>
      </c>
      <c r="L70" s="1853">
        <v>29759</v>
      </c>
      <c r="M70" s="1703"/>
      <c r="N70" s="1739"/>
    </row>
    <row r="71" spans="2:14" s="1703" customFormat="1" ht="14.25" customHeight="1">
      <c r="D71" s="1853">
        <v>2023</v>
      </c>
      <c r="E71" s="1740">
        <f>SUM(G71:L71)</f>
        <v>109921</v>
      </c>
      <c r="F71" s="1853"/>
      <c r="G71" s="1853">
        <v>18916</v>
      </c>
      <c r="H71" s="1853">
        <v>16464</v>
      </c>
      <c r="I71" s="1853">
        <v>22257</v>
      </c>
      <c r="J71" s="1853">
        <v>11380</v>
      </c>
      <c r="K71" s="1853">
        <v>12475</v>
      </c>
      <c r="L71" s="1853">
        <v>28429</v>
      </c>
      <c r="M71" s="1727"/>
      <c r="N71" s="1738"/>
    </row>
    <row r="72" spans="2:14" s="1703" customFormat="1" ht="14.25" customHeight="1">
      <c r="D72" s="1853"/>
      <c r="E72" s="1740"/>
      <c r="F72" s="1853"/>
      <c r="G72" s="1853"/>
      <c r="H72" s="1853"/>
      <c r="I72" s="1853"/>
      <c r="J72" s="1853"/>
      <c r="K72" s="1853"/>
      <c r="L72" s="1853"/>
      <c r="M72" s="1727"/>
      <c r="N72" s="1738"/>
    </row>
    <row r="73" spans="2:14" s="1727" customFormat="1" ht="14.25" customHeight="1">
      <c r="B73" s="1861" t="s">
        <v>1069</v>
      </c>
      <c r="C73" s="1731"/>
      <c r="D73" s="1852">
        <v>2021</v>
      </c>
      <c r="E73" s="1740">
        <v>8436</v>
      </c>
      <c r="F73" s="1740"/>
      <c r="G73" s="1853">
        <v>2111</v>
      </c>
      <c r="H73" s="1853">
        <v>2987</v>
      </c>
      <c r="I73" s="1853">
        <v>2236</v>
      </c>
      <c r="J73" s="1853">
        <v>767</v>
      </c>
      <c r="K73" s="1853">
        <v>270</v>
      </c>
      <c r="L73" s="1853">
        <v>65</v>
      </c>
      <c r="N73" s="1739"/>
    </row>
    <row r="74" spans="2:14" s="1727" customFormat="1" ht="14.25" customHeight="1">
      <c r="B74" s="1736" t="s">
        <v>203</v>
      </c>
      <c r="D74" s="1853">
        <v>2022</v>
      </c>
      <c r="E74" s="1740">
        <f>SUM(G74:L74)</f>
        <v>8511</v>
      </c>
      <c r="F74" s="1853"/>
      <c r="G74" s="1853">
        <v>2649</v>
      </c>
      <c r="H74" s="1853">
        <v>2954</v>
      </c>
      <c r="I74" s="1853">
        <v>1944</v>
      </c>
      <c r="J74" s="1853">
        <v>630</v>
      </c>
      <c r="K74" s="1853">
        <v>282</v>
      </c>
      <c r="L74" s="1853">
        <v>52</v>
      </c>
      <c r="N74" s="1739"/>
    </row>
    <row r="75" spans="2:14" s="1727" customFormat="1" ht="14.25" customHeight="1">
      <c r="D75" s="1853">
        <v>2023</v>
      </c>
      <c r="E75" s="1740">
        <f>SUM(G75:L75)</f>
        <v>9431</v>
      </c>
      <c r="F75" s="1853"/>
      <c r="G75" s="1853">
        <v>2124</v>
      </c>
      <c r="H75" s="1853">
        <v>3226</v>
      </c>
      <c r="I75" s="1853">
        <v>2840</v>
      </c>
      <c r="J75" s="1853">
        <v>901</v>
      </c>
      <c r="K75" s="1853">
        <v>296</v>
      </c>
      <c r="L75" s="1853">
        <v>44</v>
      </c>
      <c r="M75" s="1703"/>
      <c r="N75" s="1739"/>
    </row>
    <row r="76" spans="2:14" s="1727" customFormat="1" ht="14.25" customHeight="1">
      <c r="D76" s="1853"/>
      <c r="E76" s="1740"/>
      <c r="F76" s="1853"/>
      <c r="G76" s="1853"/>
      <c r="H76" s="1853"/>
      <c r="I76" s="1853"/>
      <c r="J76" s="1853"/>
      <c r="K76" s="1853"/>
      <c r="L76" s="1853"/>
      <c r="M76" s="1703"/>
      <c r="N76" s="1739"/>
    </row>
    <row r="77" spans="2:14" s="1703" customFormat="1" ht="14.25" customHeight="1">
      <c r="B77" s="1861" t="s">
        <v>204</v>
      </c>
      <c r="D77" s="1852">
        <v>2021</v>
      </c>
      <c r="E77" s="1853">
        <v>441</v>
      </c>
      <c r="F77" s="1853"/>
      <c r="G77" s="1853">
        <v>101</v>
      </c>
      <c r="H77" s="1853">
        <v>144</v>
      </c>
      <c r="I77" s="1853">
        <v>152</v>
      </c>
      <c r="J77" s="1853">
        <v>32</v>
      </c>
      <c r="K77" s="1853">
        <v>9</v>
      </c>
      <c r="L77" s="1853">
        <v>3</v>
      </c>
      <c r="M77" s="1727"/>
      <c r="N77" s="1732"/>
    </row>
    <row r="78" spans="2:14" s="1727" customFormat="1" ht="14.25" customHeight="1">
      <c r="B78" s="1736" t="s">
        <v>205</v>
      </c>
      <c r="D78" s="1853">
        <v>2022</v>
      </c>
      <c r="E78" s="1740">
        <f>SUM(G78:L78)</f>
        <v>459</v>
      </c>
      <c r="F78" s="1853"/>
      <c r="G78" s="1853">
        <v>136</v>
      </c>
      <c r="H78" s="1853">
        <v>134</v>
      </c>
      <c r="I78" s="1853">
        <v>130</v>
      </c>
      <c r="J78" s="1853">
        <v>42</v>
      </c>
      <c r="K78" s="1853">
        <v>13</v>
      </c>
      <c r="L78" s="1853">
        <v>4</v>
      </c>
      <c r="N78" s="1735"/>
    </row>
    <row r="79" spans="2:14" s="1727" customFormat="1" ht="14.25" customHeight="1">
      <c r="D79" s="1853">
        <v>2023</v>
      </c>
      <c r="E79" s="1740">
        <f>SUM(G79:L79)</f>
        <v>444</v>
      </c>
      <c r="F79" s="1853"/>
      <c r="G79" s="1853">
        <v>154</v>
      </c>
      <c r="H79" s="1853">
        <v>144</v>
      </c>
      <c r="I79" s="1853">
        <v>109</v>
      </c>
      <c r="J79" s="1853">
        <v>23</v>
      </c>
      <c r="K79" s="1853">
        <v>11</v>
      </c>
      <c r="L79" s="1853">
        <v>3</v>
      </c>
      <c r="N79" s="1735"/>
    </row>
    <row r="80" spans="2:14" s="1703" customFormat="1" ht="14.25" customHeight="1">
      <c r="M80" s="1727"/>
      <c r="N80" s="1732"/>
    </row>
    <row r="81" spans="1:13" ht="2.25" customHeight="1" thickBot="1">
      <c r="B81" s="1741"/>
      <c r="C81" s="1741"/>
      <c r="D81" s="1742"/>
      <c r="E81" s="1743"/>
      <c r="F81" s="1743"/>
      <c r="G81" s="1743"/>
      <c r="H81" s="1743"/>
      <c r="I81" s="1743"/>
      <c r="J81" s="1743"/>
      <c r="K81" s="1743"/>
      <c r="L81" s="1743"/>
      <c r="M81" s="1743"/>
    </row>
    <row r="82" spans="1:13" s="1746" customFormat="1" ht="15" customHeight="1">
      <c r="A82" s="1744"/>
      <c r="B82" s="1745" t="s">
        <v>1254</v>
      </c>
      <c r="D82" s="1747"/>
      <c r="G82" s="1748"/>
      <c r="H82" s="1748"/>
      <c r="M82" s="1749" t="s">
        <v>32</v>
      </c>
    </row>
    <row r="83" spans="1:13" s="1746" customFormat="1" ht="12" customHeight="1">
      <c r="D83" s="1747"/>
      <c r="G83" s="1750"/>
      <c r="H83" s="1750"/>
      <c r="M83" s="1751" t="s">
        <v>33</v>
      </c>
    </row>
    <row r="84" spans="1:13" s="1752" customFormat="1" ht="12" customHeight="1">
      <c r="B84" s="1753" t="s">
        <v>1255</v>
      </c>
      <c r="D84" s="1754"/>
      <c r="M84" s="1749"/>
    </row>
    <row r="85" spans="1:13" s="1752" customFormat="1" ht="12" customHeight="1">
      <c r="B85" s="1755" t="s">
        <v>1256</v>
      </c>
      <c r="D85" s="1754"/>
      <c r="M85" s="1756"/>
    </row>
  </sheetData>
  <mergeCells count="6">
    <mergeCell ref="G6:M6"/>
    <mergeCell ref="G7:M7"/>
    <mergeCell ref="H8:I8"/>
    <mergeCell ref="J8:K8"/>
    <mergeCell ref="H9:I9"/>
    <mergeCell ref="J9:K9"/>
  </mergeCell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</sheetPr>
  <dimension ref="A1:Z88"/>
  <sheetViews>
    <sheetView view="pageBreakPreview" zoomScale="90" zoomScaleNormal="100" zoomScaleSheetLayoutView="90" workbookViewId="0">
      <selection activeCell="C4" sqref="C4"/>
    </sheetView>
  </sheetViews>
  <sheetFormatPr defaultColWidth="10.42578125" defaultRowHeight="16.5"/>
  <cols>
    <col min="1" max="1" width="1" style="164" customWidth="1"/>
    <col min="2" max="2" width="11.140625" style="164" customWidth="1"/>
    <col min="3" max="3" width="5.7109375" style="164" customWidth="1"/>
    <col min="4" max="4" width="8" style="165" customWidth="1"/>
    <col min="5" max="5" width="1" style="165" customWidth="1"/>
    <col min="6" max="6" width="9.5703125" style="166" customWidth="1"/>
    <col min="7" max="7" width="9.42578125" style="166" customWidth="1"/>
    <col min="8" max="8" width="13.28515625" style="166" customWidth="1"/>
    <col min="9" max="9" width="1.85546875" style="166" customWidth="1"/>
    <col min="10" max="10" width="9.5703125" style="166" customWidth="1"/>
    <col min="11" max="11" width="9.42578125" style="166" customWidth="1"/>
    <col min="12" max="12" width="13.28515625" style="166" customWidth="1"/>
    <col min="13" max="13" width="1.85546875" style="166" customWidth="1"/>
    <col min="14" max="14" width="9.5703125" style="166" customWidth="1"/>
    <col min="15" max="15" width="9.42578125" style="166" customWidth="1"/>
    <col min="16" max="16" width="13.28515625" style="166" customWidth="1"/>
    <col min="17" max="17" width="1" style="166" customWidth="1"/>
    <col min="18" max="18" width="11" style="1209" customWidth="1"/>
    <col min="19" max="19" width="1" style="1209" customWidth="1"/>
    <col min="20" max="20" width="11" style="1209" customWidth="1"/>
    <col min="21" max="21" width="12.5703125" style="1209" customWidth="1"/>
    <col min="22" max="22" width="11" style="1209" customWidth="1"/>
    <col min="23" max="23" width="1" style="1209" customWidth="1"/>
    <col min="24" max="24" width="11" style="1209" customWidth="1"/>
    <col min="25" max="25" width="12.5703125" style="1209" customWidth="1"/>
    <col min="26" max="26" width="11" style="1209" customWidth="1"/>
    <col min="27" max="16384" width="10.42578125" style="1209"/>
  </cols>
  <sheetData>
    <row r="1" spans="1:25" ht="8.1" customHeight="1"/>
    <row r="2" spans="1:25" ht="8.1" customHeight="1"/>
    <row r="3" spans="1:25" s="1211" customFormat="1" ht="16.5" customHeight="1">
      <c r="A3" s="167"/>
      <c r="B3" s="168" t="s">
        <v>35</v>
      </c>
      <c r="C3" s="169" t="s">
        <v>1240</v>
      </c>
      <c r="D3" s="170"/>
      <c r="E3" s="170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210"/>
      <c r="S3" s="1210"/>
      <c r="T3" s="1210"/>
      <c r="U3" s="1210"/>
      <c r="V3" s="1210"/>
      <c r="W3" s="1210"/>
      <c r="X3" s="1210"/>
    </row>
    <row r="4" spans="1:25" s="1213" customFormat="1" ht="16.5" customHeight="1">
      <c r="A4" s="173"/>
      <c r="B4" s="174" t="s">
        <v>36</v>
      </c>
      <c r="C4" s="175" t="s">
        <v>1241</v>
      </c>
      <c r="D4" s="176"/>
      <c r="E4" s="176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212"/>
      <c r="S4" s="1212"/>
      <c r="T4" s="1212"/>
      <c r="U4" s="1212"/>
      <c r="V4" s="1212"/>
      <c r="W4" s="1212"/>
      <c r="X4" s="1212"/>
    </row>
    <row r="5" spans="1:25" s="1214" customFormat="1" ht="16.5" customHeight="1">
      <c r="A5" s="177"/>
      <c r="B5" s="178"/>
      <c r="C5" s="178"/>
      <c r="D5" s="179"/>
      <c r="E5" s="179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</row>
    <row r="6" spans="1:25" s="1215" customFormat="1" ht="5.25" customHeight="1">
      <c r="A6" s="181"/>
      <c r="B6" s="182"/>
      <c r="C6" s="183"/>
      <c r="D6" s="184"/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</row>
    <row r="7" spans="1:25" s="1215" customFormat="1" ht="16.5" customHeight="1">
      <c r="A7" s="192"/>
      <c r="B7" s="187" t="s">
        <v>2</v>
      </c>
      <c r="C7" s="188"/>
      <c r="D7" s="189" t="s">
        <v>3</v>
      </c>
      <c r="E7" s="194"/>
      <c r="F7" s="1881" t="s">
        <v>4</v>
      </c>
      <c r="G7" s="1881"/>
      <c r="H7" s="1881"/>
      <c r="I7" s="189"/>
      <c r="J7" s="1881" t="s">
        <v>917</v>
      </c>
      <c r="K7" s="1881"/>
      <c r="L7" s="1881"/>
      <c r="M7" s="189"/>
      <c r="N7" s="1881" t="s">
        <v>915</v>
      </c>
      <c r="O7" s="1881"/>
      <c r="P7" s="1881"/>
      <c r="Q7" s="189"/>
    </row>
    <row r="8" spans="1:25" s="1215" customFormat="1" ht="16.5" customHeight="1">
      <c r="A8" s="192"/>
      <c r="B8" s="192" t="s">
        <v>7</v>
      </c>
      <c r="C8" s="193"/>
      <c r="D8" s="194" t="s">
        <v>8</v>
      </c>
      <c r="E8" s="194"/>
      <c r="F8" s="1882" t="s">
        <v>9</v>
      </c>
      <c r="G8" s="1882"/>
      <c r="H8" s="1882"/>
      <c r="I8" s="194"/>
      <c r="J8" s="1882" t="s">
        <v>919</v>
      </c>
      <c r="K8" s="1882"/>
      <c r="L8" s="1882"/>
      <c r="M8" s="194"/>
      <c r="N8" s="1882" t="s">
        <v>916</v>
      </c>
      <c r="O8" s="1882"/>
      <c r="P8" s="1882"/>
      <c r="Q8" s="194"/>
    </row>
    <row r="9" spans="1:25" s="1215" customFormat="1">
      <c r="A9" s="192"/>
      <c r="B9" s="192"/>
      <c r="C9" s="193"/>
      <c r="D9" s="194"/>
      <c r="E9" s="194"/>
      <c r="F9" s="190" t="s">
        <v>4</v>
      </c>
      <c r="G9" s="190" t="s">
        <v>37</v>
      </c>
      <c r="H9" s="190" t="s">
        <v>38</v>
      </c>
      <c r="I9" s="190"/>
      <c r="J9" s="190" t="s">
        <v>4</v>
      </c>
      <c r="K9" s="190" t="s">
        <v>37</v>
      </c>
      <c r="L9" s="190" t="s">
        <v>38</v>
      </c>
      <c r="M9" s="190"/>
      <c r="N9" s="190" t="s">
        <v>4</v>
      </c>
      <c r="O9" s="190" t="s">
        <v>37</v>
      </c>
      <c r="P9" s="190" t="s">
        <v>38</v>
      </c>
      <c r="Q9" s="190"/>
    </row>
    <row r="10" spans="1:25" s="1215" customFormat="1">
      <c r="A10" s="192"/>
      <c r="B10" s="192"/>
      <c r="C10" s="193"/>
      <c r="D10" s="194"/>
      <c r="E10" s="194"/>
      <c r="F10" s="195" t="s">
        <v>9</v>
      </c>
      <c r="G10" s="195" t="s">
        <v>39</v>
      </c>
      <c r="H10" s="195" t="s">
        <v>40</v>
      </c>
      <c r="I10" s="195"/>
      <c r="J10" s="195" t="s">
        <v>9</v>
      </c>
      <c r="K10" s="195" t="s">
        <v>39</v>
      </c>
      <c r="L10" s="195" t="s">
        <v>40</v>
      </c>
      <c r="M10" s="195"/>
      <c r="N10" s="195" t="s">
        <v>9</v>
      </c>
      <c r="O10" s="195" t="s">
        <v>39</v>
      </c>
      <c r="P10" s="195" t="s">
        <v>40</v>
      </c>
      <c r="Q10" s="195"/>
    </row>
    <row r="11" spans="1:25" s="1215" customFormat="1" ht="7.5" customHeight="1">
      <c r="A11" s="198"/>
      <c r="B11" s="198"/>
      <c r="C11" s="199"/>
      <c r="D11" s="200"/>
      <c r="E11" s="200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</row>
    <row r="12" spans="1:25" ht="8.1" customHeight="1">
      <c r="B12" s="304"/>
      <c r="C12" s="304"/>
      <c r="D12" s="305"/>
      <c r="E12" s="305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</row>
    <row r="13" spans="1:25" s="225" customFormat="1" ht="15" customHeight="1">
      <c r="A13" s="202"/>
      <c r="B13" s="207" t="s">
        <v>14</v>
      </c>
      <c r="C13" s="208"/>
      <c r="D13" s="209">
        <v>2021</v>
      </c>
      <c r="E13" s="214"/>
      <c r="F13" s="211">
        <f t="shared" ref="F13:H15" si="0">SUM(J13,N13)</f>
        <v>411018</v>
      </c>
      <c r="G13" s="211">
        <f t="shared" si="0"/>
        <v>119147</v>
      </c>
      <c r="H13" s="211">
        <f t="shared" si="0"/>
        <v>291871</v>
      </c>
      <c r="I13" s="211"/>
      <c r="J13" s="211">
        <f t="shared" ref="J13:L15" si="1">SUM(J17,J21,J25,J29,J33,J37,J41,J45,J49,J53,J57,J61,J65,J69,J73,J77)</f>
        <v>235031</v>
      </c>
      <c r="K13" s="211">
        <f t="shared" si="1"/>
        <v>68933</v>
      </c>
      <c r="L13" s="211">
        <f t="shared" si="1"/>
        <v>166098</v>
      </c>
      <c r="M13" s="211"/>
      <c r="N13" s="211">
        <f t="shared" ref="N13:P15" si="2">SUM(N17,N21,N25,N29,N33,N37,N41,N45,N49,N53,N57,N61,N65,N69,N73,N77)</f>
        <v>175987</v>
      </c>
      <c r="O13" s="211">
        <f t="shared" si="2"/>
        <v>50214</v>
      </c>
      <c r="P13" s="211">
        <f t="shared" si="2"/>
        <v>125773</v>
      </c>
      <c r="Q13" s="211"/>
    </row>
    <row r="14" spans="1:25" s="225" customFormat="1" ht="15" customHeight="1">
      <c r="A14" s="202"/>
      <c r="B14" s="207"/>
      <c r="C14" s="208"/>
      <c r="D14" s="209">
        <v>2022</v>
      </c>
      <c r="E14" s="214"/>
      <c r="F14" s="211">
        <f t="shared" si="0"/>
        <v>416366</v>
      </c>
      <c r="G14" s="211">
        <f t="shared" si="0"/>
        <v>119207</v>
      </c>
      <c r="H14" s="211">
        <f t="shared" si="0"/>
        <v>297159</v>
      </c>
      <c r="I14" s="211"/>
      <c r="J14" s="211">
        <f t="shared" si="1"/>
        <v>235232</v>
      </c>
      <c r="K14" s="211">
        <f t="shared" si="1"/>
        <v>68569</v>
      </c>
      <c r="L14" s="211">
        <f t="shared" si="1"/>
        <v>166663</v>
      </c>
      <c r="M14" s="211"/>
      <c r="N14" s="211">
        <f t="shared" si="2"/>
        <v>181134</v>
      </c>
      <c r="O14" s="211">
        <f t="shared" si="2"/>
        <v>50638</v>
      </c>
      <c r="P14" s="211">
        <f t="shared" si="2"/>
        <v>130496</v>
      </c>
      <c r="Q14" s="211"/>
      <c r="T14" s="1526">
        <f>(J14-J13)/J13*100</f>
        <v>8.5520633448353617E-2</v>
      </c>
      <c r="U14" s="1526">
        <f>(N14-N13)/N13*100</f>
        <v>2.9246478433066079</v>
      </c>
    </row>
    <row r="15" spans="1:25" s="225" customFormat="1" ht="15" customHeight="1">
      <c r="A15" s="202"/>
      <c r="B15" s="207"/>
      <c r="C15" s="208"/>
      <c r="D15" s="209">
        <v>2023</v>
      </c>
      <c r="E15" s="214"/>
      <c r="F15" s="211">
        <f t="shared" si="0"/>
        <v>411288</v>
      </c>
      <c r="G15" s="211">
        <f t="shared" si="0"/>
        <v>116711</v>
      </c>
      <c r="H15" s="211">
        <f t="shared" si="0"/>
        <v>294577</v>
      </c>
      <c r="I15" s="211"/>
      <c r="J15" s="211">
        <f t="shared" si="1"/>
        <v>232669</v>
      </c>
      <c r="K15" s="211">
        <f t="shared" si="1"/>
        <v>67369</v>
      </c>
      <c r="L15" s="211">
        <f t="shared" si="1"/>
        <v>165300</v>
      </c>
      <c r="M15" s="211"/>
      <c r="N15" s="211">
        <f t="shared" si="2"/>
        <v>178619</v>
      </c>
      <c r="O15" s="211">
        <f t="shared" si="2"/>
        <v>49342</v>
      </c>
      <c r="P15" s="211">
        <f t="shared" si="2"/>
        <v>129277</v>
      </c>
      <c r="Q15" s="211"/>
      <c r="R15" s="307"/>
      <c r="S15" s="307"/>
      <c r="T15" s="211"/>
      <c r="U15" s="211"/>
      <c r="V15" s="210"/>
      <c r="W15" s="207"/>
      <c r="X15" s="211"/>
      <c r="Y15" s="211"/>
    </row>
    <row r="16" spans="1:25" s="225" customFormat="1" ht="8.1" customHeight="1">
      <c r="A16" s="202"/>
      <c r="B16" s="207"/>
      <c r="C16" s="208"/>
      <c r="D16" s="214"/>
      <c r="E16" s="214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211"/>
      <c r="R16" s="307"/>
      <c r="S16" s="307"/>
      <c r="W16" s="207">
        <v>0</v>
      </c>
    </row>
    <row r="17" spans="1:25" s="225" customFormat="1" ht="15" customHeight="1">
      <c r="A17" s="202"/>
      <c r="B17" s="215" t="s">
        <v>15</v>
      </c>
      <c r="C17" s="215"/>
      <c r="D17" s="214">
        <v>2021</v>
      </c>
      <c r="E17" s="214"/>
      <c r="F17" s="56">
        <f>SUM(G17:H17)</f>
        <v>48259</v>
      </c>
      <c r="G17" s="56">
        <f t="shared" ref="G17:H17" si="3">SUM(K17,O17)</f>
        <v>13432</v>
      </c>
      <c r="H17" s="56">
        <f t="shared" si="3"/>
        <v>34827</v>
      </c>
      <c r="I17" s="56"/>
      <c r="J17" s="56">
        <f>SUM(K17:L17)</f>
        <v>27438</v>
      </c>
      <c r="K17" s="56">
        <v>7730</v>
      </c>
      <c r="L17" s="56">
        <v>19708</v>
      </c>
      <c r="M17" s="56"/>
      <c r="N17" s="56">
        <f>SUM(O17:P17)</f>
        <v>20821</v>
      </c>
      <c r="O17" s="56">
        <v>5702</v>
      </c>
      <c r="P17" s="56">
        <v>15119</v>
      </c>
      <c r="Q17" s="56"/>
      <c r="R17" s="216"/>
      <c r="S17" s="216"/>
      <c r="W17" s="219">
        <v>0</v>
      </c>
    </row>
    <row r="18" spans="1:25" s="225" customFormat="1" ht="15" customHeight="1">
      <c r="A18" s="202"/>
      <c r="B18" s="215"/>
      <c r="C18" s="215"/>
      <c r="D18" s="214">
        <v>2022</v>
      </c>
      <c r="E18" s="214"/>
      <c r="F18" s="56">
        <f>SUM(G18:H18)</f>
        <v>48059</v>
      </c>
      <c r="G18" s="56">
        <f t="shared" ref="G18:G19" si="4">SUM(K18,O18)</f>
        <v>13119</v>
      </c>
      <c r="H18" s="56">
        <f t="shared" ref="H18:H19" si="5">SUM(L18,P18)</f>
        <v>34940</v>
      </c>
      <c r="I18" s="56"/>
      <c r="J18" s="56">
        <f>SUM(K18:L18)</f>
        <v>26783</v>
      </c>
      <c r="K18" s="56">
        <v>7373</v>
      </c>
      <c r="L18" s="56">
        <v>19410</v>
      </c>
      <c r="M18" s="56"/>
      <c r="N18" s="56">
        <f>SUM(O18:P18)</f>
        <v>21276</v>
      </c>
      <c r="O18" s="56">
        <v>5746</v>
      </c>
      <c r="P18" s="56">
        <v>15530</v>
      </c>
      <c r="Q18" s="56"/>
      <c r="R18" s="216"/>
      <c r="S18" s="216"/>
      <c r="W18" s="219">
        <v>0</v>
      </c>
    </row>
    <row r="19" spans="1:25" s="225" customFormat="1" ht="15" customHeight="1">
      <c r="A19" s="202"/>
      <c r="B19" s="215"/>
      <c r="C19" s="215"/>
      <c r="D19" s="214">
        <v>2023</v>
      </c>
      <c r="E19" s="214"/>
      <c r="F19" s="56">
        <f>SUM(G19:H19)</f>
        <v>47689</v>
      </c>
      <c r="G19" s="56">
        <f t="shared" si="4"/>
        <v>12889</v>
      </c>
      <c r="H19" s="56">
        <f t="shared" si="5"/>
        <v>34800</v>
      </c>
      <c r="I19" s="56"/>
      <c r="J19" s="56">
        <f>SUM(K19:L19)</f>
        <v>26669</v>
      </c>
      <c r="K19" s="56">
        <v>7313</v>
      </c>
      <c r="L19" s="56">
        <v>19356</v>
      </c>
      <c r="M19" s="56"/>
      <c r="N19" s="56">
        <f>SUM(O19:P19)</f>
        <v>21020</v>
      </c>
      <c r="O19" s="56">
        <v>5576</v>
      </c>
      <c r="P19" s="56">
        <v>15444</v>
      </c>
      <c r="Q19" s="56"/>
      <c r="R19" s="216"/>
      <c r="S19" s="216"/>
      <c r="T19" s="56"/>
      <c r="U19" s="56"/>
      <c r="V19" s="218"/>
      <c r="W19" s="219"/>
      <c r="X19" s="56"/>
      <c r="Y19" s="56"/>
    </row>
    <row r="20" spans="1:25" s="225" customFormat="1" ht="8.1" customHeight="1">
      <c r="A20" s="202"/>
      <c r="B20" s="215"/>
      <c r="C20" s="215"/>
      <c r="D20" s="214"/>
      <c r="E20" s="214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216"/>
      <c r="S20" s="216"/>
      <c r="T20" s="56"/>
      <c r="U20" s="56"/>
      <c r="V20" s="218"/>
      <c r="W20" s="219"/>
      <c r="X20" s="56"/>
      <c r="Y20" s="56"/>
    </row>
    <row r="21" spans="1:25" s="225" customFormat="1" ht="15" customHeight="1">
      <c r="A21" s="202"/>
      <c r="B21" s="215" t="s">
        <v>16</v>
      </c>
      <c r="C21" s="215"/>
      <c r="D21" s="214">
        <v>2021</v>
      </c>
      <c r="E21" s="214"/>
      <c r="F21" s="56">
        <f>SUM(G21:H21)</f>
        <v>30300</v>
      </c>
      <c r="G21" s="56">
        <f t="shared" ref="G21:G23" si="6">SUM(K21,O21)</f>
        <v>8933</v>
      </c>
      <c r="H21" s="56">
        <f t="shared" ref="H21:H23" si="7">SUM(L21,P21)</f>
        <v>21367</v>
      </c>
      <c r="I21" s="56"/>
      <c r="J21" s="56">
        <f>SUM(K21:L21)</f>
        <v>16918</v>
      </c>
      <c r="K21" s="56">
        <v>4896</v>
      </c>
      <c r="L21" s="56">
        <v>12022</v>
      </c>
      <c r="M21" s="56"/>
      <c r="N21" s="56">
        <f>SUM(O21:P21)</f>
        <v>13382</v>
      </c>
      <c r="O21" s="56">
        <v>4037</v>
      </c>
      <c r="P21" s="56">
        <v>9345</v>
      </c>
      <c r="Q21" s="56"/>
      <c r="R21" s="216"/>
      <c r="S21" s="216"/>
      <c r="T21" s="56"/>
      <c r="U21" s="56"/>
      <c r="V21" s="218"/>
      <c r="W21" s="219"/>
    </row>
    <row r="22" spans="1:25" s="225" customFormat="1" ht="15" customHeight="1">
      <c r="A22" s="202"/>
      <c r="B22" s="215"/>
      <c r="C22" s="215"/>
      <c r="D22" s="214">
        <v>2022</v>
      </c>
      <c r="E22" s="214"/>
      <c r="F22" s="56">
        <f>SUM(G22:H22)</f>
        <v>31120</v>
      </c>
      <c r="G22" s="56">
        <f t="shared" si="6"/>
        <v>9104</v>
      </c>
      <c r="H22" s="56">
        <f t="shared" si="7"/>
        <v>22016</v>
      </c>
      <c r="I22" s="56"/>
      <c r="J22" s="56">
        <f>SUM(K22:L22)</f>
        <v>17437</v>
      </c>
      <c r="K22" s="56">
        <v>5087</v>
      </c>
      <c r="L22" s="56">
        <v>12350</v>
      </c>
      <c r="M22" s="56"/>
      <c r="N22" s="56">
        <f>SUM(O22:P22)</f>
        <v>13683</v>
      </c>
      <c r="O22" s="56">
        <v>4017</v>
      </c>
      <c r="P22" s="56">
        <v>9666</v>
      </c>
      <c r="Q22" s="56"/>
      <c r="R22" s="216"/>
      <c r="S22" s="216"/>
      <c r="T22" s="56"/>
      <c r="U22" s="56"/>
      <c r="V22" s="218"/>
      <c r="W22" s="219"/>
      <c r="X22" s="56"/>
      <c r="Y22" s="56"/>
    </row>
    <row r="23" spans="1:25" s="225" customFormat="1" ht="15" customHeight="1">
      <c r="A23" s="202"/>
      <c r="B23" s="215"/>
      <c r="C23" s="215"/>
      <c r="D23" s="214">
        <v>2023</v>
      </c>
      <c r="E23" s="214"/>
      <c r="F23" s="56">
        <f>SUM(G23:H23)</f>
        <v>30363</v>
      </c>
      <c r="G23" s="56">
        <f t="shared" si="6"/>
        <v>8761</v>
      </c>
      <c r="H23" s="56">
        <f t="shared" si="7"/>
        <v>21602</v>
      </c>
      <c r="I23" s="56"/>
      <c r="J23" s="56">
        <f>SUM(K23:L23)</f>
        <v>17118</v>
      </c>
      <c r="K23" s="56">
        <v>4950</v>
      </c>
      <c r="L23" s="56">
        <v>12168</v>
      </c>
      <c r="M23" s="56"/>
      <c r="N23" s="56">
        <f>SUM(O23:P23)</f>
        <v>13245</v>
      </c>
      <c r="O23" s="56">
        <v>3811</v>
      </c>
      <c r="P23" s="56">
        <v>9434</v>
      </c>
      <c r="Q23" s="56"/>
      <c r="R23" s="216"/>
      <c r="S23" s="216"/>
      <c r="T23" s="56"/>
      <c r="U23" s="56"/>
      <c r="V23" s="218"/>
      <c r="W23" s="219"/>
      <c r="X23" s="56"/>
      <c r="Y23" s="56"/>
    </row>
    <row r="24" spans="1:25" s="225" customFormat="1" ht="8.1" customHeight="1">
      <c r="A24" s="202"/>
      <c r="B24" s="215"/>
      <c r="C24" s="215"/>
      <c r="D24" s="214"/>
      <c r="E24" s="214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216"/>
      <c r="S24" s="216"/>
      <c r="T24" s="56"/>
      <c r="U24" s="56"/>
      <c r="V24" s="218"/>
      <c r="W24" s="219"/>
      <c r="X24" s="56"/>
      <c r="Y24" s="56"/>
    </row>
    <row r="25" spans="1:25" s="225" customFormat="1" ht="15" customHeight="1">
      <c r="A25" s="202"/>
      <c r="B25" s="215" t="s">
        <v>17</v>
      </c>
      <c r="C25" s="215"/>
      <c r="D25" s="214">
        <v>2021</v>
      </c>
      <c r="E25" s="214"/>
      <c r="F25" s="56">
        <f>SUM(G25:H25)</f>
        <v>28469</v>
      </c>
      <c r="G25" s="56">
        <f t="shared" ref="G25:G27" si="8">SUM(K25,O25)</f>
        <v>10049</v>
      </c>
      <c r="H25" s="56">
        <f t="shared" ref="H25:H27" si="9">SUM(L25,P25)</f>
        <v>18420</v>
      </c>
      <c r="I25" s="56"/>
      <c r="J25" s="56">
        <f>SUM(K25:L25)</f>
        <v>16069</v>
      </c>
      <c r="K25" s="56">
        <v>5614</v>
      </c>
      <c r="L25" s="56">
        <v>10455</v>
      </c>
      <c r="M25" s="56"/>
      <c r="N25" s="56">
        <f>SUM(O25:P25)</f>
        <v>12400</v>
      </c>
      <c r="O25" s="56">
        <v>4435</v>
      </c>
      <c r="P25" s="56">
        <v>7965</v>
      </c>
      <c r="Q25" s="56"/>
      <c r="R25" s="216"/>
      <c r="S25" s="216"/>
      <c r="T25" s="56"/>
      <c r="U25" s="56"/>
      <c r="V25" s="218"/>
      <c r="W25" s="219"/>
    </row>
    <row r="26" spans="1:25" s="225" customFormat="1" ht="15" customHeight="1">
      <c r="A26" s="202"/>
      <c r="B26" s="215"/>
      <c r="C26" s="215"/>
      <c r="D26" s="214">
        <v>2022</v>
      </c>
      <c r="E26" s="214"/>
      <c r="F26" s="56">
        <f>SUM(G26:H26)</f>
        <v>28973</v>
      </c>
      <c r="G26" s="56">
        <f t="shared" si="8"/>
        <v>10067</v>
      </c>
      <c r="H26" s="56">
        <f t="shared" si="9"/>
        <v>18906</v>
      </c>
      <c r="I26" s="56"/>
      <c r="J26" s="56">
        <f>SUM(K26:L26)</f>
        <v>16364</v>
      </c>
      <c r="K26" s="56">
        <v>5701</v>
      </c>
      <c r="L26" s="56">
        <v>10663</v>
      </c>
      <c r="M26" s="56"/>
      <c r="N26" s="56">
        <f>SUM(O26:P26)</f>
        <v>12609</v>
      </c>
      <c r="O26" s="56">
        <v>4366</v>
      </c>
      <c r="P26" s="56">
        <v>8243</v>
      </c>
      <c r="Q26" s="56"/>
      <c r="R26" s="216"/>
      <c r="S26" s="216"/>
      <c r="T26" s="56"/>
      <c r="U26" s="56"/>
      <c r="V26" s="218"/>
      <c r="W26" s="219"/>
      <c r="X26" s="56"/>
      <c r="Y26" s="56"/>
    </row>
    <row r="27" spans="1:25" s="225" customFormat="1" ht="15" customHeight="1">
      <c r="A27" s="202"/>
      <c r="B27" s="215"/>
      <c r="C27" s="215"/>
      <c r="D27" s="214">
        <v>2023</v>
      </c>
      <c r="E27" s="214"/>
      <c r="F27" s="56">
        <f>SUM(G27:H27)</f>
        <v>28451</v>
      </c>
      <c r="G27" s="56">
        <f t="shared" si="8"/>
        <v>9705</v>
      </c>
      <c r="H27" s="56">
        <f t="shared" si="9"/>
        <v>18746</v>
      </c>
      <c r="I27" s="56"/>
      <c r="J27" s="56">
        <f>SUM(K27:L27)</f>
        <v>16117</v>
      </c>
      <c r="K27" s="56">
        <v>5554</v>
      </c>
      <c r="L27" s="56">
        <v>10563</v>
      </c>
      <c r="M27" s="56"/>
      <c r="N27" s="56">
        <f>SUM(O27:P27)</f>
        <v>12334</v>
      </c>
      <c r="O27" s="56">
        <v>4151</v>
      </c>
      <c r="P27" s="56">
        <v>8183</v>
      </c>
      <c r="Q27" s="56"/>
      <c r="R27" s="216"/>
      <c r="S27" s="216"/>
      <c r="T27" s="56"/>
      <c r="U27" s="56"/>
      <c r="V27" s="218"/>
      <c r="W27" s="219"/>
      <c r="X27" s="56"/>
      <c r="Y27" s="56"/>
    </row>
    <row r="28" spans="1:25" s="225" customFormat="1" ht="8.1" customHeight="1">
      <c r="A28" s="202"/>
      <c r="B28" s="215"/>
      <c r="C28" s="215"/>
      <c r="D28" s="214"/>
      <c r="E28" s="214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216"/>
      <c r="S28" s="216"/>
      <c r="T28" s="56"/>
      <c r="U28" s="56"/>
      <c r="V28" s="218"/>
      <c r="W28" s="219"/>
      <c r="X28" s="56"/>
      <c r="Y28" s="56"/>
    </row>
    <row r="29" spans="1:25" s="225" customFormat="1" ht="15" customHeight="1">
      <c r="A29" s="202"/>
      <c r="B29" s="215" t="s">
        <v>18</v>
      </c>
      <c r="C29" s="1216"/>
      <c r="D29" s="214">
        <v>2021</v>
      </c>
      <c r="E29" s="214"/>
      <c r="F29" s="56">
        <f>SUM(G29:H29)</f>
        <v>13708</v>
      </c>
      <c r="G29" s="56">
        <f t="shared" ref="G29:G31" si="10">SUM(K29,O29)</f>
        <v>3613</v>
      </c>
      <c r="H29" s="56">
        <f t="shared" ref="H29:H31" si="11">SUM(L29,P29)</f>
        <v>10095</v>
      </c>
      <c r="I29" s="56"/>
      <c r="J29" s="56">
        <f>SUM(K29:L29)</f>
        <v>7741</v>
      </c>
      <c r="K29" s="56">
        <v>1950</v>
      </c>
      <c r="L29" s="56">
        <v>5791</v>
      </c>
      <c r="M29" s="56"/>
      <c r="N29" s="56">
        <f>SUM(O29:P29)</f>
        <v>5967</v>
      </c>
      <c r="O29" s="56">
        <v>1663</v>
      </c>
      <c r="P29" s="56">
        <v>4304</v>
      </c>
      <c r="Q29" s="56"/>
      <c r="R29" s="216"/>
      <c r="S29" s="222"/>
      <c r="T29" s="56"/>
      <c r="U29" s="56"/>
      <c r="V29" s="218"/>
      <c r="W29" s="222"/>
    </row>
    <row r="30" spans="1:25" s="225" customFormat="1" ht="15" customHeight="1">
      <c r="A30" s="202"/>
      <c r="B30" s="215"/>
      <c r="C30" s="1216"/>
      <c r="D30" s="214">
        <v>2022</v>
      </c>
      <c r="E30" s="214"/>
      <c r="F30" s="56">
        <f>SUM(G30:H30)</f>
        <v>13935</v>
      </c>
      <c r="G30" s="56">
        <f t="shared" si="10"/>
        <v>3644</v>
      </c>
      <c r="H30" s="56">
        <f t="shared" si="11"/>
        <v>10291</v>
      </c>
      <c r="I30" s="56"/>
      <c r="J30" s="56">
        <f>SUM(K30:L30)</f>
        <v>7842</v>
      </c>
      <c r="K30" s="56">
        <v>1990</v>
      </c>
      <c r="L30" s="56">
        <v>5852</v>
      </c>
      <c r="M30" s="56"/>
      <c r="N30" s="56">
        <f>SUM(O30:P30)</f>
        <v>6093</v>
      </c>
      <c r="O30" s="56">
        <v>1654</v>
      </c>
      <c r="P30" s="56">
        <v>4439</v>
      </c>
      <c r="Q30" s="56"/>
      <c r="R30" s="216"/>
      <c r="S30" s="222"/>
      <c r="T30" s="56"/>
      <c r="U30" s="56"/>
      <c r="V30" s="218"/>
      <c r="W30" s="222"/>
      <c r="X30" s="56"/>
      <c r="Y30" s="56"/>
    </row>
    <row r="31" spans="1:25" s="225" customFormat="1" ht="15" customHeight="1">
      <c r="A31" s="202"/>
      <c r="B31" s="215"/>
      <c r="C31" s="1216"/>
      <c r="D31" s="214">
        <v>2023</v>
      </c>
      <c r="E31" s="214"/>
      <c r="F31" s="56">
        <f>SUM(G31:H31)</f>
        <v>13613</v>
      </c>
      <c r="G31" s="56">
        <f t="shared" si="10"/>
        <v>3544</v>
      </c>
      <c r="H31" s="56">
        <f t="shared" si="11"/>
        <v>10069</v>
      </c>
      <c r="I31" s="56"/>
      <c r="J31" s="56">
        <f>SUM(K31:L31)</f>
        <v>7678</v>
      </c>
      <c r="K31" s="56">
        <v>1961</v>
      </c>
      <c r="L31" s="56">
        <v>5717</v>
      </c>
      <c r="M31" s="56"/>
      <c r="N31" s="56">
        <f>SUM(O31:P31)</f>
        <v>5935</v>
      </c>
      <c r="O31" s="56">
        <v>1583</v>
      </c>
      <c r="P31" s="56">
        <v>4352</v>
      </c>
      <c r="Q31" s="56"/>
      <c r="R31" s="216"/>
      <c r="S31" s="222"/>
      <c r="T31" s="56"/>
      <c r="U31" s="56"/>
      <c r="V31" s="218"/>
      <c r="W31" s="222"/>
      <c r="X31" s="56"/>
      <c r="Y31" s="56"/>
    </row>
    <row r="32" spans="1:25" s="225" customFormat="1" ht="8.1" customHeight="1">
      <c r="A32" s="202"/>
      <c r="B32" s="215"/>
      <c r="C32" s="1216"/>
      <c r="D32" s="214"/>
      <c r="E32" s="214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216"/>
      <c r="S32" s="222"/>
      <c r="T32" s="56"/>
      <c r="U32" s="56"/>
      <c r="V32" s="218"/>
      <c r="W32" s="222"/>
      <c r="X32" s="56"/>
      <c r="Y32" s="56"/>
    </row>
    <row r="33" spans="1:25" s="225" customFormat="1" ht="15" customHeight="1">
      <c r="A33" s="202"/>
      <c r="B33" s="215" t="s">
        <v>19</v>
      </c>
      <c r="C33" s="203"/>
      <c r="D33" s="214">
        <v>2021</v>
      </c>
      <c r="E33" s="214"/>
      <c r="F33" s="56">
        <f>SUM(G33:H33)</f>
        <v>17368</v>
      </c>
      <c r="G33" s="56">
        <f t="shared" ref="G33:G35" si="12">SUM(K33,O33)</f>
        <v>4363</v>
      </c>
      <c r="H33" s="56">
        <f t="shared" ref="H33:H35" si="13">SUM(L33,P33)</f>
        <v>13005</v>
      </c>
      <c r="I33" s="56"/>
      <c r="J33" s="56">
        <f>SUM(K33:L33)</f>
        <v>9583</v>
      </c>
      <c r="K33" s="56">
        <v>2304</v>
      </c>
      <c r="L33" s="56">
        <v>7279</v>
      </c>
      <c r="M33" s="56"/>
      <c r="N33" s="56">
        <f>SUM(O33:P33)</f>
        <v>7785</v>
      </c>
      <c r="O33" s="56">
        <v>2059</v>
      </c>
      <c r="P33" s="56">
        <v>5726</v>
      </c>
      <c r="Q33" s="56"/>
      <c r="R33" s="216"/>
      <c r="S33" s="216"/>
      <c r="T33" s="56"/>
      <c r="U33" s="56"/>
      <c r="V33" s="218"/>
      <c r="W33" s="219"/>
    </row>
    <row r="34" spans="1:25" s="225" customFormat="1" ht="15" customHeight="1">
      <c r="A34" s="202"/>
      <c r="B34" s="215"/>
      <c r="C34" s="203"/>
      <c r="D34" s="214">
        <v>2022</v>
      </c>
      <c r="E34" s="214"/>
      <c r="F34" s="56">
        <f>SUM(G34:H34)</f>
        <v>17607</v>
      </c>
      <c r="G34" s="56">
        <f t="shared" si="12"/>
        <v>4366</v>
      </c>
      <c r="H34" s="56">
        <f t="shared" si="13"/>
        <v>13241</v>
      </c>
      <c r="I34" s="56"/>
      <c r="J34" s="56">
        <f>SUM(K34:L34)</f>
        <v>9620</v>
      </c>
      <c r="K34" s="56">
        <v>2307</v>
      </c>
      <c r="L34" s="56">
        <v>7313</v>
      </c>
      <c r="M34" s="56"/>
      <c r="N34" s="56">
        <f>SUM(O34:P34)</f>
        <v>7987</v>
      </c>
      <c r="O34" s="56">
        <v>2059</v>
      </c>
      <c r="P34" s="56">
        <v>5928</v>
      </c>
      <c r="Q34" s="56"/>
      <c r="R34" s="216"/>
      <c r="S34" s="216"/>
      <c r="T34" s="56"/>
      <c r="U34" s="56"/>
      <c r="V34" s="218"/>
      <c r="W34" s="219"/>
      <c r="X34" s="56"/>
      <c r="Y34" s="56"/>
    </row>
    <row r="35" spans="1:25" s="225" customFormat="1" ht="15" customHeight="1">
      <c r="A35" s="202"/>
      <c r="B35" s="215"/>
      <c r="C35" s="203"/>
      <c r="D35" s="214">
        <v>2023</v>
      </c>
      <c r="E35" s="214"/>
      <c r="F35" s="56">
        <f>SUM(G35:H35)</f>
        <v>17418</v>
      </c>
      <c r="G35" s="56">
        <f t="shared" si="12"/>
        <v>4277</v>
      </c>
      <c r="H35" s="56">
        <f t="shared" si="13"/>
        <v>13141</v>
      </c>
      <c r="I35" s="56"/>
      <c r="J35" s="56">
        <f>SUM(K35:L35)</f>
        <v>9505</v>
      </c>
      <c r="K35" s="56">
        <v>2265</v>
      </c>
      <c r="L35" s="56">
        <v>7240</v>
      </c>
      <c r="M35" s="56"/>
      <c r="N35" s="56">
        <f>SUM(O35:P35)</f>
        <v>7913</v>
      </c>
      <c r="O35" s="56">
        <v>2012</v>
      </c>
      <c r="P35" s="56">
        <v>5901</v>
      </c>
      <c r="Q35" s="56"/>
      <c r="R35" s="216"/>
      <c r="S35" s="216"/>
      <c r="T35" s="56"/>
      <c r="U35" s="56"/>
      <c r="V35" s="218"/>
      <c r="W35" s="219"/>
      <c r="X35" s="56"/>
      <c r="Y35" s="56"/>
    </row>
    <row r="36" spans="1:25" s="225" customFormat="1" ht="8.1" customHeight="1">
      <c r="A36" s="202"/>
      <c r="B36" s="215"/>
      <c r="C36" s="203"/>
      <c r="D36" s="214"/>
      <c r="E36" s="214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216"/>
      <c r="S36" s="216"/>
      <c r="T36" s="56"/>
      <c r="U36" s="56"/>
      <c r="V36" s="218"/>
      <c r="W36" s="219"/>
      <c r="X36" s="56"/>
      <c r="Y36" s="56"/>
    </row>
    <row r="37" spans="1:25" s="225" customFormat="1" ht="15" customHeight="1">
      <c r="A37" s="202"/>
      <c r="B37" s="215" t="s">
        <v>20</v>
      </c>
      <c r="C37" s="203"/>
      <c r="D37" s="214">
        <v>2021</v>
      </c>
      <c r="E37" s="214"/>
      <c r="F37" s="56">
        <f>SUM(G37:H37)</f>
        <v>25518</v>
      </c>
      <c r="G37" s="56">
        <f t="shared" ref="G37:G39" si="14">SUM(K37,O37)</f>
        <v>7949</v>
      </c>
      <c r="H37" s="56">
        <f t="shared" ref="H37:H39" si="15">SUM(L37,P37)</f>
        <v>17569</v>
      </c>
      <c r="I37" s="56"/>
      <c r="J37" s="56">
        <f>SUM(K37:L37)</f>
        <v>14340</v>
      </c>
      <c r="K37" s="56">
        <v>4430</v>
      </c>
      <c r="L37" s="56">
        <v>9910</v>
      </c>
      <c r="M37" s="56"/>
      <c r="N37" s="56">
        <f>SUM(O37:P37)</f>
        <v>11178</v>
      </c>
      <c r="O37" s="56">
        <v>3519</v>
      </c>
      <c r="P37" s="56">
        <v>7659</v>
      </c>
      <c r="Q37" s="56"/>
      <c r="R37" s="216"/>
      <c r="S37" s="216"/>
      <c r="T37" s="56"/>
      <c r="U37" s="56"/>
      <c r="V37" s="218"/>
      <c r="W37" s="219"/>
    </row>
    <row r="38" spans="1:25" s="225" customFormat="1" ht="15" customHeight="1">
      <c r="A38" s="202"/>
      <c r="B38" s="215"/>
      <c r="C38" s="203"/>
      <c r="D38" s="214">
        <v>2022</v>
      </c>
      <c r="E38" s="214"/>
      <c r="F38" s="56">
        <f>SUM(G38:H38)</f>
        <v>26041</v>
      </c>
      <c r="G38" s="56">
        <f t="shared" si="14"/>
        <v>7959</v>
      </c>
      <c r="H38" s="56">
        <f t="shared" si="15"/>
        <v>18082</v>
      </c>
      <c r="I38" s="56"/>
      <c r="J38" s="56">
        <f>SUM(K38:L38)</f>
        <v>14479</v>
      </c>
      <c r="K38" s="56">
        <v>4432</v>
      </c>
      <c r="L38" s="56">
        <v>10047</v>
      </c>
      <c r="M38" s="56"/>
      <c r="N38" s="56">
        <f>SUM(O38:P38)</f>
        <v>11562</v>
      </c>
      <c r="O38" s="56">
        <v>3527</v>
      </c>
      <c r="P38" s="56">
        <v>8035</v>
      </c>
      <c r="Q38" s="56"/>
      <c r="R38" s="216"/>
      <c r="S38" s="216"/>
      <c r="T38" s="56"/>
      <c r="U38" s="56"/>
      <c r="V38" s="218"/>
      <c r="W38" s="219"/>
      <c r="X38" s="56"/>
      <c r="Y38" s="56"/>
    </row>
    <row r="39" spans="1:25" s="225" customFormat="1" ht="15" customHeight="1">
      <c r="A39" s="202"/>
      <c r="B39" s="215"/>
      <c r="C39" s="203"/>
      <c r="D39" s="214">
        <v>2023</v>
      </c>
      <c r="E39" s="214"/>
      <c r="F39" s="56">
        <f>SUM(G39:H39)</f>
        <v>25561</v>
      </c>
      <c r="G39" s="56">
        <f t="shared" si="14"/>
        <v>7697</v>
      </c>
      <c r="H39" s="56">
        <f t="shared" si="15"/>
        <v>17864</v>
      </c>
      <c r="I39" s="56"/>
      <c r="J39" s="56">
        <f>SUM(K39:L39)</f>
        <v>14221</v>
      </c>
      <c r="K39" s="56">
        <v>4320</v>
      </c>
      <c r="L39" s="56">
        <v>9901</v>
      </c>
      <c r="M39" s="56"/>
      <c r="N39" s="56">
        <f>SUM(O39:P39)</f>
        <v>11340</v>
      </c>
      <c r="O39" s="56">
        <v>3377</v>
      </c>
      <c r="P39" s="56">
        <v>7963</v>
      </c>
      <c r="Q39" s="56"/>
      <c r="R39" s="216"/>
      <c r="S39" s="216"/>
      <c r="T39" s="56"/>
      <c r="U39" s="56"/>
      <c r="V39" s="218"/>
      <c r="W39" s="219"/>
      <c r="X39" s="56"/>
      <c r="Y39" s="56"/>
    </row>
    <row r="40" spans="1:25" s="225" customFormat="1" ht="8.1" customHeight="1">
      <c r="A40" s="202"/>
      <c r="B40" s="215"/>
      <c r="C40" s="203"/>
      <c r="D40" s="214"/>
      <c r="E40" s="214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216"/>
      <c r="S40" s="216"/>
      <c r="T40" s="56"/>
      <c r="U40" s="56"/>
      <c r="V40" s="218"/>
      <c r="W40" s="219"/>
      <c r="X40" s="56"/>
      <c r="Y40" s="56"/>
    </row>
    <row r="41" spans="1:25" s="225" customFormat="1" ht="15" customHeight="1">
      <c r="A41" s="202"/>
      <c r="B41" s="215" t="s">
        <v>21</v>
      </c>
      <c r="C41" s="203"/>
      <c r="D41" s="214">
        <v>2021</v>
      </c>
      <c r="E41" s="214"/>
      <c r="F41" s="56">
        <f>SUM(G41:H41)</f>
        <v>19487</v>
      </c>
      <c r="G41" s="56">
        <f t="shared" ref="G41:G43" si="16">SUM(K41,O41)</f>
        <v>4548</v>
      </c>
      <c r="H41" s="56">
        <f t="shared" ref="H41:H43" si="17">SUM(L41,P41)</f>
        <v>14939</v>
      </c>
      <c r="I41" s="56"/>
      <c r="J41" s="56">
        <f>SUM(K41:L41)</f>
        <v>10505</v>
      </c>
      <c r="K41" s="56">
        <v>2360</v>
      </c>
      <c r="L41" s="56">
        <v>8145</v>
      </c>
      <c r="M41" s="56"/>
      <c r="N41" s="56">
        <f>SUM(O41:P41)</f>
        <v>8982</v>
      </c>
      <c r="O41" s="56">
        <v>2188</v>
      </c>
      <c r="P41" s="56">
        <v>6794</v>
      </c>
      <c r="Q41" s="56"/>
      <c r="R41" s="216"/>
      <c r="S41" s="216"/>
      <c r="T41" s="56"/>
      <c r="U41" s="56"/>
      <c r="V41" s="218"/>
      <c r="W41" s="219"/>
    </row>
    <row r="42" spans="1:25" s="225" customFormat="1" ht="15" customHeight="1">
      <c r="A42" s="202"/>
      <c r="B42" s="215"/>
      <c r="C42" s="203"/>
      <c r="D42" s="214">
        <v>2022</v>
      </c>
      <c r="E42" s="214"/>
      <c r="F42" s="56">
        <f>SUM(G42:H42)</f>
        <v>19679</v>
      </c>
      <c r="G42" s="56">
        <f t="shared" si="16"/>
        <v>4576</v>
      </c>
      <c r="H42" s="56">
        <f t="shared" si="17"/>
        <v>15103</v>
      </c>
      <c r="I42" s="56"/>
      <c r="J42" s="56">
        <f>SUM(K42:L42)</f>
        <v>10653</v>
      </c>
      <c r="K42" s="56">
        <v>2424</v>
      </c>
      <c r="L42" s="56">
        <v>8229</v>
      </c>
      <c r="M42" s="56"/>
      <c r="N42" s="56">
        <f>SUM(O42:P42)</f>
        <v>9026</v>
      </c>
      <c r="O42" s="56">
        <v>2152</v>
      </c>
      <c r="P42" s="56">
        <v>6874</v>
      </c>
      <c r="Q42" s="56"/>
      <c r="R42" s="216"/>
      <c r="S42" s="216"/>
      <c r="T42" s="56"/>
      <c r="U42" s="56"/>
      <c r="V42" s="218"/>
      <c r="W42" s="219"/>
      <c r="X42" s="56"/>
      <c r="Y42" s="56"/>
    </row>
    <row r="43" spans="1:25" s="225" customFormat="1" ht="15" customHeight="1">
      <c r="A43" s="202"/>
      <c r="B43" s="215"/>
      <c r="C43" s="203"/>
      <c r="D43" s="214">
        <v>2023</v>
      </c>
      <c r="E43" s="214"/>
      <c r="F43" s="56">
        <f>SUM(G43:H43)</f>
        <v>19178</v>
      </c>
      <c r="G43" s="56">
        <f t="shared" si="16"/>
        <v>4410</v>
      </c>
      <c r="H43" s="56">
        <f t="shared" si="17"/>
        <v>14768</v>
      </c>
      <c r="I43" s="56"/>
      <c r="J43" s="56">
        <f>SUM(K43:L43)</f>
        <v>10405</v>
      </c>
      <c r="K43" s="56">
        <v>2357</v>
      </c>
      <c r="L43" s="56">
        <v>8048</v>
      </c>
      <c r="M43" s="56"/>
      <c r="N43" s="56">
        <f>SUM(O43:P43)</f>
        <v>8773</v>
      </c>
      <c r="O43" s="56">
        <v>2053</v>
      </c>
      <c r="P43" s="56">
        <v>6720</v>
      </c>
      <c r="Q43" s="56"/>
      <c r="R43" s="216"/>
      <c r="S43" s="216"/>
      <c r="T43" s="56"/>
      <c r="U43" s="56"/>
      <c r="V43" s="218"/>
      <c r="W43" s="219"/>
      <c r="X43" s="56"/>
      <c r="Y43" s="56"/>
    </row>
    <row r="44" spans="1:25" s="225" customFormat="1" ht="8.1" customHeight="1">
      <c r="A44" s="202"/>
      <c r="B44" s="215"/>
      <c r="C44" s="203"/>
      <c r="D44" s="214"/>
      <c r="E44" s="214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216"/>
      <c r="S44" s="216"/>
      <c r="T44" s="56"/>
      <c r="U44" s="56"/>
      <c r="V44" s="218"/>
      <c r="W44" s="219"/>
      <c r="X44" s="56"/>
      <c r="Y44" s="56"/>
    </row>
    <row r="45" spans="1:25" s="225" customFormat="1" ht="15" customHeight="1">
      <c r="A45" s="202"/>
      <c r="B45" s="215" t="s">
        <v>22</v>
      </c>
      <c r="C45" s="203"/>
      <c r="D45" s="214">
        <v>2021</v>
      </c>
      <c r="E45" s="214"/>
      <c r="F45" s="56">
        <f>SUM(G45:H45)</f>
        <v>37450</v>
      </c>
      <c r="G45" s="56">
        <f t="shared" ref="G45:G47" si="18">SUM(K45,O45)</f>
        <v>10868</v>
      </c>
      <c r="H45" s="56">
        <f t="shared" ref="H45:H47" si="19">SUM(L45,P45)</f>
        <v>26582</v>
      </c>
      <c r="I45" s="56"/>
      <c r="J45" s="56">
        <f>SUM(K45:L45)</f>
        <v>20511</v>
      </c>
      <c r="K45" s="56">
        <v>5744</v>
      </c>
      <c r="L45" s="56">
        <v>14767</v>
      </c>
      <c r="M45" s="56"/>
      <c r="N45" s="56">
        <f>SUM(O45:P45)</f>
        <v>16939</v>
      </c>
      <c r="O45" s="56">
        <v>5124</v>
      </c>
      <c r="P45" s="56">
        <v>11815</v>
      </c>
      <c r="Q45" s="56"/>
      <c r="R45" s="216"/>
      <c r="S45" s="216"/>
      <c r="T45" s="56"/>
      <c r="U45" s="56"/>
      <c r="V45" s="218"/>
      <c r="W45" s="219"/>
    </row>
    <row r="46" spans="1:25" s="225" customFormat="1" ht="15" customHeight="1">
      <c r="A46" s="202"/>
      <c r="B46" s="215"/>
      <c r="C46" s="203"/>
      <c r="D46" s="214">
        <v>2022</v>
      </c>
      <c r="E46" s="214"/>
      <c r="F46" s="56">
        <f>SUM(G46:H46)</f>
        <v>38163</v>
      </c>
      <c r="G46" s="56">
        <f t="shared" si="18"/>
        <v>11043</v>
      </c>
      <c r="H46" s="56">
        <f t="shared" si="19"/>
        <v>27120</v>
      </c>
      <c r="I46" s="56"/>
      <c r="J46" s="56">
        <f>SUM(K46:L46)</f>
        <v>20830</v>
      </c>
      <c r="K46" s="56">
        <v>5866</v>
      </c>
      <c r="L46" s="56">
        <v>14964</v>
      </c>
      <c r="M46" s="56"/>
      <c r="N46" s="56">
        <f>SUM(O46:P46)</f>
        <v>17333</v>
      </c>
      <c r="O46" s="56">
        <v>5177</v>
      </c>
      <c r="P46" s="56">
        <v>12156</v>
      </c>
      <c r="Q46" s="56"/>
      <c r="R46" s="216"/>
      <c r="S46" s="216"/>
      <c r="U46" s="56"/>
      <c r="V46" s="218"/>
      <c r="W46" s="219"/>
      <c r="X46" s="56"/>
      <c r="Y46" s="56"/>
    </row>
    <row r="47" spans="1:25" s="225" customFormat="1" ht="15" customHeight="1">
      <c r="A47" s="202"/>
      <c r="B47" s="215"/>
      <c r="C47" s="203"/>
      <c r="D47" s="214">
        <v>2023</v>
      </c>
      <c r="E47" s="214"/>
      <c r="F47" s="56">
        <f>SUM(G47:H47)</f>
        <v>37282</v>
      </c>
      <c r="G47" s="56">
        <f t="shared" si="18"/>
        <v>10714</v>
      </c>
      <c r="H47" s="56">
        <f t="shared" si="19"/>
        <v>26568</v>
      </c>
      <c r="I47" s="56"/>
      <c r="J47" s="56">
        <f>SUM(K47:L47)</f>
        <v>20388</v>
      </c>
      <c r="K47" s="56">
        <v>5726</v>
      </c>
      <c r="L47" s="56">
        <v>14662</v>
      </c>
      <c r="M47" s="56"/>
      <c r="N47" s="56">
        <f>SUM(O47:P47)</f>
        <v>16894</v>
      </c>
      <c r="O47" s="56">
        <v>4988</v>
      </c>
      <c r="P47" s="56">
        <v>11906</v>
      </c>
      <c r="Q47" s="56"/>
      <c r="R47" s="216"/>
      <c r="S47" s="216"/>
      <c r="U47" s="56"/>
      <c r="V47" s="218"/>
      <c r="W47" s="219"/>
      <c r="X47" s="56"/>
      <c r="Y47" s="56"/>
    </row>
    <row r="48" spans="1:25" s="225" customFormat="1" ht="8.1" customHeight="1">
      <c r="A48" s="202"/>
      <c r="B48" s="215"/>
      <c r="C48" s="203"/>
      <c r="D48" s="214"/>
      <c r="E48" s="214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216"/>
      <c r="S48" s="216"/>
      <c r="U48" s="56"/>
      <c r="V48" s="218"/>
      <c r="W48" s="219"/>
      <c r="X48" s="56"/>
      <c r="Y48" s="56"/>
    </row>
    <row r="49" spans="1:25" s="225" customFormat="1" ht="15" customHeight="1">
      <c r="A49" s="202"/>
      <c r="B49" s="215" t="s">
        <v>23</v>
      </c>
      <c r="C49" s="1216"/>
      <c r="D49" s="214">
        <v>2021</v>
      </c>
      <c r="E49" s="214"/>
      <c r="F49" s="56">
        <f>SUM(G49:H49)</f>
        <v>4655</v>
      </c>
      <c r="G49" s="56">
        <f t="shared" ref="G49:G51" si="20">SUM(K49,O49)</f>
        <v>1475</v>
      </c>
      <c r="H49" s="56">
        <f t="shared" ref="H49:H51" si="21">SUM(L49,P49)</f>
        <v>3180</v>
      </c>
      <c r="I49" s="56"/>
      <c r="J49" s="56">
        <f>SUM(K49:L49)</f>
        <v>2394</v>
      </c>
      <c r="K49" s="56">
        <v>705</v>
      </c>
      <c r="L49" s="56">
        <v>1689</v>
      </c>
      <c r="M49" s="56"/>
      <c r="N49" s="56">
        <f>SUM(O49:P49)</f>
        <v>2261</v>
      </c>
      <c r="O49" s="56">
        <v>770</v>
      </c>
      <c r="P49" s="56">
        <v>1491</v>
      </c>
      <c r="Q49" s="56"/>
      <c r="R49" s="216"/>
      <c r="S49" s="222"/>
      <c r="U49" s="56"/>
      <c r="V49" s="218"/>
      <c r="W49" s="222"/>
    </row>
    <row r="50" spans="1:25" s="225" customFormat="1" ht="15" customHeight="1">
      <c r="A50" s="202"/>
      <c r="B50" s="215"/>
      <c r="C50" s="1216"/>
      <c r="D50" s="214">
        <v>2022</v>
      </c>
      <c r="E50" s="214"/>
      <c r="F50" s="56">
        <f>SUM(G50:H50)</f>
        <v>4694</v>
      </c>
      <c r="G50" s="56">
        <f t="shared" si="20"/>
        <v>1473</v>
      </c>
      <c r="H50" s="56">
        <f t="shared" si="21"/>
        <v>3221</v>
      </c>
      <c r="I50" s="56"/>
      <c r="J50" s="56">
        <f>SUM(K50:L50)</f>
        <v>2412</v>
      </c>
      <c r="K50" s="56">
        <v>713</v>
      </c>
      <c r="L50" s="56">
        <v>1699</v>
      </c>
      <c r="M50" s="56"/>
      <c r="N50" s="56">
        <f>SUM(O50:P50)</f>
        <v>2282</v>
      </c>
      <c r="O50" s="56">
        <v>760</v>
      </c>
      <c r="P50" s="56">
        <v>1522</v>
      </c>
      <c r="Q50" s="56"/>
      <c r="R50" s="216"/>
      <c r="S50" s="222">
        <v>1382</v>
      </c>
      <c r="U50" s="56"/>
      <c r="V50" s="218"/>
      <c r="W50" s="222"/>
      <c r="X50" s="56"/>
      <c r="Y50" s="56"/>
    </row>
    <row r="51" spans="1:25" s="225" customFormat="1" ht="15" customHeight="1">
      <c r="A51" s="202"/>
      <c r="B51" s="215"/>
      <c r="C51" s="1216"/>
      <c r="D51" s="214">
        <v>2023</v>
      </c>
      <c r="E51" s="214"/>
      <c r="F51" s="56">
        <f>SUM(G51:H51)</f>
        <v>4633</v>
      </c>
      <c r="G51" s="56">
        <f t="shared" si="20"/>
        <v>1432</v>
      </c>
      <c r="H51" s="56">
        <f t="shared" si="21"/>
        <v>3201</v>
      </c>
      <c r="I51" s="56"/>
      <c r="J51" s="56">
        <f>SUM(K51:L51)</f>
        <v>2364</v>
      </c>
      <c r="K51" s="56">
        <v>690</v>
      </c>
      <c r="L51" s="56">
        <v>1674</v>
      </c>
      <c r="M51" s="56"/>
      <c r="N51" s="56">
        <f>SUM(O51:P51)</f>
        <v>2269</v>
      </c>
      <c r="O51" s="56">
        <v>742</v>
      </c>
      <c r="P51" s="56">
        <v>1527</v>
      </c>
      <c r="Q51" s="56"/>
      <c r="R51" s="216"/>
      <c r="S51" s="222"/>
      <c r="T51" s="56"/>
      <c r="U51" s="56"/>
      <c r="V51" s="218"/>
      <c r="W51" s="222"/>
      <c r="X51" s="56"/>
    </row>
    <row r="52" spans="1:25" s="225" customFormat="1" ht="8.1" customHeight="1">
      <c r="A52" s="202"/>
      <c r="B52" s="215"/>
      <c r="C52" s="1216"/>
      <c r="D52" s="214"/>
      <c r="E52" s="214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216"/>
      <c r="S52" s="222"/>
      <c r="T52" s="56"/>
      <c r="U52" s="56"/>
      <c r="V52" s="218"/>
      <c r="W52" s="222"/>
      <c r="X52" s="56"/>
      <c r="Y52" s="56"/>
    </row>
    <row r="53" spans="1:25" s="225" customFormat="1" ht="15" customHeight="1">
      <c r="A53" s="202"/>
      <c r="B53" s="215" t="s">
        <v>24</v>
      </c>
      <c r="C53" s="203"/>
      <c r="D53" s="214">
        <v>2021</v>
      </c>
      <c r="E53" s="214"/>
      <c r="F53" s="56">
        <f>SUM(G53:H53)</f>
        <v>61290</v>
      </c>
      <c r="G53" s="56">
        <f t="shared" ref="G53:G55" si="22">SUM(K53,O53)</f>
        <v>12662</v>
      </c>
      <c r="H53" s="56">
        <f t="shared" ref="H53:H55" si="23">SUM(L53,P53)</f>
        <v>48628</v>
      </c>
      <c r="I53" s="56"/>
      <c r="J53" s="56">
        <f>SUM(K53:L53)</f>
        <v>35268</v>
      </c>
      <c r="K53" s="56">
        <v>8015</v>
      </c>
      <c r="L53" s="56">
        <v>27253</v>
      </c>
      <c r="M53" s="56"/>
      <c r="N53" s="56">
        <f>SUM(O53:P53)</f>
        <v>26022</v>
      </c>
      <c r="O53" s="56">
        <v>4647</v>
      </c>
      <c r="P53" s="56">
        <v>21375</v>
      </c>
      <c r="Q53" s="56"/>
      <c r="R53" s="216"/>
      <c r="S53" s="216"/>
      <c r="T53" s="56"/>
      <c r="U53" s="56"/>
      <c r="V53" s="218"/>
      <c r="W53" s="219"/>
    </row>
    <row r="54" spans="1:25" s="225" customFormat="1" ht="15" customHeight="1">
      <c r="A54" s="202"/>
      <c r="B54" s="215"/>
      <c r="C54" s="203"/>
      <c r="D54" s="214">
        <v>2022</v>
      </c>
      <c r="E54" s="214"/>
      <c r="F54" s="56">
        <f>SUM(G54:H54)</f>
        <v>62232</v>
      </c>
      <c r="G54" s="56">
        <f t="shared" si="22"/>
        <v>12886</v>
      </c>
      <c r="H54" s="56">
        <f t="shared" si="23"/>
        <v>49346</v>
      </c>
      <c r="I54" s="56"/>
      <c r="J54" s="56">
        <f>SUM(K54:L54)</f>
        <v>35018</v>
      </c>
      <c r="K54" s="56">
        <v>7934</v>
      </c>
      <c r="L54" s="56">
        <v>27084</v>
      </c>
      <c r="M54" s="56"/>
      <c r="N54" s="56">
        <f>SUM(O54:P54)</f>
        <v>27214</v>
      </c>
      <c r="O54" s="56">
        <v>4952</v>
      </c>
      <c r="P54" s="56">
        <v>22262</v>
      </c>
      <c r="Q54" s="56"/>
      <c r="R54" s="216"/>
      <c r="S54" s="216"/>
      <c r="T54" s="56"/>
      <c r="U54" s="56"/>
      <c r="V54" s="218"/>
      <c r="W54" s="219"/>
      <c r="X54" s="56"/>
      <c r="Y54" s="56"/>
    </row>
    <row r="55" spans="1:25" s="225" customFormat="1" ht="15" customHeight="1">
      <c r="A55" s="202"/>
      <c r="B55" s="215"/>
      <c r="C55" s="203"/>
      <c r="D55" s="214">
        <v>2023</v>
      </c>
      <c r="E55" s="214"/>
      <c r="F55" s="56">
        <f>SUM(G55:H55)</f>
        <v>61586</v>
      </c>
      <c r="G55" s="56">
        <f t="shared" si="22"/>
        <v>12771</v>
      </c>
      <c r="H55" s="56">
        <f t="shared" si="23"/>
        <v>48815</v>
      </c>
      <c r="I55" s="56"/>
      <c r="J55" s="56">
        <f>SUM(K55:L55)</f>
        <v>34956</v>
      </c>
      <c r="K55" s="56">
        <v>7910</v>
      </c>
      <c r="L55" s="56">
        <v>27046</v>
      </c>
      <c r="M55" s="56"/>
      <c r="N55" s="56">
        <f>SUM(O55:P55)</f>
        <v>26630</v>
      </c>
      <c r="O55" s="56">
        <v>4861</v>
      </c>
      <c r="P55" s="56">
        <v>21769</v>
      </c>
      <c r="Q55" s="56"/>
      <c r="W55" s="219"/>
      <c r="X55" s="56"/>
      <c r="Y55" s="56"/>
    </row>
    <row r="56" spans="1:25" s="225" customFormat="1" ht="8.1" customHeight="1">
      <c r="A56" s="202"/>
      <c r="B56" s="215"/>
      <c r="C56" s="203"/>
      <c r="D56" s="214"/>
      <c r="E56" s="214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W56" s="219"/>
      <c r="X56" s="56"/>
      <c r="Y56" s="56"/>
    </row>
    <row r="57" spans="1:25" s="225" customFormat="1" ht="15" customHeight="1">
      <c r="A57" s="202"/>
      <c r="B57" s="215" t="s">
        <v>25</v>
      </c>
      <c r="C57" s="203"/>
      <c r="D57" s="214">
        <v>2021</v>
      </c>
      <c r="E57" s="214"/>
      <c r="F57" s="56">
        <f>SUM(G57:H57)</f>
        <v>21893</v>
      </c>
      <c r="G57" s="56">
        <f t="shared" ref="G57:G59" si="24">SUM(K57,O57)</f>
        <v>6597</v>
      </c>
      <c r="H57" s="56">
        <f t="shared" ref="H57:H59" si="25">SUM(L57,P57)</f>
        <v>15296</v>
      </c>
      <c r="I57" s="56"/>
      <c r="J57" s="56">
        <f>SUM(K57:L57)</f>
        <v>11732</v>
      </c>
      <c r="K57" s="56">
        <v>3613</v>
      </c>
      <c r="L57" s="56">
        <v>8119</v>
      </c>
      <c r="M57" s="56"/>
      <c r="N57" s="56">
        <f>SUM(O57:P57)</f>
        <v>10161</v>
      </c>
      <c r="O57" s="56">
        <v>2984</v>
      </c>
      <c r="P57" s="56">
        <v>7177</v>
      </c>
      <c r="Q57" s="56"/>
      <c r="W57" s="219"/>
    </row>
    <row r="58" spans="1:25" s="225" customFormat="1" ht="15" customHeight="1">
      <c r="A58" s="202"/>
      <c r="B58" s="215"/>
      <c r="C58" s="203"/>
      <c r="D58" s="214">
        <v>2022</v>
      </c>
      <c r="E58" s="214"/>
      <c r="F58" s="56">
        <f>SUM(G58:H58)</f>
        <v>22436</v>
      </c>
      <c r="G58" s="56">
        <f t="shared" si="24"/>
        <v>6698</v>
      </c>
      <c r="H58" s="56">
        <f t="shared" si="25"/>
        <v>15738</v>
      </c>
      <c r="I58" s="56"/>
      <c r="J58" s="56">
        <f>SUM(K58:L58)</f>
        <v>11968</v>
      </c>
      <c r="K58" s="56">
        <v>3724</v>
      </c>
      <c r="L58" s="56">
        <v>8244</v>
      </c>
      <c r="M58" s="56"/>
      <c r="N58" s="56">
        <f>SUM(O58:P58)</f>
        <v>10468</v>
      </c>
      <c r="O58" s="56">
        <v>2974</v>
      </c>
      <c r="P58" s="56">
        <v>7494</v>
      </c>
      <c r="Q58" s="56"/>
      <c r="W58" s="219"/>
      <c r="X58" s="56"/>
      <c r="Y58" s="56"/>
    </row>
    <row r="59" spans="1:25" s="225" customFormat="1" ht="15" customHeight="1">
      <c r="A59" s="202"/>
      <c r="B59" s="215"/>
      <c r="C59" s="203"/>
      <c r="D59" s="214">
        <v>2023</v>
      </c>
      <c r="E59" s="214"/>
      <c r="F59" s="56">
        <f>SUM(G59:H59)</f>
        <v>22097</v>
      </c>
      <c r="G59" s="56">
        <f t="shared" si="24"/>
        <v>6536</v>
      </c>
      <c r="H59" s="56">
        <f t="shared" si="25"/>
        <v>15561</v>
      </c>
      <c r="I59" s="56"/>
      <c r="J59" s="56">
        <f>SUM(K59:L59)</f>
        <v>11731</v>
      </c>
      <c r="K59" s="56">
        <v>3637</v>
      </c>
      <c r="L59" s="56">
        <v>8094</v>
      </c>
      <c r="M59" s="56"/>
      <c r="N59" s="56">
        <f>SUM(O59:P59)</f>
        <v>10366</v>
      </c>
      <c r="O59" s="56">
        <v>2899</v>
      </c>
      <c r="P59" s="56">
        <v>7467</v>
      </c>
      <c r="Q59" s="56"/>
      <c r="W59" s="219"/>
      <c r="X59" s="56"/>
      <c r="Y59" s="56"/>
    </row>
    <row r="60" spans="1:25" s="225" customFormat="1" ht="8.1" customHeight="1">
      <c r="A60" s="202"/>
      <c r="B60" s="215"/>
      <c r="C60" s="203"/>
      <c r="D60" s="214"/>
      <c r="E60" s="214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W60" s="219"/>
      <c r="X60" s="56"/>
      <c r="Y60" s="56"/>
    </row>
    <row r="61" spans="1:25" s="225" customFormat="1" ht="15" customHeight="1">
      <c r="A61" s="202"/>
      <c r="B61" s="215" t="s">
        <v>26</v>
      </c>
      <c r="C61" s="203"/>
      <c r="D61" s="214">
        <v>2021</v>
      </c>
      <c r="E61" s="214"/>
      <c r="F61" s="56">
        <f>SUM(G61:H61)</f>
        <v>42625</v>
      </c>
      <c r="G61" s="56">
        <f t="shared" ref="G61:G63" si="26">SUM(K61,O61)</f>
        <v>16016</v>
      </c>
      <c r="H61" s="56">
        <f t="shared" ref="H61:H63" si="27">SUM(L61,P61)</f>
        <v>26609</v>
      </c>
      <c r="I61" s="56"/>
      <c r="J61" s="56">
        <f>SUM(K61:L61)</f>
        <v>26547</v>
      </c>
      <c r="K61" s="56">
        <v>9974</v>
      </c>
      <c r="L61" s="56">
        <v>16573</v>
      </c>
      <c r="M61" s="56"/>
      <c r="N61" s="56">
        <f>SUM(O61:P61)</f>
        <v>16078</v>
      </c>
      <c r="O61" s="56">
        <v>6042</v>
      </c>
      <c r="P61" s="56">
        <v>10036</v>
      </c>
      <c r="Q61" s="56"/>
      <c r="W61" s="219"/>
    </row>
    <row r="62" spans="1:25" s="225" customFormat="1" ht="15" customHeight="1">
      <c r="A62" s="202"/>
      <c r="B62" s="215"/>
      <c r="C62" s="203"/>
      <c r="D62" s="214">
        <v>2022</v>
      </c>
      <c r="E62" s="214"/>
      <c r="F62" s="56">
        <f>SUM(G62:H62)</f>
        <v>43177</v>
      </c>
      <c r="G62" s="56">
        <f t="shared" si="26"/>
        <v>15926</v>
      </c>
      <c r="H62" s="56">
        <f t="shared" si="27"/>
        <v>27251</v>
      </c>
      <c r="I62" s="56"/>
      <c r="J62" s="56">
        <f>SUM(K62:L62)</f>
        <v>26478</v>
      </c>
      <c r="K62" s="56">
        <v>9843</v>
      </c>
      <c r="L62" s="56">
        <v>16635</v>
      </c>
      <c r="M62" s="56"/>
      <c r="N62" s="56">
        <f>SUM(O62:P62)</f>
        <v>16699</v>
      </c>
      <c r="O62" s="56">
        <v>6083</v>
      </c>
      <c r="P62" s="56">
        <v>10616</v>
      </c>
      <c r="Q62" s="56"/>
      <c r="W62" s="219"/>
      <c r="X62" s="56"/>
      <c r="Y62" s="56"/>
    </row>
    <row r="63" spans="1:25" s="225" customFormat="1" ht="15" customHeight="1">
      <c r="A63" s="202"/>
      <c r="B63" s="215"/>
      <c r="C63" s="203"/>
      <c r="D63" s="214">
        <v>2023</v>
      </c>
      <c r="E63" s="214"/>
      <c r="F63" s="56">
        <f>SUM(G63:H63)</f>
        <v>43203</v>
      </c>
      <c r="G63" s="56">
        <f t="shared" si="26"/>
        <v>15753</v>
      </c>
      <c r="H63" s="56">
        <f t="shared" si="27"/>
        <v>27450</v>
      </c>
      <c r="I63" s="56"/>
      <c r="J63" s="56">
        <f>SUM(K63:L63)</f>
        <v>26284</v>
      </c>
      <c r="K63" s="56">
        <v>9669</v>
      </c>
      <c r="L63" s="56">
        <v>16615</v>
      </c>
      <c r="M63" s="56"/>
      <c r="N63" s="56">
        <f>SUM(O63:P63)</f>
        <v>16919</v>
      </c>
      <c r="O63" s="56">
        <v>6084</v>
      </c>
      <c r="P63" s="56">
        <v>10835</v>
      </c>
      <c r="Q63" s="56"/>
      <c r="W63" s="219"/>
      <c r="X63" s="56"/>
      <c r="Y63" s="56"/>
    </row>
    <row r="64" spans="1:25" s="225" customFormat="1" ht="8.1" customHeight="1">
      <c r="A64" s="202"/>
      <c r="B64" s="215"/>
      <c r="C64" s="203"/>
      <c r="D64" s="214"/>
      <c r="E64" s="214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W64" s="219"/>
      <c r="X64" s="56"/>
      <c r="Y64" s="56"/>
    </row>
    <row r="65" spans="1:26" s="225" customFormat="1" ht="15" customHeight="1">
      <c r="A65" s="202"/>
      <c r="B65" s="215" t="s">
        <v>27</v>
      </c>
      <c r="C65" s="203"/>
      <c r="D65" s="214">
        <v>2021</v>
      </c>
      <c r="E65" s="214"/>
      <c r="F65" s="56">
        <f>SUM(G65:H65)</f>
        <v>39437</v>
      </c>
      <c r="G65" s="56">
        <f t="shared" ref="G65:G67" si="28">SUM(K65,O65)</f>
        <v>13851</v>
      </c>
      <c r="H65" s="56">
        <f t="shared" ref="H65:H67" si="29">SUM(L65,P65)</f>
        <v>25586</v>
      </c>
      <c r="I65" s="56"/>
      <c r="J65" s="56">
        <f>SUM(K65:L65)</f>
        <v>24831</v>
      </c>
      <c r="K65" s="56">
        <v>8801</v>
      </c>
      <c r="L65" s="56">
        <v>16030</v>
      </c>
      <c r="M65" s="56"/>
      <c r="N65" s="56">
        <f>SUM(O65:P65)</f>
        <v>14606</v>
      </c>
      <c r="O65" s="56">
        <v>5050</v>
      </c>
      <c r="P65" s="56">
        <v>9556</v>
      </c>
      <c r="Q65" s="56"/>
      <c r="R65" s="216"/>
      <c r="S65" s="216"/>
      <c r="T65" s="56"/>
      <c r="U65" s="56"/>
      <c r="V65" s="218"/>
      <c r="W65" s="219"/>
    </row>
    <row r="66" spans="1:26" s="225" customFormat="1" ht="15" customHeight="1">
      <c r="A66" s="202"/>
      <c r="B66" s="215"/>
      <c r="C66" s="203"/>
      <c r="D66" s="214">
        <v>2022</v>
      </c>
      <c r="E66" s="214"/>
      <c r="F66" s="56">
        <f>SUM(G66:H66)</f>
        <v>39820</v>
      </c>
      <c r="G66" s="56">
        <f t="shared" si="28"/>
        <v>13641</v>
      </c>
      <c r="H66" s="56">
        <f t="shared" si="29"/>
        <v>26179</v>
      </c>
      <c r="I66" s="56"/>
      <c r="J66" s="56">
        <f>SUM(K66:L66)</f>
        <v>24484</v>
      </c>
      <c r="K66" s="56">
        <v>8494</v>
      </c>
      <c r="L66" s="56">
        <v>15990</v>
      </c>
      <c r="M66" s="56"/>
      <c r="N66" s="56">
        <f>SUM(O66:P66)</f>
        <v>15336</v>
      </c>
      <c r="O66" s="56">
        <v>5147</v>
      </c>
      <c r="P66" s="56">
        <v>10189</v>
      </c>
      <c r="Q66" s="56"/>
      <c r="R66" s="216"/>
      <c r="S66" s="216"/>
      <c r="T66" s="56"/>
      <c r="U66" s="56"/>
      <c r="V66" s="218"/>
      <c r="W66" s="219"/>
      <c r="X66" s="56"/>
      <c r="Y66" s="56"/>
    </row>
    <row r="67" spans="1:26" s="225" customFormat="1" ht="15" customHeight="1">
      <c r="A67" s="202"/>
      <c r="B67" s="215"/>
      <c r="C67" s="203"/>
      <c r="D67" s="214">
        <v>2023</v>
      </c>
      <c r="E67" s="214"/>
      <c r="F67" s="56">
        <f>SUM(G67:H67)</f>
        <v>39860</v>
      </c>
      <c r="G67" s="56">
        <f t="shared" si="28"/>
        <v>13502</v>
      </c>
      <c r="H67" s="56">
        <f t="shared" si="29"/>
        <v>26358</v>
      </c>
      <c r="I67" s="56"/>
      <c r="J67" s="56">
        <f>SUM(K67:L67)</f>
        <v>24360</v>
      </c>
      <c r="K67" s="56">
        <v>8329</v>
      </c>
      <c r="L67" s="56">
        <v>16031</v>
      </c>
      <c r="M67" s="56"/>
      <c r="N67" s="56">
        <f>SUM(O67:P67)</f>
        <v>15500</v>
      </c>
      <c r="O67" s="56">
        <v>5173</v>
      </c>
      <c r="P67" s="56">
        <v>10327</v>
      </c>
      <c r="Q67" s="56"/>
      <c r="R67" s="216"/>
      <c r="S67" s="216"/>
      <c r="T67" s="56"/>
      <c r="U67" s="56"/>
      <c r="V67" s="218"/>
      <c r="W67" s="219"/>
      <c r="X67" s="56"/>
      <c r="Y67" s="56"/>
    </row>
    <row r="68" spans="1:26" s="225" customFormat="1" ht="8.1" customHeight="1">
      <c r="A68" s="202"/>
      <c r="B68" s="215"/>
      <c r="C68" s="203"/>
      <c r="D68" s="214"/>
      <c r="E68" s="214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216"/>
      <c r="S68" s="216"/>
      <c r="T68" s="56"/>
      <c r="U68" s="56"/>
      <c r="V68" s="218"/>
      <c r="W68" s="219"/>
      <c r="X68" s="56"/>
      <c r="Y68" s="56"/>
    </row>
    <row r="69" spans="1:26" s="225" customFormat="1" ht="15" customHeight="1">
      <c r="A69" s="202"/>
      <c r="B69" s="215" t="s">
        <v>28</v>
      </c>
      <c r="C69" s="1216"/>
      <c r="D69" s="214">
        <v>2021</v>
      </c>
      <c r="E69" s="214"/>
      <c r="F69" s="56">
        <f>SUM(G69:H69)</f>
        <v>16947</v>
      </c>
      <c r="G69" s="56">
        <f t="shared" ref="G69:G71" si="30">SUM(K69,O69)</f>
        <v>3909</v>
      </c>
      <c r="H69" s="56">
        <f t="shared" ref="H69:H71" si="31">SUM(L69,P69)</f>
        <v>13038</v>
      </c>
      <c r="I69" s="56"/>
      <c r="J69" s="56">
        <f>SUM(K69:L69)</f>
        <v>9006</v>
      </c>
      <c r="K69" s="56">
        <v>2271</v>
      </c>
      <c r="L69" s="56">
        <v>6735</v>
      </c>
      <c r="M69" s="56"/>
      <c r="N69" s="56">
        <f>SUM(O69:P69)</f>
        <v>7941</v>
      </c>
      <c r="O69" s="56">
        <v>1638</v>
      </c>
      <c r="P69" s="56">
        <v>6303</v>
      </c>
      <c r="Q69" s="56"/>
      <c r="R69" s="216"/>
      <c r="S69" s="222"/>
      <c r="T69" s="56"/>
      <c r="U69" s="56"/>
      <c r="V69" s="218"/>
      <c r="W69" s="222"/>
    </row>
    <row r="70" spans="1:26" s="225" customFormat="1" ht="15" customHeight="1">
      <c r="A70" s="202"/>
      <c r="B70" s="215"/>
      <c r="C70" s="1216"/>
      <c r="D70" s="214">
        <v>2022</v>
      </c>
      <c r="E70" s="214"/>
      <c r="F70" s="56">
        <f>SUM(G70:H70)</f>
        <v>16638</v>
      </c>
      <c r="G70" s="56">
        <f t="shared" si="30"/>
        <v>3790</v>
      </c>
      <c r="H70" s="56">
        <f t="shared" si="31"/>
        <v>12848</v>
      </c>
      <c r="I70" s="56"/>
      <c r="J70" s="56">
        <f>SUM(K70:L70)</f>
        <v>8644</v>
      </c>
      <c r="K70" s="56">
        <v>2137</v>
      </c>
      <c r="L70" s="56">
        <v>6507</v>
      </c>
      <c r="M70" s="56"/>
      <c r="N70" s="56">
        <f>SUM(O70:P70)</f>
        <v>7994</v>
      </c>
      <c r="O70" s="56">
        <v>1653</v>
      </c>
      <c r="P70" s="56">
        <v>6341</v>
      </c>
      <c r="Q70" s="56"/>
      <c r="R70" s="216"/>
      <c r="S70" s="222"/>
      <c r="T70" s="56"/>
      <c r="U70" s="56"/>
      <c r="V70" s="218"/>
      <c r="W70" s="222"/>
    </row>
    <row r="71" spans="1:26" s="225" customFormat="1" ht="15" customHeight="1">
      <c r="A71" s="202"/>
      <c r="B71" s="215"/>
      <c r="C71" s="1216"/>
      <c r="D71" s="214">
        <v>2023</v>
      </c>
      <c r="E71" s="214"/>
      <c r="F71" s="56">
        <f>SUM(G71:H71)</f>
        <v>16500</v>
      </c>
      <c r="G71" s="56">
        <f t="shared" si="30"/>
        <v>3761</v>
      </c>
      <c r="H71" s="56">
        <f t="shared" si="31"/>
        <v>12739</v>
      </c>
      <c r="I71" s="56"/>
      <c r="J71" s="56">
        <f>SUM(K71:L71)</f>
        <v>8658</v>
      </c>
      <c r="K71" s="56">
        <v>2126</v>
      </c>
      <c r="L71" s="56">
        <v>6532</v>
      </c>
      <c r="M71" s="56"/>
      <c r="N71" s="56">
        <f>SUM(O71:P71)</f>
        <v>7842</v>
      </c>
      <c r="O71" s="56">
        <v>1635</v>
      </c>
      <c r="P71" s="56">
        <v>6207</v>
      </c>
      <c r="Q71" s="56"/>
      <c r="R71" s="216"/>
      <c r="S71" s="222"/>
      <c r="T71" s="56"/>
      <c r="U71" s="56"/>
      <c r="V71" s="218"/>
      <c r="W71" s="222"/>
    </row>
    <row r="72" spans="1:26" s="225" customFormat="1" ht="8.1" customHeight="1">
      <c r="A72" s="202"/>
      <c r="B72" s="215"/>
      <c r="C72" s="1216"/>
      <c r="D72" s="214"/>
      <c r="E72" s="214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216"/>
      <c r="S72" s="222"/>
      <c r="T72" s="56"/>
      <c r="U72" s="56"/>
      <c r="V72" s="218"/>
      <c r="W72" s="222"/>
    </row>
    <row r="73" spans="1:26" s="225" customFormat="1" ht="15" customHeight="1">
      <c r="A73" s="202"/>
      <c r="B73" s="215" t="s">
        <v>29</v>
      </c>
      <c r="C73" s="1216"/>
      <c r="D73" s="214">
        <v>2021</v>
      </c>
      <c r="E73" s="214"/>
      <c r="F73" s="56">
        <f>SUM(G73:H73)</f>
        <v>1355</v>
      </c>
      <c r="G73" s="56">
        <f t="shared" ref="G73:G75" si="32">SUM(K73,O73)</f>
        <v>396</v>
      </c>
      <c r="H73" s="56">
        <f t="shared" ref="H73:H75" si="33">SUM(L73,P73)</f>
        <v>959</v>
      </c>
      <c r="I73" s="56"/>
      <c r="J73" s="56">
        <f>SUM(K73:L73)</f>
        <v>742</v>
      </c>
      <c r="K73" s="56">
        <v>203</v>
      </c>
      <c r="L73" s="56">
        <v>539</v>
      </c>
      <c r="M73" s="56"/>
      <c r="N73" s="56">
        <f>SUM(O73:P73)</f>
        <v>613</v>
      </c>
      <c r="O73" s="56">
        <v>193</v>
      </c>
      <c r="P73" s="56">
        <v>420</v>
      </c>
      <c r="Q73" s="56"/>
      <c r="R73" s="216"/>
      <c r="S73" s="222"/>
      <c r="T73" s="56"/>
      <c r="U73" s="56"/>
      <c r="V73" s="218"/>
      <c r="W73" s="222"/>
    </row>
    <row r="74" spans="1:26" s="225" customFormat="1" ht="15" customHeight="1">
      <c r="A74" s="202"/>
      <c r="B74" s="215"/>
      <c r="C74" s="1216"/>
      <c r="D74" s="214">
        <v>2022</v>
      </c>
      <c r="E74" s="214"/>
      <c r="F74" s="56">
        <f>SUM(G74:H74)</f>
        <v>1350</v>
      </c>
      <c r="G74" s="56">
        <f t="shared" si="32"/>
        <v>401</v>
      </c>
      <c r="H74" s="56">
        <f t="shared" si="33"/>
        <v>949</v>
      </c>
      <c r="I74" s="56"/>
      <c r="J74" s="56">
        <f>SUM(K74:L74)</f>
        <v>705</v>
      </c>
      <c r="K74" s="56">
        <v>195</v>
      </c>
      <c r="L74" s="56">
        <v>510</v>
      </c>
      <c r="M74" s="56"/>
      <c r="N74" s="56">
        <f>SUM(O74:P74)</f>
        <v>645</v>
      </c>
      <c r="O74" s="56">
        <v>206</v>
      </c>
      <c r="P74" s="56">
        <v>439</v>
      </c>
      <c r="Q74" s="56"/>
      <c r="R74" s="216"/>
      <c r="S74" s="222"/>
      <c r="T74" s="56"/>
      <c r="U74" s="56"/>
      <c r="V74" s="218"/>
      <c r="W74" s="222"/>
    </row>
    <row r="75" spans="1:26" s="225" customFormat="1" ht="15" customHeight="1">
      <c r="A75" s="202"/>
      <c r="B75" s="215"/>
      <c r="C75" s="1216"/>
      <c r="D75" s="214">
        <v>2023</v>
      </c>
      <c r="E75" s="214"/>
      <c r="F75" s="56">
        <f>SUM(G75:H75)</f>
        <v>1413</v>
      </c>
      <c r="G75" s="56">
        <f t="shared" si="32"/>
        <v>442</v>
      </c>
      <c r="H75" s="56">
        <f t="shared" si="33"/>
        <v>971</v>
      </c>
      <c r="I75" s="56"/>
      <c r="J75" s="56">
        <f>SUM(K75:L75)</f>
        <v>741</v>
      </c>
      <c r="K75" s="56">
        <v>226</v>
      </c>
      <c r="L75" s="56">
        <v>515</v>
      </c>
      <c r="M75" s="56"/>
      <c r="N75" s="56">
        <f>SUM(O75:P75)</f>
        <v>672</v>
      </c>
      <c r="O75" s="56">
        <v>216</v>
      </c>
      <c r="P75" s="56">
        <v>456</v>
      </c>
      <c r="Q75" s="56"/>
      <c r="R75" s="216"/>
      <c r="S75" s="222"/>
      <c r="T75" s="56"/>
      <c r="U75" s="56"/>
      <c r="V75" s="218"/>
      <c r="W75" s="222"/>
    </row>
    <row r="76" spans="1:26" s="225" customFormat="1" ht="8.1" customHeight="1">
      <c r="A76" s="202"/>
      <c r="B76" s="215"/>
      <c r="C76" s="1216"/>
      <c r="D76" s="214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216"/>
      <c r="S76" s="222"/>
      <c r="T76" s="56"/>
      <c r="U76" s="56"/>
      <c r="V76" s="218"/>
      <c r="W76" s="222"/>
    </row>
    <row r="77" spans="1:26" s="225" customFormat="1" ht="15" customHeight="1">
      <c r="A77" s="202"/>
      <c r="B77" s="215" t="s">
        <v>30</v>
      </c>
      <c r="C77" s="1216"/>
      <c r="D77" s="214">
        <v>2021</v>
      </c>
      <c r="F77" s="56">
        <f>SUM(G77:H77)</f>
        <v>2257</v>
      </c>
      <c r="G77" s="56">
        <f t="shared" ref="G77:G79" si="34">SUM(K77,O77)</f>
        <v>486</v>
      </c>
      <c r="H77" s="56">
        <f t="shared" ref="H77:H79" si="35">SUM(L77,P77)</f>
        <v>1771</v>
      </c>
      <c r="I77" s="56"/>
      <c r="J77" s="56">
        <f>SUM(K77:L77)</f>
        <v>1406</v>
      </c>
      <c r="K77" s="56">
        <v>323</v>
      </c>
      <c r="L77" s="56">
        <v>1083</v>
      </c>
      <c r="M77" s="56"/>
      <c r="N77" s="56">
        <f>SUM(O77:P77)</f>
        <v>851</v>
      </c>
      <c r="O77" s="56">
        <v>163</v>
      </c>
      <c r="P77" s="56">
        <v>688</v>
      </c>
      <c r="Q77" s="56"/>
      <c r="R77" s="216"/>
      <c r="S77" s="222"/>
      <c r="T77" s="56"/>
      <c r="U77" s="56"/>
      <c r="V77" s="218"/>
      <c r="W77" s="222"/>
    </row>
    <row r="78" spans="1:26" s="225" customFormat="1" ht="15" customHeight="1">
      <c r="A78" s="202"/>
      <c r="B78" s="215"/>
      <c r="C78" s="1216"/>
      <c r="D78" s="214">
        <v>2022</v>
      </c>
      <c r="F78" s="56">
        <f>SUM(G78:H78)</f>
        <v>2442</v>
      </c>
      <c r="G78" s="56">
        <f t="shared" si="34"/>
        <v>514</v>
      </c>
      <c r="H78" s="56">
        <f t="shared" si="35"/>
        <v>1928</v>
      </c>
      <c r="I78" s="56"/>
      <c r="J78" s="56">
        <f>SUM(K78:L78)</f>
        <v>1515</v>
      </c>
      <c r="K78" s="56">
        <v>349</v>
      </c>
      <c r="L78" s="56">
        <v>1166</v>
      </c>
      <c r="M78" s="56"/>
      <c r="N78" s="56">
        <f>SUM(O78:P78)</f>
        <v>927</v>
      </c>
      <c r="O78" s="56">
        <v>165</v>
      </c>
      <c r="P78" s="56">
        <v>762</v>
      </c>
      <c r="Q78" s="56"/>
      <c r="R78" s="216"/>
      <c r="S78" s="222"/>
      <c r="T78" s="56"/>
      <c r="U78" s="56"/>
      <c r="V78" s="218"/>
      <c r="W78" s="222"/>
      <c r="X78" s="56"/>
      <c r="Y78" s="56"/>
    </row>
    <row r="79" spans="1:26" s="225" customFormat="1" ht="15" customHeight="1">
      <c r="A79" s="202"/>
      <c r="B79" s="215"/>
      <c r="C79" s="1216"/>
      <c r="D79" s="214">
        <v>2023</v>
      </c>
      <c r="F79" s="56">
        <f>SUM(G79:H79)</f>
        <v>2441</v>
      </c>
      <c r="G79" s="56">
        <f t="shared" si="34"/>
        <v>517</v>
      </c>
      <c r="H79" s="56">
        <f t="shared" si="35"/>
        <v>1924</v>
      </c>
      <c r="J79" s="56">
        <f>SUM(K79:L79)</f>
        <v>1474</v>
      </c>
      <c r="K79" s="56">
        <v>336</v>
      </c>
      <c r="L79" s="56">
        <v>1138</v>
      </c>
      <c r="M79" s="56"/>
      <c r="N79" s="56">
        <f>SUM(O79:P79)</f>
        <v>967</v>
      </c>
      <c r="O79" s="56">
        <v>181</v>
      </c>
      <c r="P79" s="56">
        <v>786</v>
      </c>
      <c r="Q79" s="56"/>
      <c r="R79" s="216"/>
      <c r="S79" s="222"/>
      <c r="T79" s="56"/>
      <c r="U79" s="56"/>
      <c r="V79" s="218"/>
      <c r="W79" s="222"/>
      <c r="X79" s="56"/>
      <c r="Y79" s="56"/>
    </row>
    <row r="80" spans="1:26" s="225" customFormat="1" ht="8.1" customHeight="1">
      <c r="A80" s="202"/>
      <c r="B80" s="227"/>
      <c r="C80" s="228"/>
      <c r="D80" s="229"/>
      <c r="E80" s="229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16"/>
      <c r="S80" s="222"/>
      <c r="T80" s="232"/>
      <c r="U80" s="232"/>
      <c r="V80" s="218"/>
      <c r="W80" s="222"/>
      <c r="X80" s="232"/>
      <c r="Y80" s="232"/>
      <c r="Z80" s="216"/>
    </row>
    <row r="81" spans="1:17" s="241" customFormat="1" ht="16.5" customHeight="1">
      <c r="A81" s="309"/>
      <c r="B81" s="234"/>
      <c r="C81" s="233"/>
      <c r="D81" s="235"/>
      <c r="E81" s="310"/>
      <c r="F81" s="238"/>
      <c r="G81" s="238"/>
      <c r="H81" s="233"/>
      <c r="I81" s="239"/>
      <c r="J81" s="239"/>
      <c r="K81" s="233"/>
      <c r="L81" s="233"/>
      <c r="M81" s="233"/>
      <c r="N81" s="233"/>
      <c r="O81" s="233"/>
      <c r="P81" s="233"/>
      <c r="Q81" s="239" t="s">
        <v>32</v>
      </c>
    </row>
    <row r="82" spans="1:17" s="241" customFormat="1" ht="15.75" customHeight="1">
      <c r="A82" s="233"/>
      <c r="B82" s="233"/>
      <c r="C82" s="233"/>
      <c r="D82" s="235"/>
      <c r="E82" s="310"/>
      <c r="F82" s="238"/>
      <c r="G82" s="238"/>
      <c r="H82" s="233"/>
      <c r="I82" s="242"/>
      <c r="J82" s="242"/>
      <c r="K82" s="233"/>
      <c r="L82" s="233"/>
      <c r="M82" s="233"/>
      <c r="N82" s="233"/>
      <c r="O82" s="233"/>
      <c r="P82" s="233"/>
      <c r="Q82" s="242" t="s">
        <v>33</v>
      </c>
    </row>
    <row r="83" spans="1:17" s="233" customFormat="1" ht="16.5" customHeight="1">
      <c r="B83" s="312" t="s">
        <v>1194</v>
      </c>
      <c r="D83" s="235"/>
      <c r="E83" s="310"/>
      <c r="F83" s="238"/>
      <c r="G83" s="238"/>
    </row>
    <row r="84" spans="1:17" s="243" customFormat="1" ht="15.75" customHeight="1">
      <c r="B84" s="244" t="s">
        <v>1200</v>
      </c>
      <c r="D84" s="245"/>
      <c r="F84" s="246"/>
      <c r="G84" s="313"/>
    </row>
    <row r="85" spans="1:17" s="316" customFormat="1" ht="15" customHeight="1">
      <c r="B85" s="247" t="s">
        <v>1201</v>
      </c>
      <c r="C85" s="314"/>
      <c r="D85" s="245"/>
      <c r="E85" s="315"/>
      <c r="F85" s="315"/>
      <c r="G85" s="315"/>
    </row>
    <row r="86" spans="1:17" s="164" customFormat="1">
      <c r="B86" s="244" t="s">
        <v>34</v>
      </c>
      <c r="C86" s="256"/>
      <c r="D86" s="257"/>
      <c r="E86" s="253"/>
      <c r="F86" s="253"/>
      <c r="G86" s="253"/>
    </row>
    <row r="87" spans="1:17" s="164" customFormat="1" ht="15" customHeight="1">
      <c r="B87" s="247" t="s">
        <v>1227</v>
      </c>
      <c r="D87" s="165"/>
      <c r="E87" s="166"/>
      <c r="F87" s="166"/>
      <c r="G87" s="166"/>
    </row>
    <row r="88" spans="1:17">
      <c r="B88" s="255"/>
      <c r="C88" s="256"/>
      <c r="D88" s="257"/>
      <c r="E88" s="257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</row>
  </sheetData>
  <mergeCells count="6">
    <mergeCell ref="F7:H7"/>
    <mergeCell ref="J7:L7"/>
    <mergeCell ref="N7:P7"/>
    <mergeCell ref="F8:H8"/>
    <mergeCell ref="J8:L8"/>
    <mergeCell ref="N8:P8"/>
  </mergeCells>
  <printOptions horizontalCentered="1"/>
  <pageMargins left="0.70866141732283505" right="0.70866141732283505" top="0.47244094488188998" bottom="0.47244094488188998" header="0.47244094488188998" footer="0.47244094488188998"/>
  <pageSetup paperSize="9" scale="6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8240-52EE-418A-B1D2-70A5E24080E0}">
  <sheetPr>
    <tabColor rgb="FF92D050"/>
  </sheetPr>
  <dimension ref="A1:N86"/>
  <sheetViews>
    <sheetView showGridLines="0" view="pageBreakPreview" zoomScaleNormal="100" workbookViewId="0">
      <selection activeCell="H23" sqref="H23"/>
    </sheetView>
  </sheetViews>
  <sheetFormatPr defaultColWidth="9.140625" defaultRowHeight="16.5"/>
  <cols>
    <col min="1" max="1" width="1.5703125" style="1689" customWidth="1"/>
    <col min="2" max="2" width="12.140625" style="1689" customWidth="1"/>
    <col min="3" max="3" width="20.85546875" style="1689" customWidth="1"/>
    <col min="4" max="4" width="11.5703125" style="1690" customWidth="1"/>
    <col min="5" max="5" width="10.5703125" style="1689" customWidth="1"/>
    <col min="6" max="6" width="2.5703125" style="1689" customWidth="1"/>
    <col min="7" max="7" width="12.42578125" style="1689" customWidth="1"/>
    <col min="8" max="11" width="10.5703125" style="1689" customWidth="1"/>
    <col min="12" max="12" width="8.85546875" style="1689" customWidth="1"/>
    <col min="13" max="13" width="1.140625" style="1689" customWidth="1"/>
    <col min="14" max="14" width="0.5703125" style="1689" customWidth="1"/>
    <col min="15" max="16384" width="9.140625" style="1689"/>
  </cols>
  <sheetData>
    <row r="1" spans="1:14" ht="15" customHeight="1">
      <c r="G1" s="1691"/>
      <c r="H1" s="1691"/>
      <c r="I1" s="1691"/>
      <c r="J1" s="1691"/>
      <c r="K1" s="1691"/>
      <c r="L1" s="1691"/>
      <c r="M1" s="1691"/>
      <c r="N1" s="1691"/>
    </row>
    <row r="2" spans="1:14" ht="15" customHeight="1">
      <c r="B2" s="1692" t="s">
        <v>1017</v>
      </c>
      <c r="C2" s="1693" t="s">
        <v>1252</v>
      </c>
      <c r="D2" s="1694"/>
      <c r="E2" s="1693"/>
      <c r="F2" s="1693"/>
      <c r="G2" s="1693"/>
      <c r="H2" s="1693"/>
    </row>
    <row r="3" spans="1:14" ht="15" customHeight="1">
      <c r="B3" s="1695" t="s">
        <v>1018</v>
      </c>
      <c r="C3" s="1696" t="s">
        <v>1253</v>
      </c>
      <c r="D3" s="1697"/>
      <c r="E3" s="1696"/>
      <c r="F3" s="1696"/>
      <c r="G3" s="1696"/>
      <c r="H3" s="1696"/>
      <c r="I3" s="1698"/>
      <c r="J3" s="1698"/>
      <c r="K3" s="1698"/>
      <c r="L3" s="1698"/>
      <c r="M3" s="1698"/>
      <c r="N3" s="1698"/>
    </row>
    <row r="4" spans="1:14" ht="9.75" customHeight="1" thickBot="1">
      <c r="B4" s="1696"/>
      <c r="C4" s="1696"/>
      <c r="D4" s="1697"/>
      <c r="E4" s="1696"/>
      <c r="F4" s="1696"/>
      <c r="G4" s="1696"/>
      <c r="H4" s="1696"/>
      <c r="I4" s="1698"/>
      <c r="J4" s="1698"/>
      <c r="K4" s="1698"/>
      <c r="L4" s="1698"/>
      <c r="M4" s="1698"/>
      <c r="N4" s="1698"/>
    </row>
    <row r="5" spans="1:14" ht="3.75" customHeight="1" thickTop="1">
      <c r="A5" s="1699"/>
      <c r="B5" s="1699"/>
      <c r="C5" s="1699"/>
      <c r="D5" s="1700"/>
      <c r="E5" s="1701"/>
      <c r="F5" s="1701"/>
      <c r="G5" s="1699"/>
      <c r="H5" s="1702"/>
      <c r="I5" s="1702"/>
      <c r="J5" s="1702"/>
      <c r="K5" s="1702"/>
      <c r="L5" s="1702"/>
      <c r="M5" s="1699"/>
    </row>
    <row r="6" spans="1:14" s="1703" customFormat="1" ht="15" customHeight="1">
      <c r="B6" s="1704" t="s">
        <v>169</v>
      </c>
      <c r="D6" s="1705" t="s">
        <v>3</v>
      </c>
      <c r="E6" s="1706" t="s">
        <v>4</v>
      </c>
      <c r="F6" s="1706"/>
      <c r="G6" s="1899" t="s">
        <v>58</v>
      </c>
      <c r="H6" s="1899"/>
      <c r="I6" s="1899"/>
      <c r="J6" s="1899"/>
      <c r="K6" s="1899"/>
      <c r="L6" s="1899"/>
      <c r="M6" s="1899"/>
    </row>
    <row r="7" spans="1:14" s="1703" customFormat="1" ht="15" customHeight="1">
      <c r="B7" s="1707" t="s">
        <v>170</v>
      </c>
      <c r="D7" s="1708" t="s">
        <v>8</v>
      </c>
      <c r="E7" s="1709" t="s">
        <v>9</v>
      </c>
      <c r="F7" s="1706"/>
      <c r="G7" s="1900" t="s">
        <v>60</v>
      </c>
      <c r="H7" s="1900"/>
      <c r="I7" s="1900"/>
      <c r="J7" s="1900"/>
      <c r="K7" s="1900"/>
      <c r="L7" s="1900"/>
      <c r="M7" s="1900"/>
    </row>
    <row r="8" spans="1:14" s="1703" customFormat="1" ht="15" customHeight="1">
      <c r="D8" s="1710"/>
      <c r="F8" s="1709"/>
      <c r="G8" s="1706" t="s">
        <v>171</v>
      </c>
      <c r="H8" s="1901" t="s">
        <v>172</v>
      </c>
      <c r="I8" s="1901"/>
      <c r="J8" s="1901" t="s">
        <v>173</v>
      </c>
      <c r="K8" s="1901"/>
      <c r="L8" s="1706" t="s">
        <v>174</v>
      </c>
      <c r="N8" s="1706"/>
    </row>
    <row r="9" spans="1:14" s="1703" customFormat="1" ht="15" customHeight="1">
      <c r="D9" s="1710"/>
      <c r="F9" s="1709"/>
      <c r="G9" s="1709" t="s">
        <v>175</v>
      </c>
      <c r="H9" s="1902" t="s">
        <v>176</v>
      </c>
      <c r="I9" s="1902"/>
      <c r="J9" s="1902" t="s">
        <v>177</v>
      </c>
      <c r="K9" s="1902"/>
      <c r="L9" s="1709" t="s">
        <v>178</v>
      </c>
      <c r="N9" s="1706"/>
    </row>
    <row r="10" spans="1:14" s="1703" customFormat="1" ht="15" customHeight="1">
      <c r="D10" s="1710"/>
      <c r="F10" s="1709"/>
      <c r="G10" s="1711" t="s">
        <v>179</v>
      </c>
      <c r="H10" s="1712" t="s">
        <v>180</v>
      </c>
      <c r="I10" s="1712" t="s">
        <v>181</v>
      </c>
      <c r="J10" s="1713" t="s">
        <v>94</v>
      </c>
      <c r="K10" s="1713" t="s">
        <v>95</v>
      </c>
      <c r="L10" s="1712" t="s">
        <v>182</v>
      </c>
      <c r="N10" s="1706"/>
    </row>
    <row r="11" spans="1:14" s="1703" customFormat="1" ht="3.75" customHeight="1">
      <c r="A11" s="1714"/>
      <c r="B11" s="1714"/>
      <c r="C11" s="1714"/>
      <c r="D11" s="1715"/>
      <c r="E11" s="1714"/>
      <c r="F11" s="1716"/>
      <c r="G11" s="1716"/>
      <c r="H11" s="1716"/>
      <c r="I11" s="1716"/>
      <c r="J11" s="1716"/>
      <c r="K11" s="1716"/>
      <c r="L11" s="1716"/>
      <c r="M11" s="1714"/>
      <c r="N11" s="1717"/>
    </row>
    <row r="12" spans="1:14" s="1703" customFormat="1" ht="5.25" customHeight="1">
      <c r="B12" s="1718"/>
      <c r="C12" s="1718"/>
      <c r="D12" s="1719"/>
      <c r="E12" s="1718"/>
      <c r="F12" s="1720"/>
      <c r="G12" s="1720"/>
      <c r="H12" s="1720"/>
      <c r="I12" s="1720"/>
      <c r="J12" s="1720"/>
      <c r="K12" s="1720"/>
      <c r="L12" s="1720"/>
      <c r="M12" s="1718"/>
      <c r="N12" s="1717"/>
    </row>
    <row r="13" spans="1:14" s="1703" customFormat="1" ht="14.25" customHeight="1">
      <c r="B13" s="1861" t="s">
        <v>206</v>
      </c>
      <c r="C13" s="1731"/>
      <c r="D13" s="1852">
        <v>2021</v>
      </c>
      <c r="E13" s="1740">
        <v>58195</v>
      </c>
      <c r="F13" s="1740"/>
      <c r="G13" s="1740">
        <v>19262</v>
      </c>
      <c r="H13" s="1740">
        <v>7786</v>
      </c>
      <c r="I13" s="1740">
        <v>11949</v>
      </c>
      <c r="J13" s="1740">
        <v>6728</v>
      </c>
      <c r="K13" s="1853">
        <v>7433</v>
      </c>
      <c r="L13" s="1853">
        <v>5037</v>
      </c>
      <c r="N13" s="1726"/>
    </row>
    <row r="14" spans="1:14" s="1727" customFormat="1" ht="14.25" customHeight="1">
      <c r="B14" s="1736" t="s">
        <v>207</v>
      </c>
      <c r="D14" s="1853">
        <v>2022</v>
      </c>
      <c r="E14" s="1740">
        <f>SUM(G14:L14)</f>
        <v>55713</v>
      </c>
      <c r="F14" s="1853"/>
      <c r="G14" s="1740">
        <v>18006</v>
      </c>
      <c r="H14" s="1740">
        <v>7490</v>
      </c>
      <c r="I14" s="1740">
        <v>10476</v>
      </c>
      <c r="J14" s="1740">
        <v>6515</v>
      </c>
      <c r="K14" s="1853">
        <v>8924</v>
      </c>
      <c r="L14" s="1853">
        <v>4302</v>
      </c>
      <c r="N14" s="1730"/>
    </row>
    <row r="15" spans="1:14" s="1727" customFormat="1" ht="14.25" customHeight="1">
      <c r="D15" s="1853">
        <v>2023</v>
      </c>
      <c r="E15" s="1740">
        <f>SUM(G15:L15)</f>
        <v>56213</v>
      </c>
      <c r="F15" s="1853"/>
      <c r="G15" s="1740">
        <v>22245</v>
      </c>
      <c r="H15" s="1740">
        <v>8362</v>
      </c>
      <c r="I15" s="1740">
        <v>8314</v>
      </c>
      <c r="J15" s="1740">
        <v>6545</v>
      </c>
      <c r="K15" s="1853">
        <v>6796</v>
      </c>
      <c r="L15" s="1853">
        <v>3951</v>
      </c>
      <c r="N15" s="1730"/>
    </row>
    <row r="16" spans="1:14" s="1727" customFormat="1" ht="14.25" customHeight="1">
      <c r="G16" s="1740"/>
      <c r="H16" s="1740"/>
      <c r="I16" s="1740"/>
      <c r="J16" s="1740"/>
      <c r="K16" s="1853"/>
      <c r="L16" s="1853"/>
      <c r="N16" s="1730"/>
    </row>
    <row r="17" spans="2:14" s="1727" customFormat="1" ht="14.25" customHeight="1">
      <c r="B17" s="1861" t="s">
        <v>1070</v>
      </c>
      <c r="C17" s="1731"/>
      <c r="D17" s="1852">
        <v>2021</v>
      </c>
      <c r="E17" s="1740">
        <v>2057</v>
      </c>
      <c r="F17" s="1740"/>
      <c r="G17" s="1740">
        <v>464</v>
      </c>
      <c r="H17" s="1740">
        <v>569</v>
      </c>
      <c r="I17" s="1740">
        <v>668</v>
      </c>
      <c r="J17" s="1740">
        <v>165</v>
      </c>
      <c r="K17" s="1853">
        <v>104</v>
      </c>
      <c r="L17" s="1853">
        <v>87</v>
      </c>
      <c r="N17" s="1730"/>
    </row>
    <row r="18" spans="2:14" s="1703" customFormat="1" ht="14.25" customHeight="1">
      <c r="B18" s="1736" t="s">
        <v>208</v>
      </c>
      <c r="D18" s="1853">
        <v>2022</v>
      </c>
      <c r="E18" s="1740">
        <f>SUM(G18:L18)</f>
        <v>1955</v>
      </c>
      <c r="F18" s="1853"/>
      <c r="G18" s="1740">
        <v>435</v>
      </c>
      <c r="H18" s="1740">
        <v>465</v>
      </c>
      <c r="I18" s="1740">
        <v>670</v>
      </c>
      <c r="J18" s="1740">
        <v>190</v>
      </c>
      <c r="K18" s="1853">
        <v>117</v>
      </c>
      <c r="L18" s="1853">
        <v>78</v>
      </c>
      <c r="N18" s="1726"/>
    </row>
    <row r="19" spans="2:14" s="1727" customFormat="1" ht="14.25" customHeight="1">
      <c r="D19" s="1853">
        <v>2023</v>
      </c>
      <c r="E19" s="1740">
        <f>SUM(G19:L19)</f>
        <v>2029</v>
      </c>
      <c r="F19" s="1853"/>
      <c r="G19" s="1740">
        <v>533</v>
      </c>
      <c r="H19" s="1740">
        <v>486</v>
      </c>
      <c r="I19" s="1740">
        <v>607</v>
      </c>
      <c r="J19" s="1740">
        <v>158</v>
      </c>
      <c r="K19" s="1853">
        <v>130</v>
      </c>
      <c r="L19" s="1853">
        <v>115</v>
      </c>
      <c r="N19" s="1730"/>
    </row>
    <row r="20" spans="2:14" s="1727" customFormat="1" ht="14.25" customHeight="1">
      <c r="D20" s="1853"/>
      <c r="E20" s="1740"/>
      <c r="F20" s="1853"/>
      <c r="G20" s="1740"/>
      <c r="H20" s="1740"/>
      <c r="I20" s="1740"/>
      <c r="J20" s="1740"/>
      <c r="K20" s="1853"/>
      <c r="L20" s="1853"/>
      <c r="N20" s="1730"/>
    </row>
    <row r="21" spans="2:14" s="1727" customFormat="1" ht="14.25" customHeight="1">
      <c r="B21" s="1861" t="s">
        <v>1071</v>
      </c>
      <c r="D21" s="1852">
        <v>2021</v>
      </c>
      <c r="E21" s="1853">
        <v>706</v>
      </c>
      <c r="F21" s="1853"/>
      <c r="G21" s="1740">
        <v>130</v>
      </c>
      <c r="H21" s="1740">
        <v>163</v>
      </c>
      <c r="I21" s="1740">
        <v>249</v>
      </c>
      <c r="J21" s="1740">
        <v>112</v>
      </c>
      <c r="K21" s="1853">
        <v>36</v>
      </c>
      <c r="L21" s="1853">
        <v>16</v>
      </c>
      <c r="N21" s="1730"/>
    </row>
    <row r="22" spans="2:14" s="1727" customFormat="1" ht="14.25" customHeight="1">
      <c r="B22" s="1736" t="s">
        <v>209</v>
      </c>
      <c r="D22" s="1853">
        <v>2022</v>
      </c>
      <c r="E22" s="1740">
        <f>SUM(G22:L22)</f>
        <v>636</v>
      </c>
      <c r="F22" s="1853"/>
      <c r="G22" s="1740">
        <v>134</v>
      </c>
      <c r="H22" s="1740">
        <v>153</v>
      </c>
      <c r="I22" s="1740">
        <v>206</v>
      </c>
      <c r="J22" s="1740">
        <v>118</v>
      </c>
      <c r="K22" s="1853">
        <v>14</v>
      </c>
      <c r="L22" s="1853">
        <v>11</v>
      </c>
      <c r="N22" s="1730"/>
    </row>
    <row r="23" spans="2:14" s="1703" customFormat="1" ht="14.25" customHeight="1">
      <c r="D23" s="1853">
        <v>2023</v>
      </c>
      <c r="E23" s="1740">
        <f>SUM(G23:L23)</f>
        <v>635</v>
      </c>
      <c r="F23" s="1853"/>
      <c r="G23" s="1740">
        <v>150</v>
      </c>
      <c r="H23" s="1740">
        <v>181</v>
      </c>
      <c r="I23" s="1740">
        <v>184</v>
      </c>
      <c r="J23" s="1740">
        <v>88</v>
      </c>
      <c r="K23" s="1853">
        <v>23</v>
      </c>
      <c r="L23" s="1853">
        <v>9</v>
      </c>
      <c r="N23" s="1732"/>
    </row>
    <row r="24" spans="2:14" s="1703" customFormat="1" ht="14.25" customHeight="1">
      <c r="D24" s="1853"/>
      <c r="E24" s="1740"/>
      <c r="F24" s="1853"/>
      <c r="G24" s="1740"/>
      <c r="H24" s="1740"/>
      <c r="I24" s="1740"/>
      <c r="J24" s="1740"/>
      <c r="K24" s="1853"/>
      <c r="L24" s="1853"/>
      <c r="N24" s="1732"/>
    </row>
    <row r="25" spans="2:14" s="1727" customFormat="1" ht="14.25" customHeight="1">
      <c r="B25" s="1861" t="s">
        <v>1072</v>
      </c>
      <c r="D25" s="1852">
        <v>2021</v>
      </c>
      <c r="E25" s="1853">
        <v>714</v>
      </c>
      <c r="F25" s="1853"/>
      <c r="G25" s="1740">
        <v>151</v>
      </c>
      <c r="H25" s="1740">
        <v>209</v>
      </c>
      <c r="I25" s="1740">
        <v>224</v>
      </c>
      <c r="J25" s="1740">
        <v>114</v>
      </c>
      <c r="K25" s="1853">
        <v>16</v>
      </c>
      <c r="L25" s="1853" t="s">
        <v>31</v>
      </c>
      <c r="N25" s="1730"/>
    </row>
    <row r="26" spans="2:14" s="1727" customFormat="1" ht="14.25" customHeight="1">
      <c r="B26" s="1736" t="s">
        <v>210</v>
      </c>
      <c r="D26" s="1853">
        <v>2022</v>
      </c>
      <c r="E26" s="1740">
        <f>SUM(G26:L26)</f>
        <v>698</v>
      </c>
      <c r="F26" s="1853"/>
      <c r="G26" s="1740">
        <v>139</v>
      </c>
      <c r="H26" s="1740">
        <v>157</v>
      </c>
      <c r="I26" s="1740">
        <v>267</v>
      </c>
      <c r="J26" s="1740">
        <v>108</v>
      </c>
      <c r="K26" s="1853">
        <v>26</v>
      </c>
      <c r="L26" s="1853">
        <v>1</v>
      </c>
      <c r="N26" s="1730"/>
    </row>
    <row r="27" spans="2:14" s="1727" customFormat="1" ht="14.25" customHeight="1">
      <c r="D27" s="1853">
        <v>2023</v>
      </c>
      <c r="E27" s="1740">
        <f>SUM(G27:L27)</f>
        <v>749</v>
      </c>
      <c r="F27" s="1853"/>
      <c r="G27" s="1740">
        <v>149</v>
      </c>
      <c r="H27" s="1740">
        <v>236</v>
      </c>
      <c r="I27" s="1740">
        <v>261</v>
      </c>
      <c r="J27" s="1740">
        <v>70</v>
      </c>
      <c r="K27" s="1853">
        <v>33</v>
      </c>
      <c r="L27" s="1853" t="s">
        <v>31</v>
      </c>
      <c r="N27" s="1730"/>
    </row>
    <row r="28" spans="2:14" s="1727" customFormat="1" ht="14.25" customHeight="1">
      <c r="D28" s="1853"/>
      <c r="E28" s="1740"/>
      <c r="F28" s="1853"/>
      <c r="G28" s="1740"/>
      <c r="H28" s="1740"/>
      <c r="I28" s="1740"/>
      <c r="J28" s="1740"/>
      <c r="K28" s="1853"/>
      <c r="L28" s="1853"/>
      <c r="N28" s="1730"/>
    </row>
    <row r="29" spans="2:14" s="1703" customFormat="1" ht="14.25" customHeight="1">
      <c r="B29" s="1857" t="s">
        <v>211</v>
      </c>
      <c r="D29" s="1852">
        <v>2021</v>
      </c>
      <c r="E29" s="1853">
        <v>637</v>
      </c>
      <c r="F29" s="1853"/>
      <c r="G29" s="1740">
        <v>188</v>
      </c>
      <c r="H29" s="1740">
        <v>213</v>
      </c>
      <c r="I29" s="1740">
        <v>150</v>
      </c>
      <c r="J29" s="1740">
        <v>79</v>
      </c>
      <c r="K29" s="1853">
        <v>7</v>
      </c>
      <c r="L29" s="1853" t="s">
        <v>31</v>
      </c>
      <c r="N29" s="1733"/>
    </row>
    <row r="30" spans="2:14" s="1727" customFormat="1" ht="14.25" customHeight="1">
      <c r="B30" s="1857" t="s">
        <v>213</v>
      </c>
      <c r="D30" s="1853">
        <v>2022</v>
      </c>
      <c r="E30" s="1740">
        <f>SUM(G30:L30)</f>
        <v>627</v>
      </c>
      <c r="F30" s="1853"/>
      <c r="G30" s="1740">
        <v>169</v>
      </c>
      <c r="H30" s="1740">
        <v>180</v>
      </c>
      <c r="I30" s="1740">
        <v>154</v>
      </c>
      <c r="J30" s="1740">
        <v>106</v>
      </c>
      <c r="K30" s="1853">
        <v>14</v>
      </c>
      <c r="L30" s="1853">
        <v>4</v>
      </c>
      <c r="N30" s="1735"/>
    </row>
    <row r="31" spans="2:14" s="1727" customFormat="1" ht="14.25" customHeight="1">
      <c r="B31" s="1856" t="s">
        <v>212</v>
      </c>
      <c r="D31" s="1853">
        <v>2023</v>
      </c>
      <c r="E31" s="1740">
        <f>SUM(G31:L31)</f>
        <v>595</v>
      </c>
      <c r="F31" s="1853"/>
      <c r="G31" s="1740">
        <v>219</v>
      </c>
      <c r="H31" s="1740">
        <v>154</v>
      </c>
      <c r="I31" s="1740">
        <v>122</v>
      </c>
      <c r="J31" s="1740">
        <v>84</v>
      </c>
      <c r="K31" s="1853">
        <v>16</v>
      </c>
      <c r="L31" s="1853" t="s">
        <v>31</v>
      </c>
      <c r="N31" s="1735"/>
    </row>
    <row r="32" spans="2:14" s="1727" customFormat="1" ht="14.25" customHeight="1">
      <c r="B32" s="1736" t="s">
        <v>214</v>
      </c>
      <c r="D32" s="1853"/>
      <c r="E32" s="1853"/>
      <c r="F32" s="1853"/>
      <c r="G32" s="1740"/>
      <c r="H32" s="1740"/>
      <c r="I32" s="1740"/>
      <c r="J32" s="1740"/>
      <c r="K32" s="1853"/>
      <c r="L32" s="1853"/>
      <c r="N32" s="1735"/>
    </row>
    <row r="33" spans="2:14" s="1727" customFormat="1" ht="14.25" customHeight="1">
      <c r="B33" s="1736"/>
      <c r="D33" s="1853"/>
      <c r="E33" s="1853"/>
      <c r="F33" s="1853"/>
      <c r="G33" s="1740"/>
      <c r="H33" s="1740"/>
      <c r="I33" s="1740"/>
      <c r="J33" s="1740"/>
      <c r="K33" s="1853"/>
      <c r="L33" s="1853"/>
      <c r="N33" s="1735"/>
    </row>
    <row r="34" spans="2:14" s="1703" customFormat="1" ht="14.25" customHeight="1">
      <c r="B34" s="1861" t="s">
        <v>215</v>
      </c>
      <c r="C34" s="1731"/>
      <c r="D34" s="1852">
        <v>2021</v>
      </c>
      <c r="E34" s="1740">
        <v>6167</v>
      </c>
      <c r="F34" s="1740"/>
      <c r="G34" s="1740">
        <v>1573</v>
      </c>
      <c r="H34" s="1740">
        <v>2309</v>
      </c>
      <c r="I34" s="1740">
        <v>1531</v>
      </c>
      <c r="J34" s="1740">
        <v>633</v>
      </c>
      <c r="K34" s="1853">
        <v>103</v>
      </c>
      <c r="L34" s="1853">
        <v>18</v>
      </c>
      <c r="N34" s="1732"/>
    </row>
    <row r="35" spans="2:14" s="1727" customFormat="1" ht="14.25" customHeight="1">
      <c r="B35" s="1736" t="s">
        <v>216</v>
      </c>
      <c r="D35" s="1853">
        <v>2022</v>
      </c>
      <c r="E35" s="1740">
        <f>SUM(G35:L35)</f>
        <v>6246</v>
      </c>
      <c r="F35" s="1853"/>
      <c r="G35" s="1740">
        <v>1761</v>
      </c>
      <c r="H35" s="1740">
        <v>2145</v>
      </c>
      <c r="I35" s="1740">
        <v>1582</v>
      </c>
      <c r="J35" s="1740">
        <v>677</v>
      </c>
      <c r="K35" s="1853">
        <v>80</v>
      </c>
      <c r="L35" s="1853">
        <v>1</v>
      </c>
      <c r="N35" s="1737"/>
    </row>
    <row r="36" spans="2:14" s="1727" customFormat="1" ht="14.25" customHeight="1">
      <c r="D36" s="1853">
        <v>2023</v>
      </c>
      <c r="E36" s="1740">
        <f>SUM(G36:L36)</f>
        <v>6775</v>
      </c>
      <c r="F36" s="1853"/>
      <c r="G36" s="1740">
        <v>2085</v>
      </c>
      <c r="H36" s="1740">
        <v>2491</v>
      </c>
      <c r="I36" s="1740">
        <v>1435</v>
      </c>
      <c r="J36" s="1740">
        <v>699</v>
      </c>
      <c r="K36" s="1853">
        <v>60</v>
      </c>
      <c r="L36" s="1853">
        <v>5</v>
      </c>
      <c r="N36" s="1737"/>
    </row>
    <row r="37" spans="2:14" s="1727" customFormat="1" ht="14.25" customHeight="1">
      <c r="D37" s="1853"/>
      <c r="E37" s="1740"/>
      <c r="F37" s="1853"/>
      <c r="G37" s="1740"/>
      <c r="H37" s="1740"/>
      <c r="I37" s="1740"/>
      <c r="J37" s="1740"/>
      <c r="K37" s="1853"/>
      <c r="L37" s="1853"/>
      <c r="N37" s="1737"/>
    </row>
    <row r="38" spans="2:14" s="1727" customFormat="1" ht="14.25" customHeight="1">
      <c r="B38" s="1861" t="s">
        <v>217</v>
      </c>
      <c r="C38" s="1731"/>
      <c r="D38" s="1852">
        <v>2021</v>
      </c>
      <c r="E38" s="1740">
        <v>85067</v>
      </c>
      <c r="F38" s="1740"/>
      <c r="G38" s="1740">
        <v>13754</v>
      </c>
      <c r="H38" s="1740">
        <v>11381</v>
      </c>
      <c r="I38" s="1740">
        <v>14299</v>
      </c>
      <c r="J38" s="1740">
        <v>23490</v>
      </c>
      <c r="K38" s="1853">
        <v>16254</v>
      </c>
      <c r="L38" s="1853">
        <v>5889</v>
      </c>
      <c r="N38" s="1737"/>
    </row>
    <row r="39" spans="2:14" s="1703" customFormat="1" ht="14.25" customHeight="1">
      <c r="B39" s="1862" t="s">
        <v>888</v>
      </c>
      <c r="D39" s="1853">
        <v>2022</v>
      </c>
      <c r="E39" s="1740">
        <f>SUM(G39:L39)</f>
        <v>82751</v>
      </c>
      <c r="F39" s="1853"/>
      <c r="G39" s="1740">
        <v>15484</v>
      </c>
      <c r="H39" s="1740">
        <v>11940</v>
      </c>
      <c r="I39" s="1740">
        <v>13979</v>
      </c>
      <c r="J39" s="1740">
        <v>20464</v>
      </c>
      <c r="K39" s="1853">
        <v>14792</v>
      </c>
      <c r="L39" s="1853">
        <v>6092</v>
      </c>
      <c r="N39" s="1738"/>
    </row>
    <row r="40" spans="2:14" s="1703" customFormat="1" ht="14.25" customHeight="1">
      <c r="D40" s="1853">
        <v>2023</v>
      </c>
      <c r="E40" s="1740">
        <f>SUM(G40:L40)</f>
        <v>81872</v>
      </c>
      <c r="F40" s="1853"/>
      <c r="G40" s="1740">
        <v>17425</v>
      </c>
      <c r="H40" s="1740">
        <v>11733</v>
      </c>
      <c r="I40" s="1740">
        <v>14491</v>
      </c>
      <c r="J40" s="1740">
        <v>20076</v>
      </c>
      <c r="K40" s="1853">
        <v>13086</v>
      </c>
      <c r="L40" s="1853">
        <v>5061</v>
      </c>
      <c r="N40" s="1738"/>
    </row>
    <row r="41" spans="2:14" s="1727" customFormat="1" ht="14.25" customHeight="1">
      <c r="D41" s="1853"/>
      <c r="E41" s="1740"/>
      <c r="F41" s="1853"/>
      <c r="G41" s="1740"/>
      <c r="H41" s="1740"/>
      <c r="I41" s="1740"/>
      <c r="J41" s="1740"/>
      <c r="K41" s="1853"/>
      <c r="L41" s="1853"/>
      <c r="N41" s="1739"/>
    </row>
    <row r="42" spans="2:14" s="1727" customFormat="1" ht="14.25" customHeight="1">
      <c r="B42" s="1861" t="s">
        <v>359</v>
      </c>
      <c r="C42" s="1731"/>
      <c r="D42" s="1852">
        <v>2021</v>
      </c>
      <c r="E42" s="1740">
        <v>47688</v>
      </c>
      <c r="F42" s="1740"/>
      <c r="G42" s="1740">
        <v>7477</v>
      </c>
      <c r="H42" s="1740">
        <v>6049</v>
      </c>
      <c r="I42" s="1740">
        <v>9618</v>
      </c>
      <c r="J42" s="1740">
        <v>10650</v>
      </c>
      <c r="K42" s="1853">
        <v>8286</v>
      </c>
      <c r="L42" s="1853">
        <v>5608</v>
      </c>
      <c r="N42" s="1739"/>
    </row>
    <row r="43" spans="2:14" s="1727" customFormat="1" ht="14.25" customHeight="1">
      <c r="B43" s="1862" t="s">
        <v>218</v>
      </c>
      <c r="D43" s="1853">
        <v>2022</v>
      </c>
      <c r="E43" s="1740">
        <f>SUM(G43:L43)</f>
        <v>45805</v>
      </c>
      <c r="F43" s="1853"/>
      <c r="G43" s="1740">
        <v>7426</v>
      </c>
      <c r="H43" s="1740">
        <v>6247</v>
      </c>
      <c r="I43" s="1740">
        <v>8425</v>
      </c>
      <c r="J43" s="1740">
        <v>9536</v>
      </c>
      <c r="K43" s="1853">
        <v>8278</v>
      </c>
      <c r="L43" s="1853">
        <v>5893</v>
      </c>
      <c r="N43" s="1739"/>
    </row>
    <row r="44" spans="2:14" s="1727" customFormat="1" ht="14.25" customHeight="1">
      <c r="D44" s="1853">
        <v>2023</v>
      </c>
      <c r="E44" s="1740">
        <f>SUM(G44:L44)</f>
        <v>45303</v>
      </c>
      <c r="F44" s="1853"/>
      <c r="G44" s="1740">
        <v>9889</v>
      </c>
      <c r="H44" s="1740">
        <v>6150</v>
      </c>
      <c r="I44" s="1740">
        <v>7827</v>
      </c>
      <c r="J44" s="1740">
        <v>8578</v>
      </c>
      <c r="K44" s="1853">
        <v>7402</v>
      </c>
      <c r="L44" s="1853">
        <v>5457</v>
      </c>
      <c r="N44" s="1739"/>
    </row>
    <row r="45" spans="2:14" s="1703" customFormat="1" ht="14.25" customHeight="1">
      <c r="D45" s="1853"/>
      <c r="E45" s="1740"/>
      <c r="F45" s="1853"/>
      <c r="G45" s="1740"/>
      <c r="H45" s="1740"/>
      <c r="I45" s="1740"/>
      <c r="J45" s="1740"/>
      <c r="K45" s="1853"/>
      <c r="L45" s="1853"/>
      <c r="N45" s="1738"/>
    </row>
    <row r="46" spans="2:14" s="1727" customFormat="1" ht="14.25" customHeight="1">
      <c r="B46" s="1861" t="s">
        <v>219</v>
      </c>
      <c r="D46" s="1852">
        <v>2021</v>
      </c>
      <c r="E46" s="1853">
        <v>942</v>
      </c>
      <c r="F46" s="1853"/>
      <c r="G46" s="1740">
        <v>339</v>
      </c>
      <c r="H46" s="1740">
        <v>334</v>
      </c>
      <c r="I46" s="1740">
        <v>230</v>
      </c>
      <c r="J46" s="1740">
        <v>36</v>
      </c>
      <c r="K46" s="1853">
        <v>3</v>
      </c>
      <c r="L46" s="1853" t="s">
        <v>31</v>
      </c>
      <c r="N46" s="1739"/>
    </row>
    <row r="47" spans="2:14" s="1727" customFormat="1" ht="14.25" customHeight="1">
      <c r="B47" s="1862" t="s">
        <v>1257</v>
      </c>
      <c r="D47" s="1853">
        <v>2022</v>
      </c>
      <c r="E47" s="1740">
        <f>SUM(G47:L47)</f>
        <v>922</v>
      </c>
      <c r="F47" s="1853"/>
      <c r="G47" s="1740">
        <v>314</v>
      </c>
      <c r="H47" s="1740">
        <v>332</v>
      </c>
      <c r="I47" s="1740">
        <v>252</v>
      </c>
      <c r="J47" s="1740">
        <v>21</v>
      </c>
      <c r="K47" s="1853">
        <v>3</v>
      </c>
      <c r="L47" s="1853" t="s">
        <v>31</v>
      </c>
      <c r="N47" s="1739"/>
    </row>
    <row r="48" spans="2:14" s="1727" customFormat="1" ht="14.25" customHeight="1">
      <c r="D48" s="1853">
        <v>2023</v>
      </c>
      <c r="E48" s="1740">
        <f>SUM(G48:L48)</f>
        <v>936</v>
      </c>
      <c r="F48" s="1853"/>
      <c r="G48" s="1740">
        <v>342</v>
      </c>
      <c r="H48" s="1740">
        <v>315</v>
      </c>
      <c r="I48" s="1740">
        <v>244</v>
      </c>
      <c r="J48" s="1740">
        <v>31</v>
      </c>
      <c r="K48" s="1853">
        <v>4</v>
      </c>
      <c r="L48" s="1853" t="s">
        <v>31</v>
      </c>
      <c r="N48" s="1739"/>
    </row>
    <row r="49" spans="2:14" s="1727" customFormat="1" ht="14.25" customHeight="1">
      <c r="D49" s="1853"/>
      <c r="E49" s="1740"/>
      <c r="F49" s="1853"/>
      <c r="G49" s="1740"/>
      <c r="H49" s="1740"/>
      <c r="I49" s="1740"/>
      <c r="J49" s="1740"/>
      <c r="K49" s="1853"/>
      <c r="L49" s="1853"/>
      <c r="N49" s="1739"/>
    </row>
    <row r="50" spans="2:14" s="1703" customFormat="1" ht="14.25" customHeight="1">
      <c r="B50" s="1861" t="s">
        <v>220</v>
      </c>
      <c r="C50" s="1731"/>
      <c r="D50" s="1852">
        <v>2021</v>
      </c>
      <c r="E50" s="1740">
        <v>14484</v>
      </c>
      <c r="F50" s="1740"/>
      <c r="G50" s="1740">
        <v>2182</v>
      </c>
      <c r="H50" s="1740">
        <v>3290</v>
      </c>
      <c r="I50" s="1740">
        <v>4405</v>
      </c>
      <c r="J50" s="1740">
        <v>3366</v>
      </c>
      <c r="K50" s="1853">
        <v>1114</v>
      </c>
      <c r="L50" s="1853">
        <v>127</v>
      </c>
      <c r="N50" s="1738"/>
    </row>
    <row r="51" spans="2:14" s="1727" customFormat="1" ht="14.25" customHeight="1">
      <c r="B51" s="1862" t="s">
        <v>1258</v>
      </c>
      <c r="D51" s="1853">
        <v>2022</v>
      </c>
      <c r="E51" s="1740">
        <f>SUM(G51:L51)</f>
        <v>14280</v>
      </c>
      <c r="F51" s="1853"/>
      <c r="G51" s="1740">
        <v>1929</v>
      </c>
      <c r="H51" s="1740">
        <v>3256</v>
      </c>
      <c r="I51" s="1740">
        <v>4084</v>
      </c>
      <c r="J51" s="1740">
        <v>3405</v>
      </c>
      <c r="K51" s="1853">
        <v>1493</v>
      </c>
      <c r="L51" s="1853">
        <v>113</v>
      </c>
      <c r="N51" s="1739"/>
    </row>
    <row r="52" spans="2:14" s="1727" customFormat="1" ht="14.25" customHeight="1">
      <c r="B52" s="1862"/>
      <c r="D52" s="1853">
        <v>2023</v>
      </c>
      <c r="E52" s="1740">
        <f>SUM(G52:L52)</f>
        <v>15428</v>
      </c>
      <c r="F52" s="1853"/>
      <c r="G52" s="1740">
        <v>2294</v>
      </c>
      <c r="H52" s="1740">
        <v>3461</v>
      </c>
      <c r="I52" s="1740">
        <v>4382</v>
      </c>
      <c r="J52" s="1740">
        <v>3817</v>
      </c>
      <c r="K52" s="1853">
        <v>1396</v>
      </c>
      <c r="L52" s="1853">
        <v>78</v>
      </c>
      <c r="N52" s="1739"/>
    </row>
    <row r="53" spans="2:14" s="1727" customFormat="1" ht="14.25" customHeight="1">
      <c r="G53" s="1740"/>
      <c r="H53" s="1740"/>
      <c r="I53" s="1740"/>
      <c r="J53" s="1740"/>
      <c r="K53" s="1853"/>
      <c r="L53" s="1853"/>
      <c r="N53" s="1739"/>
    </row>
    <row r="54" spans="2:14" s="1727" customFormat="1" ht="14.25" customHeight="1">
      <c r="B54" s="1721" t="s">
        <v>221</v>
      </c>
      <c r="C54" s="1731"/>
      <c r="D54" s="1852">
        <v>2021</v>
      </c>
      <c r="E54" s="1740">
        <v>13642</v>
      </c>
      <c r="F54" s="1740"/>
      <c r="G54" s="1740">
        <v>3175</v>
      </c>
      <c r="H54" s="1740">
        <v>4104</v>
      </c>
      <c r="I54" s="1740">
        <v>4353</v>
      </c>
      <c r="J54" s="1740">
        <v>1544</v>
      </c>
      <c r="K54" s="1853">
        <v>402</v>
      </c>
      <c r="L54" s="1853">
        <v>64</v>
      </c>
      <c r="N54" s="1739"/>
    </row>
    <row r="55" spans="2:14" s="1703" customFormat="1" ht="14.25" customHeight="1">
      <c r="B55" s="1856" t="s">
        <v>222</v>
      </c>
      <c r="D55" s="1853">
        <v>2022</v>
      </c>
      <c r="E55" s="1740">
        <f>SUM(G55:L55)</f>
        <v>13503</v>
      </c>
      <c r="F55" s="1853"/>
      <c r="G55" s="1740">
        <v>3254</v>
      </c>
      <c r="H55" s="1740">
        <v>4551</v>
      </c>
      <c r="I55" s="1740">
        <v>3712</v>
      </c>
      <c r="J55" s="1740">
        <v>1619</v>
      </c>
      <c r="K55" s="1853">
        <v>336</v>
      </c>
      <c r="L55" s="1853">
        <v>31</v>
      </c>
      <c r="N55" s="1738"/>
    </row>
    <row r="56" spans="2:14" s="1703" customFormat="1" ht="14.25" customHeight="1">
      <c r="B56" s="1729"/>
      <c r="D56" s="1853">
        <v>2023</v>
      </c>
      <c r="E56" s="1740">
        <f>SUM(G56:L56)</f>
        <v>14563</v>
      </c>
      <c r="F56" s="1853"/>
      <c r="G56" s="1740">
        <v>4953</v>
      </c>
      <c r="H56" s="1740">
        <v>4405</v>
      </c>
      <c r="I56" s="1740">
        <v>3291</v>
      </c>
      <c r="J56" s="1740">
        <v>1536</v>
      </c>
      <c r="K56" s="1853">
        <v>368</v>
      </c>
      <c r="L56" s="1853">
        <v>10</v>
      </c>
      <c r="N56" s="1738"/>
    </row>
    <row r="57" spans="2:14" s="1727" customFormat="1" ht="14.25" customHeight="1">
      <c r="B57" s="1729"/>
      <c r="D57" s="1853"/>
      <c r="E57" s="1740"/>
      <c r="F57" s="1853"/>
      <c r="G57" s="1740"/>
      <c r="H57" s="1740"/>
      <c r="I57" s="1740"/>
      <c r="J57" s="1740"/>
      <c r="K57" s="1853"/>
      <c r="L57" s="1853"/>
      <c r="N57" s="1739"/>
    </row>
    <row r="58" spans="2:14" s="1727" customFormat="1" ht="14.25" customHeight="1">
      <c r="B58" s="1721" t="s">
        <v>223</v>
      </c>
      <c r="C58" s="1731"/>
      <c r="D58" s="1852">
        <v>2021</v>
      </c>
      <c r="E58" s="1740">
        <v>5386</v>
      </c>
      <c r="F58" s="1740"/>
      <c r="G58" s="1740">
        <v>1310</v>
      </c>
      <c r="H58" s="1740">
        <v>1848</v>
      </c>
      <c r="I58" s="1740">
        <v>1472</v>
      </c>
      <c r="J58" s="1740">
        <v>620</v>
      </c>
      <c r="K58" s="1853">
        <v>118</v>
      </c>
      <c r="L58" s="1853">
        <v>18</v>
      </c>
      <c r="N58" s="1739"/>
    </row>
    <row r="59" spans="2:14" s="1727" customFormat="1" ht="14.25" customHeight="1">
      <c r="B59" s="1856" t="s">
        <v>889</v>
      </c>
      <c r="D59" s="1853">
        <v>2022</v>
      </c>
      <c r="E59" s="1740">
        <f>SUM(G59:L59)</f>
        <v>5098</v>
      </c>
      <c r="F59" s="1853"/>
      <c r="G59" s="1740">
        <v>1247</v>
      </c>
      <c r="H59" s="1740">
        <v>1494</v>
      </c>
      <c r="I59" s="1740">
        <v>1645</v>
      </c>
      <c r="J59" s="1740">
        <v>586</v>
      </c>
      <c r="K59" s="1853">
        <v>111</v>
      </c>
      <c r="L59" s="1853">
        <v>15</v>
      </c>
      <c r="N59" s="1739"/>
    </row>
    <row r="60" spans="2:14" s="1727" customFormat="1" ht="14.25" customHeight="1">
      <c r="B60" s="1729"/>
      <c r="D60" s="1853">
        <v>2023</v>
      </c>
      <c r="E60" s="1740">
        <f>SUM(G60:L60)</f>
        <v>5038</v>
      </c>
      <c r="F60" s="1853"/>
      <c r="G60" s="1740">
        <v>1644</v>
      </c>
      <c r="H60" s="1740">
        <v>1459</v>
      </c>
      <c r="I60" s="1740">
        <v>1303</v>
      </c>
      <c r="J60" s="1740">
        <v>544</v>
      </c>
      <c r="K60" s="1853">
        <v>88</v>
      </c>
      <c r="L60" s="1853" t="s">
        <v>31</v>
      </c>
      <c r="N60" s="1739"/>
    </row>
    <row r="61" spans="2:14" s="1703" customFormat="1" ht="14.25" customHeight="1">
      <c r="B61" s="1729"/>
      <c r="D61" s="1853"/>
      <c r="E61" s="1740"/>
      <c r="F61" s="1853"/>
      <c r="G61" s="1740"/>
      <c r="H61" s="1740"/>
      <c r="I61" s="1740"/>
      <c r="J61" s="1740"/>
      <c r="K61" s="1853"/>
      <c r="L61" s="1853"/>
      <c r="N61" s="1738"/>
    </row>
    <row r="62" spans="2:14" s="1727" customFormat="1" ht="14.25" customHeight="1">
      <c r="B62" s="1721" t="s">
        <v>224</v>
      </c>
      <c r="C62" s="1731"/>
      <c r="D62" s="1852">
        <v>2021</v>
      </c>
      <c r="E62" s="1740">
        <v>90583</v>
      </c>
      <c r="F62" s="1740"/>
      <c r="G62" s="1740">
        <v>21367</v>
      </c>
      <c r="H62" s="1740">
        <v>21536</v>
      </c>
      <c r="I62" s="1740">
        <v>27304</v>
      </c>
      <c r="J62" s="1740">
        <v>15085</v>
      </c>
      <c r="K62" s="1853">
        <v>4529</v>
      </c>
      <c r="L62" s="1853">
        <v>762</v>
      </c>
      <c r="N62" s="1739"/>
    </row>
    <row r="63" spans="2:14" s="1727" customFormat="1" ht="14.25" customHeight="1">
      <c r="B63" s="1736" t="s">
        <v>225</v>
      </c>
      <c r="D63" s="1853">
        <v>2022</v>
      </c>
      <c r="E63" s="1740">
        <f>SUM(G63:L63)</f>
        <v>92084</v>
      </c>
      <c r="F63" s="1853"/>
      <c r="G63" s="1740">
        <v>22188</v>
      </c>
      <c r="H63" s="1740">
        <v>22840</v>
      </c>
      <c r="I63" s="1740">
        <v>26851</v>
      </c>
      <c r="J63" s="1740">
        <v>14115</v>
      </c>
      <c r="K63" s="1853">
        <v>5166</v>
      </c>
      <c r="L63" s="1853">
        <v>924</v>
      </c>
      <c r="N63" s="1739"/>
    </row>
    <row r="64" spans="2:14" s="1727" customFormat="1" ht="14.25" customHeight="1">
      <c r="B64" s="1729"/>
      <c r="D64" s="1853">
        <v>2023</v>
      </c>
      <c r="E64" s="1740">
        <f>SUM(G64:L64)</f>
        <v>90778</v>
      </c>
      <c r="F64" s="1853"/>
      <c r="G64" s="1740">
        <v>24411</v>
      </c>
      <c r="H64" s="1740">
        <v>23221</v>
      </c>
      <c r="I64" s="1740">
        <v>25598</v>
      </c>
      <c r="J64" s="1740">
        <v>13326</v>
      </c>
      <c r="K64" s="1853">
        <v>3691</v>
      </c>
      <c r="L64" s="1853">
        <v>531</v>
      </c>
      <c r="N64" s="1739"/>
    </row>
    <row r="65" spans="2:14" s="1727" customFormat="1" ht="14.25" customHeight="1">
      <c r="B65" s="1729"/>
      <c r="D65" s="1853"/>
      <c r="E65" s="1740"/>
      <c r="F65" s="1853"/>
      <c r="G65" s="1740"/>
      <c r="H65" s="1740"/>
      <c r="I65" s="1740"/>
      <c r="J65" s="1740"/>
      <c r="K65" s="1853"/>
      <c r="L65" s="1853"/>
      <c r="N65" s="1739"/>
    </row>
    <row r="66" spans="2:14" s="1703" customFormat="1" ht="14.25" customHeight="1">
      <c r="B66" s="1721" t="s">
        <v>226</v>
      </c>
      <c r="C66" s="1731"/>
      <c r="D66" s="1852">
        <v>2021</v>
      </c>
      <c r="E66" s="1740">
        <v>91793</v>
      </c>
      <c r="F66" s="1740"/>
      <c r="G66" s="1740">
        <v>18797</v>
      </c>
      <c r="H66" s="1740">
        <v>17058</v>
      </c>
      <c r="I66" s="1740">
        <v>19695</v>
      </c>
      <c r="J66" s="1740">
        <v>16286</v>
      </c>
      <c r="K66" s="1853">
        <v>16625</v>
      </c>
      <c r="L66" s="1853">
        <v>3332</v>
      </c>
      <c r="N66" s="1738"/>
    </row>
    <row r="67" spans="2:14" s="1727" customFormat="1" ht="14.25" customHeight="1">
      <c r="B67" s="1736" t="s">
        <v>227</v>
      </c>
      <c r="D67" s="1853">
        <v>2022</v>
      </c>
      <c r="E67" s="1740">
        <f>SUM(G67:L67)</f>
        <v>92998</v>
      </c>
      <c r="F67" s="1853"/>
      <c r="G67" s="1740">
        <v>19624</v>
      </c>
      <c r="H67" s="1740">
        <v>17376</v>
      </c>
      <c r="I67" s="1740">
        <v>20097</v>
      </c>
      <c r="J67" s="1740">
        <v>19045</v>
      </c>
      <c r="K67" s="1853">
        <v>13721</v>
      </c>
      <c r="L67" s="1853">
        <v>3135</v>
      </c>
      <c r="N67" s="1739"/>
    </row>
    <row r="68" spans="2:14" s="1727" customFormat="1" ht="14.25" customHeight="1">
      <c r="B68" s="1729"/>
      <c r="D68" s="1853">
        <v>2023</v>
      </c>
      <c r="E68" s="1740">
        <f>SUM(G68:L68)</f>
        <v>91674</v>
      </c>
      <c r="F68" s="1853"/>
      <c r="G68" s="1740">
        <v>20733</v>
      </c>
      <c r="H68" s="1740">
        <v>18303</v>
      </c>
      <c r="I68" s="1740">
        <v>19096</v>
      </c>
      <c r="J68" s="1740">
        <v>16319</v>
      </c>
      <c r="K68" s="1853">
        <v>13931</v>
      </c>
      <c r="L68" s="1853">
        <v>3292</v>
      </c>
      <c r="N68" s="1739"/>
    </row>
    <row r="69" spans="2:14" s="1727" customFormat="1" ht="14.25" customHeight="1">
      <c r="B69" s="1729"/>
      <c r="D69" s="1853"/>
      <c r="E69" s="1740"/>
      <c r="F69" s="1853"/>
      <c r="G69" s="1740"/>
      <c r="H69" s="1740"/>
      <c r="I69" s="1740"/>
      <c r="J69" s="1740"/>
      <c r="K69" s="1853"/>
      <c r="L69" s="1853"/>
      <c r="N69" s="1739"/>
    </row>
    <row r="70" spans="2:14" s="1727" customFormat="1" ht="14.25" customHeight="1">
      <c r="B70" s="1721" t="s">
        <v>228</v>
      </c>
      <c r="C70" s="1731"/>
      <c r="D70" s="1852">
        <v>2021</v>
      </c>
      <c r="E70" s="1740">
        <v>71319</v>
      </c>
      <c r="F70" s="1740"/>
      <c r="G70" s="1740">
        <v>15989</v>
      </c>
      <c r="H70" s="1740">
        <v>17332</v>
      </c>
      <c r="I70" s="1740">
        <v>20851</v>
      </c>
      <c r="J70" s="1740">
        <v>10116</v>
      </c>
      <c r="K70" s="1853">
        <v>5858</v>
      </c>
      <c r="L70" s="1853">
        <v>1173</v>
      </c>
      <c r="N70" s="1739"/>
    </row>
    <row r="71" spans="2:14" s="1703" customFormat="1" ht="14.25" customHeight="1">
      <c r="B71" s="1736" t="s">
        <v>229</v>
      </c>
      <c r="D71" s="1853">
        <v>2022</v>
      </c>
      <c r="E71" s="1740">
        <f>SUM(G71:L71)</f>
        <v>73216</v>
      </c>
      <c r="F71" s="1853"/>
      <c r="G71" s="1740">
        <v>17843</v>
      </c>
      <c r="H71" s="1740">
        <v>15600</v>
      </c>
      <c r="I71" s="1740">
        <v>21435</v>
      </c>
      <c r="J71" s="1740">
        <v>12365</v>
      </c>
      <c r="K71" s="1853">
        <v>5138</v>
      </c>
      <c r="L71" s="1853">
        <v>835</v>
      </c>
      <c r="N71" s="1738"/>
    </row>
    <row r="72" spans="2:14" s="1703" customFormat="1" ht="14.25" customHeight="1">
      <c r="B72" s="1729"/>
      <c r="D72" s="1853">
        <v>2023</v>
      </c>
      <c r="E72" s="1740">
        <f>SUM(G72:L72)</f>
        <v>71604</v>
      </c>
      <c r="F72" s="1853"/>
      <c r="G72" s="1740">
        <v>18841</v>
      </c>
      <c r="H72" s="1740">
        <v>17473</v>
      </c>
      <c r="I72" s="1740">
        <v>18494</v>
      </c>
      <c r="J72" s="1740">
        <v>11205</v>
      </c>
      <c r="K72" s="1853">
        <v>5013</v>
      </c>
      <c r="L72" s="1853">
        <v>578</v>
      </c>
      <c r="N72" s="1738"/>
    </row>
    <row r="73" spans="2:14" s="1727" customFormat="1" ht="14.25" customHeight="1">
      <c r="G73" s="1740"/>
      <c r="H73" s="1740"/>
      <c r="I73" s="1740"/>
      <c r="J73" s="1740"/>
      <c r="K73" s="1853"/>
      <c r="L73" s="1853"/>
      <c r="N73" s="1739"/>
    </row>
    <row r="74" spans="2:14" s="1727" customFormat="1" ht="14.25" customHeight="1">
      <c r="B74" s="1721" t="s">
        <v>230</v>
      </c>
      <c r="C74" s="1731"/>
      <c r="D74" s="1852">
        <v>2021</v>
      </c>
      <c r="E74" s="1740">
        <v>1009</v>
      </c>
      <c r="F74" s="1740"/>
      <c r="G74" s="1740">
        <v>86</v>
      </c>
      <c r="H74" s="1740">
        <v>184</v>
      </c>
      <c r="I74" s="1740">
        <v>309</v>
      </c>
      <c r="J74" s="1740">
        <v>244</v>
      </c>
      <c r="K74" s="1853">
        <v>159</v>
      </c>
      <c r="L74" s="1853">
        <v>27</v>
      </c>
      <c r="N74" s="1739"/>
    </row>
    <row r="75" spans="2:14" s="1727" customFormat="1" ht="14.25" customHeight="1">
      <c r="B75" s="1736" t="s">
        <v>231</v>
      </c>
      <c r="D75" s="1853">
        <v>2022</v>
      </c>
      <c r="E75" s="1740">
        <f>SUM(G75:L75)</f>
        <v>1621</v>
      </c>
      <c r="F75" s="1853"/>
      <c r="G75" s="1740">
        <v>138</v>
      </c>
      <c r="H75" s="1740">
        <v>372</v>
      </c>
      <c r="I75" s="1740">
        <v>495</v>
      </c>
      <c r="J75" s="1740">
        <v>397</v>
      </c>
      <c r="K75" s="1853">
        <v>174</v>
      </c>
      <c r="L75" s="1853">
        <v>45</v>
      </c>
      <c r="N75" s="1739"/>
    </row>
    <row r="76" spans="2:14" s="1727" customFormat="1" ht="14.25" customHeight="1">
      <c r="B76" s="1729"/>
      <c r="D76" s="1853">
        <v>2023</v>
      </c>
      <c r="E76" s="1740">
        <f>SUM(G76:L76)</f>
        <v>1737</v>
      </c>
      <c r="F76" s="1853"/>
      <c r="G76" s="1740">
        <v>192</v>
      </c>
      <c r="H76" s="1740">
        <v>405</v>
      </c>
      <c r="I76" s="1740">
        <v>502</v>
      </c>
      <c r="J76" s="1740">
        <v>386</v>
      </c>
      <c r="K76" s="1853">
        <v>188</v>
      </c>
      <c r="L76" s="1853">
        <v>64</v>
      </c>
      <c r="N76" s="1739"/>
    </row>
    <row r="77" spans="2:14" s="1703" customFormat="1" ht="14.25" customHeight="1">
      <c r="G77" s="1740"/>
      <c r="H77" s="1740"/>
      <c r="I77" s="1740"/>
      <c r="J77" s="1740"/>
      <c r="K77" s="1853"/>
      <c r="L77" s="1853"/>
      <c r="N77" s="1732"/>
    </row>
    <row r="78" spans="2:14" s="1727" customFormat="1" ht="14.25" customHeight="1">
      <c r="B78" s="1721" t="s">
        <v>232</v>
      </c>
      <c r="C78" s="1731"/>
      <c r="D78" s="1852">
        <v>2021</v>
      </c>
      <c r="E78" s="1740">
        <v>10042</v>
      </c>
      <c r="F78" s="1740"/>
      <c r="G78" s="1740">
        <v>1934</v>
      </c>
      <c r="H78" s="1740">
        <v>2626</v>
      </c>
      <c r="I78" s="1740">
        <v>2963</v>
      </c>
      <c r="J78" s="1740">
        <v>2247</v>
      </c>
      <c r="K78" s="1853">
        <v>252</v>
      </c>
      <c r="L78" s="1853">
        <v>20</v>
      </c>
      <c r="N78" s="1735"/>
    </row>
    <row r="79" spans="2:14" s="1727" customFormat="1" ht="14.25" customHeight="1">
      <c r="B79" s="1736" t="s">
        <v>233</v>
      </c>
      <c r="D79" s="1853">
        <v>2022</v>
      </c>
      <c r="E79" s="1740">
        <f>SUM(G79:L79)</f>
        <v>10813</v>
      </c>
      <c r="F79" s="1853"/>
      <c r="G79" s="1740">
        <v>2524</v>
      </c>
      <c r="H79" s="1740">
        <v>2274</v>
      </c>
      <c r="I79" s="1740">
        <v>2421</v>
      </c>
      <c r="J79" s="1740">
        <v>2635</v>
      </c>
      <c r="K79" s="1853">
        <v>901</v>
      </c>
      <c r="L79" s="1853">
        <v>58</v>
      </c>
      <c r="N79" s="1735"/>
    </row>
    <row r="80" spans="2:14" s="1727" customFormat="1" ht="14.25" customHeight="1">
      <c r="B80" s="1729"/>
      <c r="D80" s="1853">
        <v>2023</v>
      </c>
      <c r="E80" s="1740">
        <f>SUM(G80:L80)</f>
        <v>12647</v>
      </c>
      <c r="F80" s="1853"/>
      <c r="G80" s="1740">
        <v>2767</v>
      </c>
      <c r="H80" s="1740">
        <v>2862</v>
      </c>
      <c r="I80" s="1740">
        <v>2889</v>
      </c>
      <c r="J80" s="1740">
        <v>3045</v>
      </c>
      <c r="K80" s="1853">
        <v>1019</v>
      </c>
      <c r="L80" s="1853">
        <v>65</v>
      </c>
      <c r="N80" s="1735"/>
    </row>
    <row r="81" spans="1:14" s="1727" customFormat="1" ht="14.25" customHeight="1">
      <c r="B81" s="1729"/>
      <c r="D81" s="1853"/>
      <c r="E81" s="1740"/>
      <c r="F81" s="1853"/>
      <c r="G81" s="1740"/>
      <c r="H81" s="1740"/>
      <c r="I81" s="1740"/>
      <c r="J81" s="1740"/>
      <c r="K81" s="1853"/>
      <c r="L81" s="1853"/>
      <c r="N81" s="1735"/>
    </row>
    <row r="82" spans="1:14" ht="2.25" customHeight="1" thickBot="1">
      <c r="B82" s="1741"/>
      <c r="C82" s="1741"/>
      <c r="D82" s="1742"/>
      <c r="E82" s="1743"/>
      <c r="F82" s="1743"/>
      <c r="G82" s="1743"/>
      <c r="H82" s="1743"/>
      <c r="I82" s="1743"/>
      <c r="J82" s="1743"/>
      <c r="K82" s="1743"/>
      <c r="L82" s="1743"/>
      <c r="M82" s="1743"/>
    </row>
    <row r="83" spans="1:14" s="1746" customFormat="1" ht="15" customHeight="1">
      <c r="A83" s="1744"/>
      <c r="B83" s="1745" t="s">
        <v>1254</v>
      </c>
      <c r="D83" s="1747"/>
      <c r="G83" s="1748"/>
      <c r="H83" s="1748"/>
      <c r="M83" s="1749" t="s">
        <v>32</v>
      </c>
    </row>
    <row r="84" spans="1:14" s="1746" customFormat="1" ht="12" customHeight="1">
      <c r="D84" s="1747"/>
      <c r="G84" s="1750"/>
      <c r="H84" s="1750"/>
      <c r="M84" s="1751" t="s">
        <v>33</v>
      </c>
    </row>
    <row r="85" spans="1:14" s="1752" customFormat="1" ht="12" customHeight="1">
      <c r="B85" s="1753" t="s">
        <v>1255</v>
      </c>
      <c r="D85" s="1754"/>
      <c r="M85" s="1749"/>
    </row>
    <row r="86" spans="1:14" s="1752" customFormat="1" ht="12" customHeight="1">
      <c r="B86" s="1755" t="s">
        <v>1256</v>
      </c>
      <c r="D86" s="1754"/>
      <c r="M86" s="1756"/>
    </row>
  </sheetData>
  <mergeCells count="6">
    <mergeCell ref="G6:M6"/>
    <mergeCell ref="G7:M7"/>
    <mergeCell ref="H8:I8"/>
    <mergeCell ref="J8:K8"/>
    <mergeCell ref="H9:I9"/>
    <mergeCell ref="J9:K9"/>
  </mergeCell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AE9CF-00EA-46B8-8ED2-1A14FDEA2DDC}">
  <sheetPr>
    <tabColor rgb="FF92D050"/>
  </sheetPr>
  <dimension ref="A1:N85"/>
  <sheetViews>
    <sheetView showGridLines="0" view="pageBreakPreview" zoomScaleNormal="100" workbookViewId="0">
      <selection activeCell="H23" sqref="H23"/>
    </sheetView>
  </sheetViews>
  <sheetFormatPr defaultColWidth="9.140625" defaultRowHeight="16.5"/>
  <cols>
    <col min="1" max="1" width="1.5703125" style="1689" customWidth="1"/>
    <col min="2" max="2" width="12.140625" style="1689" customWidth="1"/>
    <col min="3" max="3" width="20.85546875" style="1689" customWidth="1"/>
    <col min="4" max="4" width="11.5703125" style="1690" customWidth="1"/>
    <col min="5" max="5" width="10.5703125" style="1689" customWidth="1"/>
    <col min="6" max="6" width="2.5703125" style="1689" customWidth="1"/>
    <col min="7" max="7" width="12.42578125" style="1689" customWidth="1"/>
    <col min="8" max="11" width="10.5703125" style="1689" customWidth="1"/>
    <col min="12" max="12" width="8.85546875" style="1689" customWidth="1"/>
    <col min="13" max="13" width="1.140625" style="1689" customWidth="1"/>
    <col min="14" max="14" width="0.5703125" style="1689" customWidth="1"/>
    <col min="15" max="16384" width="9.140625" style="1689"/>
  </cols>
  <sheetData>
    <row r="1" spans="1:14" ht="15" customHeight="1">
      <c r="G1" s="1691"/>
      <c r="H1" s="1691"/>
      <c r="I1" s="1691"/>
      <c r="J1" s="1691"/>
      <c r="K1" s="1691"/>
      <c r="L1" s="1691"/>
      <c r="M1" s="1691"/>
      <c r="N1" s="1691"/>
    </row>
    <row r="2" spans="1:14" ht="15" customHeight="1">
      <c r="B2" s="1692" t="s">
        <v>1017</v>
      </c>
      <c r="C2" s="1693" t="s">
        <v>1252</v>
      </c>
      <c r="D2" s="1694"/>
      <c r="E2" s="1693"/>
      <c r="F2" s="1693"/>
      <c r="G2" s="1693"/>
      <c r="H2" s="1693"/>
    </row>
    <row r="3" spans="1:14" ht="15" customHeight="1">
      <c r="B3" s="1695" t="s">
        <v>1018</v>
      </c>
      <c r="C3" s="1696" t="s">
        <v>1253</v>
      </c>
      <c r="D3" s="1697"/>
      <c r="E3" s="1696"/>
      <c r="F3" s="1696"/>
      <c r="G3" s="1696"/>
      <c r="H3" s="1696"/>
      <c r="I3" s="1698"/>
      <c r="J3" s="1698"/>
      <c r="K3" s="1698"/>
      <c r="L3" s="1698"/>
      <c r="M3" s="1698"/>
      <c r="N3" s="1698"/>
    </row>
    <row r="4" spans="1:14" ht="9.75" customHeight="1" thickBot="1">
      <c r="B4" s="1696"/>
      <c r="C4" s="1696"/>
      <c r="D4" s="1697"/>
      <c r="E4" s="1696"/>
      <c r="F4" s="1696"/>
      <c r="G4" s="1696"/>
      <c r="H4" s="1696"/>
      <c r="I4" s="1698"/>
      <c r="J4" s="1698"/>
      <c r="K4" s="1698"/>
      <c r="L4" s="1698"/>
      <c r="M4" s="1698"/>
      <c r="N4" s="1698"/>
    </row>
    <row r="5" spans="1:14" ht="3.75" customHeight="1" thickTop="1">
      <c r="A5" s="1699"/>
      <c r="B5" s="1699"/>
      <c r="C5" s="1699"/>
      <c r="D5" s="1700"/>
      <c r="E5" s="1701"/>
      <c r="F5" s="1701"/>
      <c r="G5" s="1699"/>
      <c r="H5" s="1702"/>
      <c r="I5" s="1702"/>
      <c r="J5" s="1702"/>
      <c r="K5" s="1702"/>
      <c r="L5" s="1702"/>
      <c r="M5" s="1699"/>
    </row>
    <row r="6" spans="1:14" s="1703" customFormat="1" ht="15" customHeight="1">
      <c r="B6" s="1704" t="s">
        <v>169</v>
      </c>
      <c r="D6" s="1705" t="s">
        <v>3</v>
      </c>
      <c r="E6" s="1706" t="s">
        <v>4</v>
      </c>
      <c r="F6" s="1706"/>
      <c r="G6" s="1899" t="s">
        <v>58</v>
      </c>
      <c r="H6" s="1899"/>
      <c r="I6" s="1899"/>
      <c r="J6" s="1899"/>
      <c r="K6" s="1899"/>
      <c r="L6" s="1899"/>
      <c r="M6" s="1899"/>
    </row>
    <row r="7" spans="1:14" s="1703" customFormat="1" ht="15" customHeight="1">
      <c r="B7" s="1707" t="s">
        <v>170</v>
      </c>
      <c r="D7" s="1708" t="s">
        <v>8</v>
      </c>
      <c r="E7" s="1709" t="s">
        <v>9</v>
      </c>
      <c r="F7" s="1706"/>
      <c r="G7" s="1900" t="s">
        <v>60</v>
      </c>
      <c r="H7" s="1900"/>
      <c r="I7" s="1900"/>
      <c r="J7" s="1900"/>
      <c r="K7" s="1900"/>
      <c r="L7" s="1900"/>
      <c r="M7" s="1900"/>
    </row>
    <row r="8" spans="1:14" s="1703" customFormat="1" ht="15" customHeight="1">
      <c r="D8" s="1710"/>
      <c r="F8" s="1709"/>
      <c r="G8" s="1706" t="s">
        <v>171</v>
      </c>
      <c r="H8" s="1901" t="s">
        <v>172</v>
      </c>
      <c r="I8" s="1901"/>
      <c r="J8" s="1901" t="s">
        <v>173</v>
      </c>
      <c r="K8" s="1901"/>
      <c r="L8" s="1706" t="s">
        <v>174</v>
      </c>
      <c r="N8" s="1706"/>
    </row>
    <row r="9" spans="1:14" s="1703" customFormat="1" ht="15" customHeight="1">
      <c r="D9" s="1710"/>
      <c r="F9" s="1709"/>
      <c r="G9" s="1709" t="s">
        <v>175</v>
      </c>
      <c r="H9" s="1902" t="s">
        <v>176</v>
      </c>
      <c r="I9" s="1902"/>
      <c r="J9" s="1902" t="s">
        <v>177</v>
      </c>
      <c r="K9" s="1902"/>
      <c r="L9" s="1709" t="s">
        <v>178</v>
      </c>
      <c r="N9" s="1706"/>
    </row>
    <row r="10" spans="1:14" s="1703" customFormat="1" ht="15" customHeight="1">
      <c r="D10" s="1710"/>
      <c r="F10" s="1709"/>
      <c r="G10" s="1711" t="s">
        <v>179</v>
      </c>
      <c r="H10" s="1712" t="s">
        <v>180</v>
      </c>
      <c r="I10" s="1712" t="s">
        <v>181</v>
      </c>
      <c r="J10" s="1713" t="s">
        <v>94</v>
      </c>
      <c r="K10" s="1713" t="s">
        <v>95</v>
      </c>
      <c r="L10" s="1712" t="s">
        <v>182</v>
      </c>
      <c r="N10" s="1706"/>
    </row>
    <row r="11" spans="1:14" s="1703" customFormat="1" ht="3.75" customHeight="1">
      <c r="A11" s="1714"/>
      <c r="B11" s="1714"/>
      <c r="C11" s="1714"/>
      <c r="D11" s="1715"/>
      <c r="E11" s="1714"/>
      <c r="F11" s="1716"/>
      <c r="G11" s="1716"/>
      <c r="H11" s="1716"/>
      <c r="I11" s="1716"/>
      <c r="J11" s="1716"/>
      <c r="K11" s="1716"/>
      <c r="L11" s="1716"/>
      <c r="M11" s="1714"/>
      <c r="N11" s="1717"/>
    </row>
    <row r="12" spans="1:14" s="1703" customFormat="1" ht="5.25" customHeight="1">
      <c r="B12" s="1718"/>
      <c r="C12" s="1718"/>
      <c r="D12" s="1719"/>
      <c r="E12" s="1718"/>
      <c r="F12" s="1720"/>
      <c r="G12" s="1720"/>
      <c r="H12" s="1720"/>
      <c r="I12" s="1720"/>
      <c r="J12" s="1720"/>
      <c r="K12" s="1720"/>
      <c r="L12" s="1720"/>
      <c r="M12" s="1718"/>
      <c r="N12" s="1717"/>
    </row>
    <row r="13" spans="1:14" s="1703" customFormat="1" ht="14.25" customHeight="1">
      <c r="B13" s="1721" t="s">
        <v>234</v>
      </c>
      <c r="C13" s="1731"/>
      <c r="D13" s="1852">
        <v>2021</v>
      </c>
      <c r="E13" s="1740">
        <v>38077</v>
      </c>
      <c r="F13" s="1740"/>
      <c r="G13" s="1853">
        <v>9689</v>
      </c>
      <c r="H13" s="1853">
        <v>10760</v>
      </c>
      <c r="I13" s="1853">
        <v>9209</v>
      </c>
      <c r="J13" s="1853">
        <v>2167</v>
      </c>
      <c r="K13" s="1853">
        <v>2250</v>
      </c>
      <c r="L13" s="1853">
        <v>4002</v>
      </c>
      <c r="M13" s="1854"/>
      <c r="N13" s="1726"/>
    </row>
    <row r="14" spans="1:14" s="1727" customFormat="1" ht="14.25" customHeight="1">
      <c r="B14" s="1728" t="s">
        <v>235</v>
      </c>
      <c r="D14" s="1853">
        <v>2022</v>
      </c>
      <c r="E14" s="1740">
        <f>SUM(G14:L14)</f>
        <v>35785</v>
      </c>
      <c r="F14" s="1853"/>
      <c r="G14" s="1853">
        <v>9334</v>
      </c>
      <c r="H14" s="1853">
        <v>9820</v>
      </c>
      <c r="I14" s="1853">
        <v>9208</v>
      </c>
      <c r="J14" s="1853">
        <v>2366</v>
      </c>
      <c r="K14" s="1853">
        <v>1623</v>
      </c>
      <c r="L14" s="1853">
        <v>3434</v>
      </c>
      <c r="M14" s="1854"/>
      <c r="N14" s="1730"/>
    </row>
    <row r="15" spans="1:14" s="1727" customFormat="1" ht="14.25" customHeight="1">
      <c r="B15" s="1729"/>
      <c r="D15" s="1853">
        <v>2023</v>
      </c>
      <c r="E15" s="1740">
        <f>SUM(G15:L15)</f>
        <v>36113</v>
      </c>
      <c r="F15" s="1853"/>
      <c r="G15" s="1853">
        <v>10402</v>
      </c>
      <c r="H15" s="1853">
        <v>10711</v>
      </c>
      <c r="I15" s="1853">
        <v>8693</v>
      </c>
      <c r="J15" s="1853">
        <v>2004</v>
      </c>
      <c r="K15" s="1853">
        <v>1631</v>
      </c>
      <c r="L15" s="1853">
        <v>2672</v>
      </c>
      <c r="M15" s="1854"/>
      <c r="N15" s="1730"/>
    </row>
    <row r="16" spans="1:14" s="1727" customFormat="1" ht="14.25" customHeight="1">
      <c r="B16" s="1729"/>
      <c r="D16" s="1853"/>
      <c r="E16" s="1740"/>
      <c r="F16" s="1853"/>
      <c r="G16" s="1853"/>
      <c r="H16" s="1853"/>
      <c r="I16" s="1853"/>
      <c r="J16" s="1853"/>
      <c r="K16" s="1853"/>
      <c r="L16" s="1853"/>
      <c r="M16" s="1854"/>
      <c r="N16" s="1730"/>
    </row>
    <row r="17" spans="2:14" s="1727" customFormat="1" ht="14.25" customHeight="1">
      <c r="B17" s="1721" t="s">
        <v>1073</v>
      </c>
      <c r="C17" s="1731"/>
      <c r="D17" s="1852">
        <v>2021</v>
      </c>
      <c r="E17" s="1740">
        <v>24301</v>
      </c>
      <c r="F17" s="1740"/>
      <c r="G17" s="1853">
        <v>10673</v>
      </c>
      <c r="H17" s="1853">
        <v>6291</v>
      </c>
      <c r="I17" s="1853">
        <v>3816</v>
      </c>
      <c r="J17" s="1853">
        <v>1000</v>
      </c>
      <c r="K17" s="1853">
        <v>909</v>
      </c>
      <c r="L17" s="1853">
        <v>1612</v>
      </c>
      <c r="M17" s="1854"/>
      <c r="N17" s="1730"/>
    </row>
    <row r="18" spans="2:14" s="1703" customFormat="1" ht="14.25" customHeight="1">
      <c r="B18" s="1728" t="s">
        <v>236</v>
      </c>
      <c r="D18" s="1853">
        <v>2022</v>
      </c>
      <c r="E18" s="1740">
        <f>SUM(G18:L18)</f>
        <v>25291</v>
      </c>
      <c r="F18" s="1853"/>
      <c r="G18" s="1853">
        <v>11864</v>
      </c>
      <c r="H18" s="1853">
        <v>6708</v>
      </c>
      <c r="I18" s="1853">
        <v>3788</v>
      </c>
      <c r="J18" s="1853">
        <v>893</v>
      </c>
      <c r="K18" s="1853">
        <v>654</v>
      </c>
      <c r="L18" s="1853">
        <v>1384</v>
      </c>
      <c r="M18" s="1854"/>
      <c r="N18" s="1726"/>
    </row>
    <row r="19" spans="2:14" s="1727" customFormat="1" ht="14.25" customHeight="1">
      <c r="B19" s="1729"/>
      <c r="D19" s="1853">
        <v>2023</v>
      </c>
      <c r="E19" s="1740">
        <f>SUM(G19:L19)</f>
        <v>24950</v>
      </c>
      <c r="F19" s="1853"/>
      <c r="G19" s="1853">
        <v>12880</v>
      </c>
      <c r="H19" s="1853">
        <v>6048</v>
      </c>
      <c r="I19" s="1853">
        <v>3093</v>
      </c>
      <c r="J19" s="1853">
        <v>702</v>
      </c>
      <c r="K19" s="1853">
        <v>627</v>
      </c>
      <c r="L19" s="1853">
        <v>1600</v>
      </c>
      <c r="M19" s="1854"/>
      <c r="N19" s="1730"/>
    </row>
    <row r="20" spans="2:14" s="1727" customFormat="1" ht="14.25" customHeight="1">
      <c r="B20" s="1729"/>
      <c r="D20" s="1853"/>
      <c r="E20" s="1740"/>
      <c r="F20" s="1853"/>
      <c r="G20" s="1853"/>
      <c r="H20" s="1853"/>
      <c r="I20" s="1853"/>
      <c r="J20" s="1853"/>
      <c r="K20" s="1853"/>
      <c r="L20" s="1853"/>
      <c r="M20" s="1854"/>
      <c r="N20" s="1730"/>
    </row>
    <row r="21" spans="2:14" s="1727" customFormat="1" ht="14.25" customHeight="1">
      <c r="B21" s="1721" t="s">
        <v>237</v>
      </c>
      <c r="C21" s="1731"/>
      <c r="D21" s="1852">
        <v>2021</v>
      </c>
      <c r="E21" s="1740">
        <v>23937</v>
      </c>
      <c r="F21" s="1740"/>
      <c r="G21" s="1853">
        <v>6327</v>
      </c>
      <c r="H21" s="1853">
        <v>7159</v>
      </c>
      <c r="I21" s="1853">
        <v>6329</v>
      </c>
      <c r="J21" s="1853">
        <v>1160</v>
      </c>
      <c r="K21" s="1853">
        <v>1197</v>
      </c>
      <c r="L21" s="1853">
        <v>1765</v>
      </c>
      <c r="M21" s="1854"/>
      <c r="N21" s="1730"/>
    </row>
    <row r="22" spans="2:14" s="1727" customFormat="1" ht="14.25" customHeight="1">
      <c r="B22" s="1728" t="s">
        <v>238</v>
      </c>
      <c r="D22" s="1853">
        <v>2022</v>
      </c>
      <c r="E22" s="1740">
        <f>SUM(G22:L22)</f>
        <v>25025</v>
      </c>
      <c r="F22" s="1853"/>
      <c r="G22" s="1853">
        <v>7112</v>
      </c>
      <c r="H22" s="1853">
        <v>8723</v>
      </c>
      <c r="I22" s="1853">
        <v>5734</v>
      </c>
      <c r="J22" s="1853">
        <v>1248</v>
      </c>
      <c r="K22" s="1853">
        <v>918</v>
      </c>
      <c r="L22" s="1853">
        <v>1290</v>
      </c>
      <c r="M22" s="1854"/>
      <c r="N22" s="1730"/>
    </row>
    <row r="23" spans="2:14" s="1703" customFormat="1" ht="14.25" customHeight="1">
      <c r="B23" s="1729"/>
      <c r="D23" s="1853">
        <v>2023</v>
      </c>
      <c r="E23" s="1740">
        <f>SUM(G23:L23)</f>
        <v>24625</v>
      </c>
      <c r="F23" s="1853"/>
      <c r="G23" s="1853">
        <v>7073</v>
      </c>
      <c r="H23" s="1853">
        <v>8131</v>
      </c>
      <c r="I23" s="1853">
        <v>5526</v>
      </c>
      <c r="J23" s="1853">
        <v>1419</v>
      </c>
      <c r="K23" s="1853">
        <v>968</v>
      </c>
      <c r="L23" s="1853">
        <v>1508</v>
      </c>
      <c r="M23" s="1854"/>
      <c r="N23" s="1732"/>
    </row>
    <row r="24" spans="2:14" s="1703" customFormat="1" ht="14.25" customHeight="1">
      <c r="B24" s="1729"/>
      <c r="D24" s="1853"/>
      <c r="E24" s="1740"/>
      <c r="F24" s="1853"/>
      <c r="G24" s="1853"/>
      <c r="H24" s="1853"/>
      <c r="I24" s="1853"/>
      <c r="J24" s="1853"/>
      <c r="K24" s="1853"/>
      <c r="L24" s="1853"/>
      <c r="M24" s="1854"/>
      <c r="N24" s="1732"/>
    </row>
    <row r="25" spans="2:14" s="1727" customFormat="1" ht="14.25" customHeight="1">
      <c r="B25" s="1721" t="s">
        <v>239</v>
      </c>
      <c r="C25" s="1731"/>
      <c r="D25" s="1852">
        <v>2021</v>
      </c>
      <c r="E25" s="1740">
        <v>2949</v>
      </c>
      <c r="F25" s="1740"/>
      <c r="G25" s="1853">
        <v>2217</v>
      </c>
      <c r="H25" s="1853">
        <v>549</v>
      </c>
      <c r="I25" s="1853">
        <v>169</v>
      </c>
      <c r="J25" s="1853">
        <v>14</v>
      </c>
      <c r="K25" s="1853" t="s">
        <v>31</v>
      </c>
      <c r="L25" s="1853" t="s">
        <v>31</v>
      </c>
      <c r="M25" s="1854"/>
      <c r="N25" s="1730"/>
    </row>
    <row r="26" spans="2:14" s="1727" customFormat="1" ht="14.25" customHeight="1">
      <c r="B26" s="1734"/>
      <c r="D26" s="1853">
        <v>2022</v>
      </c>
      <c r="E26" s="1740">
        <f>SUM(G26:L26)</f>
        <v>3004</v>
      </c>
      <c r="F26" s="1853"/>
      <c r="G26" s="1853">
        <v>2184</v>
      </c>
      <c r="H26" s="1853">
        <v>593</v>
      </c>
      <c r="I26" s="1853">
        <v>170</v>
      </c>
      <c r="J26" s="1853">
        <v>42</v>
      </c>
      <c r="K26" s="1853">
        <v>12</v>
      </c>
      <c r="L26" s="1853">
        <v>3</v>
      </c>
      <c r="M26" s="1854"/>
      <c r="N26" s="1730"/>
    </row>
    <row r="27" spans="2:14" s="1727" customFormat="1" ht="14.25" customHeight="1">
      <c r="B27" s="1729"/>
      <c r="D27" s="1853">
        <v>2023</v>
      </c>
      <c r="E27" s="1740">
        <f>SUM(G27:L27)</f>
        <v>3060</v>
      </c>
      <c r="F27" s="1853"/>
      <c r="G27" s="1853">
        <v>2483</v>
      </c>
      <c r="H27" s="1853">
        <v>438</v>
      </c>
      <c r="I27" s="1853">
        <v>134</v>
      </c>
      <c r="J27" s="1853">
        <v>5</v>
      </c>
      <c r="K27" s="1853" t="s">
        <v>31</v>
      </c>
      <c r="L27" s="1853" t="s">
        <v>31</v>
      </c>
      <c r="M27" s="1854"/>
      <c r="N27" s="1730"/>
    </row>
    <row r="28" spans="2:14" s="1727" customFormat="1" ht="14.25" customHeight="1">
      <c r="B28" s="1729"/>
      <c r="D28" s="1853"/>
      <c r="E28" s="1740"/>
      <c r="F28" s="1853"/>
      <c r="G28" s="1853"/>
      <c r="H28" s="1853"/>
      <c r="I28" s="1853"/>
      <c r="J28" s="1853"/>
      <c r="K28" s="1853"/>
      <c r="L28" s="1853"/>
      <c r="M28" s="1854"/>
      <c r="N28" s="1730"/>
    </row>
    <row r="29" spans="2:14" s="1703" customFormat="1" ht="14.25" customHeight="1">
      <c r="B29" s="1721" t="s">
        <v>1259</v>
      </c>
      <c r="C29" s="1731"/>
      <c r="D29" s="1852">
        <v>2021</v>
      </c>
      <c r="E29" s="1740">
        <v>2892</v>
      </c>
      <c r="F29" s="1740"/>
      <c r="G29" s="1853">
        <v>941</v>
      </c>
      <c r="H29" s="1853">
        <v>1737</v>
      </c>
      <c r="I29" s="1853">
        <v>211</v>
      </c>
      <c r="J29" s="1853">
        <v>3</v>
      </c>
      <c r="K29" s="1853" t="s">
        <v>31</v>
      </c>
      <c r="L29" s="1853" t="s">
        <v>31</v>
      </c>
      <c r="M29" s="1854"/>
      <c r="N29" s="1733"/>
    </row>
    <row r="30" spans="2:14" s="1727" customFormat="1" ht="14.25" customHeight="1">
      <c r="B30" s="1734"/>
      <c r="D30" s="1853">
        <v>2022</v>
      </c>
      <c r="E30" s="1740">
        <f>SUM(G30:L30)</f>
        <v>2962</v>
      </c>
      <c r="F30" s="1853"/>
      <c r="G30" s="1853">
        <v>1178</v>
      </c>
      <c r="H30" s="1853">
        <v>1523</v>
      </c>
      <c r="I30" s="1853">
        <v>227</v>
      </c>
      <c r="J30" s="1853">
        <v>24</v>
      </c>
      <c r="K30" s="1853">
        <v>10</v>
      </c>
      <c r="L30" s="1853" t="s">
        <v>31</v>
      </c>
      <c r="M30" s="1854"/>
      <c r="N30" s="1735"/>
    </row>
    <row r="31" spans="2:14" s="1727" customFormat="1" ht="14.25" customHeight="1">
      <c r="B31" s="1729"/>
      <c r="D31" s="1853">
        <v>2023</v>
      </c>
      <c r="E31" s="1740">
        <f>SUM(G31:L31)</f>
        <v>3010</v>
      </c>
      <c r="F31" s="1853"/>
      <c r="G31" s="1853">
        <v>1544</v>
      </c>
      <c r="H31" s="1853">
        <v>1276</v>
      </c>
      <c r="I31" s="1853">
        <v>189</v>
      </c>
      <c r="J31" s="1853">
        <v>1</v>
      </c>
      <c r="K31" s="1853" t="s">
        <v>31</v>
      </c>
      <c r="L31" s="1853" t="s">
        <v>31</v>
      </c>
      <c r="M31" s="1854"/>
      <c r="N31" s="1735"/>
    </row>
    <row r="32" spans="2:14" s="1727" customFormat="1" ht="14.25" customHeight="1">
      <c r="B32" s="1729"/>
      <c r="D32" s="1853"/>
      <c r="E32" s="1740"/>
      <c r="F32" s="1853"/>
      <c r="G32" s="1853"/>
      <c r="H32" s="1853"/>
      <c r="I32" s="1853"/>
      <c r="J32" s="1853"/>
      <c r="K32" s="1853"/>
      <c r="L32" s="1853"/>
      <c r="M32" s="1854"/>
      <c r="N32" s="1735"/>
    </row>
    <row r="33" spans="2:14" s="1727" customFormat="1" ht="14.25" customHeight="1">
      <c r="B33" s="1721" t="s">
        <v>838</v>
      </c>
      <c r="D33" s="1852">
        <v>2021</v>
      </c>
      <c r="E33" s="1853">
        <v>57</v>
      </c>
      <c r="F33" s="1853"/>
      <c r="G33" s="1853">
        <v>16</v>
      </c>
      <c r="H33" s="1853">
        <v>23</v>
      </c>
      <c r="I33" s="1853">
        <v>18</v>
      </c>
      <c r="J33" s="1853" t="s">
        <v>31</v>
      </c>
      <c r="K33" s="1853" t="s">
        <v>31</v>
      </c>
      <c r="L33" s="1853" t="s">
        <v>31</v>
      </c>
      <c r="M33" s="1854"/>
      <c r="N33" s="1735"/>
    </row>
    <row r="34" spans="2:14" s="1703" customFormat="1" ht="14.25" customHeight="1">
      <c r="B34" s="1734"/>
      <c r="D34" s="1853">
        <v>2022</v>
      </c>
      <c r="E34" s="1740">
        <f>SUM(G34:L34)</f>
        <v>42</v>
      </c>
      <c r="F34" s="1853"/>
      <c r="G34" s="1853">
        <v>39</v>
      </c>
      <c r="H34" s="1853">
        <v>3</v>
      </c>
      <c r="I34" s="1853" t="s">
        <v>31</v>
      </c>
      <c r="J34" s="1853" t="s">
        <v>31</v>
      </c>
      <c r="K34" s="1853" t="s">
        <v>31</v>
      </c>
      <c r="L34" s="1853" t="s">
        <v>31</v>
      </c>
      <c r="M34" s="1854"/>
      <c r="N34" s="1732"/>
    </row>
    <row r="35" spans="2:14" s="1727" customFormat="1" ht="14.25" customHeight="1">
      <c r="B35" s="1729"/>
      <c r="D35" s="1853">
        <v>2023</v>
      </c>
      <c r="E35" s="1740">
        <f>SUM(G35:L35)</f>
        <v>50</v>
      </c>
      <c r="F35" s="1853"/>
      <c r="G35" s="1853">
        <v>46</v>
      </c>
      <c r="H35" s="1853">
        <v>2</v>
      </c>
      <c r="I35" s="1853">
        <v>2</v>
      </c>
      <c r="J35" s="1853" t="s">
        <v>31</v>
      </c>
      <c r="K35" s="1853" t="s">
        <v>31</v>
      </c>
      <c r="L35" s="1853" t="s">
        <v>31</v>
      </c>
      <c r="M35" s="1854"/>
      <c r="N35" s="1737"/>
    </row>
    <row r="36" spans="2:14" s="1727" customFormat="1" ht="14.25" customHeight="1">
      <c r="B36" s="1729"/>
      <c r="D36" s="1853"/>
      <c r="E36" s="1740"/>
      <c r="F36" s="1853"/>
      <c r="G36" s="1853"/>
      <c r="H36" s="1853"/>
      <c r="I36" s="1853"/>
      <c r="J36" s="1853"/>
      <c r="K36" s="1853"/>
      <c r="L36" s="1853"/>
      <c r="M36" s="1854"/>
      <c r="N36" s="1737"/>
    </row>
    <row r="37" spans="2:14" s="1727" customFormat="1" ht="14.25" customHeight="1">
      <c r="B37" s="1721" t="s">
        <v>839</v>
      </c>
      <c r="D37" s="1852">
        <v>2021</v>
      </c>
      <c r="E37" s="1853">
        <v>57</v>
      </c>
      <c r="F37" s="1853"/>
      <c r="G37" s="1853">
        <v>48</v>
      </c>
      <c r="H37" s="1853">
        <v>7</v>
      </c>
      <c r="I37" s="1853">
        <v>1</v>
      </c>
      <c r="J37" s="1853" t="s">
        <v>31</v>
      </c>
      <c r="K37" s="1853">
        <v>1</v>
      </c>
      <c r="L37" s="1853" t="s">
        <v>31</v>
      </c>
      <c r="M37" s="1854"/>
      <c r="N37" s="1737"/>
    </row>
    <row r="38" spans="2:14" s="1727" customFormat="1" ht="14.25" customHeight="1">
      <c r="B38" s="1734"/>
      <c r="D38" s="1853">
        <v>2022</v>
      </c>
      <c r="E38" s="1740">
        <f>SUM(G38:L38)</f>
        <v>42</v>
      </c>
      <c r="F38" s="1853"/>
      <c r="G38" s="1853">
        <v>37</v>
      </c>
      <c r="H38" s="1853">
        <v>4</v>
      </c>
      <c r="I38" s="1853">
        <v>1</v>
      </c>
      <c r="J38" s="1853" t="s">
        <v>31</v>
      </c>
      <c r="K38" s="1853" t="s">
        <v>31</v>
      </c>
      <c r="L38" s="1853" t="s">
        <v>31</v>
      </c>
      <c r="M38" s="1854"/>
      <c r="N38" s="1737"/>
    </row>
    <row r="39" spans="2:14" s="1703" customFormat="1" ht="14.25" customHeight="1">
      <c r="B39" s="1729"/>
      <c r="D39" s="1853">
        <v>2023</v>
      </c>
      <c r="E39" s="1740">
        <f>SUM(G39:L39)</f>
        <v>50</v>
      </c>
      <c r="F39" s="1853"/>
      <c r="G39" s="1853">
        <v>43</v>
      </c>
      <c r="H39" s="1853">
        <v>2</v>
      </c>
      <c r="I39" s="1853">
        <v>5</v>
      </c>
      <c r="J39" s="1853" t="s">
        <v>31</v>
      </c>
      <c r="K39" s="1853" t="s">
        <v>31</v>
      </c>
      <c r="L39" s="1853" t="s">
        <v>31</v>
      </c>
      <c r="M39" s="1854"/>
      <c r="N39" s="1738"/>
    </row>
    <row r="40" spans="2:14" s="1703" customFormat="1" ht="14.25" customHeight="1">
      <c r="B40" s="1729"/>
      <c r="D40" s="1853"/>
      <c r="E40" s="1740"/>
      <c r="F40" s="1853"/>
      <c r="G40" s="1853"/>
      <c r="H40" s="1853"/>
      <c r="I40" s="1853"/>
      <c r="J40" s="1853"/>
      <c r="K40" s="1853"/>
      <c r="L40" s="1853"/>
      <c r="M40" s="1854"/>
      <c r="N40" s="1738"/>
    </row>
    <row r="41" spans="2:14" s="1727" customFormat="1" ht="14.25" customHeight="1">
      <c r="B41" s="1721" t="s">
        <v>1074</v>
      </c>
      <c r="D41" s="1852">
        <v>2021</v>
      </c>
      <c r="E41" s="1853">
        <v>57</v>
      </c>
      <c r="F41" s="1853"/>
      <c r="G41" s="1853">
        <v>42</v>
      </c>
      <c r="H41" s="1853">
        <v>12</v>
      </c>
      <c r="I41" s="1853">
        <v>3</v>
      </c>
      <c r="J41" s="1853" t="s">
        <v>31</v>
      </c>
      <c r="K41" s="1853" t="s">
        <v>31</v>
      </c>
      <c r="L41" s="1853" t="s">
        <v>31</v>
      </c>
      <c r="M41" s="1854"/>
      <c r="N41" s="1739"/>
    </row>
    <row r="42" spans="2:14" s="1727" customFormat="1" ht="14.25" customHeight="1">
      <c r="B42" s="1734"/>
      <c r="D42" s="1853">
        <v>2022</v>
      </c>
      <c r="E42" s="1740">
        <f>SUM(G42:L42)</f>
        <v>42</v>
      </c>
      <c r="F42" s="1853"/>
      <c r="G42" s="1853">
        <v>33</v>
      </c>
      <c r="H42" s="1853">
        <v>6</v>
      </c>
      <c r="I42" s="1853">
        <v>3</v>
      </c>
      <c r="J42" s="1853" t="s">
        <v>31</v>
      </c>
      <c r="K42" s="1853" t="s">
        <v>31</v>
      </c>
      <c r="L42" s="1853" t="s">
        <v>31</v>
      </c>
      <c r="M42" s="1854"/>
      <c r="N42" s="1739"/>
    </row>
    <row r="43" spans="2:14" s="1727" customFormat="1" ht="14.25" customHeight="1">
      <c r="B43" s="1729"/>
      <c r="D43" s="1853">
        <v>2023</v>
      </c>
      <c r="E43" s="1740">
        <f>SUM(G43:L43)</f>
        <v>50</v>
      </c>
      <c r="F43" s="1853"/>
      <c r="G43" s="1853">
        <v>42</v>
      </c>
      <c r="H43" s="1853">
        <v>6</v>
      </c>
      <c r="I43" s="1853">
        <v>2</v>
      </c>
      <c r="J43" s="1853" t="s">
        <v>31</v>
      </c>
      <c r="K43" s="1853" t="s">
        <v>31</v>
      </c>
      <c r="L43" s="1853" t="s">
        <v>31</v>
      </c>
      <c r="M43" s="1854"/>
      <c r="N43" s="1739"/>
    </row>
    <row r="44" spans="2:14" s="1727" customFormat="1" ht="14.25" customHeight="1">
      <c r="B44" s="1729"/>
      <c r="D44" s="1853"/>
      <c r="E44" s="1740"/>
      <c r="F44" s="1853"/>
      <c r="G44" s="1853"/>
      <c r="H44" s="1853"/>
      <c r="I44" s="1853"/>
      <c r="J44" s="1853"/>
      <c r="K44" s="1853"/>
      <c r="L44" s="1853"/>
      <c r="M44" s="1854"/>
      <c r="N44" s="1739"/>
    </row>
    <row r="45" spans="2:14" s="1703" customFormat="1" ht="14.25" customHeight="1">
      <c r="B45" s="1721" t="s">
        <v>840</v>
      </c>
      <c r="C45" s="1731"/>
      <c r="D45" s="1852">
        <v>2021</v>
      </c>
      <c r="E45" s="1740">
        <v>11196</v>
      </c>
      <c r="F45" s="1740"/>
      <c r="G45" s="1853">
        <v>3450</v>
      </c>
      <c r="H45" s="1853">
        <v>2756</v>
      </c>
      <c r="I45" s="1853">
        <v>2716</v>
      </c>
      <c r="J45" s="1853">
        <v>807</v>
      </c>
      <c r="K45" s="1853">
        <v>534</v>
      </c>
      <c r="L45" s="1853">
        <v>933</v>
      </c>
      <c r="M45" s="1854"/>
      <c r="N45" s="1738"/>
    </row>
    <row r="46" spans="2:14" s="1727" customFormat="1" ht="14.25" customHeight="1">
      <c r="B46" s="1734"/>
      <c r="D46" s="1853">
        <v>2022</v>
      </c>
      <c r="E46" s="1740">
        <f>SUM(G46:L46)</f>
        <v>12286</v>
      </c>
      <c r="F46" s="1853"/>
      <c r="G46" s="1853">
        <v>4550</v>
      </c>
      <c r="H46" s="1853">
        <v>3045</v>
      </c>
      <c r="I46" s="1853">
        <v>2499</v>
      </c>
      <c r="J46" s="1853">
        <v>640</v>
      </c>
      <c r="K46" s="1853">
        <v>686</v>
      </c>
      <c r="L46" s="1853">
        <v>866</v>
      </c>
      <c r="M46" s="1854"/>
      <c r="N46" s="1739"/>
    </row>
    <row r="47" spans="2:14" s="1727" customFormat="1" ht="14.25" customHeight="1">
      <c r="B47" s="1729"/>
      <c r="D47" s="1853">
        <v>2023</v>
      </c>
      <c r="E47" s="1740">
        <f>SUM(G47:L47)</f>
        <v>11508</v>
      </c>
      <c r="F47" s="1853"/>
      <c r="G47" s="1853">
        <v>4661</v>
      </c>
      <c r="H47" s="1853">
        <v>2736</v>
      </c>
      <c r="I47" s="1853">
        <v>2217</v>
      </c>
      <c r="J47" s="1853">
        <v>699</v>
      </c>
      <c r="K47" s="1853">
        <v>539</v>
      </c>
      <c r="L47" s="1853">
        <v>656</v>
      </c>
      <c r="M47" s="1854"/>
      <c r="N47" s="1739"/>
    </row>
    <row r="48" spans="2:14" s="1727" customFormat="1" ht="14.25" customHeight="1">
      <c r="B48" s="1729"/>
      <c r="D48" s="1853"/>
      <c r="E48" s="1740"/>
      <c r="F48" s="1853"/>
      <c r="G48" s="1853"/>
      <c r="H48" s="1853"/>
      <c r="I48" s="1853"/>
      <c r="J48" s="1853"/>
      <c r="K48" s="1853"/>
      <c r="L48" s="1853"/>
      <c r="M48" s="1854"/>
      <c r="N48" s="1739"/>
    </row>
    <row r="49" spans="2:14" s="1727" customFormat="1" ht="14.25" customHeight="1">
      <c r="B49" s="1721" t="s">
        <v>841</v>
      </c>
      <c r="C49" s="1731"/>
      <c r="D49" s="1852">
        <v>2021</v>
      </c>
      <c r="E49" s="1740">
        <v>11202</v>
      </c>
      <c r="F49" s="1740"/>
      <c r="G49" s="1853">
        <v>2539</v>
      </c>
      <c r="H49" s="1853">
        <v>2661</v>
      </c>
      <c r="I49" s="1853">
        <v>2962</v>
      </c>
      <c r="J49" s="1853">
        <v>1092</v>
      </c>
      <c r="K49" s="1853">
        <v>881</v>
      </c>
      <c r="L49" s="1853">
        <v>1067</v>
      </c>
      <c r="M49" s="1854"/>
      <c r="N49" s="1739"/>
    </row>
    <row r="50" spans="2:14" s="1703" customFormat="1" ht="14.25" customHeight="1">
      <c r="B50" s="1734"/>
      <c r="D50" s="1853">
        <v>2022</v>
      </c>
      <c r="E50" s="1740">
        <f>SUM(G50:L50)</f>
        <v>12285</v>
      </c>
      <c r="F50" s="1853"/>
      <c r="G50" s="1853">
        <v>4112</v>
      </c>
      <c r="H50" s="1853">
        <v>2723</v>
      </c>
      <c r="I50" s="1853">
        <v>2621</v>
      </c>
      <c r="J50" s="1853">
        <v>1108</v>
      </c>
      <c r="K50" s="1853">
        <v>766</v>
      </c>
      <c r="L50" s="1853">
        <v>955</v>
      </c>
      <c r="M50" s="1854"/>
      <c r="N50" s="1738"/>
    </row>
    <row r="51" spans="2:14" s="1703" customFormat="1" ht="14.25" customHeight="1">
      <c r="B51" s="1729"/>
      <c r="D51" s="1853">
        <v>2023</v>
      </c>
      <c r="E51" s="1740">
        <f>SUM(G51:L51)</f>
        <v>11525</v>
      </c>
      <c r="F51" s="1853"/>
      <c r="G51" s="1853">
        <v>3576</v>
      </c>
      <c r="H51" s="1853">
        <v>2466</v>
      </c>
      <c r="I51" s="1853">
        <v>2687</v>
      </c>
      <c r="J51" s="1853">
        <v>1055</v>
      </c>
      <c r="K51" s="1853">
        <v>754</v>
      </c>
      <c r="L51" s="1853">
        <v>987</v>
      </c>
      <c r="M51" s="1854"/>
      <c r="N51" s="1738"/>
    </row>
    <row r="52" spans="2:14" s="1703" customFormat="1" ht="14.25" customHeight="1">
      <c r="G52" s="1853"/>
      <c r="H52" s="1853"/>
      <c r="I52" s="1853"/>
      <c r="J52" s="1853"/>
      <c r="K52" s="1853"/>
      <c r="L52" s="1853"/>
      <c r="M52" s="1854"/>
      <c r="N52" s="1738"/>
    </row>
    <row r="53" spans="2:14" s="1727" customFormat="1" ht="14.25" customHeight="1">
      <c r="B53" s="1721" t="s">
        <v>842</v>
      </c>
      <c r="C53" s="1731"/>
      <c r="D53" s="1852">
        <v>2021</v>
      </c>
      <c r="E53" s="1740">
        <v>11198</v>
      </c>
      <c r="F53" s="1740"/>
      <c r="G53" s="1853">
        <v>1218</v>
      </c>
      <c r="H53" s="1853">
        <v>3776</v>
      </c>
      <c r="I53" s="1853">
        <v>3289</v>
      </c>
      <c r="J53" s="1853">
        <v>1238</v>
      </c>
      <c r="K53" s="1853">
        <v>890</v>
      </c>
      <c r="L53" s="1853">
        <v>787</v>
      </c>
      <c r="M53" s="1854"/>
      <c r="N53" s="1739"/>
    </row>
    <row r="54" spans="2:14" s="1727" customFormat="1" ht="14.25" customHeight="1">
      <c r="B54" s="1734"/>
      <c r="D54" s="1853">
        <v>2022</v>
      </c>
      <c r="E54" s="1740">
        <f>SUM(G54:L54)</f>
        <v>12282</v>
      </c>
      <c r="F54" s="1853"/>
      <c r="G54" s="1853">
        <v>1773</v>
      </c>
      <c r="H54" s="1853">
        <v>3551</v>
      </c>
      <c r="I54" s="1853">
        <v>3721</v>
      </c>
      <c r="J54" s="1853">
        <v>1567</v>
      </c>
      <c r="K54" s="1853">
        <v>962</v>
      </c>
      <c r="L54" s="1853">
        <v>708</v>
      </c>
      <c r="M54" s="1854"/>
      <c r="N54" s="1739"/>
    </row>
    <row r="55" spans="2:14" s="1727" customFormat="1" ht="14.25" customHeight="1">
      <c r="B55" s="1729"/>
      <c r="D55" s="1853">
        <v>2023</v>
      </c>
      <c r="E55" s="1740">
        <f>SUM(G55:L55)</f>
        <v>11516</v>
      </c>
      <c r="F55" s="1853"/>
      <c r="G55" s="1853">
        <v>2295</v>
      </c>
      <c r="H55" s="1853">
        <v>4074</v>
      </c>
      <c r="I55" s="1853">
        <v>2860</v>
      </c>
      <c r="J55" s="1853">
        <v>1110</v>
      </c>
      <c r="K55" s="1853">
        <v>622</v>
      </c>
      <c r="L55" s="1853">
        <v>555</v>
      </c>
      <c r="M55" s="1854"/>
      <c r="N55" s="1739"/>
    </row>
    <row r="56" spans="2:14" s="1727" customFormat="1" ht="14.25" customHeight="1">
      <c r="B56" s="1729"/>
      <c r="D56" s="1853"/>
      <c r="E56" s="1740"/>
      <c r="F56" s="1853"/>
      <c r="G56" s="1853"/>
      <c r="H56" s="1853"/>
      <c r="I56" s="1853"/>
      <c r="J56" s="1853"/>
      <c r="K56" s="1853"/>
      <c r="L56" s="1853"/>
      <c r="M56" s="1854"/>
      <c r="N56" s="1739"/>
    </row>
    <row r="57" spans="2:14" s="1727" customFormat="1" ht="14.25" customHeight="1">
      <c r="B57" s="1721" t="s">
        <v>843</v>
      </c>
      <c r="C57" s="1731"/>
      <c r="D57" s="1852">
        <v>2021</v>
      </c>
      <c r="E57" s="1740">
        <v>4158</v>
      </c>
      <c r="F57" s="1740"/>
      <c r="G57" s="1853">
        <v>746</v>
      </c>
      <c r="H57" s="1853">
        <v>715</v>
      </c>
      <c r="I57" s="1853">
        <v>816</v>
      </c>
      <c r="J57" s="1853">
        <v>507</v>
      </c>
      <c r="K57" s="1853">
        <v>551</v>
      </c>
      <c r="L57" s="1853">
        <v>823</v>
      </c>
      <c r="M57" s="1854"/>
      <c r="N57" s="1739"/>
    </row>
    <row r="58" spans="2:14" s="1703" customFormat="1" ht="14.25" customHeight="1">
      <c r="B58" s="1734"/>
      <c r="D58" s="1853">
        <v>2022</v>
      </c>
      <c r="E58" s="1740">
        <f>SUM(G58:L58)</f>
        <v>4280</v>
      </c>
      <c r="F58" s="1853"/>
      <c r="G58" s="1853">
        <v>906</v>
      </c>
      <c r="H58" s="1853">
        <v>720</v>
      </c>
      <c r="I58" s="1853">
        <v>919</v>
      </c>
      <c r="J58" s="1853">
        <v>538</v>
      </c>
      <c r="K58" s="1853">
        <v>449</v>
      </c>
      <c r="L58" s="1853">
        <v>748</v>
      </c>
      <c r="M58" s="1854"/>
      <c r="N58" s="1738"/>
    </row>
    <row r="59" spans="2:14" s="1727" customFormat="1" ht="14.25" customHeight="1">
      <c r="B59" s="1729"/>
      <c r="D59" s="1853">
        <v>2023</v>
      </c>
      <c r="E59" s="1740">
        <f>SUM(G59:L59)</f>
        <v>4035</v>
      </c>
      <c r="F59" s="1853"/>
      <c r="G59" s="1853">
        <v>1056</v>
      </c>
      <c r="H59" s="1853">
        <v>752</v>
      </c>
      <c r="I59" s="1853">
        <v>748</v>
      </c>
      <c r="J59" s="1853">
        <v>409</v>
      </c>
      <c r="K59" s="1853">
        <v>367</v>
      </c>
      <c r="L59" s="1853">
        <v>703</v>
      </c>
      <c r="M59" s="1854"/>
      <c r="N59" s="1739"/>
    </row>
    <row r="60" spans="2:14" s="1727" customFormat="1" ht="14.25" customHeight="1">
      <c r="B60" s="1729"/>
      <c r="D60" s="1853"/>
      <c r="E60" s="1740"/>
      <c r="F60" s="1853"/>
      <c r="G60" s="1853"/>
      <c r="H60" s="1853"/>
      <c r="I60" s="1853"/>
      <c r="J60" s="1853"/>
      <c r="K60" s="1853"/>
      <c r="L60" s="1853"/>
      <c r="M60" s="1854"/>
      <c r="N60" s="1739"/>
    </row>
    <row r="61" spans="2:14" s="1727" customFormat="1" ht="14.25" customHeight="1">
      <c r="B61" s="1721" t="s">
        <v>844</v>
      </c>
      <c r="C61" s="1731"/>
      <c r="D61" s="1852">
        <v>2021</v>
      </c>
      <c r="E61" s="1740">
        <v>4137</v>
      </c>
      <c r="F61" s="1740"/>
      <c r="G61" s="1853">
        <v>1158</v>
      </c>
      <c r="H61" s="1853">
        <v>892</v>
      </c>
      <c r="I61" s="1853">
        <v>787</v>
      </c>
      <c r="J61" s="1853">
        <v>384</v>
      </c>
      <c r="K61" s="1853">
        <v>372</v>
      </c>
      <c r="L61" s="1853">
        <v>544</v>
      </c>
      <c r="M61" s="1854"/>
      <c r="N61" s="1739"/>
    </row>
    <row r="62" spans="2:14" s="1727" customFormat="1" ht="14.25" customHeight="1">
      <c r="B62" s="1734"/>
      <c r="D62" s="1853">
        <v>2022</v>
      </c>
      <c r="E62" s="1740">
        <f>SUM(G62:L62)</f>
        <v>4261</v>
      </c>
      <c r="F62" s="1853"/>
      <c r="G62" s="1853">
        <v>1430</v>
      </c>
      <c r="H62" s="1853">
        <v>867</v>
      </c>
      <c r="I62" s="1853">
        <v>772</v>
      </c>
      <c r="J62" s="1853">
        <v>354</v>
      </c>
      <c r="K62" s="1853">
        <v>339</v>
      </c>
      <c r="L62" s="1853">
        <v>499</v>
      </c>
      <c r="M62" s="1854"/>
      <c r="N62" s="1739"/>
    </row>
    <row r="63" spans="2:14" s="1703" customFormat="1" ht="14.25" customHeight="1">
      <c r="B63" s="1729"/>
      <c r="D63" s="1853">
        <v>2023</v>
      </c>
      <c r="E63" s="1740">
        <f>SUM(G63:L63)</f>
        <v>4048</v>
      </c>
      <c r="F63" s="1853"/>
      <c r="G63" s="1853">
        <v>1553</v>
      </c>
      <c r="H63" s="1853">
        <v>976</v>
      </c>
      <c r="I63" s="1853">
        <v>563</v>
      </c>
      <c r="J63" s="1853">
        <v>244</v>
      </c>
      <c r="K63" s="1853">
        <v>258</v>
      </c>
      <c r="L63" s="1853">
        <v>454</v>
      </c>
      <c r="M63" s="1854"/>
      <c r="N63" s="1738"/>
    </row>
    <row r="64" spans="2:14" s="1727" customFormat="1" ht="14.25" customHeight="1">
      <c r="B64" s="1729"/>
      <c r="D64" s="1853"/>
      <c r="E64" s="1740"/>
      <c r="F64" s="1853"/>
      <c r="G64" s="1853"/>
      <c r="H64" s="1853"/>
      <c r="I64" s="1853"/>
      <c r="J64" s="1853"/>
      <c r="K64" s="1853"/>
      <c r="L64" s="1853"/>
      <c r="M64" s="1854"/>
      <c r="N64" s="1739"/>
    </row>
    <row r="65" spans="2:14" s="1727" customFormat="1" ht="14.25" customHeight="1">
      <c r="B65" s="1721" t="s">
        <v>240</v>
      </c>
      <c r="C65" s="1731"/>
      <c r="D65" s="1852">
        <v>2021</v>
      </c>
      <c r="E65" s="1740">
        <v>49976</v>
      </c>
      <c r="F65" s="1740"/>
      <c r="G65" s="1853">
        <v>11679</v>
      </c>
      <c r="H65" s="1853">
        <v>20633</v>
      </c>
      <c r="I65" s="1853">
        <v>11104</v>
      </c>
      <c r="J65" s="1853">
        <v>2515</v>
      </c>
      <c r="K65" s="1853">
        <v>1685</v>
      </c>
      <c r="L65" s="1853">
        <v>2360</v>
      </c>
      <c r="M65" s="1854"/>
      <c r="N65" s="1739"/>
    </row>
    <row r="66" spans="2:14" s="1727" customFormat="1" ht="14.25" customHeight="1">
      <c r="B66" s="1728" t="s">
        <v>241</v>
      </c>
      <c r="D66" s="1853">
        <v>2022</v>
      </c>
      <c r="E66" s="1740">
        <f>SUM(G66:L66)</f>
        <v>48625</v>
      </c>
      <c r="F66" s="1853"/>
      <c r="G66" s="1853">
        <v>10440</v>
      </c>
      <c r="H66" s="1853">
        <v>20575</v>
      </c>
      <c r="I66" s="1853">
        <v>11785</v>
      </c>
      <c r="J66" s="1853">
        <v>2367</v>
      </c>
      <c r="K66" s="1853">
        <v>1455</v>
      </c>
      <c r="L66" s="1853">
        <v>2003</v>
      </c>
      <c r="M66" s="1854"/>
      <c r="N66" s="1739"/>
    </row>
    <row r="67" spans="2:14" s="1727" customFormat="1" ht="14.25" customHeight="1">
      <c r="B67" s="1729"/>
      <c r="D67" s="1853">
        <v>2023</v>
      </c>
      <c r="E67" s="1740">
        <f>SUM(G67:L67)</f>
        <v>47727</v>
      </c>
      <c r="F67" s="1853"/>
      <c r="G67" s="1853">
        <v>10824</v>
      </c>
      <c r="H67" s="1853">
        <v>20490</v>
      </c>
      <c r="I67" s="1853">
        <v>11104</v>
      </c>
      <c r="J67" s="1853">
        <v>2268</v>
      </c>
      <c r="K67" s="1853">
        <v>1182</v>
      </c>
      <c r="L67" s="1853">
        <v>1859</v>
      </c>
      <c r="M67" s="1854"/>
      <c r="N67" s="1739"/>
    </row>
    <row r="68" spans="2:14" s="1703" customFormat="1" ht="14.25" customHeight="1">
      <c r="B68" s="1729"/>
      <c r="D68" s="1853"/>
      <c r="E68" s="1740"/>
      <c r="F68" s="1853"/>
      <c r="G68" s="1853"/>
      <c r="H68" s="1853"/>
      <c r="I68" s="1853"/>
      <c r="J68" s="1853"/>
      <c r="K68" s="1853"/>
      <c r="L68" s="1853"/>
      <c r="M68" s="1854"/>
      <c r="N68" s="1738"/>
    </row>
    <row r="69" spans="2:14" s="1727" customFormat="1" ht="14.25" customHeight="1">
      <c r="B69" s="1721" t="s">
        <v>242</v>
      </c>
      <c r="C69" s="1731"/>
      <c r="D69" s="1852">
        <v>2021</v>
      </c>
      <c r="E69" s="1740">
        <v>9557</v>
      </c>
      <c r="F69" s="1740"/>
      <c r="G69" s="1853">
        <v>2817</v>
      </c>
      <c r="H69" s="1853">
        <v>3195</v>
      </c>
      <c r="I69" s="1853">
        <v>2078</v>
      </c>
      <c r="J69" s="1853">
        <v>663</v>
      </c>
      <c r="K69" s="1853">
        <v>395</v>
      </c>
      <c r="L69" s="1853">
        <v>409</v>
      </c>
      <c r="M69" s="1854"/>
      <c r="N69" s="1739"/>
    </row>
    <row r="70" spans="2:14" s="1727" customFormat="1" ht="14.25" customHeight="1">
      <c r="B70" s="1728" t="s">
        <v>243</v>
      </c>
      <c r="D70" s="1853">
        <v>2022</v>
      </c>
      <c r="E70" s="1740">
        <f>SUM(G70:L70)</f>
        <v>8367</v>
      </c>
      <c r="F70" s="1853"/>
      <c r="G70" s="1853">
        <v>2559</v>
      </c>
      <c r="H70" s="1853">
        <v>2802</v>
      </c>
      <c r="I70" s="1853">
        <v>1812</v>
      </c>
      <c r="J70" s="1853">
        <v>519</v>
      </c>
      <c r="K70" s="1853">
        <v>344</v>
      </c>
      <c r="L70" s="1853">
        <v>331</v>
      </c>
      <c r="M70" s="1854"/>
      <c r="N70" s="1739"/>
    </row>
    <row r="71" spans="2:14" s="1727" customFormat="1" ht="14.25" customHeight="1">
      <c r="B71" s="1728"/>
      <c r="D71" s="1853">
        <v>2023</v>
      </c>
      <c r="E71" s="1740">
        <f>SUM(G71:L71)</f>
        <v>7648</v>
      </c>
      <c r="F71" s="1853"/>
      <c r="G71" s="1853">
        <v>2341</v>
      </c>
      <c r="H71" s="1853">
        <v>2788</v>
      </c>
      <c r="I71" s="1853">
        <v>1657</v>
      </c>
      <c r="J71" s="1853">
        <v>397</v>
      </c>
      <c r="K71" s="1853">
        <v>222</v>
      </c>
      <c r="L71" s="1853">
        <v>243</v>
      </c>
      <c r="M71" s="1854"/>
      <c r="N71" s="1739"/>
    </row>
    <row r="72" spans="2:14" s="1727" customFormat="1" ht="14.25" customHeight="1">
      <c r="G72" s="1853"/>
      <c r="H72" s="1853"/>
      <c r="I72" s="1853"/>
      <c r="J72" s="1853"/>
      <c r="K72" s="1853"/>
      <c r="L72" s="1853"/>
      <c r="M72" s="1854"/>
      <c r="N72" s="1739"/>
    </row>
    <row r="73" spans="2:14" s="1703" customFormat="1" ht="14.25" customHeight="1">
      <c r="B73" s="1721" t="s">
        <v>244</v>
      </c>
      <c r="C73" s="1722"/>
      <c r="D73" s="1852">
        <v>2021</v>
      </c>
      <c r="E73" s="1740">
        <v>1462</v>
      </c>
      <c r="F73" s="1740"/>
      <c r="G73" s="1853">
        <v>643</v>
      </c>
      <c r="H73" s="1853">
        <v>414</v>
      </c>
      <c r="I73" s="1853">
        <v>236</v>
      </c>
      <c r="J73" s="1853">
        <v>119</v>
      </c>
      <c r="K73" s="1853">
        <v>36</v>
      </c>
      <c r="L73" s="1853">
        <v>14</v>
      </c>
      <c r="M73" s="1854"/>
      <c r="N73" s="1738"/>
    </row>
    <row r="74" spans="2:14" s="1703" customFormat="1" ht="14.25" customHeight="1">
      <c r="B74" s="1728" t="s">
        <v>245</v>
      </c>
      <c r="C74" s="1729"/>
      <c r="D74" s="1853">
        <v>2022</v>
      </c>
      <c r="E74" s="1740">
        <f>SUM(G74:L74)</f>
        <v>1286</v>
      </c>
      <c r="F74" s="1853"/>
      <c r="G74" s="1853">
        <v>600</v>
      </c>
      <c r="H74" s="1853">
        <v>349</v>
      </c>
      <c r="I74" s="1853">
        <v>196</v>
      </c>
      <c r="J74" s="1853">
        <v>101</v>
      </c>
      <c r="K74" s="1853">
        <v>28</v>
      </c>
      <c r="L74" s="1853">
        <v>12</v>
      </c>
      <c r="M74" s="1854"/>
      <c r="N74" s="1738"/>
    </row>
    <row r="75" spans="2:14" s="1727" customFormat="1" ht="14.25" customHeight="1">
      <c r="B75" s="1729"/>
      <c r="C75" s="1729"/>
      <c r="D75" s="1853">
        <v>2023</v>
      </c>
      <c r="E75" s="1740">
        <f>SUM(G75:L75)</f>
        <v>1336</v>
      </c>
      <c r="F75" s="1853"/>
      <c r="G75" s="1853">
        <v>596</v>
      </c>
      <c r="H75" s="1853">
        <v>386</v>
      </c>
      <c r="I75" s="1853">
        <v>223</v>
      </c>
      <c r="J75" s="1853">
        <v>101</v>
      </c>
      <c r="K75" s="1853">
        <v>23</v>
      </c>
      <c r="L75" s="1853">
        <v>7</v>
      </c>
      <c r="M75" s="1854"/>
      <c r="N75" s="1739"/>
    </row>
    <row r="76" spans="2:14" s="1727" customFormat="1" ht="14.25" customHeight="1">
      <c r="B76" s="1729"/>
      <c r="C76" s="1729"/>
      <c r="D76" s="1853"/>
      <c r="E76" s="1740"/>
      <c r="F76" s="1853"/>
      <c r="G76" s="1853"/>
      <c r="H76" s="1853"/>
      <c r="I76" s="1853"/>
      <c r="J76" s="1853"/>
      <c r="K76" s="1853"/>
      <c r="L76" s="1853"/>
      <c r="M76" s="1854"/>
      <c r="N76" s="1739"/>
    </row>
    <row r="77" spans="2:14" s="1727" customFormat="1" ht="14.25" customHeight="1">
      <c r="B77" s="1721" t="s">
        <v>246</v>
      </c>
      <c r="C77" s="1729"/>
      <c r="D77" s="1852">
        <v>2021</v>
      </c>
      <c r="E77" s="1853">
        <v>367</v>
      </c>
      <c r="F77" s="1853"/>
      <c r="G77" s="1853">
        <v>241</v>
      </c>
      <c r="H77" s="1853">
        <v>60</v>
      </c>
      <c r="I77" s="1853">
        <v>32</v>
      </c>
      <c r="J77" s="1853">
        <v>26</v>
      </c>
      <c r="K77" s="1853">
        <v>4</v>
      </c>
      <c r="L77" s="1853">
        <v>4</v>
      </c>
      <c r="M77" s="1854"/>
      <c r="N77" s="1739"/>
    </row>
    <row r="78" spans="2:14" s="1727" customFormat="1" ht="14.25" customHeight="1">
      <c r="B78" s="1728" t="s">
        <v>247</v>
      </c>
      <c r="C78" s="1729"/>
      <c r="D78" s="1853">
        <v>2022</v>
      </c>
      <c r="E78" s="1740">
        <f>SUM(G78:L78)</f>
        <v>339</v>
      </c>
      <c r="F78" s="1853"/>
      <c r="G78" s="1853">
        <v>213</v>
      </c>
      <c r="H78" s="1853">
        <v>63</v>
      </c>
      <c r="I78" s="1853">
        <v>30</v>
      </c>
      <c r="J78" s="1853">
        <v>27</v>
      </c>
      <c r="K78" s="1853">
        <v>6</v>
      </c>
      <c r="L78" s="1853" t="s">
        <v>31</v>
      </c>
      <c r="M78" s="1854"/>
      <c r="N78" s="1739"/>
    </row>
    <row r="79" spans="2:14" s="1703" customFormat="1" ht="14.25" customHeight="1">
      <c r="B79" s="1729"/>
      <c r="C79" s="1729"/>
      <c r="D79" s="1853">
        <v>2023</v>
      </c>
      <c r="E79" s="1740">
        <f>SUM(G79:L79)</f>
        <v>367</v>
      </c>
      <c r="F79" s="1853"/>
      <c r="G79" s="1853">
        <v>256</v>
      </c>
      <c r="H79" s="1853">
        <v>59</v>
      </c>
      <c r="I79" s="1853">
        <v>20</v>
      </c>
      <c r="J79" s="1853">
        <v>25</v>
      </c>
      <c r="K79" s="1853">
        <v>5</v>
      </c>
      <c r="L79" s="1853">
        <v>2</v>
      </c>
      <c r="M79" s="1854"/>
      <c r="N79" s="1732"/>
    </row>
    <row r="80" spans="2:14" s="1727" customFormat="1" ht="14.25" customHeight="1">
      <c r="B80" s="1729"/>
      <c r="C80" s="1729"/>
      <c r="D80" s="1853"/>
      <c r="E80" s="1853"/>
      <c r="F80" s="1853"/>
      <c r="G80" s="1853"/>
      <c r="H80" s="1853"/>
      <c r="I80" s="1853"/>
      <c r="J80" s="1853"/>
      <c r="K80" s="1853"/>
      <c r="L80" s="1853"/>
      <c r="M80" s="1854"/>
      <c r="N80" s="1735"/>
    </row>
    <row r="81" spans="1:13" ht="2.25" customHeight="1" thickBot="1">
      <c r="B81" s="1741"/>
      <c r="C81" s="1741"/>
      <c r="D81" s="1859"/>
      <c r="E81" s="1860"/>
      <c r="F81" s="1860"/>
      <c r="G81" s="1860"/>
      <c r="H81" s="1860"/>
      <c r="I81" s="1860"/>
      <c r="J81" s="1860"/>
      <c r="K81" s="1860"/>
      <c r="L81" s="1860"/>
      <c r="M81" s="1743"/>
    </row>
    <row r="82" spans="1:13" s="1746" customFormat="1" ht="15" customHeight="1">
      <c r="A82" s="1744"/>
      <c r="B82" s="1745" t="s">
        <v>1254</v>
      </c>
      <c r="D82" s="1747"/>
      <c r="G82" s="1748"/>
      <c r="H82" s="1748"/>
      <c r="M82" s="1749" t="s">
        <v>32</v>
      </c>
    </row>
    <row r="83" spans="1:13" s="1746" customFormat="1" ht="12" customHeight="1">
      <c r="D83" s="1747"/>
      <c r="G83" s="1750"/>
      <c r="H83" s="1750"/>
      <c r="M83" s="1751" t="s">
        <v>33</v>
      </c>
    </row>
    <row r="84" spans="1:13" s="1752" customFormat="1" ht="12" customHeight="1">
      <c r="B84" s="1753" t="s">
        <v>1255</v>
      </c>
      <c r="D84" s="1754"/>
      <c r="M84" s="1749"/>
    </row>
    <row r="85" spans="1:13" s="1752" customFormat="1" ht="12" customHeight="1">
      <c r="B85" s="1755" t="s">
        <v>1256</v>
      </c>
      <c r="D85" s="1754"/>
      <c r="M85" s="1756"/>
    </row>
  </sheetData>
  <mergeCells count="6">
    <mergeCell ref="G6:M6"/>
    <mergeCell ref="G7:M7"/>
    <mergeCell ref="H8:I8"/>
    <mergeCell ref="J8:K8"/>
    <mergeCell ref="H9:I9"/>
    <mergeCell ref="J9:K9"/>
  </mergeCell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37EC8-5EDF-43C6-A112-0892346E23C7}">
  <sheetPr>
    <tabColor rgb="FF92D050"/>
  </sheetPr>
  <dimension ref="A1:N87"/>
  <sheetViews>
    <sheetView showGridLines="0" view="pageBreakPreview" zoomScaleNormal="100" workbookViewId="0">
      <selection activeCell="H23" sqref="H23"/>
    </sheetView>
  </sheetViews>
  <sheetFormatPr defaultColWidth="9.140625" defaultRowHeight="16.5"/>
  <cols>
    <col min="1" max="1" width="1.5703125" style="1689" customWidth="1"/>
    <col min="2" max="2" width="12.140625" style="1689" customWidth="1"/>
    <col min="3" max="3" width="20.85546875" style="1689" customWidth="1"/>
    <col min="4" max="4" width="11.5703125" style="1690" customWidth="1"/>
    <col min="5" max="5" width="10.5703125" style="1689" customWidth="1"/>
    <col min="6" max="6" width="2.5703125" style="1689" customWidth="1"/>
    <col min="7" max="7" width="12.42578125" style="1689" customWidth="1"/>
    <col min="8" max="11" width="10.5703125" style="1689" customWidth="1"/>
    <col min="12" max="12" width="8.85546875" style="1689" customWidth="1"/>
    <col min="13" max="13" width="1.140625" style="1689" customWidth="1"/>
    <col min="14" max="14" width="0.5703125" style="1689" customWidth="1"/>
    <col min="15" max="16384" width="9.140625" style="1689"/>
  </cols>
  <sheetData>
    <row r="1" spans="1:14" ht="15" customHeight="1">
      <c r="G1" s="1691"/>
      <c r="H1" s="1691"/>
      <c r="I1" s="1691"/>
      <c r="J1" s="1691"/>
      <c r="K1" s="1691"/>
      <c r="L1" s="1691"/>
      <c r="M1" s="1691"/>
      <c r="N1" s="1691"/>
    </row>
    <row r="2" spans="1:14" ht="15" customHeight="1">
      <c r="B2" s="1692" t="s">
        <v>1017</v>
      </c>
      <c r="C2" s="1693" t="s">
        <v>1252</v>
      </c>
      <c r="D2" s="1694"/>
      <c r="E2" s="1693"/>
      <c r="F2" s="1693"/>
      <c r="G2" s="1693"/>
      <c r="H2" s="1693"/>
    </row>
    <row r="3" spans="1:14" ht="15" customHeight="1">
      <c r="B3" s="1695" t="s">
        <v>1018</v>
      </c>
      <c r="C3" s="1696" t="s">
        <v>1253</v>
      </c>
      <c r="D3" s="1697"/>
      <c r="E3" s="1696"/>
      <c r="F3" s="1696"/>
      <c r="G3" s="1696"/>
      <c r="H3" s="1696"/>
      <c r="I3" s="1698"/>
      <c r="J3" s="1698"/>
      <c r="K3" s="1698"/>
      <c r="L3" s="1698"/>
      <c r="M3" s="1698"/>
      <c r="N3" s="1698"/>
    </row>
    <row r="4" spans="1:14" ht="9.75" customHeight="1" thickBot="1">
      <c r="B4" s="1696"/>
      <c r="C4" s="1696"/>
      <c r="D4" s="1697"/>
      <c r="E4" s="1696"/>
      <c r="F4" s="1696"/>
      <c r="G4" s="1696"/>
      <c r="H4" s="1696"/>
      <c r="I4" s="1698"/>
      <c r="J4" s="1698"/>
      <c r="K4" s="1698"/>
      <c r="L4" s="1698"/>
      <c r="M4" s="1698"/>
      <c r="N4" s="1698"/>
    </row>
    <row r="5" spans="1:14" ht="3.75" customHeight="1" thickTop="1">
      <c r="A5" s="1699"/>
      <c r="B5" s="1699"/>
      <c r="C5" s="1699"/>
      <c r="D5" s="1700"/>
      <c r="E5" s="1701"/>
      <c r="F5" s="1701"/>
      <c r="G5" s="1699"/>
      <c r="H5" s="1702"/>
      <c r="I5" s="1702"/>
      <c r="J5" s="1702"/>
      <c r="K5" s="1702"/>
      <c r="L5" s="1702"/>
      <c r="M5" s="1699"/>
    </row>
    <row r="6" spans="1:14" s="1703" customFormat="1" ht="15" customHeight="1">
      <c r="B6" s="1704" t="s">
        <v>169</v>
      </c>
      <c r="D6" s="1705" t="s">
        <v>3</v>
      </c>
      <c r="E6" s="1706" t="s">
        <v>4</v>
      </c>
      <c r="F6" s="1706"/>
      <c r="G6" s="1899" t="s">
        <v>58</v>
      </c>
      <c r="H6" s="1899"/>
      <c r="I6" s="1899"/>
      <c r="J6" s="1899"/>
      <c r="K6" s="1899"/>
      <c r="L6" s="1899"/>
      <c r="M6" s="1899"/>
    </row>
    <row r="7" spans="1:14" s="1703" customFormat="1" ht="15" customHeight="1">
      <c r="B7" s="1707" t="s">
        <v>170</v>
      </c>
      <c r="D7" s="1708" t="s">
        <v>8</v>
      </c>
      <c r="E7" s="1709" t="s">
        <v>9</v>
      </c>
      <c r="F7" s="1706"/>
      <c r="G7" s="1900" t="s">
        <v>60</v>
      </c>
      <c r="H7" s="1900"/>
      <c r="I7" s="1900"/>
      <c r="J7" s="1900"/>
      <c r="K7" s="1900"/>
      <c r="L7" s="1900"/>
      <c r="M7" s="1900"/>
    </row>
    <row r="8" spans="1:14" s="1703" customFormat="1" ht="15" customHeight="1">
      <c r="D8" s="1710"/>
      <c r="F8" s="1709"/>
      <c r="G8" s="1706" t="s">
        <v>171</v>
      </c>
      <c r="H8" s="1901" t="s">
        <v>172</v>
      </c>
      <c r="I8" s="1901"/>
      <c r="J8" s="1901" t="s">
        <v>173</v>
      </c>
      <c r="K8" s="1901"/>
      <c r="L8" s="1706" t="s">
        <v>174</v>
      </c>
      <c r="N8" s="1706"/>
    </row>
    <row r="9" spans="1:14" s="1703" customFormat="1" ht="15" customHeight="1">
      <c r="D9" s="1710"/>
      <c r="F9" s="1709"/>
      <c r="G9" s="1709" t="s">
        <v>175</v>
      </c>
      <c r="H9" s="1902" t="s">
        <v>176</v>
      </c>
      <c r="I9" s="1902"/>
      <c r="J9" s="1902" t="s">
        <v>177</v>
      </c>
      <c r="K9" s="1902"/>
      <c r="L9" s="1709" t="s">
        <v>178</v>
      </c>
      <c r="N9" s="1706"/>
    </row>
    <row r="10" spans="1:14" s="1703" customFormat="1" ht="15" customHeight="1">
      <c r="D10" s="1710"/>
      <c r="F10" s="1709"/>
      <c r="G10" s="1711" t="s">
        <v>179</v>
      </c>
      <c r="H10" s="1712" t="s">
        <v>180</v>
      </c>
      <c r="I10" s="1712" t="s">
        <v>181</v>
      </c>
      <c r="J10" s="1713" t="s">
        <v>94</v>
      </c>
      <c r="K10" s="1713" t="s">
        <v>95</v>
      </c>
      <c r="L10" s="1712" t="s">
        <v>182</v>
      </c>
      <c r="N10" s="1706"/>
    </row>
    <row r="11" spans="1:14" s="1703" customFormat="1" ht="3.75" customHeight="1">
      <c r="A11" s="1714"/>
      <c r="B11" s="1714"/>
      <c r="C11" s="1714"/>
      <c r="D11" s="1715"/>
      <c r="E11" s="1714"/>
      <c r="F11" s="1716"/>
      <c r="G11" s="1716"/>
      <c r="H11" s="1716"/>
      <c r="I11" s="1716"/>
      <c r="J11" s="1716"/>
      <c r="K11" s="1716"/>
      <c r="L11" s="1716"/>
      <c r="M11" s="1714"/>
      <c r="N11" s="1717"/>
    </row>
    <row r="12" spans="1:14" s="1703" customFormat="1" ht="5.25" customHeight="1">
      <c r="B12" s="1718"/>
      <c r="C12" s="1718"/>
      <c r="D12" s="1719"/>
      <c r="E12" s="1718"/>
      <c r="F12" s="1720"/>
      <c r="G12" s="1720"/>
      <c r="H12" s="1720"/>
      <c r="I12" s="1720"/>
      <c r="J12" s="1720"/>
      <c r="K12" s="1720"/>
      <c r="L12" s="1720"/>
      <c r="M12" s="1718"/>
      <c r="N12" s="1717"/>
    </row>
    <row r="13" spans="1:14" s="1703" customFormat="1" ht="14.25" customHeight="1">
      <c r="B13" s="1721" t="s">
        <v>1075</v>
      </c>
      <c r="C13" s="1729"/>
      <c r="D13" s="1852">
        <v>2021</v>
      </c>
      <c r="E13" s="1853">
        <v>13</v>
      </c>
      <c r="F13" s="1853"/>
      <c r="G13" s="1853">
        <v>3</v>
      </c>
      <c r="H13" s="1853">
        <v>6</v>
      </c>
      <c r="I13" s="1853">
        <v>2</v>
      </c>
      <c r="J13" s="1853">
        <v>2</v>
      </c>
      <c r="K13" s="1853" t="s">
        <v>31</v>
      </c>
      <c r="L13" s="1853" t="s">
        <v>31</v>
      </c>
      <c r="M13" s="1854"/>
      <c r="N13" s="1726"/>
    </row>
    <row r="14" spans="1:14" s="1727" customFormat="1" ht="14.25" customHeight="1">
      <c r="B14" s="1728" t="s">
        <v>1076</v>
      </c>
      <c r="C14" s="1729"/>
      <c r="D14" s="1853">
        <v>2022</v>
      </c>
      <c r="E14" s="1740">
        <f>SUM(G14:L14)</f>
        <v>18</v>
      </c>
      <c r="F14" s="1853"/>
      <c r="G14" s="1853">
        <v>4</v>
      </c>
      <c r="H14" s="1853">
        <v>5</v>
      </c>
      <c r="I14" s="1853">
        <v>6</v>
      </c>
      <c r="J14" s="1853">
        <v>1</v>
      </c>
      <c r="K14" s="1853">
        <v>2</v>
      </c>
      <c r="L14" s="1853"/>
      <c r="M14" s="1854"/>
      <c r="N14" s="1730"/>
    </row>
    <row r="15" spans="1:14" s="1727" customFormat="1" ht="14.25" customHeight="1">
      <c r="B15" s="1729"/>
      <c r="C15" s="1729"/>
      <c r="D15" s="1853">
        <v>2023</v>
      </c>
      <c r="E15" s="1740">
        <f>SUM(G15:L15)</f>
        <v>21</v>
      </c>
      <c r="F15" s="1853"/>
      <c r="G15" s="1853">
        <v>6</v>
      </c>
      <c r="H15" s="1853">
        <v>6</v>
      </c>
      <c r="I15" s="1853">
        <v>5</v>
      </c>
      <c r="J15" s="1853">
        <v>2</v>
      </c>
      <c r="K15" s="1853">
        <v>1</v>
      </c>
      <c r="L15" s="1853">
        <v>1</v>
      </c>
      <c r="M15" s="1854"/>
      <c r="N15" s="1730"/>
    </row>
    <row r="16" spans="1:14" s="1727" customFormat="1" ht="14.25" customHeight="1">
      <c r="B16" s="1729"/>
      <c r="C16" s="1729"/>
      <c r="D16" s="1853"/>
      <c r="E16" s="1740"/>
      <c r="F16" s="1853"/>
      <c r="G16" s="1853"/>
      <c r="H16" s="1853"/>
      <c r="I16" s="1853"/>
      <c r="J16" s="1853"/>
      <c r="K16" s="1853"/>
      <c r="L16" s="1853"/>
      <c r="M16" s="1854"/>
      <c r="N16" s="1730"/>
    </row>
    <row r="17" spans="2:14" s="1727" customFormat="1" ht="14.25" customHeight="1">
      <c r="B17" s="1721" t="s">
        <v>248</v>
      </c>
      <c r="C17" s="1729"/>
      <c r="D17" s="1852">
        <v>2021</v>
      </c>
      <c r="E17" s="1853">
        <v>470</v>
      </c>
      <c r="F17" s="1853"/>
      <c r="G17" s="1853">
        <v>73</v>
      </c>
      <c r="H17" s="1853">
        <v>288</v>
      </c>
      <c r="I17" s="1853">
        <v>107</v>
      </c>
      <c r="J17" s="1853">
        <v>2</v>
      </c>
      <c r="K17" s="1853" t="s">
        <v>31</v>
      </c>
      <c r="L17" s="1853" t="s">
        <v>31</v>
      </c>
      <c r="M17" s="1854"/>
      <c r="N17" s="1730"/>
    </row>
    <row r="18" spans="2:14" s="1703" customFormat="1" ht="14.25" customHeight="1">
      <c r="B18" s="1728" t="s">
        <v>249</v>
      </c>
      <c r="C18" s="1729"/>
      <c r="D18" s="1853">
        <v>2022</v>
      </c>
      <c r="E18" s="1740">
        <f>SUM(G18:L18)</f>
        <v>453</v>
      </c>
      <c r="F18" s="1853"/>
      <c r="G18" s="1853">
        <v>88</v>
      </c>
      <c r="H18" s="1853">
        <v>293</v>
      </c>
      <c r="I18" s="1853">
        <v>70</v>
      </c>
      <c r="J18" s="1853" t="s">
        <v>31</v>
      </c>
      <c r="K18" s="1853" t="s">
        <v>31</v>
      </c>
      <c r="L18" s="1853">
        <v>2</v>
      </c>
      <c r="M18" s="1854"/>
      <c r="N18" s="1726"/>
    </row>
    <row r="19" spans="2:14" s="1727" customFormat="1" ht="14.25" customHeight="1">
      <c r="B19" s="1729"/>
      <c r="C19" s="1729"/>
      <c r="D19" s="1853">
        <v>2023</v>
      </c>
      <c r="E19" s="1740">
        <f>SUM(G19:L19)</f>
        <v>444</v>
      </c>
      <c r="F19" s="1853"/>
      <c r="G19" s="1853">
        <v>96</v>
      </c>
      <c r="H19" s="1853">
        <v>266</v>
      </c>
      <c r="I19" s="1853">
        <v>81</v>
      </c>
      <c r="J19" s="1853" t="s">
        <v>31</v>
      </c>
      <c r="K19" s="1853" t="s">
        <v>31</v>
      </c>
      <c r="L19" s="1853">
        <v>1</v>
      </c>
      <c r="M19" s="1854"/>
      <c r="N19" s="1730"/>
    </row>
    <row r="20" spans="2:14" s="1727" customFormat="1" ht="14.25" customHeight="1">
      <c r="B20" s="1729"/>
      <c r="C20" s="1729"/>
      <c r="D20" s="1853"/>
      <c r="E20" s="1740"/>
      <c r="F20" s="1853"/>
      <c r="G20" s="1853"/>
      <c r="H20" s="1853"/>
      <c r="I20" s="1853"/>
      <c r="J20" s="1853"/>
      <c r="K20" s="1853"/>
      <c r="L20" s="1853"/>
      <c r="M20" s="1854"/>
      <c r="N20" s="1730"/>
    </row>
    <row r="21" spans="2:14" s="1727" customFormat="1" ht="14.25" customHeight="1">
      <c r="B21" s="1721" t="s">
        <v>250</v>
      </c>
      <c r="C21" s="1729"/>
      <c r="D21" s="1852">
        <v>2021</v>
      </c>
      <c r="E21" s="1853">
        <v>258</v>
      </c>
      <c r="F21" s="1853"/>
      <c r="G21" s="1853">
        <v>112</v>
      </c>
      <c r="H21" s="1853">
        <v>121</v>
      </c>
      <c r="I21" s="1853">
        <v>21</v>
      </c>
      <c r="J21" s="1853">
        <v>1</v>
      </c>
      <c r="K21" s="1853" t="s">
        <v>31</v>
      </c>
      <c r="L21" s="1853">
        <v>3</v>
      </c>
      <c r="M21" s="1854"/>
      <c r="N21" s="1730"/>
    </row>
    <row r="22" spans="2:14" s="1727" customFormat="1" ht="14.25" customHeight="1">
      <c r="B22" s="1728" t="s">
        <v>251</v>
      </c>
      <c r="C22" s="1729"/>
      <c r="D22" s="1853">
        <v>2022</v>
      </c>
      <c r="E22" s="1740">
        <f>SUM(G22:L22)</f>
        <v>239</v>
      </c>
      <c r="F22" s="1853"/>
      <c r="G22" s="1853">
        <v>103</v>
      </c>
      <c r="H22" s="1853">
        <v>98</v>
      </c>
      <c r="I22" s="1853">
        <v>38</v>
      </c>
      <c r="J22" s="1853" t="s">
        <v>31</v>
      </c>
      <c r="K22" s="1853" t="s">
        <v>31</v>
      </c>
      <c r="L22" s="1853" t="s">
        <v>31</v>
      </c>
      <c r="M22" s="1854"/>
      <c r="N22" s="1730"/>
    </row>
    <row r="23" spans="2:14" s="1703" customFormat="1" ht="14.25" customHeight="1">
      <c r="B23" s="1729"/>
      <c r="C23" s="1729"/>
      <c r="D23" s="1853">
        <v>2023</v>
      </c>
      <c r="E23" s="1740">
        <f>SUM(G23:L23)</f>
        <v>253</v>
      </c>
      <c r="F23" s="1853"/>
      <c r="G23" s="1853">
        <v>152</v>
      </c>
      <c r="H23" s="1853">
        <v>83</v>
      </c>
      <c r="I23" s="1853">
        <v>17</v>
      </c>
      <c r="J23" s="1853">
        <v>1</v>
      </c>
      <c r="K23" s="1853" t="s">
        <v>31</v>
      </c>
      <c r="L23" s="1853" t="s">
        <v>31</v>
      </c>
      <c r="M23" s="1854"/>
      <c r="N23" s="1732"/>
    </row>
    <row r="24" spans="2:14" s="1703" customFormat="1" ht="14.25" customHeight="1">
      <c r="B24" s="1729"/>
      <c r="C24" s="1729"/>
      <c r="D24" s="1853"/>
      <c r="E24" s="1740"/>
      <c r="F24" s="1853"/>
      <c r="G24" s="1853"/>
      <c r="H24" s="1853"/>
      <c r="I24" s="1853"/>
      <c r="J24" s="1853"/>
      <c r="K24" s="1853"/>
      <c r="L24" s="1853"/>
      <c r="M24" s="1854"/>
      <c r="N24" s="1732"/>
    </row>
    <row r="25" spans="2:14" s="1727" customFormat="1" ht="14.25" customHeight="1">
      <c r="B25" s="1721" t="s">
        <v>252</v>
      </c>
      <c r="C25" s="1729"/>
      <c r="D25" s="1852">
        <v>2021</v>
      </c>
      <c r="E25" s="1853">
        <v>102</v>
      </c>
      <c r="F25" s="1853"/>
      <c r="G25" s="1853">
        <v>23</v>
      </c>
      <c r="H25" s="1853">
        <v>39</v>
      </c>
      <c r="I25" s="1853">
        <v>20</v>
      </c>
      <c r="J25" s="1853">
        <v>19</v>
      </c>
      <c r="K25" s="1853">
        <v>1</v>
      </c>
      <c r="L25" s="1853" t="s">
        <v>31</v>
      </c>
      <c r="M25" s="1854"/>
      <c r="N25" s="1730"/>
    </row>
    <row r="26" spans="2:14" s="1727" customFormat="1" ht="14.25" customHeight="1">
      <c r="B26" s="1728" t="s">
        <v>253</v>
      </c>
      <c r="C26" s="1729"/>
      <c r="D26" s="1853">
        <v>2022</v>
      </c>
      <c r="E26" s="1740">
        <f>SUM(G26:L26)</f>
        <v>95</v>
      </c>
      <c r="F26" s="1853"/>
      <c r="G26" s="1853">
        <v>49</v>
      </c>
      <c r="H26" s="1853">
        <v>21</v>
      </c>
      <c r="I26" s="1853">
        <v>20</v>
      </c>
      <c r="J26" s="1853">
        <v>5</v>
      </c>
      <c r="K26" s="1853" t="s">
        <v>31</v>
      </c>
      <c r="L26" s="1853" t="s">
        <v>31</v>
      </c>
      <c r="M26" s="1854"/>
      <c r="N26" s="1730"/>
    </row>
    <row r="27" spans="2:14" s="1727" customFormat="1" ht="14.25" customHeight="1">
      <c r="B27" s="1729"/>
      <c r="C27" s="1729"/>
      <c r="D27" s="1853">
        <v>2023</v>
      </c>
      <c r="E27" s="1740">
        <f>SUM(G27:L27)</f>
        <v>88</v>
      </c>
      <c r="F27" s="1853"/>
      <c r="G27" s="1853">
        <v>61</v>
      </c>
      <c r="H27" s="1853">
        <v>18</v>
      </c>
      <c r="I27" s="1853">
        <v>9</v>
      </c>
      <c r="J27" s="1853" t="s">
        <v>31</v>
      </c>
      <c r="K27" s="1853" t="s">
        <v>31</v>
      </c>
      <c r="L27" s="1853" t="s">
        <v>31</v>
      </c>
      <c r="M27" s="1854"/>
      <c r="N27" s="1730"/>
    </row>
    <row r="28" spans="2:14" s="1727" customFormat="1" ht="14.25" customHeight="1">
      <c r="B28" s="1729"/>
      <c r="C28" s="1729"/>
      <c r="D28" s="1853"/>
      <c r="E28" s="1740"/>
      <c r="F28" s="1853"/>
      <c r="G28" s="1853"/>
      <c r="H28" s="1853"/>
      <c r="I28" s="1853"/>
      <c r="J28" s="1853"/>
      <c r="K28" s="1853"/>
      <c r="L28" s="1853"/>
      <c r="M28" s="1854"/>
      <c r="N28" s="1730"/>
    </row>
    <row r="29" spans="2:14" s="1703" customFormat="1" ht="14.25" customHeight="1">
      <c r="B29" s="1721" t="s">
        <v>254</v>
      </c>
      <c r="C29" s="1729"/>
      <c r="D29" s="1852">
        <v>2021</v>
      </c>
      <c r="E29" s="1853">
        <v>348</v>
      </c>
      <c r="F29" s="1853"/>
      <c r="G29" s="1853">
        <v>80</v>
      </c>
      <c r="H29" s="1853">
        <v>178</v>
      </c>
      <c r="I29" s="1853">
        <v>78</v>
      </c>
      <c r="J29" s="1853">
        <v>11</v>
      </c>
      <c r="K29" s="1853">
        <v>1</v>
      </c>
      <c r="L29" s="1853" t="s">
        <v>31</v>
      </c>
      <c r="M29" s="1854"/>
      <c r="N29" s="1733"/>
    </row>
    <row r="30" spans="2:14" s="1727" customFormat="1" ht="14.25" customHeight="1">
      <c r="B30" s="1728" t="s">
        <v>255</v>
      </c>
      <c r="C30" s="1729"/>
      <c r="D30" s="1853">
        <v>2022</v>
      </c>
      <c r="E30" s="1740">
        <f>SUM(G30:L30)</f>
        <v>335</v>
      </c>
      <c r="F30" s="1853"/>
      <c r="G30" s="1853">
        <v>79</v>
      </c>
      <c r="H30" s="1853">
        <v>166</v>
      </c>
      <c r="I30" s="1853">
        <v>82</v>
      </c>
      <c r="J30" s="1853">
        <v>8</v>
      </c>
      <c r="K30" s="1853" t="s">
        <v>31</v>
      </c>
      <c r="L30" s="1853" t="s">
        <v>31</v>
      </c>
      <c r="M30" s="1854"/>
      <c r="N30" s="1735"/>
    </row>
    <row r="31" spans="2:14" s="1727" customFormat="1" ht="14.25" customHeight="1">
      <c r="B31" s="1729"/>
      <c r="C31" s="1729"/>
      <c r="D31" s="1853">
        <v>2023</v>
      </c>
      <c r="E31" s="1740">
        <f>SUM(G31:L31)</f>
        <v>300</v>
      </c>
      <c r="F31" s="1853"/>
      <c r="G31" s="1853">
        <v>82</v>
      </c>
      <c r="H31" s="1853">
        <v>164</v>
      </c>
      <c r="I31" s="1853">
        <v>31</v>
      </c>
      <c r="J31" s="1853">
        <v>9</v>
      </c>
      <c r="K31" s="1853">
        <v>9</v>
      </c>
      <c r="L31" s="1853">
        <v>5</v>
      </c>
      <c r="M31" s="1854"/>
      <c r="N31" s="1735"/>
    </row>
    <row r="32" spans="2:14" s="1727" customFormat="1" ht="14.25" customHeight="1">
      <c r="B32" s="1729"/>
      <c r="C32" s="1729"/>
      <c r="D32" s="1853"/>
      <c r="E32" s="1740"/>
      <c r="F32" s="1853"/>
      <c r="G32" s="1853"/>
      <c r="H32" s="1853"/>
      <c r="I32" s="1853"/>
      <c r="J32" s="1853"/>
      <c r="K32" s="1853"/>
      <c r="L32" s="1853"/>
      <c r="M32" s="1854"/>
      <c r="N32" s="1735"/>
    </row>
    <row r="33" spans="2:14" s="1727" customFormat="1" ht="14.25" customHeight="1">
      <c r="B33" s="1721" t="s">
        <v>256</v>
      </c>
      <c r="C33" s="1729"/>
      <c r="D33" s="1852">
        <v>2021</v>
      </c>
      <c r="E33" s="1853">
        <v>197</v>
      </c>
      <c r="F33" s="1853"/>
      <c r="G33" s="1853">
        <v>27</v>
      </c>
      <c r="H33" s="1853">
        <v>104</v>
      </c>
      <c r="I33" s="1853">
        <v>66</v>
      </c>
      <c r="J33" s="1853" t="s">
        <v>31</v>
      </c>
      <c r="K33" s="1853" t="s">
        <v>31</v>
      </c>
      <c r="L33" s="1853" t="s">
        <v>31</v>
      </c>
      <c r="M33" s="1854"/>
      <c r="N33" s="1735"/>
    </row>
    <row r="34" spans="2:14" s="1703" customFormat="1" ht="14.25" customHeight="1">
      <c r="B34" s="1728" t="s">
        <v>257</v>
      </c>
      <c r="C34" s="1729"/>
      <c r="D34" s="1853">
        <v>2022</v>
      </c>
      <c r="E34" s="1740">
        <f>SUM(G34:L34)</f>
        <v>169</v>
      </c>
      <c r="F34" s="1853"/>
      <c r="G34" s="1853">
        <v>22</v>
      </c>
      <c r="H34" s="1853">
        <v>68</v>
      </c>
      <c r="I34" s="1853">
        <v>78</v>
      </c>
      <c r="J34" s="1853">
        <v>1</v>
      </c>
      <c r="K34" s="1853" t="s">
        <v>31</v>
      </c>
      <c r="L34" s="1853" t="s">
        <v>31</v>
      </c>
      <c r="M34" s="1854"/>
      <c r="N34" s="1732"/>
    </row>
    <row r="35" spans="2:14" s="1727" customFormat="1" ht="14.25" customHeight="1">
      <c r="B35" s="1729"/>
      <c r="C35" s="1729"/>
      <c r="D35" s="1853">
        <v>2023</v>
      </c>
      <c r="E35" s="1740">
        <f>SUM(G35:L35)</f>
        <v>165</v>
      </c>
      <c r="F35" s="1853"/>
      <c r="G35" s="1853">
        <v>3</v>
      </c>
      <c r="H35" s="1853">
        <v>86</v>
      </c>
      <c r="I35" s="1853">
        <v>75</v>
      </c>
      <c r="J35" s="1853">
        <v>1</v>
      </c>
      <c r="K35" s="1853" t="s">
        <v>31</v>
      </c>
      <c r="L35" s="1853" t="s">
        <v>31</v>
      </c>
      <c r="M35" s="1854"/>
      <c r="N35" s="1737"/>
    </row>
    <row r="36" spans="2:14" s="1727" customFormat="1" ht="14.25" customHeight="1">
      <c r="B36" s="1729"/>
      <c r="C36" s="1729"/>
      <c r="D36" s="1853"/>
      <c r="E36" s="1740"/>
      <c r="F36" s="1853"/>
      <c r="G36" s="1853"/>
      <c r="H36" s="1853"/>
      <c r="I36" s="1853"/>
      <c r="J36" s="1853"/>
      <c r="K36" s="1853"/>
      <c r="L36" s="1853"/>
      <c r="M36" s="1854"/>
      <c r="N36" s="1737"/>
    </row>
    <row r="37" spans="2:14" s="1727" customFormat="1" ht="14.25" customHeight="1">
      <c r="B37" s="1721" t="s">
        <v>258</v>
      </c>
      <c r="C37" s="1729"/>
      <c r="D37" s="1852">
        <v>2021</v>
      </c>
      <c r="E37" s="1853">
        <v>228</v>
      </c>
      <c r="F37" s="1853"/>
      <c r="G37" s="1853">
        <v>34</v>
      </c>
      <c r="H37" s="1853">
        <v>105</v>
      </c>
      <c r="I37" s="1853">
        <v>87</v>
      </c>
      <c r="J37" s="1853">
        <v>2</v>
      </c>
      <c r="K37" s="1853" t="s">
        <v>31</v>
      </c>
      <c r="L37" s="1853" t="s">
        <v>31</v>
      </c>
      <c r="M37" s="1854"/>
      <c r="N37" s="1737"/>
    </row>
    <row r="38" spans="2:14" s="1727" customFormat="1" ht="14.25" customHeight="1">
      <c r="B38" s="1728" t="s">
        <v>259</v>
      </c>
      <c r="C38" s="1729"/>
      <c r="D38" s="1853">
        <v>2022</v>
      </c>
      <c r="E38" s="1740">
        <f>SUM(G38:L38)</f>
        <v>210</v>
      </c>
      <c r="F38" s="1853"/>
      <c r="G38" s="1853">
        <v>47</v>
      </c>
      <c r="H38" s="1853">
        <v>95</v>
      </c>
      <c r="I38" s="1853">
        <v>60</v>
      </c>
      <c r="J38" s="1853">
        <v>5</v>
      </c>
      <c r="K38" s="1853">
        <v>2</v>
      </c>
      <c r="L38" s="1853">
        <v>1</v>
      </c>
      <c r="M38" s="1854"/>
      <c r="N38" s="1737"/>
    </row>
    <row r="39" spans="2:14" s="1703" customFormat="1" ht="14.25" customHeight="1">
      <c r="B39" s="1729"/>
      <c r="C39" s="1729"/>
      <c r="D39" s="1853">
        <v>2023</v>
      </c>
      <c r="E39" s="1740">
        <f>SUM(G39:L39)</f>
        <v>215</v>
      </c>
      <c r="F39" s="1853"/>
      <c r="G39" s="1853">
        <v>59</v>
      </c>
      <c r="H39" s="1853">
        <v>112</v>
      </c>
      <c r="I39" s="1853">
        <v>43</v>
      </c>
      <c r="J39" s="1853">
        <v>1</v>
      </c>
      <c r="K39" s="1853" t="s">
        <v>31</v>
      </c>
      <c r="L39" s="1853" t="s">
        <v>31</v>
      </c>
      <c r="M39" s="1854"/>
      <c r="N39" s="1738"/>
    </row>
    <row r="40" spans="2:14" s="1727" customFormat="1" ht="14.25" customHeight="1">
      <c r="B40" s="1729"/>
      <c r="C40" s="1729"/>
      <c r="D40" s="1853"/>
      <c r="E40" s="1740"/>
      <c r="F40" s="1853"/>
      <c r="G40" s="1853"/>
      <c r="H40" s="1853"/>
      <c r="I40" s="1853"/>
      <c r="J40" s="1853"/>
      <c r="K40" s="1853"/>
      <c r="L40" s="1853"/>
      <c r="M40" s="1854"/>
      <c r="N40" s="1739"/>
    </row>
    <row r="41" spans="2:14" s="1727" customFormat="1" ht="14.25" customHeight="1">
      <c r="B41" s="1857" t="s">
        <v>890</v>
      </c>
      <c r="C41" s="1857"/>
      <c r="D41" s="1852">
        <v>2021</v>
      </c>
      <c r="E41" s="1853">
        <v>178</v>
      </c>
      <c r="F41" s="1853"/>
      <c r="G41" s="1853">
        <v>15</v>
      </c>
      <c r="H41" s="1853">
        <v>102</v>
      </c>
      <c r="I41" s="1853">
        <v>61</v>
      </c>
      <c r="J41" s="1853" t="s">
        <v>31</v>
      </c>
      <c r="K41" s="1853" t="s">
        <v>31</v>
      </c>
      <c r="L41" s="1853" t="s">
        <v>31</v>
      </c>
      <c r="M41" s="1854"/>
      <c r="N41" s="1739"/>
    </row>
    <row r="42" spans="2:14" s="1727" customFormat="1" ht="14.25" customHeight="1">
      <c r="B42" s="1858" t="s">
        <v>260</v>
      </c>
      <c r="C42" s="1858"/>
      <c r="D42" s="1853">
        <v>2022</v>
      </c>
      <c r="E42" s="1740">
        <f>SUM(G42:L42)</f>
        <v>145</v>
      </c>
      <c r="F42" s="1853"/>
      <c r="G42" s="1853">
        <v>37</v>
      </c>
      <c r="H42" s="1853">
        <v>82</v>
      </c>
      <c r="I42" s="1853">
        <v>26</v>
      </c>
      <c r="J42" s="1853" t="s">
        <v>31</v>
      </c>
      <c r="K42" s="1853" t="s">
        <v>31</v>
      </c>
      <c r="L42" s="1853" t="s">
        <v>31</v>
      </c>
      <c r="M42" s="1854"/>
      <c r="N42" s="1739"/>
    </row>
    <row r="43" spans="2:14" s="1703" customFormat="1" ht="14.25" customHeight="1">
      <c r="B43" s="1728" t="s">
        <v>261</v>
      </c>
      <c r="C43" s="1736"/>
      <c r="D43" s="1853">
        <v>2023</v>
      </c>
      <c r="E43" s="1740">
        <f>SUM(G43:L43)</f>
        <v>147</v>
      </c>
      <c r="F43" s="1853"/>
      <c r="G43" s="1853">
        <v>46</v>
      </c>
      <c r="H43" s="1853">
        <v>79</v>
      </c>
      <c r="I43" s="1853">
        <v>22</v>
      </c>
      <c r="J43" s="1853" t="s">
        <v>31</v>
      </c>
      <c r="K43" s="1853" t="s">
        <v>31</v>
      </c>
      <c r="L43" s="1853" t="s">
        <v>31</v>
      </c>
      <c r="M43" s="1854"/>
      <c r="N43" s="1738"/>
    </row>
    <row r="44" spans="2:14" s="1727" customFormat="1" ht="14.25" customHeight="1">
      <c r="B44" s="1728" t="s">
        <v>262</v>
      </c>
      <c r="C44" s="1728"/>
      <c r="D44" s="1853"/>
      <c r="E44" s="1740"/>
      <c r="F44" s="1853"/>
      <c r="G44" s="1853"/>
      <c r="H44" s="1853"/>
      <c r="I44" s="1853"/>
      <c r="J44" s="1853"/>
      <c r="K44" s="1853"/>
      <c r="L44" s="1853"/>
      <c r="M44" s="1854"/>
      <c r="N44" s="1739"/>
    </row>
    <row r="45" spans="2:14" s="1727" customFormat="1" ht="14.25" customHeight="1">
      <c r="B45" s="1729"/>
      <c r="C45" s="1729"/>
      <c r="D45" s="1853"/>
      <c r="E45" s="1853"/>
      <c r="F45" s="1853"/>
      <c r="G45" s="1853"/>
      <c r="H45" s="1853"/>
      <c r="I45" s="1853"/>
      <c r="J45" s="1853"/>
      <c r="K45" s="1853"/>
      <c r="L45" s="1853"/>
      <c r="M45" s="1854"/>
      <c r="N45" s="1739"/>
    </row>
    <row r="46" spans="2:14" s="1727" customFormat="1" ht="14.25" customHeight="1">
      <c r="B46" s="1858" t="s">
        <v>1077</v>
      </c>
      <c r="C46" s="1729"/>
      <c r="D46" s="1852">
        <v>2021</v>
      </c>
      <c r="E46" s="1853">
        <v>806</v>
      </c>
      <c r="F46" s="1853"/>
      <c r="G46" s="1853">
        <v>265</v>
      </c>
      <c r="H46" s="1853">
        <v>375</v>
      </c>
      <c r="I46" s="1853">
        <v>146</v>
      </c>
      <c r="J46" s="1853">
        <v>16</v>
      </c>
      <c r="K46" s="1853">
        <v>2</v>
      </c>
      <c r="L46" s="1853">
        <v>2</v>
      </c>
      <c r="M46" s="1854"/>
      <c r="N46" s="1739"/>
    </row>
    <row r="47" spans="2:14" s="1703" customFormat="1" ht="14.25" customHeight="1">
      <c r="B47" s="1858" t="s">
        <v>1078</v>
      </c>
      <c r="C47" s="1729"/>
      <c r="D47" s="1853">
        <v>2022</v>
      </c>
      <c r="E47" s="1740">
        <f>SUM(G47:L47)</f>
        <v>804</v>
      </c>
      <c r="F47" s="1853"/>
      <c r="G47" s="1853">
        <v>161</v>
      </c>
      <c r="H47" s="1853">
        <v>434</v>
      </c>
      <c r="I47" s="1853">
        <v>203</v>
      </c>
      <c r="J47" s="1853">
        <v>6</v>
      </c>
      <c r="K47" s="1853" t="s">
        <v>31</v>
      </c>
      <c r="L47" s="1853" t="s">
        <v>31</v>
      </c>
      <c r="M47" s="1854"/>
      <c r="N47" s="1738"/>
    </row>
    <row r="48" spans="2:14" s="1727" customFormat="1" ht="14.25" customHeight="1">
      <c r="B48" s="1728" t="s">
        <v>1079</v>
      </c>
      <c r="C48" s="1729"/>
      <c r="D48" s="1853">
        <v>2023</v>
      </c>
      <c r="E48" s="1740">
        <f>SUM(G48:L48)</f>
        <v>769</v>
      </c>
      <c r="F48" s="1853"/>
      <c r="G48" s="1853">
        <v>116</v>
      </c>
      <c r="H48" s="1853">
        <v>415</v>
      </c>
      <c r="I48" s="1853">
        <v>215</v>
      </c>
      <c r="J48" s="1853">
        <v>21</v>
      </c>
      <c r="K48" s="1853">
        <v>1</v>
      </c>
      <c r="L48" s="1853">
        <v>1</v>
      </c>
      <c r="M48" s="1854"/>
      <c r="N48" s="1739"/>
    </row>
    <row r="49" spans="2:14" s="1727" customFormat="1" ht="14.25" customHeight="1">
      <c r="B49" s="1728" t="s">
        <v>1080</v>
      </c>
      <c r="C49" s="1729"/>
      <c r="D49" s="1853"/>
      <c r="E49" s="1740"/>
      <c r="F49" s="1853"/>
      <c r="G49" s="1853"/>
      <c r="H49" s="1853"/>
      <c r="I49" s="1853"/>
      <c r="J49" s="1853"/>
      <c r="K49" s="1853"/>
      <c r="L49" s="1853"/>
      <c r="M49" s="1854"/>
      <c r="N49" s="1739"/>
    </row>
    <row r="50" spans="2:14" s="1727" customFormat="1" ht="14.25" customHeight="1">
      <c r="B50" s="1729"/>
      <c r="C50" s="1729"/>
      <c r="D50" s="1853"/>
      <c r="E50" s="1853"/>
      <c r="F50" s="1853"/>
      <c r="G50" s="1853"/>
      <c r="H50" s="1853"/>
      <c r="I50" s="1853"/>
      <c r="J50" s="1853"/>
      <c r="K50" s="1853"/>
      <c r="L50" s="1853"/>
      <c r="M50" s="1854"/>
      <c r="N50" s="1739"/>
    </row>
    <row r="51" spans="2:14" s="1703" customFormat="1" ht="14.25" customHeight="1">
      <c r="B51" s="1721" t="s">
        <v>1081</v>
      </c>
      <c r="C51" s="1729"/>
      <c r="D51" s="1852">
        <v>2021</v>
      </c>
      <c r="E51" s="1853">
        <v>282</v>
      </c>
      <c r="F51" s="1853"/>
      <c r="G51" s="1853">
        <v>194</v>
      </c>
      <c r="H51" s="1853">
        <v>80</v>
      </c>
      <c r="I51" s="1853">
        <v>6</v>
      </c>
      <c r="J51" s="1853">
        <v>2</v>
      </c>
      <c r="K51" s="1853" t="s">
        <v>31</v>
      </c>
      <c r="L51" s="1853" t="s">
        <v>31</v>
      </c>
      <c r="M51" s="1854"/>
      <c r="N51" s="1738"/>
    </row>
    <row r="52" spans="2:14" s="1727" customFormat="1" ht="14.25" customHeight="1">
      <c r="B52" s="1728" t="s">
        <v>1082</v>
      </c>
      <c r="C52" s="1729"/>
      <c r="D52" s="1853">
        <v>2022</v>
      </c>
      <c r="E52" s="1740">
        <f>SUM(G52:L52)</f>
        <v>280</v>
      </c>
      <c r="F52" s="1853"/>
      <c r="G52" s="1853">
        <v>236</v>
      </c>
      <c r="H52" s="1853">
        <v>42</v>
      </c>
      <c r="I52" s="1853">
        <v>1</v>
      </c>
      <c r="J52" s="1853" t="s">
        <v>31</v>
      </c>
      <c r="K52" s="1853">
        <v>1</v>
      </c>
      <c r="L52" s="1853" t="s">
        <v>31</v>
      </c>
      <c r="M52" s="1854"/>
      <c r="N52" s="1739"/>
    </row>
    <row r="53" spans="2:14" s="1727" customFormat="1" ht="14.25" customHeight="1">
      <c r="B53" s="1729"/>
      <c r="C53" s="1729"/>
      <c r="D53" s="1853">
        <v>2023</v>
      </c>
      <c r="E53" s="1740">
        <f>SUM(G53:L53)</f>
        <v>276</v>
      </c>
      <c r="F53" s="1853"/>
      <c r="G53" s="1853">
        <v>217</v>
      </c>
      <c r="H53" s="1853">
        <v>56</v>
      </c>
      <c r="I53" s="1853">
        <v>3</v>
      </c>
      <c r="J53" s="1853" t="s">
        <v>31</v>
      </c>
      <c r="K53" s="1853" t="s">
        <v>31</v>
      </c>
      <c r="L53" s="1853" t="s">
        <v>31</v>
      </c>
      <c r="M53" s="1854"/>
      <c r="N53" s="1739"/>
    </row>
    <row r="54" spans="2:14" s="1727" customFormat="1" ht="14.25" customHeight="1">
      <c r="G54" s="1853"/>
      <c r="H54" s="1853"/>
      <c r="I54" s="1853"/>
      <c r="J54" s="1853"/>
      <c r="K54" s="1853"/>
      <c r="L54" s="1853"/>
      <c r="M54" s="1854"/>
      <c r="N54" s="1739"/>
    </row>
    <row r="55" spans="2:14" s="1703" customFormat="1" ht="14.25" customHeight="1">
      <c r="B55" s="1721" t="s">
        <v>263</v>
      </c>
      <c r="C55" s="1729"/>
      <c r="D55" s="1852">
        <v>2021</v>
      </c>
      <c r="E55" s="1853">
        <v>418</v>
      </c>
      <c r="F55" s="1853"/>
      <c r="G55" s="1853">
        <v>112</v>
      </c>
      <c r="H55" s="1853">
        <v>203</v>
      </c>
      <c r="I55" s="1853">
        <v>101</v>
      </c>
      <c r="J55" s="1853">
        <v>2</v>
      </c>
      <c r="K55" s="1853" t="s">
        <v>31</v>
      </c>
      <c r="L55" s="1853" t="s">
        <v>31</v>
      </c>
      <c r="M55" s="1854"/>
      <c r="N55" s="1738"/>
    </row>
    <row r="56" spans="2:14" s="1727" customFormat="1" ht="14.25" customHeight="1">
      <c r="B56" s="1728" t="s">
        <v>264</v>
      </c>
      <c r="C56" s="1729"/>
      <c r="D56" s="1853">
        <v>2022</v>
      </c>
      <c r="E56" s="1740">
        <f>SUM(G56:L56)</f>
        <v>370</v>
      </c>
      <c r="F56" s="1853"/>
      <c r="G56" s="1853">
        <v>83</v>
      </c>
      <c r="H56" s="1853">
        <v>218</v>
      </c>
      <c r="I56" s="1853">
        <v>69</v>
      </c>
      <c r="J56" s="1853" t="s">
        <v>31</v>
      </c>
      <c r="K56" s="1853" t="s">
        <v>31</v>
      </c>
      <c r="L56" s="1853" t="s">
        <v>31</v>
      </c>
      <c r="M56" s="1854"/>
      <c r="N56" s="1739"/>
    </row>
    <row r="57" spans="2:14" s="1727" customFormat="1" ht="14.25" customHeight="1">
      <c r="B57" s="1729"/>
      <c r="C57" s="1729"/>
      <c r="D57" s="1853">
        <v>2023</v>
      </c>
      <c r="E57" s="1740">
        <f>SUM(G57:L57)</f>
        <v>359</v>
      </c>
      <c r="F57" s="1853"/>
      <c r="G57" s="1853">
        <v>81</v>
      </c>
      <c r="H57" s="1853">
        <v>212</v>
      </c>
      <c r="I57" s="1853">
        <v>58</v>
      </c>
      <c r="J57" s="1853">
        <v>8</v>
      </c>
      <c r="K57" s="1853" t="s">
        <v>31</v>
      </c>
      <c r="L57" s="1853" t="s">
        <v>31</v>
      </c>
      <c r="M57" s="1854"/>
      <c r="N57" s="1739"/>
    </row>
    <row r="58" spans="2:14" s="1727" customFormat="1" ht="14.25" customHeight="1">
      <c r="B58" s="1729"/>
      <c r="C58" s="1729"/>
      <c r="D58" s="1853"/>
      <c r="E58" s="1740"/>
      <c r="F58" s="1853"/>
      <c r="G58" s="1853"/>
      <c r="H58" s="1853"/>
      <c r="I58" s="1853"/>
      <c r="J58" s="1853"/>
      <c r="K58" s="1853"/>
      <c r="L58" s="1853"/>
      <c r="M58" s="1854"/>
      <c r="N58" s="1739"/>
    </row>
    <row r="59" spans="2:14" s="1703" customFormat="1" ht="14.25" customHeight="1">
      <c r="B59" s="1721" t="s">
        <v>265</v>
      </c>
      <c r="C59" s="1729"/>
      <c r="D59" s="1852">
        <v>2021</v>
      </c>
      <c r="E59" s="1853">
        <v>696</v>
      </c>
      <c r="F59" s="1853"/>
      <c r="G59" s="1853">
        <v>235</v>
      </c>
      <c r="H59" s="1853">
        <v>396</v>
      </c>
      <c r="I59" s="1853">
        <v>60</v>
      </c>
      <c r="J59" s="1853">
        <v>3</v>
      </c>
      <c r="K59" s="1853" t="s">
        <v>31</v>
      </c>
      <c r="L59" s="1853">
        <v>2</v>
      </c>
      <c r="M59" s="1854"/>
      <c r="N59" s="1738"/>
    </row>
    <row r="60" spans="2:14" s="1727" customFormat="1" ht="14.25" customHeight="1">
      <c r="B60" s="1728" t="s">
        <v>266</v>
      </c>
      <c r="C60" s="1729"/>
      <c r="D60" s="1853">
        <v>2022</v>
      </c>
      <c r="E60" s="1740">
        <f>SUM(G60:L60)</f>
        <v>673</v>
      </c>
      <c r="F60" s="1853"/>
      <c r="G60" s="1853">
        <v>258</v>
      </c>
      <c r="H60" s="1853">
        <v>356</v>
      </c>
      <c r="I60" s="1853">
        <v>59</v>
      </c>
      <c r="J60" s="1853" t="s">
        <v>31</v>
      </c>
      <c r="K60" s="1853" t="s">
        <v>31</v>
      </c>
      <c r="L60" s="1853" t="s">
        <v>31</v>
      </c>
      <c r="M60" s="1854"/>
      <c r="N60" s="1739"/>
    </row>
    <row r="61" spans="2:14" s="1727" customFormat="1" ht="14.25" customHeight="1">
      <c r="B61" s="1729"/>
      <c r="C61" s="1729"/>
      <c r="D61" s="1853">
        <v>2023</v>
      </c>
      <c r="E61" s="1740">
        <f>SUM(G61:L61)</f>
        <v>636</v>
      </c>
      <c r="F61" s="1853"/>
      <c r="G61" s="1853">
        <v>248</v>
      </c>
      <c r="H61" s="1853">
        <v>353</v>
      </c>
      <c r="I61" s="1853">
        <v>35</v>
      </c>
      <c r="J61" s="1853" t="s">
        <v>31</v>
      </c>
      <c r="K61" s="1853" t="s">
        <v>31</v>
      </c>
      <c r="L61" s="1853" t="s">
        <v>31</v>
      </c>
      <c r="M61" s="1854"/>
      <c r="N61" s="1739"/>
    </row>
    <row r="62" spans="2:14" s="1727" customFormat="1" ht="14.25" customHeight="1">
      <c r="B62" s="1729"/>
      <c r="C62" s="1729"/>
      <c r="D62" s="1853"/>
      <c r="E62" s="1740"/>
      <c r="F62" s="1853"/>
      <c r="G62" s="1853"/>
      <c r="H62" s="1853"/>
      <c r="I62" s="1853"/>
      <c r="J62" s="1853"/>
      <c r="K62" s="1853"/>
      <c r="L62" s="1853"/>
      <c r="M62" s="1854"/>
      <c r="N62" s="1739"/>
    </row>
    <row r="63" spans="2:14" s="1703" customFormat="1" ht="14.25" customHeight="1">
      <c r="B63" s="1721" t="s">
        <v>267</v>
      </c>
      <c r="C63" s="1722"/>
      <c r="D63" s="1852">
        <v>2021</v>
      </c>
      <c r="E63" s="1740">
        <v>1022</v>
      </c>
      <c r="F63" s="1740"/>
      <c r="G63" s="1853">
        <v>406</v>
      </c>
      <c r="H63" s="1853">
        <v>535</v>
      </c>
      <c r="I63" s="1853">
        <v>80</v>
      </c>
      <c r="J63" s="1853">
        <v>1</v>
      </c>
      <c r="K63" s="1853" t="s">
        <v>31</v>
      </c>
      <c r="L63" s="1853" t="s">
        <v>31</v>
      </c>
      <c r="M63" s="1854"/>
      <c r="N63" s="1738"/>
    </row>
    <row r="64" spans="2:14" s="1727" customFormat="1" ht="14.25" customHeight="1">
      <c r="B64" s="1728" t="s">
        <v>268</v>
      </c>
      <c r="C64" s="1729"/>
      <c r="D64" s="1853">
        <v>2022</v>
      </c>
      <c r="E64" s="1740">
        <f>SUM(G64:L64)</f>
        <v>974</v>
      </c>
      <c r="F64" s="1853"/>
      <c r="G64" s="1853">
        <v>526</v>
      </c>
      <c r="H64" s="1853">
        <v>406</v>
      </c>
      <c r="I64" s="1853">
        <v>42</v>
      </c>
      <c r="J64" s="1853" t="s">
        <v>31</v>
      </c>
      <c r="K64" s="1853" t="s">
        <v>31</v>
      </c>
      <c r="L64" s="1853" t="s">
        <v>31</v>
      </c>
      <c r="M64" s="1854"/>
      <c r="N64" s="1739"/>
    </row>
    <row r="65" spans="2:14" s="1727" customFormat="1" ht="14.25" customHeight="1">
      <c r="B65" s="1729"/>
      <c r="C65" s="1729"/>
      <c r="D65" s="1853">
        <v>2023</v>
      </c>
      <c r="E65" s="1740">
        <f>SUM(G65:L65)</f>
        <v>1007</v>
      </c>
      <c r="F65" s="1853"/>
      <c r="G65" s="1853">
        <v>521</v>
      </c>
      <c r="H65" s="1853">
        <v>445</v>
      </c>
      <c r="I65" s="1853">
        <v>41</v>
      </c>
      <c r="J65" s="1853" t="s">
        <v>31</v>
      </c>
      <c r="K65" s="1853" t="s">
        <v>31</v>
      </c>
      <c r="L65" s="1853" t="s">
        <v>31</v>
      </c>
      <c r="M65" s="1854"/>
      <c r="N65" s="1739"/>
    </row>
    <row r="66" spans="2:14" s="1727" customFormat="1" ht="14.25" customHeight="1">
      <c r="B66" s="1729"/>
      <c r="C66" s="1729"/>
      <c r="D66" s="1853"/>
      <c r="E66" s="1740"/>
      <c r="F66" s="1853"/>
      <c r="G66" s="1853"/>
      <c r="H66" s="1853"/>
      <c r="I66" s="1853"/>
      <c r="J66" s="1853"/>
      <c r="K66" s="1853"/>
      <c r="L66" s="1853"/>
      <c r="M66" s="1854"/>
      <c r="N66" s="1739"/>
    </row>
    <row r="67" spans="2:14" s="1703" customFormat="1" ht="14.25" customHeight="1">
      <c r="B67" s="1721" t="s">
        <v>1083</v>
      </c>
      <c r="C67" s="1729"/>
      <c r="D67" s="1852">
        <v>2021</v>
      </c>
      <c r="E67" s="1853">
        <v>175</v>
      </c>
      <c r="F67" s="1853"/>
      <c r="G67" s="1853">
        <v>43</v>
      </c>
      <c r="H67" s="1853">
        <v>107</v>
      </c>
      <c r="I67" s="1853">
        <v>25</v>
      </c>
      <c r="J67" s="1853" t="s">
        <v>31</v>
      </c>
      <c r="K67" s="1853" t="s">
        <v>31</v>
      </c>
      <c r="L67" s="1853" t="s">
        <v>31</v>
      </c>
      <c r="M67" s="1854"/>
      <c r="N67" s="1732"/>
    </row>
    <row r="68" spans="2:14" s="1727" customFormat="1" ht="14.25" customHeight="1">
      <c r="B68" s="1721" t="s">
        <v>1084</v>
      </c>
      <c r="C68" s="1729"/>
      <c r="D68" s="1853">
        <v>2022</v>
      </c>
      <c r="E68" s="1740">
        <f>SUM(G68:L68)</f>
        <v>171</v>
      </c>
      <c r="F68" s="1853"/>
      <c r="G68" s="1853">
        <v>49</v>
      </c>
      <c r="H68" s="1853">
        <v>113</v>
      </c>
      <c r="I68" s="1853">
        <v>9</v>
      </c>
      <c r="J68" s="1853" t="s">
        <v>31</v>
      </c>
      <c r="K68" s="1853" t="s">
        <v>31</v>
      </c>
      <c r="L68" s="1853" t="s">
        <v>31</v>
      </c>
      <c r="M68" s="1854"/>
      <c r="N68" s="1735"/>
    </row>
    <row r="69" spans="2:14" s="1727" customFormat="1" ht="14.25" customHeight="1">
      <c r="B69" s="1728" t="s">
        <v>1085</v>
      </c>
      <c r="C69" s="1729"/>
      <c r="D69" s="1853">
        <v>2023</v>
      </c>
      <c r="E69" s="1740">
        <f>SUM(G69:L69)</f>
        <v>175</v>
      </c>
      <c r="F69" s="1853"/>
      <c r="G69" s="1853">
        <v>83</v>
      </c>
      <c r="H69" s="1853">
        <v>83</v>
      </c>
      <c r="I69" s="1853">
        <v>9</v>
      </c>
      <c r="J69" s="1853" t="s">
        <v>31</v>
      </c>
      <c r="K69" s="1853" t="s">
        <v>31</v>
      </c>
      <c r="L69" s="1853" t="s">
        <v>31</v>
      </c>
      <c r="M69" s="1854"/>
      <c r="N69" s="1735"/>
    </row>
    <row r="70" spans="2:14" s="1727" customFormat="1" ht="14.25" customHeight="1">
      <c r="B70" s="1729"/>
      <c r="C70" s="1729"/>
      <c r="D70" s="1853"/>
      <c r="E70" s="1853"/>
      <c r="F70" s="1853"/>
      <c r="G70" s="1853"/>
      <c r="H70" s="1853"/>
      <c r="I70" s="1853"/>
      <c r="J70" s="1853"/>
      <c r="K70" s="1853"/>
      <c r="L70" s="1853"/>
      <c r="M70" s="1854"/>
      <c r="N70" s="1735"/>
    </row>
    <row r="71" spans="2:14" s="1703" customFormat="1" ht="14.25" customHeight="1">
      <c r="B71" s="1721" t="s">
        <v>1086</v>
      </c>
      <c r="C71" s="1729"/>
      <c r="D71" s="1852">
        <v>2021</v>
      </c>
      <c r="E71" s="1853">
        <v>149</v>
      </c>
      <c r="F71" s="1853"/>
      <c r="G71" s="1853">
        <v>123</v>
      </c>
      <c r="H71" s="1853">
        <v>26</v>
      </c>
      <c r="I71" s="1853" t="s">
        <v>31</v>
      </c>
      <c r="J71" s="1853" t="s">
        <v>31</v>
      </c>
      <c r="K71" s="1853" t="s">
        <v>31</v>
      </c>
      <c r="L71" s="1853" t="s">
        <v>31</v>
      </c>
      <c r="M71" s="1854"/>
      <c r="N71" s="1732"/>
    </row>
    <row r="72" spans="2:14" s="1727" customFormat="1" ht="14.25" customHeight="1">
      <c r="B72" s="1721" t="s">
        <v>1087</v>
      </c>
      <c r="C72" s="1729"/>
      <c r="D72" s="1853">
        <v>2022</v>
      </c>
      <c r="E72" s="1740">
        <f>SUM(G72:L72)</f>
        <v>139</v>
      </c>
      <c r="F72" s="1853"/>
      <c r="G72" s="1853">
        <v>122</v>
      </c>
      <c r="H72" s="1853">
        <v>16</v>
      </c>
      <c r="I72" s="1853">
        <v>1</v>
      </c>
      <c r="J72" s="1853" t="s">
        <v>31</v>
      </c>
      <c r="K72" s="1853" t="s">
        <v>31</v>
      </c>
      <c r="L72" s="1853" t="s">
        <v>31</v>
      </c>
      <c r="M72" s="1854"/>
      <c r="N72" s="1737"/>
    </row>
    <row r="73" spans="2:14" s="1727" customFormat="1" ht="14.25" customHeight="1">
      <c r="B73" s="1728" t="s">
        <v>269</v>
      </c>
      <c r="C73" s="1729"/>
      <c r="D73" s="1853">
        <v>2023</v>
      </c>
      <c r="E73" s="1740">
        <f>SUM(G73:L73)</f>
        <v>129</v>
      </c>
      <c r="F73" s="1853"/>
      <c r="G73" s="1853">
        <v>99</v>
      </c>
      <c r="H73" s="1853">
        <v>30</v>
      </c>
      <c r="I73" s="1853" t="s">
        <v>31</v>
      </c>
      <c r="J73" s="1853" t="s">
        <v>31</v>
      </c>
      <c r="K73" s="1853" t="s">
        <v>31</v>
      </c>
      <c r="L73" s="1853" t="s">
        <v>31</v>
      </c>
      <c r="M73" s="1854"/>
      <c r="N73" s="1737"/>
    </row>
    <row r="74" spans="2:14" s="1727" customFormat="1" ht="14.25" customHeight="1">
      <c r="G74" s="1853"/>
      <c r="H74" s="1853"/>
      <c r="I74" s="1853"/>
      <c r="J74" s="1853"/>
      <c r="K74" s="1853"/>
      <c r="L74" s="1853"/>
      <c r="N74" s="1737"/>
    </row>
    <row r="75" spans="2:14" s="1703" customFormat="1" ht="14.25" customHeight="1">
      <c r="B75" s="1721" t="s">
        <v>1088</v>
      </c>
      <c r="C75" s="1729"/>
      <c r="D75" s="1852">
        <v>2021</v>
      </c>
      <c r="E75" s="1853">
        <v>113</v>
      </c>
      <c r="F75" s="1853"/>
      <c r="G75" s="1853">
        <v>111</v>
      </c>
      <c r="H75" s="1853">
        <v>2</v>
      </c>
      <c r="I75" s="1853" t="s">
        <v>31</v>
      </c>
      <c r="J75" s="1853" t="s">
        <v>31</v>
      </c>
      <c r="K75" s="1853" t="s">
        <v>31</v>
      </c>
      <c r="L75" s="1853" t="s">
        <v>31</v>
      </c>
      <c r="M75" s="1727"/>
      <c r="N75" s="1732"/>
    </row>
    <row r="76" spans="2:14" s="1727" customFormat="1" ht="14.25" customHeight="1">
      <c r="B76" s="1728" t="s">
        <v>1089</v>
      </c>
      <c r="C76" s="1729"/>
      <c r="D76" s="1853">
        <v>2022</v>
      </c>
      <c r="E76" s="1740">
        <f>SUM(G76:L76)</f>
        <v>90</v>
      </c>
      <c r="F76" s="1853"/>
      <c r="G76" s="1853">
        <v>88</v>
      </c>
      <c r="H76" s="1853">
        <v>2</v>
      </c>
      <c r="I76" s="1853" t="s">
        <v>31</v>
      </c>
      <c r="J76" s="1853" t="s">
        <v>31</v>
      </c>
      <c r="K76" s="1853" t="s">
        <v>31</v>
      </c>
      <c r="L76" s="1853" t="s">
        <v>31</v>
      </c>
      <c r="N76" s="1737"/>
    </row>
    <row r="77" spans="2:14" s="1727" customFormat="1" ht="14.25" customHeight="1">
      <c r="B77" s="1729"/>
      <c r="C77" s="1729"/>
      <c r="D77" s="1853">
        <v>2023</v>
      </c>
      <c r="E77" s="1740">
        <f>SUM(G77:L77)</f>
        <v>76</v>
      </c>
      <c r="F77" s="1853"/>
      <c r="G77" s="1853">
        <v>71</v>
      </c>
      <c r="H77" s="1853">
        <v>5</v>
      </c>
      <c r="I77" s="1853" t="s">
        <v>31</v>
      </c>
      <c r="J77" s="1853" t="s">
        <v>31</v>
      </c>
      <c r="K77" s="1853" t="s">
        <v>31</v>
      </c>
      <c r="L77" s="1853" t="s">
        <v>31</v>
      </c>
      <c r="N77" s="1737"/>
    </row>
    <row r="78" spans="2:14" s="1727" customFormat="1" ht="14.25" customHeight="1">
      <c r="G78" s="1853"/>
      <c r="H78" s="1853"/>
      <c r="I78" s="1853"/>
      <c r="J78" s="1853"/>
      <c r="K78" s="1853"/>
      <c r="L78" s="1853"/>
      <c r="M78" s="1703"/>
      <c r="N78" s="1737"/>
    </row>
    <row r="79" spans="2:14" s="1703" customFormat="1" ht="14.25" customHeight="1">
      <c r="B79" s="1721" t="s">
        <v>270</v>
      </c>
      <c r="C79" s="1722"/>
      <c r="D79" s="1852">
        <v>2021</v>
      </c>
      <c r="E79" s="1740">
        <v>1896</v>
      </c>
      <c r="F79" s="1740"/>
      <c r="G79" s="1853">
        <v>356</v>
      </c>
      <c r="H79" s="1853">
        <v>996</v>
      </c>
      <c r="I79" s="1853">
        <v>515</v>
      </c>
      <c r="J79" s="1853">
        <v>24</v>
      </c>
      <c r="K79" s="1853">
        <v>5</v>
      </c>
      <c r="L79" s="1853" t="s">
        <v>31</v>
      </c>
      <c r="M79" s="1727"/>
      <c r="N79" s="1732"/>
    </row>
    <row r="80" spans="2:14" s="1727" customFormat="1" ht="14.25" customHeight="1">
      <c r="B80" s="1728" t="s">
        <v>271</v>
      </c>
      <c r="C80" s="1729"/>
      <c r="D80" s="1853">
        <v>2022</v>
      </c>
      <c r="E80" s="1740">
        <f>SUM(G80:L80)</f>
        <v>1834</v>
      </c>
      <c r="F80" s="1853"/>
      <c r="G80" s="1853">
        <v>514</v>
      </c>
      <c r="H80" s="1853">
        <v>906</v>
      </c>
      <c r="I80" s="1853">
        <v>396</v>
      </c>
      <c r="J80" s="1853">
        <v>17</v>
      </c>
      <c r="K80" s="1853">
        <v>1</v>
      </c>
      <c r="L80" s="1853" t="s">
        <v>31</v>
      </c>
    </row>
    <row r="81" spans="1:14" s="1727" customFormat="1" ht="14.25" customHeight="1">
      <c r="B81" s="1729"/>
      <c r="C81" s="1729"/>
      <c r="D81" s="1853">
        <v>2023</v>
      </c>
      <c r="E81" s="1740">
        <f>SUM(G81:L81)</f>
        <v>1800</v>
      </c>
      <c r="F81" s="1853"/>
      <c r="G81" s="1853">
        <v>863</v>
      </c>
      <c r="H81" s="1853">
        <v>788</v>
      </c>
      <c r="I81" s="1853">
        <v>145</v>
      </c>
      <c r="J81" s="1853">
        <v>2</v>
      </c>
      <c r="K81" s="1853">
        <v>1</v>
      </c>
      <c r="L81" s="1853">
        <v>1</v>
      </c>
    </row>
    <row r="82" spans="1:14" s="1703" customFormat="1" ht="14.25" customHeight="1">
      <c r="B82" s="1855"/>
      <c r="M82" s="1727"/>
      <c r="N82" s="1856"/>
    </row>
    <row r="83" spans="1:14" ht="2.25" customHeight="1" thickBot="1">
      <c r="B83" s="1741"/>
      <c r="C83" s="1741"/>
      <c r="D83" s="1742"/>
      <c r="E83" s="1743"/>
      <c r="F83" s="1743"/>
      <c r="G83" s="1743"/>
      <c r="H83" s="1743"/>
      <c r="I83" s="1743"/>
      <c r="J83" s="1743"/>
      <c r="K83" s="1743"/>
      <c r="L83" s="1743"/>
      <c r="M83" s="1743"/>
    </row>
    <row r="84" spans="1:14" s="1746" customFormat="1" ht="15" customHeight="1">
      <c r="A84" s="1744"/>
      <c r="B84" s="1745" t="s">
        <v>1254</v>
      </c>
      <c r="D84" s="1747"/>
      <c r="G84" s="1748"/>
      <c r="H84" s="1748"/>
      <c r="M84" s="1749" t="s">
        <v>32</v>
      </c>
    </row>
    <row r="85" spans="1:14" s="1746" customFormat="1" ht="12" customHeight="1">
      <c r="D85" s="1747"/>
      <c r="G85" s="1750"/>
      <c r="H85" s="1750"/>
      <c r="M85" s="1751" t="s">
        <v>33</v>
      </c>
    </row>
    <row r="86" spans="1:14" s="1752" customFormat="1" ht="12" customHeight="1">
      <c r="B86" s="1753" t="s">
        <v>1255</v>
      </c>
      <c r="D86" s="1754"/>
      <c r="M86" s="1749"/>
    </row>
    <row r="87" spans="1:14" s="1752" customFormat="1" ht="12" customHeight="1">
      <c r="B87" s="1755" t="s">
        <v>1256</v>
      </c>
      <c r="D87" s="1754"/>
      <c r="M87" s="1756"/>
    </row>
  </sheetData>
  <mergeCells count="6">
    <mergeCell ref="G6:M6"/>
    <mergeCell ref="G7:M7"/>
    <mergeCell ref="H8:I8"/>
    <mergeCell ref="J8:K8"/>
    <mergeCell ref="H9:I9"/>
    <mergeCell ref="J9:K9"/>
  </mergeCell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3677-93E0-4893-B09D-792E437F18BC}">
  <sheetPr>
    <tabColor rgb="FF92D050"/>
  </sheetPr>
  <dimension ref="A1:N85"/>
  <sheetViews>
    <sheetView showGridLines="0" view="pageBreakPreview" zoomScaleNormal="100" workbookViewId="0">
      <selection activeCell="H23" sqref="H23"/>
    </sheetView>
  </sheetViews>
  <sheetFormatPr defaultColWidth="9.140625" defaultRowHeight="16.5"/>
  <cols>
    <col min="1" max="1" width="1.5703125" style="1689" customWidth="1"/>
    <col min="2" max="2" width="12.140625" style="1689" customWidth="1"/>
    <col min="3" max="3" width="20.85546875" style="1689" customWidth="1"/>
    <col min="4" max="4" width="11.5703125" style="1690" customWidth="1"/>
    <col min="5" max="5" width="10.5703125" style="1689" customWidth="1"/>
    <col min="6" max="6" width="2.5703125" style="1689" customWidth="1"/>
    <col min="7" max="7" width="12.42578125" style="1689" customWidth="1"/>
    <col min="8" max="11" width="10.5703125" style="1689" customWidth="1"/>
    <col min="12" max="12" width="8.85546875" style="1689" customWidth="1"/>
    <col min="13" max="13" width="1.140625" style="1689" customWidth="1"/>
    <col min="14" max="14" width="0.5703125" style="1689" customWidth="1"/>
    <col min="15" max="16384" width="9.140625" style="1689"/>
  </cols>
  <sheetData>
    <row r="1" spans="1:14" ht="15" customHeight="1">
      <c r="G1" s="1691"/>
      <c r="H1" s="1691"/>
      <c r="I1" s="1691"/>
      <c r="J1" s="1691"/>
      <c r="K1" s="1691"/>
      <c r="L1" s="1691"/>
      <c r="M1" s="1691"/>
      <c r="N1" s="1691"/>
    </row>
    <row r="2" spans="1:14" ht="15" customHeight="1">
      <c r="B2" s="1692" t="s">
        <v>1017</v>
      </c>
      <c r="C2" s="1693" t="s">
        <v>1252</v>
      </c>
      <c r="D2" s="1694"/>
      <c r="E2" s="1693"/>
      <c r="F2" s="1693"/>
      <c r="G2" s="1693"/>
      <c r="H2" s="1693"/>
    </row>
    <row r="3" spans="1:14" ht="15" customHeight="1">
      <c r="B3" s="1695" t="s">
        <v>1018</v>
      </c>
      <c r="C3" s="1696" t="s">
        <v>1253</v>
      </c>
      <c r="D3" s="1697"/>
      <c r="E3" s="1696"/>
      <c r="F3" s="1696"/>
      <c r="G3" s="1696"/>
      <c r="H3" s="1696"/>
      <c r="I3" s="1698"/>
      <c r="J3" s="1698"/>
      <c r="K3" s="1698"/>
      <c r="L3" s="1698"/>
      <c r="M3" s="1698"/>
      <c r="N3" s="1698"/>
    </row>
    <row r="4" spans="1:14" ht="9.75" customHeight="1" thickBot="1">
      <c r="B4" s="1696"/>
      <c r="C4" s="1696"/>
      <c r="D4" s="1697"/>
      <c r="E4" s="1696"/>
      <c r="F4" s="1696"/>
      <c r="G4" s="1696"/>
      <c r="H4" s="1696"/>
      <c r="I4" s="1698"/>
      <c r="J4" s="1698"/>
      <c r="K4" s="1698"/>
      <c r="L4" s="1698"/>
      <c r="M4" s="1698"/>
      <c r="N4" s="1698"/>
    </row>
    <row r="5" spans="1:14" ht="3.75" customHeight="1" thickTop="1">
      <c r="A5" s="1699"/>
      <c r="B5" s="1699"/>
      <c r="C5" s="1699"/>
      <c r="D5" s="1700"/>
      <c r="E5" s="1701"/>
      <c r="F5" s="1701"/>
      <c r="G5" s="1699"/>
      <c r="H5" s="1702"/>
      <c r="I5" s="1702"/>
      <c r="J5" s="1702"/>
      <c r="K5" s="1702"/>
      <c r="L5" s="1702"/>
      <c r="M5" s="1699"/>
    </row>
    <row r="6" spans="1:14" s="1703" customFormat="1" ht="15" customHeight="1">
      <c r="B6" s="1704" t="s">
        <v>169</v>
      </c>
      <c r="D6" s="1705" t="s">
        <v>3</v>
      </c>
      <c r="E6" s="1706" t="s">
        <v>4</v>
      </c>
      <c r="F6" s="1706"/>
      <c r="G6" s="1899" t="s">
        <v>58</v>
      </c>
      <c r="H6" s="1899"/>
      <c r="I6" s="1899"/>
      <c r="J6" s="1899"/>
      <c r="K6" s="1899"/>
      <c r="L6" s="1899"/>
      <c r="M6" s="1899"/>
    </row>
    <row r="7" spans="1:14" s="1703" customFormat="1" ht="15" customHeight="1">
      <c r="B7" s="1707" t="s">
        <v>170</v>
      </c>
      <c r="D7" s="1708" t="s">
        <v>8</v>
      </c>
      <c r="E7" s="1709" t="s">
        <v>9</v>
      </c>
      <c r="F7" s="1706"/>
      <c r="G7" s="1900" t="s">
        <v>60</v>
      </c>
      <c r="H7" s="1900"/>
      <c r="I7" s="1900"/>
      <c r="J7" s="1900"/>
      <c r="K7" s="1900"/>
      <c r="L7" s="1900"/>
      <c r="M7" s="1900"/>
    </row>
    <row r="8" spans="1:14" s="1703" customFormat="1" ht="15" customHeight="1">
      <c r="D8" s="1710"/>
      <c r="F8" s="1709"/>
      <c r="G8" s="1706" t="s">
        <v>171</v>
      </c>
      <c r="H8" s="1901" t="s">
        <v>172</v>
      </c>
      <c r="I8" s="1901"/>
      <c r="J8" s="1901" t="s">
        <v>173</v>
      </c>
      <c r="K8" s="1901"/>
      <c r="L8" s="1706" t="s">
        <v>174</v>
      </c>
      <c r="N8" s="1706"/>
    </row>
    <row r="9" spans="1:14" s="1703" customFormat="1" ht="15" customHeight="1">
      <c r="D9" s="1710"/>
      <c r="F9" s="1709"/>
      <c r="G9" s="1709" t="s">
        <v>175</v>
      </c>
      <c r="H9" s="1902" t="s">
        <v>176</v>
      </c>
      <c r="I9" s="1902"/>
      <c r="J9" s="1902" t="s">
        <v>177</v>
      </c>
      <c r="K9" s="1902"/>
      <c r="L9" s="1709" t="s">
        <v>178</v>
      </c>
      <c r="N9" s="1706"/>
    </row>
    <row r="10" spans="1:14" s="1703" customFormat="1" ht="15" customHeight="1">
      <c r="D10" s="1710"/>
      <c r="F10" s="1709"/>
      <c r="G10" s="1711" t="s">
        <v>179</v>
      </c>
      <c r="H10" s="1712" t="s">
        <v>180</v>
      </c>
      <c r="I10" s="1712" t="s">
        <v>181</v>
      </c>
      <c r="J10" s="1713" t="s">
        <v>94</v>
      </c>
      <c r="K10" s="1713" t="s">
        <v>95</v>
      </c>
      <c r="L10" s="1712" t="s">
        <v>182</v>
      </c>
      <c r="N10" s="1706"/>
    </row>
    <row r="11" spans="1:14" s="1703" customFormat="1" ht="3.75" customHeight="1">
      <c r="A11" s="1714"/>
      <c r="B11" s="1714"/>
      <c r="C11" s="1714"/>
      <c r="D11" s="1715"/>
      <c r="E11" s="1714"/>
      <c r="F11" s="1716"/>
      <c r="G11" s="1716"/>
      <c r="H11" s="1716"/>
      <c r="I11" s="1716"/>
      <c r="J11" s="1716"/>
      <c r="K11" s="1716"/>
      <c r="L11" s="1716"/>
      <c r="M11" s="1714"/>
      <c r="N11" s="1717"/>
    </row>
    <row r="12" spans="1:14" s="1703" customFormat="1" ht="5.25" customHeight="1">
      <c r="B12" s="1718"/>
      <c r="C12" s="1718"/>
      <c r="D12" s="1719"/>
      <c r="E12" s="1718"/>
      <c r="F12" s="1720"/>
      <c r="G12" s="1720"/>
      <c r="H12" s="1720"/>
      <c r="I12" s="1720"/>
      <c r="J12" s="1720"/>
      <c r="K12" s="1720"/>
      <c r="L12" s="1720"/>
      <c r="M12" s="1718"/>
      <c r="N12" s="1717"/>
    </row>
    <row r="13" spans="1:14" s="1703" customFormat="1" ht="14.25" customHeight="1">
      <c r="B13" s="1721" t="s">
        <v>272</v>
      </c>
      <c r="C13" s="1729"/>
      <c r="D13" s="1852">
        <v>2021</v>
      </c>
      <c r="E13" s="1853">
        <v>93</v>
      </c>
      <c r="F13" s="1853"/>
      <c r="G13" s="1853">
        <v>30</v>
      </c>
      <c r="H13" s="1853">
        <v>53</v>
      </c>
      <c r="I13" s="1853">
        <v>10</v>
      </c>
      <c r="J13" s="1853" t="s">
        <v>31</v>
      </c>
      <c r="K13" s="1853" t="s">
        <v>31</v>
      </c>
      <c r="L13" s="1853" t="s">
        <v>31</v>
      </c>
      <c r="M13" s="1854"/>
      <c r="N13" s="1726"/>
    </row>
    <row r="14" spans="1:14" s="1727" customFormat="1" ht="14.25" customHeight="1">
      <c r="B14" s="1728" t="s">
        <v>273</v>
      </c>
      <c r="C14" s="1729"/>
      <c r="D14" s="1853">
        <v>2022</v>
      </c>
      <c r="E14" s="1740">
        <f>SUM(G14:L14)</f>
        <v>91</v>
      </c>
      <c r="F14" s="1853"/>
      <c r="G14" s="1853">
        <v>44</v>
      </c>
      <c r="H14" s="1853">
        <v>43</v>
      </c>
      <c r="I14" s="1853">
        <v>4</v>
      </c>
      <c r="J14" s="1853" t="s">
        <v>31</v>
      </c>
      <c r="K14" s="1853" t="s">
        <v>31</v>
      </c>
      <c r="L14" s="1853" t="s">
        <v>31</v>
      </c>
      <c r="M14" s="1854"/>
      <c r="N14" s="1730"/>
    </row>
    <row r="15" spans="1:14" s="1727" customFormat="1" ht="14.25" customHeight="1">
      <c r="B15" s="1729"/>
      <c r="C15" s="1729"/>
      <c r="D15" s="1853">
        <v>2023</v>
      </c>
      <c r="E15" s="1740">
        <f>SUM(G15:L15)</f>
        <v>73</v>
      </c>
      <c r="F15" s="1853"/>
      <c r="G15" s="1853">
        <v>49</v>
      </c>
      <c r="H15" s="1853">
        <v>20</v>
      </c>
      <c r="I15" s="1853">
        <v>4</v>
      </c>
      <c r="J15" s="1853" t="s">
        <v>31</v>
      </c>
      <c r="K15" s="1853" t="s">
        <v>31</v>
      </c>
      <c r="L15" s="1853" t="s">
        <v>31</v>
      </c>
      <c r="M15" s="1854"/>
      <c r="N15" s="1730"/>
    </row>
    <row r="16" spans="1:14" s="1727" customFormat="1" ht="14.25" customHeight="1">
      <c r="B16" s="1729"/>
      <c r="C16" s="1729"/>
      <c r="D16" s="1853"/>
      <c r="E16" s="1740"/>
      <c r="F16" s="1853"/>
      <c r="G16" s="1853"/>
      <c r="H16" s="1853"/>
      <c r="I16" s="1853"/>
      <c r="J16" s="1853"/>
      <c r="K16" s="1853"/>
      <c r="L16" s="1853"/>
      <c r="M16" s="1854"/>
      <c r="N16" s="1730"/>
    </row>
    <row r="17" spans="2:14" s="1727" customFormat="1" ht="14.25" customHeight="1">
      <c r="B17" s="1721" t="s">
        <v>274</v>
      </c>
      <c r="C17" s="1729"/>
      <c r="D17" s="1852">
        <v>2021</v>
      </c>
      <c r="E17" s="1853">
        <v>246</v>
      </c>
      <c r="F17" s="1853"/>
      <c r="G17" s="1853">
        <v>127</v>
      </c>
      <c r="H17" s="1853">
        <v>92</v>
      </c>
      <c r="I17" s="1853">
        <v>27</v>
      </c>
      <c r="J17" s="1853" t="s">
        <v>31</v>
      </c>
      <c r="K17" s="1853" t="s">
        <v>31</v>
      </c>
      <c r="L17" s="1853" t="s">
        <v>31</v>
      </c>
      <c r="M17" s="1854"/>
      <c r="N17" s="1730"/>
    </row>
    <row r="18" spans="2:14" s="1703" customFormat="1" ht="14.25" customHeight="1">
      <c r="B18" s="1728" t="s">
        <v>275</v>
      </c>
      <c r="C18" s="1729"/>
      <c r="D18" s="1853">
        <v>2022</v>
      </c>
      <c r="E18" s="1740">
        <f>SUM(G18:L18)</f>
        <v>236</v>
      </c>
      <c r="F18" s="1853"/>
      <c r="G18" s="1853">
        <v>138</v>
      </c>
      <c r="H18" s="1853">
        <v>73</v>
      </c>
      <c r="I18" s="1853">
        <v>24</v>
      </c>
      <c r="J18" s="1853">
        <v>1</v>
      </c>
      <c r="K18" s="1853" t="s">
        <v>31</v>
      </c>
      <c r="L18" s="1853" t="s">
        <v>31</v>
      </c>
      <c r="M18" s="1854"/>
      <c r="N18" s="1726"/>
    </row>
    <row r="19" spans="2:14" s="1727" customFormat="1" ht="14.25" customHeight="1">
      <c r="B19" s="1729"/>
      <c r="C19" s="1729"/>
      <c r="D19" s="1853">
        <v>2023</v>
      </c>
      <c r="E19" s="1740">
        <f>SUM(G19:L19)</f>
        <v>248</v>
      </c>
      <c r="F19" s="1853"/>
      <c r="G19" s="1853">
        <v>171</v>
      </c>
      <c r="H19" s="1853">
        <v>57</v>
      </c>
      <c r="I19" s="1853">
        <v>19</v>
      </c>
      <c r="J19" s="1853" t="s">
        <v>31</v>
      </c>
      <c r="K19" s="1853">
        <v>1</v>
      </c>
      <c r="L19" s="1853" t="s">
        <v>31</v>
      </c>
      <c r="M19" s="1854"/>
      <c r="N19" s="1730"/>
    </row>
    <row r="20" spans="2:14" s="1727" customFormat="1" ht="14.25" customHeight="1">
      <c r="B20" s="1729"/>
      <c r="C20" s="1729"/>
      <c r="D20" s="1853"/>
      <c r="E20" s="1740"/>
      <c r="F20" s="1853"/>
      <c r="G20" s="1853"/>
      <c r="H20" s="1853"/>
      <c r="I20" s="1853"/>
      <c r="J20" s="1853"/>
      <c r="K20" s="1853"/>
      <c r="L20" s="1853"/>
      <c r="M20" s="1854"/>
      <c r="N20" s="1730"/>
    </row>
    <row r="21" spans="2:14" s="1727" customFormat="1" ht="14.25" customHeight="1">
      <c r="B21" s="1721" t="s">
        <v>276</v>
      </c>
      <c r="C21" s="1729"/>
      <c r="D21" s="1852">
        <v>2021</v>
      </c>
      <c r="E21" s="1853">
        <v>811</v>
      </c>
      <c r="F21" s="1853"/>
      <c r="G21" s="1853">
        <v>219</v>
      </c>
      <c r="H21" s="1853">
        <v>431</v>
      </c>
      <c r="I21" s="1853">
        <v>154</v>
      </c>
      <c r="J21" s="1853">
        <v>7</v>
      </c>
      <c r="K21" s="1853" t="s">
        <v>31</v>
      </c>
      <c r="L21" s="1853" t="s">
        <v>31</v>
      </c>
      <c r="M21" s="1854"/>
      <c r="N21" s="1730"/>
    </row>
    <row r="22" spans="2:14" s="1727" customFormat="1" ht="14.25" customHeight="1">
      <c r="B22" s="1728" t="s">
        <v>277</v>
      </c>
      <c r="C22" s="1729"/>
      <c r="D22" s="1853">
        <v>2022</v>
      </c>
      <c r="E22" s="1740">
        <f>SUM(G22:L22)</f>
        <v>725</v>
      </c>
      <c r="F22" s="1853"/>
      <c r="G22" s="1853">
        <v>217</v>
      </c>
      <c r="H22" s="1853">
        <v>360</v>
      </c>
      <c r="I22" s="1853">
        <v>145</v>
      </c>
      <c r="J22" s="1853">
        <v>3</v>
      </c>
      <c r="K22" s="1853" t="s">
        <v>31</v>
      </c>
      <c r="L22" s="1853" t="s">
        <v>31</v>
      </c>
      <c r="M22" s="1854"/>
      <c r="N22" s="1730"/>
    </row>
    <row r="23" spans="2:14" s="1703" customFormat="1" ht="14.25" customHeight="1">
      <c r="B23" s="1728"/>
      <c r="C23" s="1729"/>
      <c r="D23" s="1853">
        <v>2023</v>
      </c>
      <c r="E23" s="1740">
        <f>SUM(G23:L23)</f>
        <v>758</v>
      </c>
      <c r="F23" s="1853"/>
      <c r="G23" s="1853">
        <v>314</v>
      </c>
      <c r="H23" s="1853">
        <v>325</v>
      </c>
      <c r="I23" s="1853">
        <v>116</v>
      </c>
      <c r="J23" s="1853">
        <v>1</v>
      </c>
      <c r="K23" s="1853">
        <v>2</v>
      </c>
      <c r="L23" s="1853" t="s">
        <v>31</v>
      </c>
      <c r="M23" s="1854"/>
      <c r="N23" s="1732"/>
    </row>
    <row r="24" spans="2:14" s="1703" customFormat="1" ht="14.25" customHeight="1">
      <c r="G24" s="1853"/>
      <c r="H24" s="1853"/>
      <c r="I24" s="1853"/>
      <c r="J24" s="1853"/>
      <c r="K24" s="1853"/>
      <c r="L24" s="1853"/>
      <c r="M24" s="1854"/>
      <c r="N24" s="1732"/>
    </row>
    <row r="25" spans="2:14" s="1727" customFormat="1" ht="14.25" customHeight="1">
      <c r="B25" s="1721" t="s">
        <v>1090</v>
      </c>
      <c r="C25" s="1731"/>
      <c r="D25" s="1852">
        <v>2021</v>
      </c>
      <c r="E25" s="1740">
        <v>1816</v>
      </c>
      <c r="F25" s="1740"/>
      <c r="G25" s="1853">
        <v>1320</v>
      </c>
      <c r="H25" s="1853">
        <v>482</v>
      </c>
      <c r="I25" s="1853">
        <v>13</v>
      </c>
      <c r="J25" s="1853">
        <v>1</v>
      </c>
      <c r="K25" s="1853" t="s">
        <v>31</v>
      </c>
      <c r="L25" s="1853" t="s">
        <v>31</v>
      </c>
      <c r="M25" s="1854"/>
      <c r="N25" s="1730"/>
    </row>
    <row r="26" spans="2:14" s="1727" customFormat="1" ht="14.25" customHeight="1">
      <c r="B26" s="1728" t="s">
        <v>1091</v>
      </c>
      <c r="D26" s="1853">
        <v>2022</v>
      </c>
      <c r="E26" s="1740">
        <f>SUM(G26:L26)</f>
        <v>1662</v>
      </c>
      <c r="F26" s="1853"/>
      <c r="G26" s="1853">
        <v>1262</v>
      </c>
      <c r="H26" s="1853">
        <v>395</v>
      </c>
      <c r="I26" s="1853">
        <v>5</v>
      </c>
      <c r="J26" s="1853" t="s">
        <v>31</v>
      </c>
      <c r="K26" s="1853" t="s">
        <v>31</v>
      </c>
      <c r="L26" s="1853" t="s">
        <v>31</v>
      </c>
      <c r="M26" s="1854"/>
      <c r="N26" s="1730"/>
    </row>
    <row r="27" spans="2:14" s="1727" customFormat="1" ht="14.25" customHeight="1">
      <c r="B27" s="1729"/>
      <c r="D27" s="1853">
        <v>2023</v>
      </c>
      <c r="E27" s="1740">
        <f>SUM(G27:L27)</f>
        <v>1714</v>
      </c>
      <c r="F27" s="1853"/>
      <c r="G27" s="1853">
        <v>1077</v>
      </c>
      <c r="H27" s="1853">
        <v>598</v>
      </c>
      <c r="I27" s="1853">
        <v>38</v>
      </c>
      <c r="J27" s="1853">
        <v>1</v>
      </c>
      <c r="K27" s="1853" t="s">
        <v>31</v>
      </c>
      <c r="L27" s="1853" t="s">
        <v>31</v>
      </c>
      <c r="M27" s="1854"/>
      <c r="N27" s="1730"/>
    </row>
    <row r="28" spans="2:14" s="1727" customFormat="1" ht="14.25" customHeight="1">
      <c r="B28" s="1729"/>
      <c r="D28" s="1853"/>
      <c r="E28" s="1740"/>
      <c r="F28" s="1853"/>
      <c r="G28" s="1853"/>
      <c r="H28" s="1853"/>
      <c r="I28" s="1853"/>
      <c r="J28" s="1853"/>
      <c r="K28" s="1853"/>
      <c r="L28" s="1853"/>
      <c r="M28" s="1854"/>
      <c r="N28" s="1730"/>
    </row>
    <row r="29" spans="2:14" s="1703" customFormat="1" ht="14.25" customHeight="1">
      <c r="B29" s="1721" t="s">
        <v>1092</v>
      </c>
      <c r="D29" s="1852">
        <v>2021</v>
      </c>
      <c r="E29" s="1853">
        <v>291</v>
      </c>
      <c r="F29" s="1853"/>
      <c r="G29" s="1853">
        <v>226</v>
      </c>
      <c r="H29" s="1853">
        <v>65</v>
      </c>
      <c r="I29" s="1853" t="s">
        <v>31</v>
      </c>
      <c r="J29" s="1853" t="s">
        <v>31</v>
      </c>
      <c r="K29" s="1853" t="s">
        <v>31</v>
      </c>
      <c r="L29" s="1853" t="s">
        <v>31</v>
      </c>
      <c r="M29" s="1854"/>
      <c r="N29" s="1733"/>
    </row>
    <row r="30" spans="2:14" s="1727" customFormat="1" ht="14.25" customHeight="1">
      <c r="B30" s="1728" t="s">
        <v>1093</v>
      </c>
      <c r="D30" s="1853">
        <v>2022</v>
      </c>
      <c r="E30" s="1740">
        <f>SUM(G30:L30)</f>
        <v>267</v>
      </c>
      <c r="F30" s="1853"/>
      <c r="G30" s="1853">
        <v>243</v>
      </c>
      <c r="H30" s="1853">
        <v>24</v>
      </c>
      <c r="I30" s="1853" t="s">
        <v>31</v>
      </c>
      <c r="J30" s="1853" t="s">
        <v>31</v>
      </c>
      <c r="K30" s="1853" t="s">
        <v>31</v>
      </c>
      <c r="L30" s="1853" t="s">
        <v>31</v>
      </c>
      <c r="M30" s="1854"/>
      <c r="N30" s="1735"/>
    </row>
    <row r="31" spans="2:14" s="1727" customFormat="1" ht="14.25" customHeight="1">
      <c r="B31" s="1729"/>
      <c r="D31" s="1853">
        <v>2023</v>
      </c>
      <c r="E31" s="1740">
        <f>SUM(G31:L31)</f>
        <v>285</v>
      </c>
      <c r="F31" s="1853"/>
      <c r="G31" s="1853">
        <v>247</v>
      </c>
      <c r="H31" s="1853">
        <v>38</v>
      </c>
      <c r="I31" s="1853" t="s">
        <v>31</v>
      </c>
      <c r="J31" s="1853" t="s">
        <v>31</v>
      </c>
      <c r="K31" s="1853" t="s">
        <v>31</v>
      </c>
      <c r="L31" s="1853" t="s">
        <v>31</v>
      </c>
      <c r="M31" s="1854"/>
      <c r="N31" s="1735"/>
    </row>
    <row r="32" spans="2:14" s="1727" customFormat="1" ht="14.25" customHeight="1">
      <c r="B32" s="1729"/>
      <c r="D32" s="1853"/>
      <c r="E32" s="1740"/>
      <c r="F32" s="1853"/>
      <c r="G32" s="1853"/>
      <c r="H32" s="1853"/>
      <c r="I32" s="1853"/>
      <c r="J32" s="1853"/>
      <c r="K32" s="1853"/>
      <c r="L32" s="1853"/>
      <c r="M32" s="1854"/>
      <c r="N32" s="1735"/>
    </row>
    <row r="33" spans="2:14" s="1727" customFormat="1" ht="14.25" customHeight="1">
      <c r="B33" s="1721" t="s">
        <v>1094</v>
      </c>
      <c r="C33" s="1731"/>
      <c r="D33" s="1852">
        <v>2021</v>
      </c>
      <c r="E33" s="1740">
        <v>1104</v>
      </c>
      <c r="F33" s="1740"/>
      <c r="G33" s="1853">
        <v>889</v>
      </c>
      <c r="H33" s="1853">
        <v>206</v>
      </c>
      <c r="I33" s="1853">
        <v>8</v>
      </c>
      <c r="J33" s="1853">
        <v>1</v>
      </c>
      <c r="K33" s="1853" t="s">
        <v>31</v>
      </c>
      <c r="L33" s="1853" t="s">
        <v>31</v>
      </c>
      <c r="M33" s="1854"/>
      <c r="N33" s="1735"/>
    </row>
    <row r="34" spans="2:14" s="1703" customFormat="1" ht="14.25" customHeight="1">
      <c r="B34" s="1728" t="s">
        <v>1095</v>
      </c>
      <c r="D34" s="1853">
        <v>2022</v>
      </c>
      <c r="E34" s="1740">
        <f>SUM(G34:L34)</f>
        <v>985</v>
      </c>
      <c r="F34" s="1853"/>
      <c r="G34" s="1853">
        <v>808</v>
      </c>
      <c r="H34" s="1853">
        <v>172</v>
      </c>
      <c r="I34" s="1853">
        <v>5</v>
      </c>
      <c r="J34" s="1853" t="s">
        <v>31</v>
      </c>
      <c r="K34" s="1853" t="s">
        <v>31</v>
      </c>
      <c r="L34" s="1853" t="s">
        <v>31</v>
      </c>
      <c r="M34" s="1854"/>
      <c r="N34" s="1732"/>
    </row>
    <row r="35" spans="2:14" s="1727" customFormat="1" ht="14.25" customHeight="1">
      <c r="B35" s="1729"/>
      <c r="D35" s="1853">
        <v>2023</v>
      </c>
      <c r="E35" s="1740">
        <f>SUM(G35:L35)</f>
        <v>1067</v>
      </c>
      <c r="F35" s="1853"/>
      <c r="G35" s="1853">
        <v>758</v>
      </c>
      <c r="H35" s="1853">
        <v>296</v>
      </c>
      <c r="I35" s="1853">
        <v>13</v>
      </c>
      <c r="J35" s="1853" t="s">
        <v>31</v>
      </c>
      <c r="K35" s="1853" t="s">
        <v>31</v>
      </c>
      <c r="L35" s="1853" t="s">
        <v>31</v>
      </c>
      <c r="M35" s="1854"/>
      <c r="N35" s="1737"/>
    </row>
    <row r="36" spans="2:14" s="1727" customFormat="1" ht="14.25" customHeight="1">
      <c r="B36" s="1729"/>
      <c r="D36" s="1853"/>
      <c r="E36" s="1740"/>
      <c r="F36" s="1853"/>
      <c r="G36" s="1853"/>
      <c r="H36" s="1853"/>
      <c r="I36" s="1853"/>
      <c r="J36" s="1853"/>
      <c r="K36" s="1853"/>
      <c r="L36" s="1853"/>
      <c r="M36" s="1854"/>
      <c r="N36" s="1737"/>
    </row>
    <row r="37" spans="2:14" s="1727" customFormat="1" ht="14.25" customHeight="1">
      <c r="B37" s="1721" t="s">
        <v>278</v>
      </c>
      <c r="C37" s="1731"/>
      <c r="D37" s="1852">
        <v>2021</v>
      </c>
      <c r="E37" s="1740">
        <v>1764</v>
      </c>
      <c r="F37" s="1740"/>
      <c r="G37" s="1853">
        <v>416</v>
      </c>
      <c r="H37" s="1853">
        <v>420</v>
      </c>
      <c r="I37" s="1853">
        <v>344</v>
      </c>
      <c r="J37" s="1853">
        <v>185</v>
      </c>
      <c r="K37" s="1853">
        <v>153</v>
      </c>
      <c r="L37" s="1853">
        <v>246</v>
      </c>
      <c r="M37" s="1854"/>
      <c r="N37" s="1737"/>
    </row>
    <row r="38" spans="2:14" s="1727" customFormat="1" ht="14.25" customHeight="1">
      <c r="B38" s="1728" t="s">
        <v>279</v>
      </c>
      <c r="D38" s="1853">
        <v>2022</v>
      </c>
      <c r="E38" s="1740">
        <f>SUM(G38:L38)</f>
        <v>1774</v>
      </c>
      <c r="F38" s="1853"/>
      <c r="G38" s="1853">
        <v>447</v>
      </c>
      <c r="H38" s="1853">
        <v>389</v>
      </c>
      <c r="I38" s="1853">
        <v>305</v>
      </c>
      <c r="J38" s="1853">
        <v>179</v>
      </c>
      <c r="K38" s="1853">
        <v>164</v>
      </c>
      <c r="L38" s="1853">
        <v>290</v>
      </c>
      <c r="M38" s="1854"/>
      <c r="N38" s="1737"/>
    </row>
    <row r="39" spans="2:14" s="1703" customFormat="1" ht="14.25" customHeight="1">
      <c r="B39" s="1729"/>
      <c r="D39" s="1853">
        <v>2023</v>
      </c>
      <c r="E39" s="1740">
        <f>SUM(G39:L39)</f>
        <v>1682</v>
      </c>
      <c r="F39" s="1853"/>
      <c r="G39" s="1853">
        <v>523</v>
      </c>
      <c r="H39" s="1853">
        <v>325</v>
      </c>
      <c r="I39" s="1853">
        <v>300</v>
      </c>
      <c r="J39" s="1853">
        <v>147</v>
      </c>
      <c r="K39" s="1853">
        <v>140</v>
      </c>
      <c r="L39" s="1853">
        <v>247</v>
      </c>
      <c r="M39" s="1854"/>
      <c r="N39" s="1738"/>
    </row>
    <row r="40" spans="2:14" s="1727" customFormat="1" ht="14.25" customHeight="1">
      <c r="B40" s="1729"/>
      <c r="D40" s="1853"/>
      <c r="E40" s="1740"/>
      <c r="F40" s="1853"/>
      <c r="G40" s="1853"/>
      <c r="H40" s="1853"/>
      <c r="I40" s="1853"/>
      <c r="J40" s="1853"/>
      <c r="K40" s="1853"/>
      <c r="L40" s="1853"/>
      <c r="M40" s="1854"/>
      <c r="N40" s="1739"/>
    </row>
    <row r="41" spans="2:14" s="1727" customFormat="1" ht="14.25" customHeight="1">
      <c r="B41" s="1721" t="s">
        <v>280</v>
      </c>
      <c r="C41" s="1731"/>
      <c r="D41" s="1852">
        <v>2021</v>
      </c>
      <c r="E41" s="1740">
        <v>3001</v>
      </c>
      <c r="F41" s="1740"/>
      <c r="G41" s="1853">
        <v>1253</v>
      </c>
      <c r="H41" s="1853">
        <v>701</v>
      </c>
      <c r="I41" s="1853">
        <v>462</v>
      </c>
      <c r="J41" s="1853">
        <v>197</v>
      </c>
      <c r="K41" s="1853">
        <v>143</v>
      </c>
      <c r="L41" s="1853">
        <v>245</v>
      </c>
      <c r="M41" s="1854"/>
      <c r="N41" s="1739"/>
    </row>
    <row r="42" spans="2:14" s="1727" customFormat="1" ht="14.25" customHeight="1">
      <c r="B42" s="1728" t="s">
        <v>281</v>
      </c>
      <c r="D42" s="1853">
        <v>2022</v>
      </c>
      <c r="E42" s="1740">
        <f>SUM(G42:L42)</f>
        <v>2528</v>
      </c>
      <c r="F42" s="1853"/>
      <c r="G42" s="1853">
        <v>1098</v>
      </c>
      <c r="H42" s="1853">
        <v>654</v>
      </c>
      <c r="I42" s="1853">
        <v>398</v>
      </c>
      <c r="J42" s="1853">
        <v>103</v>
      </c>
      <c r="K42" s="1853">
        <v>89</v>
      </c>
      <c r="L42" s="1853">
        <v>186</v>
      </c>
      <c r="M42" s="1854"/>
      <c r="N42" s="1739"/>
    </row>
    <row r="43" spans="2:14" s="1703" customFormat="1" ht="14.25" customHeight="1">
      <c r="B43" s="1729"/>
      <c r="D43" s="1853">
        <v>2023</v>
      </c>
      <c r="E43" s="1740">
        <f>SUM(G43:L43)</f>
        <v>2377</v>
      </c>
      <c r="F43" s="1853"/>
      <c r="G43" s="1853">
        <v>954</v>
      </c>
      <c r="H43" s="1853">
        <v>646</v>
      </c>
      <c r="I43" s="1853">
        <v>376</v>
      </c>
      <c r="J43" s="1853">
        <v>136</v>
      </c>
      <c r="K43" s="1853">
        <v>92</v>
      </c>
      <c r="L43" s="1853">
        <v>173</v>
      </c>
      <c r="M43" s="1854"/>
      <c r="N43" s="1738"/>
    </row>
    <row r="44" spans="2:14" s="1727" customFormat="1" ht="14.25" customHeight="1">
      <c r="B44" s="1729"/>
      <c r="D44" s="1853"/>
      <c r="E44" s="1740"/>
      <c r="F44" s="1853"/>
      <c r="G44" s="1853"/>
      <c r="H44" s="1853"/>
      <c r="I44" s="1853"/>
      <c r="J44" s="1853"/>
      <c r="K44" s="1853"/>
      <c r="L44" s="1853"/>
      <c r="M44" s="1854"/>
      <c r="N44" s="1739"/>
    </row>
    <row r="45" spans="2:14" s="1727" customFormat="1" ht="14.25" customHeight="1">
      <c r="B45" s="1721" t="s">
        <v>282</v>
      </c>
      <c r="D45" s="1852">
        <v>2021</v>
      </c>
      <c r="E45" s="1853">
        <v>285</v>
      </c>
      <c r="F45" s="1853"/>
      <c r="G45" s="1853">
        <v>97</v>
      </c>
      <c r="H45" s="1853">
        <v>58</v>
      </c>
      <c r="I45" s="1853">
        <v>39</v>
      </c>
      <c r="J45" s="1853">
        <v>19</v>
      </c>
      <c r="K45" s="1853">
        <v>18</v>
      </c>
      <c r="L45" s="1853">
        <v>54</v>
      </c>
      <c r="M45" s="1854"/>
      <c r="N45" s="1739"/>
    </row>
    <row r="46" spans="2:14" s="1727" customFormat="1" ht="14.25" customHeight="1">
      <c r="B46" s="1728" t="s">
        <v>282</v>
      </c>
      <c r="D46" s="1853">
        <v>2022</v>
      </c>
      <c r="E46" s="1740">
        <f>SUM(G46:L46)</f>
        <v>269</v>
      </c>
      <c r="F46" s="1853"/>
      <c r="G46" s="1853">
        <v>86</v>
      </c>
      <c r="H46" s="1853">
        <v>49</v>
      </c>
      <c r="I46" s="1853">
        <v>49</v>
      </c>
      <c r="J46" s="1853">
        <v>18</v>
      </c>
      <c r="K46" s="1853">
        <v>12</v>
      </c>
      <c r="L46" s="1853">
        <v>55</v>
      </c>
      <c r="M46" s="1854"/>
      <c r="N46" s="1739"/>
    </row>
    <row r="47" spans="2:14" s="1703" customFormat="1" ht="14.25" customHeight="1">
      <c r="B47" s="1729"/>
      <c r="D47" s="1853">
        <v>2023</v>
      </c>
      <c r="E47" s="1740">
        <f>SUM(G47:L47)</f>
        <v>266</v>
      </c>
      <c r="F47" s="1853"/>
      <c r="G47" s="1853">
        <v>87</v>
      </c>
      <c r="H47" s="1853">
        <v>48</v>
      </c>
      <c r="I47" s="1853">
        <v>47</v>
      </c>
      <c r="J47" s="1853">
        <v>17</v>
      </c>
      <c r="K47" s="1853">
        <v>13</v>
      </c>
      <c r="L47" s="1853">
        <v>54</v>
      </c>
      <c r="M47" s="1854"/>
      <c r="N47" s="1738"/>
    </row>
    <row r="48" spans="2:14" s="1727" customFormat="1" ht="14.25" customHeight="1">
      <c r="B48" s="1729"/>
      <c r="D48" s="1853"/>
      <c r="E48" s="1740"/>
      <c r="F48" s="1853"/>
      <c r="G48" s="1853"/>
      <c r="H48" s="1853"/>
      <c r="I48" s="1853"/>
      <c r="J48" s="1853"/>
      <c r="K48" s="1853"/>
      <c r="L48" s="1853"/>
      <c r="M48" s="1854"/>
      <c r="N48" s="1739"/>
    </row>
    <row r="49" spans="2:14" s="1727" customFormat="1" ht="14.25" customHeight="1">
      <c r="B49" s="1721" t="s">
        <v>283</v>
      </c>
      <c r="D49" s="1852">
        <v>2021</v>
      </c>
      <c r="E49" s="1853">
        <v>45</v>
      </c>
      <c r="F49" s="1853"/>
      <c r="G49" s="1853">
        <v>28</v>
      </c>
      <c r="H49" s="1853">
        <v>7</v>
      </c>
      <c r="I49" s="1853">
        <v>4</v>
      </c>
      <c r="J49" s="1853">
        <v>4</v>
      </c>
      <c r="K49" s="1853" t="s">
        <v>31</v>
      </c>
      <c r="L49" s="1853">
        <v>2</v>
      </c>
      <c r="M49" s="1854"/>
      <c r="N49" s="1739"/>
    </row>
    <row r="50" spans="2:14" s="1727" customFormat="1" ht="14.25" customHeight="1">
      <c r="B50" s="1728" t="s">
        <v>284</v>
      </c>
      <c r="D50" s="1853">
        <v>2022</v>
      </c>
      <c r="E50" s="1740">
        <f>SUM(G50:L50)</f>
        <v>40</v>
      </c>
      <c r="F50" s="1853"/>
      <c r="G50" s="1853">
        <v>27</v>
      </c>
      <c r="H50" s="1853">
        <v>10</v>
      </c>
      <c r="I50" s="1853">
        <v>2</v>
      </c>
      <c r="J50" s="1853" t="s">
        <v>31</v>
      </c>
      <c r="K50" s="1853" t="s">
        <v>31</v>
      </c>
      <c r="L50" s="1853">
        <v>1</v>
      </c>
      <c r="M50" s="1854"/>
      <c r="N50" s="1739"/>
    </row>
    <row r="51" spans="2:14" s="1703" customFormat="1" ht="14.25" customHeight="1">
      <c r="D51" s="1853">
        <v>2023</v>
      </c>
      <c r="E51" s="1740">
        <f>SUM(G51:L51)</f>
        <v>50</v>
      </c>
      <c r="F51" s="1853"/>
      <c r="G51" s="1853">
        <v>35</v>
      </c>
      <c r="H51" s="1853">
        <v>11</v>
      </c>
      <c r="I51" s="1853">
        <v>2</v>
      </c>
      <c r="J51" s="1853">
        <v>2</v>
      </c>
      <c r="K51" s="1853" t="s">
        <v>31</v>
      </c>
      <c r="L51" s="1853" t="s">
        <v>31</v>
      </c>
      <c r="M51" s="1854"/>
      <c r="N51" s="1738"/>
    </row>
    <row r="52" spans="2:14" s="1727" customFormat="1" ht="14.25" customHeight="1">
      <c r="M52" s="1854"/>
      <c r="N52" s="1739"/>
    </row>
    <row r="53" spans="2:14" s="1727" customFormat="1" ht="14.25" customHeight="1">
      <c r="M53" s="1854"/>
      <c r="N53" s="1739"/>
    </row>
    <row r="54" spans="2:14" s="1727" customFormat="1" ht="14.25" customHeight="1">
      <c r="M54" s="1854"/>
      <c r="N54" s="1739"/>
    </row>
    <row r="55" spans="2:14" s="1703" customFormat="1" ht="14.25" customHeight="1">
      <c r="M55" s="1854"/>
      <c r="N55" s="1738"/>
    </row>
    <row r="56" spans="2:14" s="1727" customFormat="1" ht="14.25" customHeight="1">
      <c r="M56" s="1854"/>
      <c r="N56" s="1739"/>
    </row>
    <row r="57" spans="2:14" s="1727" customFormat="1" ht="14.25" customHeight="1">
      <c r="M57" s="1854"/>
      <c r="N57" s="1739"/>
    </row>
    <row r="58" spans="2:14" s="1727" customFormat="1" ht="14.25" customHeight="1">
      <c r="M58" s="1854"/>
      <c r="N58" s="1739"/>
    </row>
    <row r="59" spans="2:14" s="1703" customFormat="1" ht="14.25" customHeight="1">
      <c r="M59" s="1854"/>
      <c r="N59" s="1738"/>
    </row>
    <row r="60" spans="2:14" s="1727" customFormat="1" ht="14.25" customHeight="1">
      <c r="M60" s="1854"/>
      <c r="N60" s="1739"/>
    </row>
    <row r="61" spans="2:14" s="1727" customFormat="1" ht="14.25" customHeight="1">
      <c r="M61" s="1854"/>
      <c r="N61" s="1739"/>
    </row>
    <row r="62" spans="2:14" s="1727" customFormat="1" ht="14.25" customHeight="1">
      <c r="M62" s="1854"/>
      <c r="N62" s="1739"/>
    </row>
    <row r="63" spans="2:14" s="1703" customFormat="1" ht="14.25" customHeight="1">
      <c r="M63" s="1854"/>
      <c r="N63" s="1738"/>
    </row>
    <row r="64" spans="2:14" s="1703" customFormat="1" ht="14.25" customHeight="1">
      <c r="M64" s="1854"/>
      <c r="N64" s="1732"/>
    </row>
    <row r="65" spans="2:14" s="1727" customFormat="1" ht="14.25" customHeight="1">
      <c r="M65" s="1854"/>
      <c r="N65" s="1735"/>
    </row>
    <row r="66" spans="2:14" s="1727" customFormat="1" ht="14.25" customHeight="1">
      <c r="M66" s="1854"/>
      <c r="N66" s="1735"/>
    </row>
    <row r="67" spans="2:14" s="1727" customFormat="1" ht="14.25" customHeight="1">
      <c r="M67" s="1854"/>
      <c r="N67" s="1735"/>
    </row>
    <row r="68" spans="2:14" s="1703" customFormat="1" ht="14.25" customHeight="1">
      <c r="M68" s="1854"/>
      <c r="N68" s="1732"/>
    </row>
    <row r="69" spans="2:14" s="1727" customFormat="1" ht="14.25" customHeight="1">
      <c r="M69" s="1854"/>
      <c r="N69" s="1737"/>
    </row>
    <row r="70" spans="2:14" s="1727" customFormat="1" ht="14.25" customHeight="1">
      <c r="M70" s="1854"/>
      <c r="N70" s="1737"/>
    </row>
    <row r="71" spans="2:14" s="1727" customFormat="1" ht="14.25" customHeight="1">
      <c r="N71" s="1737"/>
    </row>
    <row r="72" spans="2:14" s="1703" customFormat="1" ht="14.25" customHeight="1">
      <c r="M72" s="1727"/>
      <c r="N72" s="1732"/>
    </row>
    <row r="73" spans="2:14" s="1727" customFormat="1" ht="14.25" customHeight="1">
      <c r="N73" s="1737"/>
    </row>
    <row r="74" spans="2:14" s="1727" customFormat="1" ht="14.25" customHeight="1">
      <c r="N74" s="1737"/>
    </row>
    <row r="75" spans="2:14" s="1727" customFormat="1" ht="14.25" customHeight="1">
      <c r="M75" s="1703"/>
      <c r="N75" s="1737"/>
    </row>
    <row r="76" spans="2:14" s="1703" customFormat="1" ht="14.25" customHeight="1">
      <c r="M76" s="1727"/>
      <c r="N76" s="1732"/>
    </row>
    <row r="77" spans="2:14" s="1727" customFormat="1" ht="14.25" customHeight="1"/>
    <row r="78" spans="2:14" s="1727" customFormat="1" ht="14.25" customHeight="1"/>
    <row r="79" spans="2:14" s="1727" customFormat="1" ht="14.25" customHeight="1">
      <c r="M79" s="1703"/>
    </row>
    <row r="80" spans="2:14" s="1703" customFormat="1" ht="14.25" customHeight="1">
      <c r="B80" s="1855"/>
      <c r="M80" s="1727"/>
      <c r="N80" s="1856"/>
    </row>
    <row r="81" spans="1:13" ht="2.25" customHeight="1" thickBot="1">
      <c r="B81" s="1741"/>
      <c r="C81" s="1741"/>
      <c r="D81" s="1742"/>
      <c r="E81" s="1743"/>
      <c r="F81" s="1743"/>
      <c r="G81" s="1743"/>
      <c r="H81" s="1743"/>
      <c r="I81" s="1743"/>
      <c r="J81" s="1743"/>
      <c r="K81" s="1743"/>
      <c r="L81" s="1743"/>
      <c r="M81" s="1743"/>
    </row>
    <row r="82" spans="1:13" s="1746" customFormat="1" ht="15" customHeight="1">
      <c r="A82" s="1744"/>
      <c r="B82" s="1745" t="s">
        <v>1254</v>
      </c>
      <c r="D82" s="1747"/>
      <c r="G82" s="1748"/>
      <c r="H82" s="1748"/>
      <c r="M82" s="1749" t="s">
        <v>32</v>
      </c>
    </row>
    <row r="83" spans="1:13" s="1746" customFormat="1" ht="12" customHeight="1">
      <c r="D83" s="1747"/>
      <c r="G83" s="1750"/>
      <c r="H83" s="1750"/>
      <c r="M83" s="1751" t="s">
        <v>33</v>
      </c>
    </row>
    <row r="84" spans="1:13" s="1752" customFormat="1" ht="12" customHeight="1">
      <c r="B84" s="1753" t="s">
        <v>1255</v>
      </c>
      <c r="D84" s="1754"/>
      <c r="M84" s="1749"/>
    </row>
    <row r="85" spans="1:13" s="1752" customFormat="1" ht="12" customHeight="1">
      <c r="B85" s="1755" t="s">
        <v>1256</v>
      </c>
      <c r="D85" s="1754"/>
      <c r="M85" s="1756"/>
    </row>
  </sheetData>
  <mergeCells count="6">
    <mergeCell ref="G6:M6"/>
    <mergeCell ref="G7:M7"/>
    <mergeCell ref="H8:I8"/>
    <mergeCell ref="J8:K8"/>
    <mergeCell ref="H9:I9"/>
    <mergeCell ref="J9:K9"/>
  </mergeCell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DEF8-C6A5-4FEB-9638-A778A39EF224}">
  <sheetPr>
    <tabColor rgb="FF00B050"/>
  </sheetPr>
  <dimension ref="A1:O79"/>
  <sheetViews>
    <sheetView showGridLines="0" view="pageBreakPreview" zoomScaleNormal="100" workbookViewId="0">
      <selection activeCell="H23" sqref="H23"/>
    </sheetView>
  </sheetViews>
  <sheetFormatPr defaultColWidth="8.42578125" defaultRowHeight="16.5"/>
  <cols>
    <col min="1" max="1" width="1.5703125" style="1757" customWidth="1"/>
    <col min="2" max="2" width="11.85546875" style="1757" customWidth="1"/>
    <col min="3" max="3" width="19.85546875" style="1757" customWidth="1"/>
    <col min="4" max="4" width="15.85546875" style="1797" customWidth="1"/>
    <col min="5" max="6" width="18.5703125" style="1757" customWidth="1"/>
    <col min="7" max="7" width="22.85546875" style="1798" customWidth="1"/>
    <col min="8" max="8" width="1.42578125" style="1757" customWidth="1"/>
    <col min="9" max="9" width="0.5703125" style="1757" customWidth="1"/>
    <col min="10" max="10" width="0.85546875" style="1757" customWidth="1"/>
    <col min="11" max="16384" width="8.42578125" style="1757"/>
  </cols>
  <sheetData>
    <row r="1" spans="1:15" ht="15" customHeight="1"/>
    <row r="2" spans="1:15" ht="17.25" customHeight="1">
      <c r="B2" s="1758" t="s">
        <v>167</v>
      </c>
      <c r="C2" s="1759" t="s">
        <v>1260</v>
      </c>
      <c r="D2" s="1760"/>
      <c r="E2" s="1761"/>
      <c r="F2" s="1761"/>
      <c r="G2" s="1758"/>
      <c r="H2" s="1761"/>
    </row>
    <row r="3" spans="1:15" ht="17.25" customHeight="1">
      <c r="B3" s="1799" t="s">
        <v>168</v>
      </c>
      <c r="C3" s="1763" t="s">
        <v>288</v>
      </c>
      <c r="D3" s="1764"/>
      <c r="E3" s="1761"/>
      <c r="F3" s="1761"/>
      <c r="G3" s="1758"/>
      <c r="H3" s="1761"/>
    </row>
    <row r="4" spans="1:15" s="1800" customFormat="1" ht="15" customHeight="1">
      <c r="C4" s="1763" t="s">
        <v>1261</v>
      </c>
      <c r="D4" s="1764"/>
      <c r="G4" s="1762"/>
    </row>
    <row r="5" spans="1:15" ht="7.5" customHeight="1" thickBot="1">
      <c r="A5" s="1801"/>
    </row>
    <row r="6" spans="1:15" ht="7.5" customHeight="1" thickTop="1">
      <c r="A6" s="1802"/>
      <c r="B6" s="1803"/>
      <c r="C6" s="1802"/>
      <c r="D6" s="1804"/>
      <c r="E6" s="1805"/>
      <c r="F6" s="1805"/>
      <c r="G6" s="1806"/>
      <c r="H6" s="1803" t="s">
        <v>57</v>
      </c>
    </row>
    <row r="7" spans="1:15" ht="15.75" customHeight="1">
      <c r="B7" s="1807" t="s">
        <v>58</v>
      </c>
      <c r="C7" s="1808"/>
      <c r="D7" s="1809" t="s">
        <v>3</v>
      </c>
      <c r="E7" s="1810" t="s">
        <v>4</v>
      </c>
      <c r="F7" s="1811" t="s">
        <v>289</v>
      </c>
      <c r="G7" s="1812" t="s">
        <v>290</v>
      </c>
      <c r="H7" s="1813"/>
    </row>
    <row r="8" spans="1:15" ht="15.75" customHeight="1">
      <c r="B8" s="1814" t="s">
        <v>60</v>
      </c>
      <c r="C8" s="1808"/>
      <c r="D8" s="1815" t="s">
        <v>8</v>
      </c>
      <c r="E8" s="1816" t="s">
        <v>9</v>
      </c>
      <c r="F8" s="1816" t="s">
        <v>291</v>
      </c>
      <c r="G8" s="1816" t="s">
        <v>292</v>
      </c>
      <c r="H8" s="1813"/>
    </row>
    <row r="9" spans="1:15" ht="7.5" customHeight="1">
      <c r="A9" s="1817"/>
      <c r="B9" s="1818"/>
      <c r="C9" s="1818"/>
      <c r="D9" s="1819"/>
      <c r="E9" s="1820"/>
      <c r="F9" s="1821"/>
      <c r="G9" s="1820"/>
      <c r="H9" s="1822" t="s">
        <v>57</v>
      </c>
    </row>
    <row r="10" spans="1:15" ht="7.5" customHeight="1">
      <c r="B10" s="1823"/>
      <c r="C10" s="1823"/>
      <c r="D10" s="1815"/>
      <c r="E10" s="1824"/>
      <c r="F10" s="1808"/>
      <c r="G10" s="1824"/>
      <c r="H10" s="1825"/>
    </row>
    <row r="11" spans="1:15" ht="24.75" customHeight="1">
      <c r="B11" s="1826" t="s">
        <v>65</v>
      </c>
      <c r="C11" s="1808"/>
      <c r="D11" s="1827">
        <v>2021</v>
      </c>
      <c r="E11" s="1828">
        <f>SUM(F11,G11)</f>
        <v>4722</v>
      </c>
      <c r="F11" s="1828">
        <f t="shared" ref="F11:G13" si="0">SUM(F15,F19,F23,F27,F31)</f>
        <v>3866</v>
      </c>
      <c r="G11" s="1828">
        <f t="shared" si="0"/>
        <v>856</v>
      </c>
    </row>
    <row r="12" spans="1:15" ht="24.75" customHeight="1">
      <c r="B12" s="1829" t="s">
        <v>9</v>
      </c>
      <c r="C12" s="1808"/>
      <c r="D12" s="1827">
        <v>2022</v>
      </c>
      <c r="E12" s="1828">
        <f>SUM(F12,G12)</f>
        <v>4453</v>
      </c>
      <c r="F12" s="1828">
        <f t="shared" si="0"/>
        <v>3566</v>
      </c>
      <c r="G12" s="1828">
        <f t="shared" si="0"/>
        <v>887</v>
      </c>
    </row>
    <row r="13" spans="1:15" ht="24.75" customHeight="1">
      <c r="B13" s="1823"/>
      <c r="C13" s="1808"/>
      <c r="D13" s="1827">
        <v>2023</v>
      </c>
      <c r="E13" s="1828">
        <f>SUM(F13,G13)</f>
        <v>4005</v>
      </c>
      <c r="F13" s="1828">
        <f t="shared" si="0"/>
        <v>3255</v>
      </c>
      <c r="G13" s="1828">
        <f t="shared" si="0"/>
        <v>750</v>
      </c>
    </row>
    <row r="14" spans="1:15" ht="15" customHeight="1">
      <c r="B14" s="1823"/>
      <c r="C14" s="1808"/>
      <c r="D14" s="1830"/>
      <c r="E14" s="1831"/>
      <c r="F14" s="1832"/>
      <c r="G14" s="1832"/>
      <c r="K14" s="1833"/>
      <c r="L14" s="1833"/>
      <c r="M14" s="1833"/>
      <c r="N14" s="1833"/>
      <c r="O14" s="1833"/>
    </row>
    <row r="15" spans="1:15" ht="24.75" customHeight="1">
      <c r="B15" s="1834" t="s">
        <v>293</v>
      </c>
      <c r="C15" s="1808"/>
      <c r="D15" s="1830">
        <v>2021</v>
      </c>
      <c r="E15" s="1831">
        <f>SUM(F15,G15)</f>
        <v>250</v>
      </c>
      <c r="F15" s="1831">
        <v>250</v>
      </c>
      <c r="G15" s="1831" t="s">
        <v>31</v>
      </c>
    </row>
    <row r="16" spans="1:15" s="1833" customFormat="1" ht="24.75" customHeight="1">
      <c r="B16" s="1835" t="s">
        <v>175</v>
      </c>
      <c r="C16" s="1836"/>
      <c r="D16" s="1830">
        <v>2022</v>
      </c>
      <c r="E16" s="1831">
        <f>SUM(F16,G16)</f>
        <v>229</v>
      </c>
      <c r="F16" s="1831">
        <v>229</v>
      </c>
      <c r="G16" s="1831" t="s">
        <v>31</v>
      </c>
      <c r="K16" s="1757"/>
      <c r="L16" s="1757"/>
      <c r="M16" s="1757"/>
      <c r="N16" s="1757"/>
      <c r="O16" s="1757"/>
    </row>
    <row r="17" spans="2:7" ht="24.75" customHeight="1">
      <c r="B17" s="1834"/>
      <c r="C17" s="1808"/>
      <c r="D17" s="1830">
        <v>2023</v>
      </c>
      <c r="E17" s="1831">
        <f>SUM(F17,G17)</f>
        <v>224</v>
      </c>
      <c r="F17" s="1831">
        <v>224</v>
      </c>
      <c r="G17" s="1831" t="s">
        <v>31</v>
      </c>
    </row>
    <row r="18" spans="2:7" ht="15" customHeight="1">
      <c r="B18" s="1834"/>
      <c r="C18" s="1808"/>
      <c r="D18" s="1830"/>
      <c r="E18" s="1831"/>
      <c r="F18" s="1831"/>
      <c r="G18" s="1831"/>
    </row>
    <row r="19" spans="2:7" ht="24.75" customHeight="1">
      <c r="B19" s="1834" t="s">
        <v>294</v>
      </c>
      <c r="C19" s="1808"/>
      <c r="D19" s="1830">
        <v>2021</v>
      </c>
      <c r="E19" s="1831">
        <f>SUM(F19,G19)</f>
        <v>767</v>
      </c>
      <c r="F19" s="1831">
        <v>760</v>
      </c>
      <c r="G19" s="1831">
        <v>7</v>
      </c>
    </row>
    <row r="20" spans="2:7" ht="24.75" customHeight="1">
      <c r="B20" s="1835" t="s">
        <v>295</v>
      </c>
      <c r="C20" s="1808"/>
      <c r="D20" s="1830">
        <v>2022</v>
      </c>
      <c r="E20" s="1831">
        <f>SUM(F20,G20)</f>
        <v>713</v>
      </c>
      <c r="F20" s="1831">
        <v>706</v>
      </c>
      <c r="G20" s="1831">
        <v>7</v>
      </c>
    </row>
    <row r="21" spans="2:7" ht="24.75" customHeight="1">
      <c r="B21" s="1834"/>
      <c r="C21" s="1808"/>
      <c r="D21" s="1830">
        <v>2023</v>
      </c>
      <c r="E21" s="1831">
        <f>SUM(F21,G21)</f>
        <v>682</v>
      </c>
      <c r="F21" s="1831">
        <v>675</v>
      </c>
      <c r="G21" s="1831">
        <v>7</v>
      </c>
    </row>
    <row r="22" spans="2:7" ht="15" customHeight="1">
      <c r="B22" s="1834"/>
      <c r="C22" s="1808"/>
      <c r="D22" s="1830"/>
      <c r="E22" s="1831"/>
      <c r="F22" s="1831"/>
      <c r="G22" s="1831"/>
    </row>
    <row r="23" spans="2:7" ht="24.75" customHeight="1">
      <c r="B23" s="1834" t="s">
        <v>296</v>
      </c>
      <c r="C23" s="1808"/>
      <c r="D23" s="1830">
        <v>2021</v>
      </c>
      <c r="E23" s="1831">
        <f>SUM(F23,G23)</f>
        <v>1389</v>
      </c>
      <c r="F23" s="1831">
        <v>1163</v>
      </c>
      <c r="G23" s="1831">
        <v>226</v>
      </c>
    </row>
    <row r="24" spans="2:7" ht="24.75" customHeight="1">
      <c r="B24" s="1835" t="s">
        <v>297</v>
      </c>
      <c r="C24" s="1808"/>
      <c r="D24" s="1830">
        <v>2022</v>
      </c>
      <c r="E24" s="1831">
        <f>SUM(F24,G24)</f>
        <v>1411</v>
      </c>
      <c r="F24" s="1831">
        <v>1146</v>
      </c>
      <c r="G24" s="1831">
        <v>265</v>
      </c>
    </row>
    <row r="25" spans="2:7" ht="24.75" customHeight="1">
      <c r="B25" s="1834"/>
      <c r="C25" s="1808"/>
      <c r="D25" s="1830">
        <v>2023</v>
      </c>
      <c r="E25" s="1831">
        <f>SUM(F25,G25)</f>
        <v>1218</v>
      </c>
      <c r="F25" s="1831">
        <v>1036</v>
      </c>
      <c r="G25" s="1831">
        <v>182</v>
      </c>
    </row>
    <row r="26" spans="2:7" ht="15" customHeight="1">
      <c r="B26" s="1834"/>
      <c r="C26" s="1808"/>
      <c r="D26" s="1830"/>
      <c r="E26" s="1831"/>
      <c r="F26" s="1831"/>
      <c r="G26" s="1831"/>
    </row>
    <row r="27" spans="2:7" ht="24.75" customHeight="1">
      <c r="B27" s="1834" t="s">
        <v>298</v>
      </c>
      <c r="C27" s="1808"/>
      <c r="D27" s="1830">
        <v>2021</v>
      </c>
      <c r="E27" s="1831">
        <f>SUM(F27,G27)</f>
        <v>365</v>
      </c>
      <c r="F27" s="1831">
        <v>185</v>
      </c>
      <c r="G27" s="1831">
        <v>180</v>
      </c>
    </row>
    <row r="28" spans="2:7" ht="24.75" customHeight="1">
      <c r="B28" s="1835" t="s">
        <v>177</v>
      </c>
      <c r="C28" s="1808"/>
      <c r="D28" s="1830">
        <v>2022</v>
      </c>
      <c r="E28" s="1831">
        <f>SUM(F28,G28)</f>
        <v>344</v>
      </c>
      <c r="F28" s="1831">
        <v>182</v>
      </c>
      <c r="G28" s="1831">
        <v>162</v>
      </c>
    </row>
    <row r="29" spans="2:7" ht="24.75" customHeight="1">
      <c r="B29" s="1834"/>
      <c r="C29" s="1808"/>
      <c r="D29" s="1830">
        <v>2023</v>
      </c>
      <c r="E29" s="1831">
        <f>SUM(F29,G29)</f>
        <v>347</v>
      </c>
      <c r="F29" s="1831">
        <v>184</v>
      </c>
      <c r="G29" s="1831">
        <v>163</v>
      </c>
    </row>
    <row r="30" spans="2:7" ht="15" customHeight="1">
      <c r="B30" s="1834"/>
      <c r="C30" s="1808"/>
      <c r="D30" s="1830"/>
      <c r="E30" s="1831"/>
      <c r="F30" s="1831"/>
      <c r="G30" s="1831"/>
    </row>
    <row r="31" spans="2:7" ht="24.75" customHeight="1">
      <c r="B31" s="1834" t="s">
        <v>299</v>
      </c>
      <c r="C31" s="1808"/>
      <c r="D31" s="1830">
        <v>2021</v>
      </c>
      <c r="E31" s="1831">
        <f>SUM(F31,G31)</f>
        <v>1951</v>
      </c>
      <c r="F31" s="1831">
        <v>1508</v>
      </c>
      <c r="G31" s="1831">
        <v>443</v>
      </c>
    </row>
    <row r="32" spans="2:7" ht="24.75" customHeight="1">
      <c r="B32" s="1835" t="s">
        <v>178</v>
      </c>
      <c r="C32" s="1808"/>
      <c r="D32" s="1830">
        <v>2022</v>
      </c>
      <c r="E32" s="1831">
        <f>SUM(F32,G32)</f>
        <v>1756</v>
      </c>
      <c r="F32" s="1831">
        <v>1303</v>
      </c>
      <c r="G32" s="1831">
        <v>453</v>
      </c>
    </row>
    <row r="33" spans="1:15" ht="24.75" customHeight="1">
      <c r="B33" s="1829"/>
      <c r="C33" s="1808"/>
      <c r="D33" s="1830">
        <v>2023</v>
      </c>
      <c r="E33" s="1831">
        <f>SUM(F33,G33)</f>
        <v>1534</v>
      </c>
      <c r="F33" s="1831">
        <v>1136</v>
      </c>
      <c r="G33" s="1831">
        <v>398</v>
      </c>
      <c r="K33" s="1746"/>
      <c r="L33" s="1746"/>
      <c r="M33" s="1746"/>
      <c r="N33" s="1746"/>
      <c r="O33" s="1746"/>
    </row>
    <row r="34" spans="1:15" ht="11.25" customHeight="1" thickBot="1">
      <c r="A34" s="1837"/>
      <c r="B34" s="1838"/>
      <c r="C34" s="1837"/>
      <c r="D34" s="1839"/>
      <c r="E34" s="1840"/>
      <c r="F34" s="1840"/>
      <c r="G34" s="1841"/>
      <c r="H34" s="1837"/>
      <c r="K34" s="1746"/>
      <c r="L34" s="1746"/>
      <c r="M34" s="1746"/>
      <c r="N34" s="1746"/>
      <c r="O34" s="1746"/>
    </row>
    <row r="35" spans="1:15" s="1746" customFormat="1" ht="15" customHeight="1">
      <c r="D35" s="1747"/>
      <c r="E35" s="1842"/>
      <c r="G35" s="1748"/>
      <c r="H35" s="1749" t="s">
        <v>32</v>
      </c>
    </row>
    <row r="36" spans="1:15" s="1746" customFormat="1" ht="12" customHeight="1">
      <c r="D36" s="1747"/>
      <c r="G36" s="1750"/>
      <c r="H36" s="1751" t="s">
        <v>33</v>
      </c>
    </row>
    <row r="37" spans="1:15">
      <c r="A37" s="1843"/>
      <c r="B37" s="1745" t="s">
        <v>1254</v>
      </c>
      <c r="C37" s="1844"/>
      <c r="D37" s="1845"/>
      <c r="E37" s="1846"/>
    </row>
    <row r="38" spans="1:15" s="1833" customFormat="1" ht="13.5" customHeight="1">
      <c r="B38" s="1753" t="s">
        <v>300</v>
      </c>
      <c r="C38" s="1847"/>
      <c r="D38" s="1848"/>
      <c r="E38" s="1849"/>
      <c r="G38" s="1850"/>
    </row>
    <row r="39" spans="1:15">
      <c r="B39" s="1851" t="s">
        <v>1262</v>
      </c>
      <c r="E39" s="1842"/>
    </row>
    <row r="43" spans="1:15">
      <c r="E43" s="1842"/>
    </row>
    <row r="47" spans="1:15">
      <c r="E47" s="1842"/>
    </row>
    <row r="51" spans="5:5">
      <c r="E51" s="1842"/>
    </row>
    <row r="55" spans="5:5">
      <c r="E55" s="1842"/>
    </row>
    <row r="59" spans="5:5">
      <c r="E59" s="1842"/>
    </row>
    <row r="63" spans="5:5">
      <c r="E63" s="1842"/>
    </row>
    <row r="67" spans="5:5">
      <c r="E67" s="1842"/>
    </row>
    <row r="71" spans="5:5">
      <c r="E71" s="1842"/>
    </row>
    <row r="75" spans="5:5">
      <c r="E75" s="1842"/>
    </row>
    <row r="79" spans="5:5">
      <c r="E79" s="1842"/>
    </row>
  </sheetData>
  <printOptions horizontalCentered="1"/>
  <pageMargins left="0.196527777777778" right="0.196527777777778" top="0.35416666666666702" bottom="0.31527777777777799" header="0.511811023622047" footer="0.511811023622047"/>
  <pageSetup paperSize="9" scale="8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F693-2B24-4394-A1A9-0D2B1F5B1BFE}">
  <sheetPr>
    <tabColor rgb="FF00B050"/>
    <pageSetUpPr fitToPage="1"/>
  </sheetPr>
  <dimension ref="A1:M79"/>
  <sheetViews>
    <sheetView showGridLines="0" view="pageBreakPreview" zoomScaleNormal="100" workbookViewId="0">
      <selection activeCell="H23" sqref="H23"/>
    </sheetView>
  </sheetViews>
  <sheetFormatPr defaultColWidth="9.140625" defaultRowHeight="16.5"/>
  <cols>
    <col min="1" max="1" width="1.42578125" style="1689" customWidth="1"/>
    <col min="2" max="2" width="11.85546875" style="1689" customWidth="1"/>
    <col min="3" max="3" width="20.5703125" style="1689" customWidth="1"/>
    <col min="4" max="4" width="10.85546875" style="1690" customWidth="1"/>
    <col min="5" max="5" width="9.42578125" style="1689" customWidth="1"/>
    <col min="6" max="6" width="2" style="1689" customWidth="1"/>
    <col min="7" max="7" width="13.85546875" style="1689" customWidth="1"/>
    <col min="8" max="8" width="16.5703125" style="1689" customWidth="1"/>
    <col min="9" max="9" width="11.5703125" style="1689" customWidth="1"/>
    <col min="10" max="10" width="11.85546875" style="1689" customWidth="1"/>
    <col min="11" max="11" width="11" style="1689" customWidth="1"/>
    <col min="12" max="12" width="1.140625" style="1689" customWidth="1"/>
    <col min="13" max="13" width="0.5703125" style="1689" customWidth="1"/>
    <col min="14" max="16384" width="9.140625" style="1689"/>
  </cols>
  <sheetData>
    <row r="1" spans="1:13" ht="15" customHeight="1">
      <c r="G1" s="1691"/>
      <c r="H1" s="1691"/>
      <c r="I1" s="1691"/>
      <c r="J1" s="1691"/>
      <c r="K1" s="1691"/>
      <c r="L1" s="1691"/>
      <c r="M1" s="1691"/>
    </row>
    <row r="2" spans="1:13" s="1757" customFormat="1" ht="17.25" customHeight="1">
      <c r="B2" s="1758" t="s">
        <v>286</v>
      </c>
      <c r="C2" s="1759" t="s">
        <v>1263</v>
      </c>
      <c r="D2" s="1760"/>
      <c r="E2" s="1761"/>
      <c r="F2" s="1761"/>
      <c r="G2" s="1761"/>
      <c r="H2" s="1761"/>
      <c r="I2" s="1758"/>
      <c r="J2" s="1761"/>
    </row>
    <row r="3" spans="1:13" s="1757" customFormat="1" ht="17.25" customHeight="1">
      <c r="B3" s="1762" t="s">
        <v>287</v>
      </c>
      <c r="C3" s="1763" t="s">
        <v>1264</v>
      </c>
      <c r="D3" s="1764"/>
      <c r="E3" s="1761"/>
      <c r="F3" s="1761"/>
      <c r="G3" s="1761"/>
      <c r="H3" s="1761"/>
      <c r="I3" s="1758"/>
      <c r="J3" s="1761"/>
    </row>
    <row r="4" spans="1:13" ht="9.75" customHeight="1" thickBot="1">
      <c r="B4" s="1696"/>
      <c r="C4" s="1696"/>
      <c r="D4" s="1697"/>
      <c r="E4" s="1696"/>
      <c r="F4" s="1696"/>
      <c r="G4" s="1696"/>
      <c r="H4" s="1696"/>
      <c r="I4" s="1698"/>
      <c r="J4" s="1698"/>
      <c r="K4" s="1698"/>
      <c r="L4" s="1698"/>
      <c r="M4" s="1698"/>
    </row>
    <row r="5" spans="1:13" ht="3.75" customHeight="1" thickTop="1">
      <c r="A5" s="1699"/>
      <c r="B5" s="1699"/>
      <c r="C5" s="1699"/>
      <c r="D5" s="1700"/>
      <c r="E5" s="1701"/>
      <c r="F5" s="1701"/>
      <c r="G5" s="1699"/>
      <c r="H5" s="1702"/>
      <c r="I5" s="1702"/>
      <c r="J5" s="1702"/>
      <c r="K5" s="1702"/>
      <c r="L5" s="1699"/>
      <c r="M5" s="1699"/>
    </row>
    <row r="6" spans="1:13" ht="15" customHeight="1">
      <c r="B6" s="1704" t="s">
        <v>169</v>
      </c>
      <c r="C6" s="1703"/>
      <c r="D6" s="1765" t="s">
        <v>3</v>
      </c>
      <c r="E6" s="1706" t="s">
        <v>4</v>
      </c>
      <c r="F6" s="1706"/>
      <c r="G6" s="1899" t="s">
        <v>58</v>
      </c>
      <c r="H6" s="1899"/>
      <c r="I6" s="1899"/>
      <c r="J6" s="1899"/>
      <c r="K6" s="1899"/>
      <c r="L6" s="1899"/>
    </row>
    <row r="7" spans="1:13" ht="15" customHeight="1">
      <c r="B7" s="1707" t="s">
        <v>170</v>
      </c>
      <c r="C7" s="1703"/>
      <c r="D7" s="1766" t="s">
        <v>8</v>
      </c>
      <c r="E7" s="1709" t="s">
        <v>9</v>
      </c>
      <c r="F7" s="1706"/>
      <c r="G7" s="1900" t="s">
        <v>60</v>
      </c>
      <c r="H7" s="1900"/>
      <c r="I7" s="1900"/>
      <c r="J7" s="1900"/>
      <c r="K7" s="1900"/>
      <c r="L7" s="1900"/>
    </row>
    <row r="8" spans="1:13" ht="18" customHeight="1">
      <c r="B8" s="1703"/>
      <c r="C8" s="1703"/>
      <c r="D8" s="1710"/>
      <c r="E8" s="1703"/>
      <c r="F8" s="1709"/>
      <c r="G8" s="1711" t="s">
        <v>944</v>
      </c>
      <c r="H8" s="1767" t="s">
        <v>945</v>
      </c>
      <c r="I8" s="1767" t="s">
        <v>946</v>
      </c>
      <c r="J8" s="1711" t="s">
        <v>947</v>
      </c>
      <c r="K8" s="1711" t="s">
        <v>948</v>
      </c>
      <c r="L8" s="1703"/>
      <c r="M8" s="1692"/>
    </row>
    <row r="9" spans="1:13" ht="18" customHeight="1">
      <c r="B9" s="1703"/>
      <c r="C9" s="1703"/>
      <c r="D9" s="1710"/>
      <c r="E9" s="1703"/>
      <c r="F9" s="1709"/>
      <c r="G9" s="1711" t="s">
        <v>949</v>
      </c>
      <c r="H9" s="1711" t="s">
        <v>950</v>
      </c>
      <c r="I9" s="1711" t="s">
        <v>951</v>
      </c>
      <c r="J9" s="1711" t="s">
        <v>952</v>
      </c>
      <c r="K9" s="1706" t="s">
        <v>953</v>
      </c>
      <c r="L9" s="1703"/>
      <c r="M9" s="1692"/>
    </row>
    <row r="10" spans="1:13" ht="18" customHeight="1">
      <c r="B10" s="1703"/>
      <c r="C10" s="1703"/>
      <c r="D10" s="1710"/>
      <c r="E10" s="1703"/>
      <c r="F10" s="1709"/>
      <c r="G10" s="1768" t="s">
        <v>175</v>
      </c>
      <c r="H10" s="1768" t="s">
        <v>295</v>
      </c>
      <c r="I10" s="1768" t="s">
        <v>297</v>
      </c>
      <c r="J10" s="1768" t="s">
        <v>177</v>
      </c>
      <c r="K10" s="1768" t="s">
        <v>178</v>
      </c>
      <c r="L10" s="1703"/>
      <c r="M10" s="1692"/>
    </row>
    <row r="11" spans="1:13" ht="3.75" customHeight="1">
      <c r="A11" s="1769"/>
      <c r="B11" s="1714"/>
      <c r="C11" s="1714"/>
      <c r="D11" s="1715"/>
      <c r="E11" s="1714"/>
      <c r="F11" s="1716"/>
      <c r="G11" s="1716"/>
      <c r="H11" s="1716"/>
      <c r="I11" s="1716"/>
      <c r="J11" s="1716"/>
      <c r="K11" s="1716"/>
      <c r="L11" s="1714"/>
      <c r="M11" s="1770"/>
    </row>
    <row r="12" spans="1:13" ht="5.25" customHeight="1">
      <c r="B12" s="1703"/>
      <c r="C12" s="1703"/>
      <c r="D12" s="1710"/>
      <c r="E12" s="1703"/>
      <c r="F12" s="1717"/>
      <c r="G12" s="1717"/>
      <c r="H12" s="1717"/>
      <c r="I12" s="1717"/>
      <c r="J12" s="1717"/>
      <c r="K12" s="1717"/>
      <c r="L12" s="1703"/>
      <c r="M12" s="1695"/>
    </row>
    <row r="13" spans="1:13" ht="19.5" customHeight="1">
      <c r="B13" s="1771" t="s">
        <v>954</v>
      </c>
      <c r="C13" s="1703"/>
      <c r="D13" s="1772">
        <v>2021</v>
      </c>
      <c r="E13" s="1773">
        <f>SUM(G13:K13)</f>
        <v>3864</v>
      </c>
      <c r="F13" s="1774"/>
      <c r="G13" s="1775">
        <v>1099</v>
      </c>
      <c r="H13" s="1775">
        <v>902</v>
      </c>
      <c r="I13" s="1775">
        <v>775</v>
      </c>
      <c r="J13" s="1775">
        <v>687</v>
      </c>
      <c r="K13" s="1775">
        <v>401</v>
      </c>
      <c r="L13" s="1772"/>
      <c r="M13" s="1776"/>
    </row>
    <row r="14" spans="1:13" s="1777" customFormat="1" ht="19.5" customHeight="1">
      <c r="B14" s="1778"/>
      <c r="C14" s="1727"/>
      <c r="D14" s="1772">
        <v>2022</v>
      </c>
      <c r="E14" s="1773">
        <f>SUM(G14:K14)</f>
        <v>3557</v>
      </c>
      <c r="F14" s="1774"/>
      <c r="G14" s="1775">
        <v>948</v>
      </c>
      <c r="H14" s="1775">
        <v>871</v>
      </c>
      <c r="I14" s="1775">
        <v>668</v>
      </c>
      <c r="J14" s="1775">
        <v>683</v>
      </c>
      <c r="K14" s="1775">
        <v>387</v>
      </c>
      <c r="L14" s="1772"/>
      <c r="M14" s="1779"/>
    </row>
    <row r="15" spans="1:13" s="1777" customFormat="1" ht="19.5" customHeight="1">
      <c r="B15" s="1778"/>
      <c r="C15" s="1727"/>
      <c r="D15" s="1772">
        <v>2023</v>
      </c>
      <c r="E15" s="1773">
        <f>SUM(G15:K15)</f>
        <v>3249</v>
      </c>
      <c r="F15" s="1774"/>
      <c r="G15" s="1775">
        <v>848</v>
      </c>
      <c r="H15" s="1775">
        <v>783</v>
      </c>
      <c r="I15" s="1775">
        <v>645</v>
      </c>
      <c r="J15" s="1775">
        <v>603</v>
      </c>
      <c r="K15" s="1775">
        <v>370</v>
      </c>
      <c r="L15" s="1772"/>
      <c r="M15" s="1779"/>
    </row>
    <row r="16" spans="1:13" s="1777" customFormat="1" ht="19.5" customHeight="1">
      <c r="B16" s="1778"/>
      <c r="C16" s="1727"/>
      <c r="D16" s="1772"/>
      <c r="E16" s="1773"/>
      <c r="F16" s="1773"/>
      <c r="G16" s="1775"/>
      <c r="H16" s="1775"/>
      <c r="I16" s="1775"/>
      <c r="J16" s="1775"/>
      <c r="K16" s="1775"/>
      <c r="L16" s="1772"/>
      <c r="M16" s="1779"/>
    </row>
    <row r="17" spans="2:13" s="1777" customFormat="1" ht="19.5" customHeight="1">
      <c r="B17" s="1771" t="s">
        <v>955</v>
      </c>
      <c r="C17" s="1727"/>
      <c r="D17" s="1772">
        <v>2021</v>
      </c>
      <c r="E17" s="1773">
        <f>SUM(G17:K17)</f>
        <v>3862</v>
      </c>
      <c r="F17" s="1773"/>
      <c r="G17" s="1775">
        <v>617</v>
      </c>
      <c r="H17" s="1775">
        <v>959</v>
      </c>
      <c r="I17" s="1775">
        <v>895</v>
      </c>
      <c r="J17" s="1775">
        <v>810</v>
      </c>
      <c r="K17" s="1775">
        <v>581</v>
      </c>
      <c r="L17" s="1772"/>
      <c r="M17" s="1779"/>
    </row>
    <row r="18" spans="2:13" s="1777" customFormat="1" ht="19.5" customHeight="1">
      <c r="B18" s="1780"/>
      <c r="C18" s="1727"/>
      <c r="D18" s="1772">
        <v>2022</v>
      </c>
      <c r="E18" s="1773">
        <f>SUM(G18:K18)</f>
        <v>3565</v>
      </c>
      <c r="F18" s="1773"/>
      <c r="G18" s="1775">
        <v>626</v>
      </c>
      <c r="H18" s="1775">
        <v>891</v>
      </c>
      <c r="I18" s="1775">
        <v>941</v>
      </c>
      <c r="J18" s="1775">
        <v>684</v>
      </c>
      <c r="K18" s="1775">
        <v>423</v>
      </c>
      <c r="L18" s="1772"/>
      <c r="M18" s="1779"/>
    </row>
    <row r="19" spans="2:13" s="1777" customFormat="1" ht="19.5" customHeight="1">
      <c r="B19" s="1780"/>
      <c r="C19" s="1727"/>
      <c r="D19" s="1772">
        <v>2023</v>
      </c>
      <c r="E19" s="1773">
        <f>SUM(G19:K19)</f>
        <v>3253</v>
      </c>
      <c r="F19" s="1773"/>
      <c r="G19" s="1775">
        <v>566</v>
      </c>
      <c r="H19" s="1775">
        <v>796</v>
      </c>
      <c r="I19" s="1775">
        <v>878</v>
      </c>
      <c r="J19" s="1775">
        <v>643</v>
      </c>
      <c r="K19" s="1775">
        <v>370</v>
      </c>
      <c r="L19" s="1772"/>
      <c r="M19" s="1779"/>
    </row>
    <row r="20" spans="2:13" s="1777" customFormat="1" ht="19.5" customHeight="1">
      <c r="B20" s="1780"/>
      <c r="C20" s="1727"/>
      <c r="D20" s="1772"/>
      <c r="E20" s="1773"/>
      <c r="F20" s="1773"/>
      <c r="G20" s="1775"/>
      <c r="H20" s="1775"/>
      <c r="I20" s="1775"/>
      <c r="J20" s="1775"/>
      <c r="K20" s="1775"/>
      <c r="L20" s="1772"/>
      <c r="M20" s="1779"/>
    </row>
    <row r="21" spans="2:13" ht="19.5" customHeight="1">
      <c r="B21" s="1771" t="s">
        <v>956</v>
      </c>
      <c r="C21" s="1703"/>
      <c r="D21" s="1772">
        <v>2021</v>
      </c>
      <c r="E21" s="1773">
        <f>SUM(G21:K21)</f>
        <v>3863</v>
      </c>
      <c r="F21" s="1774"/>
      <c r="G21" s="1775">
        <v>266</v>
      </c>
      <c r="H21" s="1775">
        <v>550</v>
      </c>
      <c r="I21" s="1775">
        <v>879</v>
      </c>
      <c r="J21" s="1775">
        <v>1183</v>
      </c>
      <c r="K21" s="1775">
        <v>985</v>
      </c>
      <c r="L21" s="1772"/>
      <c r="M21" s="1781"/>
    </row>
    <row r="22" spans="2:13" s="1777" customFormat="1" ht="19.5" customHeight="1">
      <c r="B22" s="1782"/>
      <c r="C22" s="1727"/>
      <c r="D22" s="1772">
        <v>2022</v>
      </c>
      <c r="E22" s="1773">
        <f>SUM(G22:K22)</f>
        <v>3560</v>
      </c>
      <c r="F22" s="1774"/>
      <c r="G22" s="1775">
        <v>309</v>
      </c>
      <c r="H22" s="1775">
        <v>530</v>
      </c>
      <c r="I22" s="1775">
        <v>829</v>
      </c>
      <c r="J22" s="1775">
        <v>1035</v>
      </c>
      <c r="K22" s="1775">
        <v>857</v>
      </c>
      <c r="L22" s="1772"/>
      <c r="M22" s="1779"/>
    </row>
    <row r="23" spans="2:13" s="1777" customFormat="1" ht="19.5" customHeight="1">
      <c r="B23" s="1782"/>
      <c r="C23" s="1727"/>
      <c r="D23" s="1772">
        <v>2023</v>
      </c>
      <c r="E23" s="1773">
        <f>SUM(G23:K23)</f>
        <v>3251</v>
      </c>
      <c r="F23" s="1774"/>
      <c r="G23" s="1775">
        <v>312</v>
      </c>
      <c r="H23" s="1775">
        <v>467</v>
      </c>
      <c r="I23" s="1775">
        <v>866</v>
      </c>
      <c r="J23" s="1775">
        <v>872</v>
      </c>
      <c r="K23" s="1775">
        <v>734</v>
      </c>
      <c r="L23" s="1772"/>
      <c r="M23" s="1779"/>
    </row>
    <row r="24" spans="2:13" s="1777" customFormat="1" ht="19.5" customHeight="1">
      <c r="B24" s="1782"/>
      <c r="C24" s="1727"/>
      <c r="D24" s="1772"/>
      <c r="E24" s="1773"/>
      <c r="F24" s="1773"/>
      <c r="G24" s="1775"/>
      <c r="H24" s="1775"/>
      <c r="I24" s="1775"/>
      <c r="J24" s="1775"/>
      <c r="K24" s="1775"/>
      <c r="L24" s="1772"/>
      <c r="M24" s="1779"/>
    </row>
    <row r="25" spans="2:13" ht="19.5" customHeight="1">
      <c r="B25" s="1771" t="s">
        <v>957</v>
      </c>
      <c r="C25" s="1703"/>
      <c r="D25" s="1772">
        <v>2021</v>
      </c>
      <c r="E25" s="1773">
        <f>SUM(G25:K25)</f>
        <v>3862</v>
      </c>
      <c r="F25" s="1774"/>
      <c r="G25" s="1775">
        <v>290</v>
      </c>
      <c r="H25" s="1775">
        <v>627</v>
      </c>
      <c r="I25" s="1775">
        <v>850</v>
      </c>
      <c r="J25" s="1775">
        <v>1346</v>
      </c>
      <c r="K25" s="1775">
        <v>749</v>
      </c>
      <c r="L25" s="1772"/>
      <c r="M25" s="1783"/>
    </row>
    <row r="26" spans="2:13" s="1777" customFormat="1" ht="19.5" customHeight="1">
      <c r="B26" s="1782"/>
      <c r="C26" s="1727"/>
      <c r="D26" s="1772">
        <v>2022</v>
      </c>
      <c r="E26" s="1773">
        <f>SUM(G26:K26)</f>
        <v>3562</v>
      </c>
      <c r="F26" s="1774"/>
      <c r="G26" s="1775">
        <v>226</v>
      </c>
      <c r="H26" s="1775">
        <v>554</v>
      </c>
      <c r="I26" s="1775">
        <v>810</v>
      </c>
      <c r="J26" s="1775">
        <v>1211</v>
      </c>
      <c r="K26" s="1775">
        <v>761</v>
      </c>
      <c r="L26" s="1772"/>
      <c r="M26" s="1784"/>
    </row>
    <row r="27" spans="2:13" s="1777" customFormat="1" ht="19.5" customHeight="1">
      <c r="B27" s="1782"/>
      <c r="C27" s="1727"/>
      <c r="D27" s="1772">
        <v>2023</v>
      </c>
      <c r="E27" s="1773">
        <f>SUM(G27:K27)</f>
        <v>3252</v>
      </c>
      <c r="F27" s="1774"/>
      <c r="G27" s="1775">
        <v>223</v>
      </c>
      <c r="H27" s="1775">
        <v>529</v>
      </c>
      <c r="I27" s="1775">
        <v>772</v>
      </c>
      <c r="J27" s="1775">
        <v>1096</v>
      </c>
      <c r="K27" s="1775">
        <v>632</v>
      </c>
      <c r="L27" s="1772"/>
      <c r="M27" s="1784"/>
    </row>
    <row r="28" spans="2:13" s="1777" customFormat="1" ht="19.5" customHeight="1">
      <c r="B28" s="1782"/>
      <c r="C28" s="1727"/>
      <c r="D28" s="1772"/>
      <c r="E28" s="1773"/>
      <c r="F28" s="1773"/>
      <c r="G28" s="1775"/>
      <c r="H28" s="1775"/>
      <c r="I28" s="1775"/>
      <c r="J28" s="1775"/>
      <c r="K28" s="1775"/>
      <c r="L28" s="1772"/>
      <c r="M28" s="1784"/>
    </row>
    <row r="29" spans="2:13" ht="19.5" customHeight="1">
      <c r="B29" s="1771" t="s">
        <v>958</v>
      </c>
      <c r="C29" s="1703"/>
      <c r="D29" s="1772">
        <v>2021</v>
      </c>
      <c r="E29" s="1773">
        <f>SUM(G29:K29)</f>
        <v>3862</v>
      </c>
      <c r="F29" s="1774"/>
      <c r="G29" s="1775">
        <v>406</v>
      </c>
      <c r="H29" s="1775">
        <v>689</v>
      </c>
      <c r="I29" s="1775">
        <v>1343</v>
      </c>
      <c r="J29" s="1775">
        <v>1066</v>
      </c>
      <c r="K29" s="1775">
        <v>358</v>
      </c>
      <c r="L29" s="1772"/>
      <c r="M29" s="1781"/>
    </row>
    <row r="30" spans="2:13" s="1777" customFormat="1" ht="19.5" customHeight="1">
      <c r="B30" s="1782"/>
      <c r="C30" s="1727"/>
      <c r="D30" s="1772">
        <v>2022</v>
      </c>
      <c r="E30" s="1773">
        <f>SUM(G30:K30)</f>
        <v>3561</v>
      </c>
      <c r="F30" s="1774"/>
      <c r="G30" s="1775">
        <v>394</v>
      </c>
      <c r="H30" s="1775">
        <v>720</v>
      </c>
      <c r="I30" s="1775">
        <v>1210</v>
      </c>
      <c r="J30" s="1775">
        <v>886</v>
      </c>
      <c r="K30" s="1775">
        <v>351</v>
      </c>
      <c r="L30" s="1772"/>
      <c r="M30" s="1785"/>
    </row>
    <row r="31" spans="2:13" s="1777" customFormat="1" ht="19.5" customHeight="1">
      <c r="B31" s="1782"/>
      <c r="C31" s="1727"/>
      <c r="D31" s="1772">
        <v>2023</v>
      </c>
      <c r="E31" s="1773">
        <f>SUM(G31:K31)</f>
        <v>3250</v>
      </c>
      <c r="F31" s="1774"/>
      <c r="G31" s="1775">
        <v>415</v>
      </c>
      <c r="H31" s="1775">
        <v>610</v>
      </c>
      <c r="I31" s="1775">
        <v>1037</v>
      </c>
      <c r="J31" s="1775">
        <v>860</v>
      </c>
      <c r="K31" s="1775">
        <v>328</v>
      </c>
      <c r="L31" s="1772"/>
      <c r="M31" s="1785"/>
    </row>
    <row r="32" spans="2:13" s="1777" customFormat="1" ht="19.5" customHeight="1">
      <c r="B32" s="1782"/>
      <c r="C32" s="1727"/>
      <c r="D32" s="1772"/>
      <c r="E32" s="1773"/>
      <c r="F32" s="1773"/>
      <c r="G32" s="1775"/>
      <c r="H32" s="1775"/>
      <c r="I32" s="1775"/>
      <c r="J32" s="1775"/>
      <c r="K32" s="1775"/>
      <c r="L32" s="1772"/>
      <c r="M32" s="1785"/>
    </row>
    <row r="33" spans="2:13" ht="19.5" customHeight="1">
      <c r="B33" s="1771" t="s">
        <v>959</v>
      </c>
      <c r="C33" s="1703"/>
      <c r="D33" s="1772">
        <v>2021</v>
      </c>
      <c r="E33" s="1773">
        <f>SUM(G33:K33)</f>
        <v>3860</v>
      </c>
      <c r="F33" s="1774"/>
      <c r="G33" s="1775">
        <v>272</v>
      </c>
      <c r="H33" s="1775">
        <v>475</v>
      </c>
      <c r="I33" s="1775">
        <v>758</v>
      </c>
      <c r="J33" s="1775">
        <v>1394</v>
      </c>
      <c r="K33" s="1775">
        <v>961</v>
      </c>
      <c r="L33" s="1772"/>
      <c r="M33" s="1786"/>
    </row>
    <row r="34" spans="2:13" s="1777" customFormat="1" ht="19.5" customHeight="1">
      <c r="B34" s="1782"/>
      <c r="C34" s="1727"/>
      <c r="D34" s="1772">
        <v>2022</v>
      </c>
      <c r="E34" s="1773">
        <f>SUM(G34:K34)</f>
        <v>3561</v>
      </c>
      <c r="F34" s="1774"/>
      <c r="G34" s="1775">
        <v>243</v>
      </c>
      <c r="H34" s="1775">
        <v>470</v>
      </c>
      <c r="I34" s="1775">
        <v>794</v>
      </c>
      <c r="J34" s="1775">
        <v>1252</v>
      </c>
      <c r="K34" s="1775">
        <v>802</v>
      </c>
      <c r="L34" s="1772"/>
      <c r="M34" s="1787"/>
    </row>
    <row r="35" spans="2:13" s="1777" customFormat="1" ht="19.5" customHeight="1">
      <c r="B35" s="1782"/>
      <c r="C35" s="1727"/>
      <c r="D35" s="1772">
        <v>2023</v>
      </c>
      <c r="E35" s="1773">
        <f>SUM(G35:K35)</f>
        <v>3254</v>
      </c>
      <c r="F35" s="1774"/>
      <c r="G35" s="1775">
        <v>280</v>
      </c>
      <c r="H35" s="1775">
        <v>441</v>
      </c>
      <c r="I35" s="1775">
        <v>725</v>
      </c>
      <c r="J35" s="1775">
        <v>1115</v>
      </c>
      <c r="K35" s="1775">
        <v>693</v>
      </c>
      <c r="L35" s="1772"/>
      <c r="M35" s="1787"/>
    </row>
    <row r="36" spans="2:13" s="1777" customFormat="1" ht="19.5" customHeight="1">
      <c r="B36" s="1782"/>
      <c r="C36" s="1727"/>
      <c r="D36" s="1772"/>
      <c r="E36" s="1773"/>
      <c r="F36" s="1773"/>
      <c r="G36" s="1775"/>
      <c r="H36" s="1775"/>
      <c r="I36" s="1775"/>
      <c r="J36" s="1775"/>
      <c r="K36" s="1775"/>
      <c r="L36" s="1772"/>
      <c r="M36" s="1787"/>
    </row>
    <row r="37" spans="2:13" ht="19.5" customHeight="1">
      <c r="B37" s="1771" t="s">
        <v>960</v>
      </c>
      <c r="C37" s="1703"/>
      <c r="D37" s="1772">
        <v>2021</v>
      </c>
      <c r="E37" s="1773">
        <f>SUM(G37:K37)</f>
        <v>3863</v>
      </c>
      <c r="F37" s="1774"/>
      <c r="G37" s="1775">
        <v>404</v>
      </c>
      <c r="H37" s="1775">
        <v>1044</v>
      </c>
      <c r="I37" s="1775">
        <v>1428</v>
      </c>
      <c r="J37" s="1775">
        <v>773</v>
      </c>
      <c r="K37" s="1775">
        <v>214</v>
      </c>
      <c r="L37" s="1772"/>
      <c r="M37" s="1786"/>
    </row>
    <row r="38" spans="2:13" s="1777" customFormat="1" ht="19.5" customHeight="1">
      <c r="B38" s="1782"/>
      <c r="C38" s="1727"/>
      <c r="D38" s="1772">
        <v>2022</v>
      </c>
      <c r="E38" s="1773">
        <f>SUM(G38:K38)</f>
        <v>3557</v>
      </c>
      <c r="F38" s="1774"/>
      <c r="G38" s="1775">
        <v>311</v>
      </c>
      <c r="H38" s="1775">
        <v>930</v>
      </c>
      <c r="I38" s="1775">
        <v>1305</v>
      </c>
      <c r="J38" s="1775">
        <v>797</v>
      </c>
      <c r="K38" s="1775">
        <v>214</v>
      </c>
      <c r="L38" s="1772"/>
      <c r="M38" s="1787"/>
    </row>
    <row r="39" spans="2:13" s="1777" customFormat="1" ht="19.5" customHeight="1">
      <c r="B39" s="1782"/>
      <c r="C39" s="1727"/>
      <c r="D39" s="1772">
        <v>2023</v>
      </c>
      <c r="E39" s="1773">
        <f>SUM(G39:K39)</f>
        <v>3250</v>
      </c>
      <c r="F39" s="1774"/>
      <c r="G39" s="1775">
        <v>279</v>
      </c>
      <c r="H39" s="1775">
        <v>809</v>
      </c>
      <c r="I39" s="1775">
        <v>1196</v>
      </c>
      <c r="J39" s="1775">
        <v>857</v>
      </c>
      <c r="K39" s="1775">
        <v>109</v>
      </c>
      <c r="L39" s="1772"/>
      <c r="M39" s="1787"/>
    </row>
    <row r="40" spans="2:13" s="1777" customFormat="1" ht="19.5" customHeight="1">
      <c r="B40" s="1782"/>
      <c r="C40" s="1727"/>
      <c r="D40" s="1772"/>
      <c r="E40" s="1773"/>
      <c r="F40" s="1773"/>
      <c r="G40" s="1775"/>
      <c r="H40" s="1775"/>
      <c r="I40" s="1775"/>
      <c r="J40" s="1775"/>
      <c r="K40" s="1775"/>
      <c r="L40" s="1772"/>
      <c r="M40" s="1787"/>
    </row>
    <row r="41" spans="2:13" ht="19.5" customHeight="1">
      <c r="B41" s="1771" t="s">
        <v>961</v>
      </c>
      <c r="C41" s="1703"/>
      <c r="D41" s="1772">
        <v>2021</v>
      </c>
      <c r="E41" s="1773">
        <f>SUM(G41:K41)</f>
        <v>3857</v>
      </c>
      <c r="F41" s="1774"/>
      <c r="G41" s="1775">
        <v>39</v>
      </c>
      <c r="H41" s="1775">
        <v>195</v>
      </c>
      <c r="I41" s="1775">
        <v>771</v>
      </c>
      <c r="J41" s="1775">
        <v>2052</v>
      </c>
      <c r="K41" s="1775">
        <v>800</v>
      </c>
      <c r="L41" s="1772"/>
      <c r="M41" s="1786"/>
    </row>
    <row r="42" spans="2:13" s="1777" customFormat="1" ht="19.5" customHeight="1">
      <c r="B42" s="1782"/>
      <c r="C42" s="1727"/>
      <c r="D42" s="1772">
        <v>2022</v>
      </c>
      <c r="E42" s="1773">
        <f>SUM(G42:K42)</f>
        <v>3553</v>
      </c>
      <c r="F42" s="1774"/>
      <c r="G42" s="1775">
        <v>43</v>
      </c>
      <c r="H42" s="1775">
        <v>206</v>
      </c>
      <c r="I42" s="1775">
        <v>752</v>
      </c>
      <c r="J42" s="1775">
        <v>1801</v>
      </c>
      <c r="K42" s="1775">
        <v>751</v>
      </c>
      <c r="L42" s="1772"/>
      <c r="M42" s="1787"/>
    </row>
    <row r="43" spans="2:13" s="1777" customFormat="1" ht="19.5" customHeight="1">
      <c r="B43" s="1782"/>
      <c r="C43" s="1727"/>
      <c r="D43" s="1772">
        <v>2023</v>
      </c>
      <c r="E43" s="1773">
        <f>SUM(G43:K43)</f>
        <v>3250</v>
      </c>
      <c r="F43" s="1774"/>
      <c r="G43" s="1775">
        <v>48</v>
      </c>
      <c r="H43" s="1775">
        <v>201</v>
      </c>
      <c r="I43" s="1775">
        <v>772</v>
      </c>
      <c r="J43" s="1775">
        <v>1620</v>
      </c>
      <c r="K43" s="1775">
        <v>609</v>
      </c>
      <c r="L43" s="1772"/>
      <c r="M43" s="1787"/>
    </row>
    <row r="44" spans="2:13" s="1777" customFormat="1" ht="19.5" customHeight="1">
      <c r="B44" s="1782"/>
      <c r="C44" s="1727"/>
      <c r="D44" s="1772"/>
      <c r="E44" s="1773"/>
      <c r="F44" s="1773"/>
      <c r="G44" s="1775"/>
      <c r="H44" s="1775"/>
      <c r="I44" s="1775"/>
      <c r="J44" s="1775"/>
      <c r="K44" s="1775"/>
      <c r="L44" s="1772"/>
      <c r="M44" s="1787"/>
    </row>
    <row r="45" spans="2:13" s="1777" customFormat="1" ht="19.5" customHeight="1">
      <c r="B45" s="1771" t="s">
        <v>962</v>
      </c>
      <c r="C45" s="1727"/>
      <c r="D45" s="1772">
        <v>2021</v>
      </c>
      <c r="E45" s="1773">
        <f>SUM(G45:K45)</f>
        <v>3853</v>
      </c>
      <c r="F45" s="1774"/>
      <c r="G45" s="1775">
        <v>747</v>
      </c>
      <c r="H45" s="1775">
        <v>1119</v>
      </c>
      <c r="I45" s="1775">
        <v>994</v>
      </c>
      <c r="J45" s="1775">
        <v>723</v>
      </c>
      <c r="K45" s="1775">
        <v>270</v>
      </c>
      <c r="L45" s="1772"/>
      <c r="M45" s="1787"/>
    </row>
    <row r="46" spans="2:13" s="1777" customFormat="1" ht="19.5" customHeight="1">
      <c r="B46" s="1782"/>
      <c r="C46" s="1727"/>
      <c r="D46" s="1772">
        <v>2022</v>
      </c>
      <c r="E46" s="1773">
        <f>SUM(G46:K46)</f>
        <v>3549</v>
      </c>
      <c r="F46" s="1774"/>
      <c r="G46" s="1775">
        <v>701</v>
      </c>
      <c r="H46" s="1775">
        <v>1055</v>
      </c>
      <c r="I46" s="1775">
        <v>960</v>
      </c>
      <c r="J46" s="1775">
        <v>616</v>
      </c>
      <c r="K46" s="1775">
        <v>217</v>
      </c>
      <c r="L46" s="1772"/>
      <c r="M46" s="1787"/>
    </row>
    <row r="47" spans="2:13" s="1777" customFormat="1" ht="19.5" customHeight="1">
      <c r="B47" s="1782"/>
      <c r="C47" s="1727"/>
      <c r="D47" s="1772">
        <v>2023</v>
      </c>
      <c r="E47" s="1773">
        <f>SUM(G47:K47)</f>
        <v>3250</v>
      </c>
      <c r="F47" s="1774"/>
      <c r="G47" s="1775">
        <v>631</v>
      </c>
      <c r="H47" s="1775">
        <v>1037</v>
      </c>
      <c r="I47" s="1775">
        <v>888</v>
      </c>
      <c r="J47" s="1775">
        <v>514</v>
      </c>
      <c r="K47" s="1775">
        <v>180</v>
      </c>
      <c r="L47" s="1772"/>
      <c r="M47" s="1787"/>
    </row>
    <row r="48" spans="2:13" s="1777" customFormat="1" ht="19.5" customHeight="1">
      <c r="B48" s="1782"/>
      <c r="C48" s="1727"/>
      <c r="D48" s="1772"/>
      <c r="E48" s="1773"/>
      <c r="F48" s="1773"/>
      <c r="G48" s="1775"/>
      <c r="H48" s="1775"/>
      <c r="I48" s="1775"/>
      <c r="J48" s="1775"/>
      <c r="K48" s="1775"/>
      <c r="L48" s="1772"/>
      <c r="M48" s="1787"/>
    </row>
    <row r="49" spans="1:13" ht="19.5" customHeight="1">
      <c r="B49" s="1771" t="s">
        <v>963</v>
      </c>
      <c r="C49" s="1703"/>
      <c r="D49" s="1772">
        <v>2021</v>
      </c>
      <c r="E49" s="1773">
        <f>SUM(G49:K49)</f>
        <v>3855</v>
      </c>
      <c r="F49" s="1772"/>
      <c r="G49" s="1775">
        <v>329</v>
      </c>
      <c r="H49" s="1775">
        <v>957</v>
      </c>
      <c r="I49" s="1775">
        <v>1270</v>
      </c>
      <c r="J49" s="1775">
        <v>903</v>
      </c>
      <c r="K49" s="1775">
        <v>396</v>
      </c>
      <c r="L49" s="1772"/>
      <c r="M49" s="1786"/>
    </row>
    <row r="50" spans="1:13" ht="19.5" customHeight="1">
      <c r="B50" s="1771"/>
      <c r="C50" s="1703"/>
      <c r="D50" s="1772">
        <v>2022</v>
      </c>
      <c r="E50" s="1773">
        <f>SUM(G50:K50)</f>
        <v>3557</v>
      </c>
      <c r="F50" s="1772"/>
      <c r="G50" s="1775">
        <v>308</v>
      </c>
      <c r="H50" s="1775">
        <v>954</v>
      </c>
      <c r="I50" s="1775">
        <v>1145</v>
      </c>
      <c r="J50" s="1775">
        <v>825</v>
      </c>
      <c r="K50" s="1775">
        <v>325</v>
      </c>
      <c r="L50" s="1772"/>
      <c r="M50" s="1786"/>
    </row>
    <row r="51" spans="1:13" s="1777" customFormat="1" ht="15" customHeight="1">
      <c r="B51" s="1788"/>
      <c r="D51" s="1772">
        <v>2023</v>
      </c>
      <c r="E51" s="1773">
        <f>SUM(G51:K51)</f>
        <v>3249</v>
      </c>
      <c r="F51" s="1772"/>
      <c r="G51" s="1775">
        <v>316</v>
      </c>
      <c r="H51" s="1775">
        <v>864</v>
      </c>
      <c r="I51" s="1775">
        <v>1093</v>
      </c>
      <c r="J51" s="1775">
        <v>746</v>
      </c>
      <c r="K51" s="1775">
        <v>230</v>
      </c>
      <c r="L51" s="1789"/>
      <c r="M51" s="1787"/>
    </row>
    <row r="52" spans="1:13" ht="2.25" customHeight="1" thickBot="1">
      <c r="A52" s="1743"/>
      <c r="B52" s="1741"/>
      <c r="C52" s="1741"/>
      <c r="D52" s="1742"/>
      <c r="E52" s="1743"/>
      <c r="F52" s="1743"/>
      <c r="G52" s="1743">
        <v>5270</v>
      </c>
      <c r="H52" s="1743">
        <v>8046</v>
      </c>
      <c r="I52" s="1743">
        <v>8839</v>
      </c>
      <c r="J52" s="1743">
        <v>8138</v>
      </c>
      <c r="K52" s="1743">
        <v>4597</v>
      </c>
      <c r="L52" s="1743"/>
      <c r="M52" s="1743"/>
    </row>
    <row r="53" spans="1:13" s="1752" customFormat="1" ht="16.5" customHeight="1">
      <c r="D53" s="1754"/>
      <c r="L53" s="1790" t="s">
        <v>32</v>
      </c>
    </row>
    <row r="54" spans="1:13" s="1752" customFormat="1" ht="13.5" customHeight="1">
      <c r="A54" s="1791"/>
      <c r="B54" s="1792" t="s">
        <v>1265</v>
      </c>
      <c r="C54" s="1791"/>
      <c r="D54" s="1793"/>
      <c r="L54" s="1794" t="s">
        <v>33</v>
      </c>
    </row>
    <row r="55" spans="1:13">
      <c r="A55" s="1791"/>
      <c r="B55" s="1795" t="s">
        <v>1266</v>
      </c>
      <c r="C55" s="1791"/>
      <c r="D55" s="1793"/>
      <c r="E55" s="1732"/>
    </row>
    <row r="56" spans="1:13">
      <c r="A56" s="1791"/>
      <c r="B56" s="1796" t="s">
        <v>1267</v>
      </c>
      <c r="C56" s="1791"/>
      <c r="D56" s="1793"/>
    </row>
    <row r="59" spans="1:13">
      <c r="E59" s="1732"/>
    </row>
    <row r="63" spans="1:13">
      <c r="E63" s="1732"/>
    </row>
    <row r="67" spans="5:5">
      <c r="E67" s="1732"/>
    </row>
    <row r="71" spans="5:5">
      <c r="E71" s="1732"/>
    </row>
    <row r="75" spans="5:5">
      <c r="E75" s="1732"/>
    </row>
    <row r="79" spans="5:5">
      <c r="E79" s="1732"/>
    </row>
  </sheetData>
  <mergeCells count="2">
    <mergeCell ref="G6:L6"/>
    <mergeCell ref="G7:L7"/>
  </mergeCells>
  <printOptions horizontalCentered="1"/>
  <pageMargins left="0.196527777777778" right="0.196527777777778" top="0.35416666666666702" bottom="0.31527777777777799" header="0.511811023622047" footer="0.511811023622047"/>
  <pageSetup paperSize="9" scale="81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rgb="FFFF0000"/>
  </sheetPr>
  <dimension ref="A1:M54"/>
  <sheetViews>
    <sheetView showGridLines="0" view="pageBreakPreview" zoomScale="90" zoomScaleNormal="100" zoomScaleSheetLayoutView="90" workbookViewId="0">
      <selection activeCell="C4" sqref="C4"/>
    </sheetView>
  </sheetViews>
  <sheetFormatPr defaultColWidth="8.42578125" defaultRowHeight="16.5"/>
  <cols>
    <col min="1" max="1" width="1.5703125" style="76" customWidth="1"/>
    <col min="2" max="2" width="11.85546875" style="76" customWidth="1"/>
    <col min="3" max="3" width="12.5703125" style="76" customWidth="1"/>
    <col min="4" max="4" width="14" style="1071" customWidth="1"/>
    <col min="5" max="5" width="10.7109375" style="76" customWidth="1"/>
    <col min="6" max="6" width="23.85546875" style="76" customWidth="1"/>
    <col min="7" max="7" width="11.7109375" style="76" customWidth="1"/>
    <col min="8" max="8" width="18.28515625" style="76" customWidth="1"/>
    <col min="9" max="9" width="13.7109375" style="76" customWidth="1"/>
    <col min="10" max="10" width="10.42578125" style="76" customWidth="1"/>
    <col min="11" max="11" width="1.42578125" style="76" customWidth="1"/>
    <col min="12" max="16384" width="8.42578125" style="76"/>
  </cols>
  <sheetData>
    <row r="1" spans="1:11" ht="15" customHeight="1"/>
    <row r="2" spans="1:11">
      <c r="B2" s="1054" t="s">
        <v>301</v>
      </c>
      <c r="C2" s="1055" t="s">
        <v>1209</v>
      </c>
      <c r="D2" s="1072"/>
      <c r="F2" s="1056"/>
      <c r="G2" s="1056"/>
      <c r="H2" s="1056"/>
      <c r="I2" s="1056"/>
      <c r="J2" s="1056"/>
    </row>
    <row r="3" spans="1:11">
      <c r="B3" s="1057" t="s">
        <v>302</v>
      </c>
      <c r="C3" s="1275" t="s">
        <v>1019</v>
      </c>
      <c r="D3" s="1073"/>
    </row>
    <row r="4" spans="1:11">
      <c r="C4" s="1075" t="s">
        <v>1105</v>
      </c>
      <c r="D4" s="1073"/>
    </row>
    <row r="5" spans="1:11" ht="9.9499999999999993" customHeight="1" thickBot="1"/>
    <row r="6" spans="1:11" ht="8.1" customHeight="1" thickTop="1">
      <c r="A6" s="1059"/>
      <c r="B6" s="1059"/>
      <c r="C6" s="1059"/>
      <c r="D6" s="1076"/>
      <c r="E6" s="1059"/>
      <c r="F6" s="1059"/>
      <c r="G6" s="1059"/>
      <c r="H6" s="1059"/>
      <c r="I6" s="1059"/>
      <c r="J6" s="1059"/>
      <c r="K6" s="1059"/>
    </row>
    <row r="7" spans="1:11" ht="16.5" customHeight="1">
      <c r="A7" s="77"/>
      <c r="B7" s="1077" t="s">
        <v>58</v>
      </c>
      <c r="C7" s="82"/>
      <c r="D7" s="1078" t="s">
        <v>3</v>
      </c>
      <c r="E7" s="1079" t="s">
        <v>4</v>
      </c>
      <c r="F7" s="1080" t="s">
        <v>154</v>
      </c>
      <c r="G7" s="1080" t="s">
        <v>305</v>
      </c>
      <c r="H7" s="1080" t="s">
        <v>89</v>
      </c>
      <c r="I7" s="1080" t="s">
        <v>305</v>
      </c>
      <c r="J7" s="1080" t="s">
        <v>305</v>
      </c>
      <c r="K7" s="77"/>
    </row>
    <row r="8" spans="1:11" ht="16.5" customHeight="1">
      <c r="A8" s="77"/>
      <c r="B8" s="1081" t="s">
        <v>60</v>
      </c>
      <c r="C8" s="77"/>
      <c r="D8" s="83" t="s">
        <v>8</v>
      </c>
      <c r="E8" s="1082" t="s">
        <v>9</v>
      </c>
      <c r="F8" s="1083" t="s">
        <v>47</v>
      </c>
      <c r="G8" s="1083" t="s">
        <v>306</v>
      </c>
      <c r="H8" s="1083" t="s">
        <v>307</v>
      </c>
      <c r="I8" s="1083" t="s">
        <v>308</v>
      </c>
      <c r="J8" s="1083" t="s">
        <v>309</v>
      </c>
      <c r="K8" s="77"/>
    </row>
    <row r="9" spans="1:11">
      <c r="A9" s="77"/>
      <c r="B9" s="84"/>
      <c r="C9" s="77"/>
      <c r="D9" s="83"/>
      <c r="E9" s="1084"/>
      <c r="F9" s="1085" t="s">
        <v>155</v>
      </c>
      <c r="G9" s="1085" t="s">
        <v>148</v>
      </c>
      <c r="H9" s="1083" t="s">
        <v>310</v>
      </c>
      <c r="I9" s="1083" t="s">
        <v>2</v>
      </c>
      <c r="J9" s="1085" t="s">
        <v>311</v>
      </c>
      <c r="K9" s="77"/>
    </row>
    <row r="10" spans="1:11">
      <c r="A10" s="77"/>
      <c r="B10" s="84"/>
      <c r="C10" s="77"/>
      <c r="D10" s="83"/>
      <c r="E10" s="1084"/>
      <c r="F10" s="1085" t="s">
        <v>50</v>
      </c>
      <c r="G10" s="1085" t="s">
        <v>51</v>
      </c>
      <c r="H10" s="1085" t="s">
        <v>312</v>
      </c>
      <c r="I10" s="1085" t="s">
        <v>7</v>
      </c>
      <c r="J10" s="1084" t="s">
        <v>51</v>
      </c>
      <c r="K10" s="77"/>
    </row>
    <row r="11" spans="1:11">
      <c r="A11" s="77"/>
      <c r="B11" s="84"/>
      <c r="C11" s="77"/>
      <c r="D11" s="83"/>
      <c r="E11" s="1084"/>
      <c r="F11" s="1085" t="s">
        <v>51</v>
      </c>
      <c r="G11" s="1085"/>
      <c r="H11" s="1085" t="s">
        <v>64</v>
      </c>
      <c r="I11" s="1085" t="s">
        <v>313</v>
      </c>
      <c r="J11" s="77"/>
      <c r="K11" s="77"/>
    </row>
    <row r="12" spans="1:11">
      <c r="A12" s="77"/>
      <c r="B12" s="84"/>
      <c r="C12" s="77"/>
      <c r="D12" s="83"/>
      <c r="E12" s="1084"/>
      <c r="F12" s="1085"/>
      <c r="G12" s="1085"/>
      <c r="H12" s="1085"/>
      <c r="I12" s="1085" t="s">
        <v>51</v>
      </c>
      <c r="J12" s="1084"/>
      <c r="K12" s="77"/>
    </row>
    <row r="13" spans="1:11" ht="8.1" customHeight="1">
      <c r="A13" s="1063"/>
      <c r="B13" s="1063"/>
      <c r="C13" s="1063"/>
      <c r="D13" s="1086"/>
      <c r="E13" s="1063"/>
      <c r="F13" s="1063"/>
      <c r="G13" s="1063"/>
      <c r="H13" s="1063"/>
      <c r="I13" s="1063"/>
      <c r="J13" s="1063"/>
      <c r="K13" s="1063"/>
    </row>
    <row r="14" spans="1:11" ht="8.1" customHeight="1">
      <c r="A14" s="77"/>
      <c r="B14" s="77"/>
      <c r="C14" s="77"/>
      <c r="D14" s="83"/>
      <c r="E14" s="77"/>
      <c r="F14" s="77"/>
      <c r="G14" s="77"/>
      <c r="H14" s="77"/>
      <c r="I14" s="77"/>
      <c r="J14" s="77"/>
      <c r="K14" s="77"/>
    </row>
    <row r="15" spans="1:11" ht="15" customHeight="1">
      <c r="A15" s="77"/>
      <c r="B15" s="1267" t="s">
        <v>4</v>
      </c>
      <c r="C15" s="1268"/>
      <c r="D15" s="1273">
        <v>2020</v>
      </c>
      <c r="E15" s="1587">
        <f>SUM(F15:J15)</f>
        <v>42983</v>
      </c>
      <c r="F15" s="1588">
        <f>SUM(F19,F43,F47)</f>
        <v>42809</v>
      </c>
      <c r="G15" s="1588">
        <f t="shared" ref="G15:I15" si="0">SUM(G19,G43,G47)</f>
        <v>95</v>
      </c>
      <c r="H15" s="1588">
        <f t="shared" si="0"/>
        <v>65</v>
      </c>
      <c r="I15" s="1588">
        <f t="shared" si="0"/>
        <v>14</v>
      </c>
      <c r="J15" s="1589" t="s">
        <v>31</v>
      </c>
      <c r="K15" s="77"/>
    </row>
    <row r="16" spans="1:11" ht="15" customHeight="1">
      <c r="A16" s="77"/>
      <c r="B16" s="1269" t="s">
        <v>9</v>
      </c>
      <c r="C16" s="1268"/>
      <c r="D16" s="1273">
        <v>2021</v>
      </c>
      <c r="E16" s="1587">
        <f t="shared" ref="E16:E49" si="1">SUM(F16:J16)</f>
        <v>40926</v>
      </c>
      <c r="F16" s="1588">
        <f t="shared" ref="F16:I17" si="2">SUM(F20,F44,F48)</f>
        <v>40743</v>
      </c>
      <c r="G16" s="1588">
        <f t="shared" si="2"/>
        <v>60</v>
      </c>
      <c r="H16" s="1588">
        <f t="shared" si="2"/>
        <v>104</v>
      </c>
      <c r="I16" s="1588">
        <f t="shared" si="2"/>
        <v>19</v>
      </c>
      <c r="J16" s="1589" t="s">
        <v>31</v>
      </c>
      <c r="K16" s="77"/>
    </row>
    <row r="17" spans="1:11" ht="15" customHeight="1">
      <c r="A17" s="77"/>
      <c r="B17" s="1269"/>
      <c r="C17" s="1268"/>
      <c r="D17" s="1273">
        <v>2022</v>
      </c>
      <c r="E17" s="1587">
        <f t="shared" si="1"/>
        <v>41701</v>
      </c>
      <c r="F17" s="1588">
        <f t="shared" si="2"/>
        <v>41604</v>
      </c>
      <c r="G17" s="1588">
        <f t="shared" si="2"/>
        <v>37</v>
      </c>
      <c r="H17" s="1588">
        <f t="shared" si="2"/>
        <v>40</v>
      </c>
      <c r="I17" s="1588">
        <f t="shared" si="2"/>
        <v>20</v>
      </c>
      <c r="J17" s="1589" t="s">
        <v>31</v>
      </c>
      <c r="K17" s="77"/>
    </row>
    <row r="18" spans="1:11" ht="15" customHeight="1">
      <c r="A18" s="77"/>
      <c r="B18" s="1269"/>
      <c r="C18" s="1268"/>
      <c r="D18" s="1274"/>
      <c r="E18" s="1590"/>
      <c r="F18" s="1590"/>
      <c r="G18" s="1590"/>
      <c r="H18" s="1590"/>
      <c r="I18" s="1590"/>
      <c r="J18" s="1590"/>
      <c r="K18" s="77"/>
    </row>
    <row r="19" spans="1:11" ht="15" customHeight="1">
      <c r="A19" s="77"/>
      <c r="B19" s="1266" t="s">
        <v>314</v>
      </c>
      <c r="C19" s="78"/>
      <c r="D19" s="79">
        <v>2020</v>
      </c>
      <c r="E19" s="1591">
        <f t="shared" si="1"/>
        <v>42408</v>
      </c>
      <c r="F19" s="1652">
        <f t="shared" ref="F19:I20" si="3">SUM(F23,F27,F31,F35,F39,)</f>
        <v>42271</v>
      </c>
      <c r="G19" s="1652">
        <f t="shared" si="3"/>
        <v>83</v>
      </c>
      <c r="H19" s="1652">
        <f t="shared" si="3"/>
        <v>40</v>
      </c>
      <c r="I19" s="1652">
        <f t="shared" si="3"/>
        <v>14</v>
      </c>
      <c r="J19" s="1591" t="s">
        <v>31</v>
      </c>
      <c r="K19" s="77"/>
    </row>
    <row r="20" spans="1:11" ht="15" customHeight="1">
      <c r="A20" s="77"/>
      <c r="B20" s="80" t="s">
        <v>315</v>
      </c>
      <c r="C20" s="78"/>
      <c r="D20" s="1274">
        <v>2021</v>
      </c>
      <c r="E20" s="1591">
        <f t="shared" si="1"/>
        <v>40321</v>
      </c>
      <c r="F20" s="1652">
        <f t="shared" si="3"/>
        <v>40173</v>
      </c>
      <c r="G20" s="1652">
        <f t="shared" si="3"/>
        <v>53</v>
      </c>
      <c r="H20" s="1652">
        <f t="shared" si="3"/>
        <v>76</v>
      </c>
      <c r="I20" s="1652">
        <f t="shared" si="3"/>
        <v>19</v>
      </c>
      <c r="J20" s="1591" t="s">
        <v>31</v>
      </c>
      <c r="K20" s="77"/>
    </row>
    <row r="21" spans="1:11" ht="15" customHeight="1">
      <c r="A21" s="77"/>
      <c r="B21" s="80"/>
      <c r="C21" s="78"/>
      <c r="D21" s="1274">
        <v>2022</v>
      </c>
      <c r="E21" s="1591">
        <f t="shared" si="1"/>
        <v>41236</v>
      </c>
      <c r="F21" s="1652">
        <f>SUM(F25,F29,F33,F37,F41,)</f>
        <v>41163</v>
      </c>
      <c r="G21" s="1652">
        <f t="shared" ref="G21:I21" si="4">SUM(G25,G29,G33,G37,G41,)</f>
        <v>23</v>
      </c>
      <c r="H21" s="1652">
        <f t="shared" si="4"/>
        <v>30</v>
      </c>
      <c r="I21" s="1652">
        <f t="shared" si="4"/>
        <v>20</v>
      </c>
      <c r="J21" s="1591" t="s">
        <v>31</v>
      </c>
      <c r="K21" s="77"/>
    </row>
    <row r="22" spans="1:11" ht="15" customHeight="1">
      <c r="A22" s="77"/>
      <c r="B22" s="80"/>
      <c r="C22" s="78"/>
      <c r="D22" s="1274"/>
      <c r="E22" s="1590"/>
      <c r="F22" s="1590"/>
      <c r="G22" s="1590"/>
      <c r="H22" s="1590"/>
      <c r="I22" s="1590"/>
      <c r="J22" s="1590"/>
      <c r="K22" s="77"/>
    </row>
    <row r="23" spans="1:11" ht="15" customHeight="1">
      <c r="A23" s="77"/>
      <c r="B23" s="85" t="s">
        <v>316</v>
      </c>
      <c r="C23" s="78"/>
      <c r="D23" s="79">
        <v>2020</v>
      </c>
      <c r="E23" s="1591">
        <f t="shared" si="1"/>
        <v>1887</v>
      </c>
      <c r="F23" s="1590">
        <v>1887</v>
      </c>
      <c r="G23" s="1592" t="s">
        <v>31</v>
      </c>
      <c r="H23" s="1592" t="s">
        <v>31</v>
      </c>
      <c r="I23" s="1592" t="s">
        <v>31</v>
      </c>
      <c r="J23" s="1592" t="s">
        <v>31</v>
      </c>
      <c r="K23" s="77"/>
    </row>
    <row r="24" spans="1:11" ht="15" customHeight="1">
      <c r="A24" s="77"/>
      <c r="B24" s="86" t="s">
        <v>317</v>
      </c>
      <c r="C24" s="78"/>
      <c r="D24" s="1274">
        <v>2021</v>
      </c>
      <c r="E24" s="1591">
        <f t="shared" si="1"/>
        <v>1980</v>
      </c>
      <c r="F24" s="1590">
        <v>1980</v>
      </c>
      <c r="G24" s="1590" t="s">
        <v>31</v>
      </c>
      <c r="H24" s="1592" t="s">
        <v>31</v>
      </c>
      <c r="I24" s="1592" t="s">
        <v>31</v>
      </c>
      <c r="J24" s="1592" t="s">
        <v>31</v>
      </c>
      <c r="K24" s="77"/>
    </row>
    <row r="25" spans="1:11" ht="15" customHeight="1">
      <c r="A25" s="77"/>
      <c r="B25" s="86"/>
      <c r="C25" s="78"/>
      <c r="D25" s="1274">
        <v>2022</v>
      </c>
      <c r="E25" s="1591">
        <f t="shared" si="1"/>
        <v>1798</v>
      </c>
      <c r="F25" s="1593">
        <v>1797</v>
      </c>
      <c r="G25" s="1592" t="s">
        <v>31</v>
      </c>
      <c r="H25" s="1594">
        <v>1</v>
      </c>
      <c r="I25" s="1590" t="s">
        <v>31</v>
      </c>
      <c r="J25" s="1592" t="s">
        <v>31</v>
      </c>
      <c r="K25" s="77"/>
    </row>
    <row r="26" spans="1:11" ht="15" customHeight="1">
      <c r="A26" s="77"/>
      <c r="B26" s="86"/>
      <c r="C26" s="78"/>
      <c r="D26" s="1274"/>
      <c r="E26" s="1591"/>
      <c r="F26" s="1593"/>
      <c r="G26" s="1590"/>
      <c r="H26" s="1592"/>
      <c r="I26" s="1592"/>
      <c r="J26" s="1592"/>
      <c r="K26" s="77"/>
    </row>
    <row r="27" spans="1:11" ht="15" customHeight="1">
      <c r="A27" s="77"/>
      <c r="B27" s="85" t="s">
        <v>318</v>
      </c>
      <c r="C27" s="78"/>
      <c r="D27" s="79">
        <v>2020</v>
      </c>
      <c r="E27" s="1591">
        <f t="shared" si="1"/>
        <v>29479</v>
      </c>
      <c r="F27" s="1590">
        <v>29400</v>
      </c>
      <c r="G27" s="1590">
        <v>55</v>
      </c>
      <c r="H27" s="1590">
        <v>16</v>
      </c>
      <c r="I27" s="1592">
        <v>8</v>
      </c>
      <c r="J27" s="1592" t="s">
        <v>31</v>
      </c>
      <c r="K27" s="77"/>
    </row>
    <row r="28" spans="1:11" ht="15" customHeight="1">
      <c r="A28" s="77"/>
      <c r="B28" s="86" t="s">
        <v>319</v>
      </c>
      <c r="C28" s="78"/>
      <c r="D28" s="1274">
        <v>2021</v>
      </c>
      <c r="E28" s="1591">
        <f t="shared" si="1"/>
        <v>28180</v>
      </c>
      <c r="F28" s="1590">
        <v>28131</v>
      </c>
      <c r="G28" s="1590">
        <v>22</v>
      </c>
      <c r="H28" s="1592">
        <v>13</v>
      </c>
      <c r="I28" s="1590">
        <v>14</v>
      </c>
      <c r="J28" s="1592" t="s">
        <v>31</v>
      </c>
      <c r="K28" s="77"/>
    </row>
    <row r="29" spans="1:11" ht="15" customHeight="1">
      <c r="A29" s="77"/>
      <c r="B29" s="86"/>
      <c r="C29" s="78"/>
      <c r="D29" s="1274">
        <v>2022</v>
      </c>
      <c r="E29" s="1591">
        <f t="shared" si="1"/>
        <v>29482</v>
      </c>
      <c r="F29" s="1593">
        <v>29442</v>
      </c>
      <c r="G29" s="1595">
        <v>15</v>
      </c>
      <c r="H29" s="1595">
        <v>7</v>
      </c>
      <c r="I29" s="1595">
        <v>18</v>
      </c>
      <c r="J29" s="1592" t="s">
        <v>31</v>
      </c>
      <c r="K29" s="77"/>
    </row>
    <row r="30" spans="1:11" ht="15" customHeight="1">
      <c r="A30" s="77"/>
      <c r="B30" s="86"/>
      <c r="C30" s="78"/>
      <c r="D30" s="1274"/>
      <c r="E30" s="1591"/>
      <c r="F30" s="1593"/>
      <c r="G30" s="1590"/>
      <c r="H30" s="1590"/>
      <c r="I30" s="1590"/>
      <c r="J30" s="1592"/>
      <c r="K30" s="77"/>
    </row>
    <row r="31" spans="1:11" ht="15" customHeight="1">
      <c r="A31" s="77"/>
      <c r="B31" s="85" t="s">
        <v>320</v>
      </c>
      <c r="C31" s="78"/>
      <c r="D31" s="79">
        <v>2020</v>
      </c>
      <c r="E31" s="1591">
        <f t="shared" si="1"/>
        <v>6336</v>
      </c>
      <c r="F31" s="1590">
        <v>6316</v>
      </c>
      <c r="G31" s="1590">
        <v>10</v>
      </c>
      <c r="H31" s="1590">
        <v>4</v>
      </c>
      <c r="I31" s="1590">
        <v>6</v>
      </c>
      <c r="J31" s="1592" t="s">
        <v>31</v>
      </c>
      <c r="K31" s="77"/>
    </row>
    <row r="32" spans="1:11" ht="15" customHeight="1">
      <c r="A32" s="77"/>
      <c r="B32" s="86" t="s">
        <v>321</v>
      </c>
      <c r="C32" s="78"/>
      <c r="D32" s="1274">
        <v>2021</v>
      </c>
      <c r="E32" s="1591">
        <f t="shared" si="1"/>
        <v>5917</v>
      </c>
      <c r="F32" s="1590">
        <v>5890</v>
      </c>
      <c r="G32" s="1590">
        <v>12</v>
      </c>
      <c r="H32" s="1590">
        <v>12</v>
      </c>
      <c r="I32" s="1590">
        <v>3</v>
      </c>
      <c r="J32" s="1592" t="s">
        <v>31</v>
      </c>
      <c r="K32" s="77"/>
    </row>
    <row r="33" spans="1:11" ht="15" customHeight="1">
      <c r="A33" s="77"/>
      <c r="B33" s="86"/>
      <c r="C33" s="78"/>
      <c r="D33" s="1274">
        <v>2022</v>
      </c>
      <c r="E33" s="1591">
        <f t="shared" si="1"/>
        <v>5982</v>
      </c>
      <c r="F33" s="1596">
        <v>5975</v>
      </c>
      <c r="G33" s="1597">
        <v>1</v>
      </c>
      <c r="H33" s="1597">
        <v>5</v>
      </c>
      <c r="I33" s="1597">
        <v>1</v>
      </c>
      <c r="J33" s="1592" t="s">
        <v>31</v>
      </c>
      <c r="K33" s="77"/>
    </row>
    <row r="34" spans="1:11" ht="15" customHeight="1">
      <c r="A34" s="77"/>
      <c r="B34" s="86"/>
      <c r="C34" s="78"/>
      <c r="D34" s="1274"/>
      <c r="E34" s="1591"/>
      <c r="F34" s="1596"/>
      <c r="G34" s="1596"/>
      <c r="H34" s="1596"/>
      <c r="I34" s="1596"/>
      <c r="J34" s="1592"/>
      <c r="K34" s="77"/>
    </row>
    <row r="35" spans="1:11" ht="15" customHeight="1">
      <c r="A35" s="77"/>
      <c r="B35" s="85" t="s">
        <v>322</v>
      </c>
      <c r="C35" s="78"/>
      <c r="D35" s="79">
        <v>2020</v>
      </c>
      <c r="E35" s="1591">
        <f t="shared" si="1"/>
        <v>3024</v>
      </c>
      <c r="F35" s="1590">
        <v>3009</v>
      </c>
      <c r="G35" s="1590">
        <v>9</v>
      </c>
      <c r="H35" s="1590">
        <v>6</v>
      </c>
      <c r="I35" s="1590" t="s">
        <v>31</v>
      </c>
      <c r="J35" s="1592" t="s">
        <v>31</v>
      </c>
      <c r="K35" s="77"/>
    </row>
    <row r="36" spans="1:11" ht="15" customHeight="1">
      <c r="A36" s="77"/>
      <c r="B36" s="86" t="s">
        <v>323</v>
      </c>
      <c r="C36" s="78"/>
      <c r="D36" s="1274">
        <v>2021</v>
      </c>
      <c r="E36" s="1591">
        <f t="shared" si="1"/>
        <v>2653</v>
      </c>
      <c r="F36" s="1590">
        <v>2626</v>
      </c>
      <c r="G36" s="1590">
        <v>6</v>
      </c>
      <c r="H36" s="1590">
        <v>20</v>
      </c>
      <c r="I36" s="1590">
        <v>1</v>
      </c>
      <c r="J36" s="1592" t="s">
        <v>31</v>
      </c>
      <c r="K36" s="81"/>
    </row>
    <row r="37" spans="1:11" ht="15" customHeight="1">
      <c r="A37" s="77"/>
      <c r="B37" s="86"/>
      <c r="C37" s="78"/>
      <c r="D37" s="1274">
        <v>2022</v>
      </c>
      <c r="E37" s="1591">
        <f t="shared" si="1"/>
        <v>2579</v>
      </c>
      <c r="F37" s="1598">
        <v>2568</v>
      </c>
      <c r="G37" s="1599">
        <v>2</v>
      </c>
      <c r="H37" s="1599">
        <v>8</v>
      </c>
      <c r="I37" s="1599">
        <v>1</v>
      </c>
      <c r="J37" s="1592" t="s">
        <v>31</v>
      </c>
      <c r="K37" s="81"/>
    </row>
    <row r="38" spans="1:11" ht="15" customHeight="1">
      <c r="A38" s="77"/>
      <c r="B38" s="86"/>
      <c r="C38" s="78"/>
      <c r="D38" s="1274"/>
      <c r="E38" s="1591"/>
      <c r="F38" s="1598"/>
      <c r="G38" s="1598"/>
      <c r="H38" s="1598"/>
      <c r="I38" s="1598"/>
      <c r="J38" s="1592"/>
      <c r="K38" s="81"/>
    </row>
    <row r="39" spans="1:11" ht="15" customHeight="1">
      <c r="A39" s="77"/>
      <c r="B39" s="85" t="s">
        <v>324</v>
      </c>
      <c r="C39" s="78"/>
      <c r="D39" s="79">
        <v>2020</v>
      </c>
      <c r="E39" s="1591">
        <f t="shared" si="1"/>
        <v>1682</v>
      </c>
      <c r="F39" s="1600">
        <v>1659</v>
      </c>
      <c r="G39" s="1600">
        <v>9</v>
      </c>
      <c r="H39" s="1600">
        <v>14</v>
      </c>
      <c r="I39" s="1600" t="s">
        <v>31</v>
      </c>
      <c r="J39" s="1601" t="s">
        <v>31</v>
      </c>
      <c r="K39" s="81"/>
    </row>
    <row r="40" spans="1:11" ht="15" customHeight="1">
      <c r="A40" s="77"/>
      <c r="B40" s="86" t="s">
        <v>325</v>
      </c>
      <c r="C40" s="78"/>
      <c r="D40" s="1274">
        <v>2021</v>
      </c>
      <c r="E40" s="1591">
        <f t="shared" si="1"/>
        <v>1591</v>
      </c>
      <c r="F40" s="1600">
        <v>1546</v>
      </c>
      <c r="G40" s="1600">
        <v>13</v>
      </c>
      <c r="H40" s="1600">
        <v>31</v>
      </c>
      <c r="I40" s="1600">
        <v>1</v>
      </c>
      <c r="J40" s="1592" t="s">
        <v>31</v>
      </c>
      <c r="K40" s="81"/>
    </row>
    <row r="41" spans="1:11" ht="15" customHeight="1">
      <c r="A41" s="77"/>
      <c r="B41" s="86"/>
      <c r="C41" s="78"/>
      <c r="D41" s="1274">
        <v>2022</v>
      </c>
      <c r="E41" s="1591">
        <f t="shared" si="1"/>
        <v>1395</v>
      </c>
      <c r="F41" s="1602">
        <v>1381</v>
      </c>
      <c r="G41" s="1603">
        <v>5</v>
      </c>
      <c r="H41" s="1603">
        <v>9</v>
      </c>
      <c r="I41" s="1602" t="s">
        <v>31</v>
      </c>
      <c r="J41" s="1592" t="s">
        <v>31</v>
      </c>
      <c r="K41" s="81"/>
    </row>
    <row r="42" spans="1:11" ht="15" customHeight="1">
      <c r="A42" s="77"/>
      <c r="B42" s="86"/>
      <c r="C42" s="78"/>
      <c r="D42" s="1274"/>
      <c r="E42" s="1591"/>
      <c r="F42" s="1602"/>
      <c r="G42" s="1602"/>
      <c r="H42" s="1602"/>
      <c r="I42" s="1602"/>
      <c r="J42" s="1592"/>
      <c r="K42" s="81"/>
    </row>
    <row r="43" spans="1:11" ht="15" customHeight="1">
      <c r="A43" s="77"/>
      <c r="B43" s="1266" t="s">
        <v>326</v>
      </c>
      <c r="C43" s="78"/>
      <c r="D43" s="79">
        <v>2020</v>
      </c>
      <c r="E43" s="1591">
        <f t="shared" si="1"/>
        <v>554</v>
      </c>
      <c r="F43" s="1604">
        <v>526</v>
      </c>
      <c r="G43" s="1604">
        <v>12</v>
      </c>
      <c r="H43" s="1604">
        <v>16</v>
      </c>
      <c r="I43" s="1604" t="s">
        <v>31</v>
      </c>
      <c r="J43" s="1605" t="s">
        <v>31</v>
      </c>
      <c r="K43" s="81"/>
    </row>
    <row r="44" spans="1:11" ht="15" customHeight="1">
      <c r="A44" s="77"/>
      <c r="B44" s="87" t="s">
        <v>327</v>
      </c>
      <c r="C44" s="78"/>
      <c r="D44" s="1274">
        <v>2021</v>
      </c>
      <c r="E44" s="1591">
        <f t="shared" si="1"/>
        <v>586</v>
      </c>
      <c r="F44" s="1604">
        <v>555</v>
      </c>
      <c r="G44" s="1604">
        <v>6</v>
      </c>
      <c r="H44" s="1604">
        <v>25</v>
      </c>
      <c r="I44" s="1604" t="s">
        <v>31</v>
      </c>
      <c r="J44" s="1592" t="s">
        <v>31</v>
      </c>
      <c r="K44" s="81"/>
    </row>
    <row r="45" spans="1:11" ht="15" customHeight="1">
      <c r="A45" s="77"/>
      <c r="B45" s="87"/>
      <c r="C45" s="78"/>
      <c r="D45" s="1274">
        <v>2022</v>
      </c>
      <c r="E45" s="1591">
        <f t="shared" si="1"/>
        <v>458</v>
      </c>
      <c r="F45" s="1606">
        <v>439</v>
      </c>
      <c r="G45" s="1606">
        <v>11</v>
      </c>
      <c r="H45" s="1606">
        <v>8</v>
      </c>
      <c r="I45" s="1607" t="s">
        <v>31</v>
      </c>
      <c r="J45" s="1592" t="s">
        <v>31</v>
      </c>
      <c r="K45" s="77"/>
    </row>
    <row r="46" spans="1:11" ht="15" customHeight="1">
      <c r="A46" s="77"/>
      <c r="B46" s="87"/>
      <c r="C46" s="78"/>
      <c r="D46" s="1274"/>
      <c r="E46" s="1591"/>
      <c r="F46" s="1608"/>
      <c r="G46" s="1608"/>
      <c r="H46" s="1608"/>
      <c r="I46" s="1607"/>
      <c r="J46" s="1592"/>
      <c r="K46" s="77"/>
    </row>
    <row r="47" spans="1:11" ht="15" customHeight="1">
      <c r="A47" s="77"/>
      <c r="B47" s="1270" t="s">
        <v>174</v>
      </c>
      <c r="C47" s="1268"/>
      <c r="D47" s="79">
        <v>2020</v>
      </c>
      <c r="E47" s="1591">
        <f t="shared" si="1"/>
        <v>21</v>
      </c>
      <c r="F47" s="1604">
        <v>12</v>
      </c>
      <c r="G47" s="1604" t="s">
        <v>31</v>
      </c>
      <c r="H47" s="1604">
        <v>9</v>
      </c>
      <c r="I47" s="1604" t="s">
        <v>31</v>
      </c>
      <c r="J47" s="1605" t="s">
        <v>31</v>
      </c>
      <c r="K47" s="81"/>
    </row>
    <row r="48" spans="1:11" ht="15" customHeight="1">
      <c r="A48" s="77"/>
      <c r="B48" s="1271" t="s">
        <v>178</v>
      </c>
      <c r="C48" s="1268"/>
      <c r="D48" s="1274">
        <v>2021</v>
      </c>
      <c r="E48" s="1591">
        <f t="shared" si="1"/>
        <v>19</v>
      </c>
      <c r="F48" s="1604">
        <v>15</v>
      </c>
      <c r="G48" s="1604">
        <v>1</v>
      </c>
      <c r="H48" s="1604">
        <v>3</v>
      </c>
      <c r="I48" s="1604" t="s">
        <v>31</v>
      </c>
      <c r="J48" s="1592" t="s">
        <v>31</v>
      </c>
      <c r="K48" s="81"/>
    </row>
    <row r="49" spans="1:13" ht="15" customHeight="1">
      <c r="A49" s="77"/>
      <c r="B49" s="1272"/>
      <c r="C49" s="1268"/>
      <c r="D49" s="1274">
        <v>2022</v>
      </c>
      <c r="E49" s="1591">
        <f t="shared" si="1"/>
        <v>7</v>
      </c>
      <c r="F49" s="1606">
        <v>2</v>
      </c>
      <c r="G49" s="1606">
        <v>3</v>
      </c>
      <c r="H49" s="1606">
        <v>2</v>
      </c>
      <c r="I49" s="1607" t="s">
        <v>31</v>
      </c>
      <c r="J49" s="1592" t="s">
        <v>31</v>
      </c>
      <c r="K49" s="77"/>
    </row>
    <row r="50" spans="1:13" ht="17.25" thickBot="1">
      <c r="A50" s="1060"/>
      <c r="B50" s="1064"/>
      <c r="C50" s="1065"/>
      <c r="D50" s="1074"/>
      <c r="E50" s="1065"/>
      <c r="F50" s="1065"/>
      <c r="G50" s="1065"/>
      <c r="H50" s="1065"/>
      <c r="I50" s="1065"/>
      <c r="J50" s="1065"/>
      <c r="K50" s="1065"/>
      <c r="L50" s="1058" t="s">
        <v>57</v>
      </c>
      <c r="M50" s="1058"/>
    </row>
    <row r="51" spans="1:13" s="1066" customFormat="1" ht="15" customHeight="1">
      <c r="B51" s="1067"/>
      <c r="D51" s="1087"/>
      <c r="K51" s="1068" t="s">
        <v>328</v>
      </c>
    </row>
    <row r="52" spans="1:13" s="1066" customFormat="1" ht="13.5" customHeight="1">
      <c r="D52" s="1087"/>
      <c r="K52" s="1069" t="s">
        <v>329</v>
      </c>
    </row>
    <row r="53" spans="1:13" ht="3.75" customHeight="1">
      <c r="B53" s="1070"/>
    </row>
    <row r="54" spans="1:13">
      <c r="B54" s="77"/>
    </row>
  </sheetData>
  <printOptions horizontalCentered="1"/>
  <pageMargins left="0.35433070866141736" right="0.31496062992125984" top="0.74803149606299213" bottom="0.51181102362204722" header="0.11811023622047245" footer="0.39370078740157483"/>
  <pageSetup paperSize="9" scale="73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rgb="FFFF0000"/>
  </sheetPr>
  <dimension ref="A1:M52"/>
  <sheetViews>
    <sheetView showGridLines="0" view="pageBreakPreview" zoomScale="90" zoomScaleNormal="100" zoomScaleSheetLayoutView="90" workbookViewId="0">
      <selection activeCell="O48" sqref="O48"/>
    </sheetView>
  </sheetViews>
  <sheetFormatPr defaultColWidth="8.42578125" defaultRowHeight="16.5"/>
  <cols>
    <col min="1" max="1" width="1.5703125" style="1276" customWidth="1"/>
    <col min="2" max="2" width="11.85546875" style="1276" customWidth="1"/>
    <col min="3" max="3" width="12.5703125" style="1276" customWidth="1"/>
    <col min="4" max="4" width="14" style="1277" customWidth="1"/>
    <col min="5" max="5" width="10.7109375" style="1276" customWidth="1"/>
    <col min="6" max="6" width="23.85546875" style="1276" customWidth="1"/>
    <col min="7" max="7" width="11.7109375" style="1276" customWidth="1"/>
    <col min="8" max="8" width="18.28515625" style="1276" customWidth="1"/>
    <col min="9" max="9" width="13.7109375" style="1276" customWidth="1"/>
    <col min="10" max="10" width="10.42578125" style="1276" customWidth="1"/>
    <col min="11" max="11" width="1.42578125" style="1276" customWidth="1"/>
    <col min="12" max="16384" width="8.42578125" style="1276"/>
  </cols>
  <sheetData>
    <row r="1" spans="1:11" ht="15" customHeight="1"/>
    <row r="2" spans="1:11">
      <c r="B2" s="1279" t="s">
        <v>303</v>
      </c>
      <c r="C2" s="1280" t="s">
        <v>331</v>
      </c>
      <c r="D2" s="1281"/>
      <c r="F2" s="1282"/>
      <c r="G2" s="1282"/>
      <c r="H2" s="1282"/>
      <c r="I2" s="1282"/>
      <c r="J2" s="1282"/>
    </row>
    <row r="3" spans="1:11">
      <c r="B3" s="1278"/>
      <c r="C3" s="1280" t="s">
        <v>1210</v>
      </c>
      <c r="D3" s="1281"/>
      <c r="F3" s="1282"/>
      <c r="G3" s="1282"/>
      <c r="H3" s="1282"/>
      <c r="I3" s="1282"/>
    </row>
    <row r="4" spans="1:11">
      <c r="B4" s="1283" t="s">
        <v>304</v>
      </c>
      <c r="C4" s="1275" t="s">
        <v>333</v>
      </c>
      <c r="D4" s="1284"/>
    </row>
    <row r="5" spans="1:11">
      <c r="C5" s="1367" t="s">
        <v>1211</v>
      </c>
      <c r="D5" s="1284"/>
    </row>
    <row r="6" spans="1:11" ht="9.9499999999999993" customHeight="1" thickBot="1"/>
    <row r="7" spans="1:11" ht="8.1" customHeight="1" thickTop="1">
      <c r="A7" s="1286"/>
      <c r="B7" s="1286"/>
      <c r="C7" s="1286"/>
      <c r="D7" s="1368"/>
      <c r="E7" s="1286"/>
      <c r="F7" s="1286"/>
      <c r="G7" s="1286"/>
      <c r="H7" s="1286"/>
      <c r="I7" s="1286"/>
      <c r="J7" s="1286"/>
      <c r="K7" s="1286"/>
    </row>
    <row r="8" spans="1:11" ht="16.5" customHeight="1">
      <c r="A8" s="1290"/>
      <c r="B8" s="1369" t="s">
        <v>58</v>
      </c>
      <c r="C8" s="1308"/>
      <c r="D8" s="1370" t="s">
        <v>3</v>
      </c>
      <c r="E8" s="1371" t="s">
        <v>4</v>
      </c>
      <c r="F8" s="1372" t="s">
        <v>154</v>
      </c>
      <c r="G8" s="1372" t="s">
        <v>305</v>
      </c>
      <c r="H8" s="1372" t="s">
        <v>89</v>
      </c>
      <c r="I8" s="1372" t="s">
        <v>305</v>
      </c>
      <c r="J8" s="1372" t="s">
        <v>305</v>
      </c>
      <c r="K8" s="1290"/>
    </row>
    <row r="9" spans="1:11" ht="16.5" customHeight="1">
      <c r="A9" s="1290"/>
      <c r="B9" s="1373" t="s">
        <v>60</v>
      </c>
      <c r="C9" s="1290"/>
      <c r="D9" s="1374" t="s">
        <v>8</v>
      </c>
      <c r="E9" s="1375" t="s">
        <v>9</v>
      </c>
      <c r="F9" s="1376" t="s">
        <v>47</v>
      </c>
      <c r="G9" s="1376" t="s">
        <v>306</v>
      </c>
      <c r="H9" s="1376" t="s">
        <v>307</v>
      </c>
      <c r="I9" s="1376" t="s">
        <v>308</v>
      </c>
      <c r="J9" s="1376" t="s">
        <v>309</v>
      </c>
      <c r="K9" s="1290"/>
    </row>
    <row r="10" spans="1:11">
      <c r="A10" s="1290"/>
      <c r="B10" s="1377"/>
      <c r="C10" s="1290"/>
      <c r="D10" s="1374"/>
      <c r="E10" s="1378"/>
      <c r="F10" s="1379" t="s">
        <v>155</v>
      </c>
      <c r="G10" s="1379" t="s">
        <v>148</v>
      </c>
      <c r="H10" s="1376" t="s">
        <v>310</v>
      </c>
      <c r="I10" s="1376" t="s">
        <v>2</v>
      </c>
      <c r="J10" s="1379" t="s">
        <v>311</v>
      </c>
      <c r="K10" s="1290"/>
    </row>
    <row r="11" spans="1:11">
      <c r="A11" s="1290"/>
      <c r="B11" s="1377"/>
      <c r="C11" s="1290"/>
      <c r="D11" s="1374"/>
      <c r="E11" s="1378"/>
      <c r="F11" s="1379" t="s">
        <v>50</v>
      </c>
      <c r="G11" s="1379" t="s">
        <v>51</v>
      </c>
      <c r="H11" s="1379" t="s">
        <v>312</v>
      </c>
      <c r="I11" s="1379" t="s">
        <v>7</v>
      </c>
      <c r="J11" s="1378" t="s">
        <v>51</v>
      </c>
      <c r="K11" s="1290"/>
    </row>
    <row r="12" spans="1:11">
      <c r="A12" s="1290"/>
      <c r="B12" s="1377"/>
      <c r="C12" s="1290"/>
      <c r="D12" s="1374"/>
      <c r="E12" s="1378"/>
      <c r="F12" s="1379" t="s">
        <v>51</v>
      </c>
      <c r="G12" s="1379"/>
      <c r="H12" s="1379" t="s">
        <v>64</v>
      </c>
      <c r="I12" s="1379" t="s">
        <v>313</v>
      </c>
      <c r="J12" s="1290"/>
      <c r="K12" s="1290"/>
    </row>
    <row r="13" spans="1:11">
      <c r="A13" s="1290"/>
      <c r="B13" s="1377"/>
      <c r="C13" s="1290"/>
      <c r="D13" s="1374"/>
      <c r="E13" s="1378"/>
      <c r="F13" s="1379"/>
      <c r="G13" s="1379"/>
      <c r="H13" s="1379"/>
      <c r="I13" s="1379" t="s">
        <v>51</v>
      </c>
      <c r="J13" s="1378"/>
      <c r="K13" s="1290"/>
    </row>
    <row r="14" spans="1:11" ht="8.1" customHeight="1">
      <c r="A14" s="1300"/>
      <c r="B14" s="1300"/>
      <c r="C14" s="1300"/>
      <c r="D14" s="1380"/>
      <c r="E14" s="1300"/>
      <c r="F14" s="1300"/>
      <c r="G14" s="1300"/>
      <c r="H14" s="1300"/>
      <c r="I14" s="1300"/>
      <c r="J14" s="1300"/>
      <c r="K14" s="1300"/>
    </row>
    <row r="15" spans="1:11" ht="8.1" customHeight="1">
      <c r="A15" s="1290"/>
      <c r="B15" s="1290"/>
      <c r="C15" s="1290"/>
      <c r="D15" s="1374"/>
      <c r="E15" s="1290"/>
      <c r="F15" s="1290"/>
      <c r="G15" s="1290"/>
      <c r="H15" s="1290"/>
      <c r="I15" s="1290"/>
      <c r="J15" s="1290"/>
      <c r="K15" s="1290"/>
    </row>
    <row r="16" spans="1:11" ht="15" customHeight="1">
      <c r="A16" s="1290"/>
      <c r="B16" s="1308" t="s">
        <v>4</v>
      </c>
      <c r="C16" s="1290"/>
      <c r="D16" s="1370">
        <v>2020</v>
      </c>
      <c r="E16" s="1381">
        <f>SUM(F16:J16)</f>
        <v>42099</v>
      </c>
      <c r="F16" s="1609">
        <f t="shared" ref="F16:I17" si="0">SUM(F25,F29,F33,F37,F41,F45)</f>
        <v>41965</v>
      </c>
      <c r="G16" s="1609">
        <f t="shared" si="0"/>
        <v>94</v>
      </c>
      <c r="H16" s="1609">
        <f t="shared" si="0"/>
        <v>27</v>
      </c>
      <c r="I16" s="1609">
        <f t="shared" si="0"/>
        <v>13</v>
      </c>
      <c r="J16" s="1382" t="s">
        <v>31</v>
      </c>
      <c r="K16" s="1290"/>
    </row>
    <row r="17" spans="1:11" ht="15" customHeight="1">
      <c r="A17" s="1290"/>
      <c r="B17" s="1361" t="s">
        <v>9</v>
      </c>
      <c r="C17" s="1290"/>
      <c r="D17" s="1370">
        <v>2021</v>
      </c>
      <c r="E17" s="1381">
        <f t="shared" ref="E17" si="1">SUM(F17:J17)</f>
        <v>46439</v>
      </c>
      <c r="F17" s="1609">
        <f t="shared" si="0"/>
        <v>46309</v>
      </c>
      <c r="G17" s="1609">
        <f t="shared" si="0"/>
        <v>47</v>
      </c>
      <c r="H17" s="1609">
        <f t="shared" si="0"/>
        <v>62</v>
      </c>
      <c r="I17" s="1609">
        <f t="shared" si="0"/>
        <v>21</v>
      </c>
      <c r="J17" s="1382" t="s">
        <v>31</v>
      </c>
      <c r="K17" s="1290"/>
    </row>
    <row r="18" spans="1:11" ht="15" customHeight="1">
      <c r="A18" s="1290"/>
      <c r="B18" s="1361"/>
      <c r="C18" s="1290"/>
      <c r="D18" s="1370">
        <v>2022</v>
      </c>
      <c r="E18" s="1381">
        <f>SUM(F18:J18)</f>
        <v>47859</v>
      </c>
      <c r="F18" s="1609">
        <f>SUM(F27,F31,F35,F39,F43,F47)</f>
        <v>47783</v>
      </c>
      <c r="G18" s="1609">
        <f t="shared" ref="G18:I18" si="2">SUM(G27,G31,G35,G39,G43,G47)</f>
        <v>37</v>
      </c>
      <c r="H18" s="1609">
        <f t="shared" si="2"/>
        <v>17</v>
      </c>
      <c r="I18" s="1609">
        <f t="shared" si="2"/>
        <v>22</v>
      </c>
      <c r="J18" s="1382" t="s">
        <v>31</v>
      </c>
      <c r="K18" s="1290"/>
    </row>
    <row r="19" spans="1:11" ht="15" customHeight="1">
      <c r="A19" s="1290"/>
      <c r="B19" s="1361"/>
      <c r="C19" s="1290"/>
      <c r="D19" s="1374"/>
      <c r="E19" s="1383"/>
      <c r="F19" s="1383"/>
      <c r="G19" s="1383"/>
      <c r="H19" s="1383"/>
      <c r="I19" s="1383"/>
      <c r="J19" s="1383"/>
      <c r="K19" s="1290"/>
    </row>
    <row r="20" spans="1:11" ht="15" customHeight="1">
      <c r="A20" s="1290"/>
      <c r="B20" s="1308" t="s">
        <v>334</v>
      </c>
      <c r="C20" s="1290"/>
      <c r="D20" s="1374"/>
      <c r="E20" s="1609"/>
      <c r="F20" s="1383"/>
      <c r="G20" s="1383"/>
      <c r="H20" s="1383"/>
      <c r="I20" s="1383"/>
      <c r="J20" s="1383"/>
      <c r="K20" s="1290"/>
    </row>
    <row r="21" spans="1:11" ht="15" customHeight="1">
      <c r="A21" s="1290"/>
      <c r="B21" s="1308" t="s">
        <v>335</v>
      </c>
      <c r="C21" s="1290"/>
      <c r="D21" s="1374"/>
      <c r="E21" s="1609"/>
      <c r="F21" s="1383"/>
      <c r="G21" s="1383"/>
      <c r="H21" s="1383"/>
      <c r="I21" s="1383"/>
      <c r="J21" s="1383"/>
      <c r="K21" s="1290"/>
    </row>
    <row r="22" spans="1:11" ht="15" customHeight="1">
      <c r="A22" s="1290"/>
      <c r="B22" s="1377" t="s">
        <v>336</v>
      </c>
      <c r="C22" s="1290"/>
      <c r="D22" s="1374"/>
      <c r="E22" s="1609"/>
      <c r="F22" s="1383"/>
      <c r="G22" s="1383"/>
      <c r="H22" s="1383"/>
      <c r="I22" s="1383"/>
      <c r="J22" s="1383"/>
      <c r="K22" s="1290"/>
    </row>
    <row r="23" spans="1:11" ht="15" customHeight="1">
      <c r="A23" s="1290"/>
      <c r="B23" s="1290" t="s">
        <v>337</v>
      </c>
      <c r="C23" s="1290"/>
      <c r="D23" s="1374"/>
      <c r="E23" s="1384"/>
      <c r="F23" s="1383"/>
      <c r="G23" s="1385"/>
      <c r="H23" s="1385"/>
      <c r="I23" s="1385"/>
      <c r="J23" s="1385"/>
      <c r="K23" s="1290"/>
    </row>
    <row r="24" spans="1:11" ht="15" customHeight="1">
      <c r="A24" s="1290"/>
      <c r="B24" s="1290"/>
      <c r="C24" s="1290"/>
      <c r="D24" s="1374"/>
      <c r="E24" s="1387"/>
      <c r="F24" s="1383"/>
      <c r="G24" s="1383"/>
      <c r="H24" s="1385"/>
      <c r="I24" s="1385"/>
      <c r="J24" s="1385"/>
      <c r="K24" s="1290"/>
    </row>
    <row r="25" spans="1:11" ht="15" customHeight="1">
      <c r="A25" s="1290"/>
      <c r="B25" s="1386">
        <v>4</v>
      </c>
      <c r="C25" s="1290"/>
      <c r="D25" s="1374">
        <v>2020</v>
      </c>
      <c r="E25" s="1387">
        <f>SUM(F25:J25)</f>
        <v>741</v>
      </c>
      <c r="F25" s="1387">
        <v>740</v>
      </c>
      <c r="G25" s="1387">
        <v>1</v>
      </c>
      <c r="H25" s="1387" t="s">
        <v>31</v>
      </c>
      <c r="I25" s="1387" t="s">
        <v>31</v>
      </c>
      <c r="J25" s="1387" t="s">
        <v>31</v>
      </c>
      <c r="K25" s="1290"/>
    </row>
    <row r="26" spans="1:11" ht="15" customHeight="1">
      <c r="A26" s="1290"/>
      <c r="B26" s="1386"/>
      <c r="C26" s="1290"/>
      <c r="D26" s="1374">
        <v>2021</v>
      </c>
      <c r="E26" s="1387">
        <f t="shared" ref="E26:E27" si="3">SUM(F26:J26)</f>
        <v>874</v>
      </c>
      <c r="F26" s="1387">
        <v>874</v>
      </c>
      <c r="G26" s="1387" t="s">
        <v>31</v>
      </c>
      <c r="H26" s="1387" t="s">
        <v>31</v>
      </c>
      <c r="I26" s="1387" t="s">
        <v>31</v>
      </c>
      <c r="J26" s="1387" t="s">
        <v>31</v>
      </c>
      <c r="K26" s="1290"/>
    </row>
    <row r="27" spans="1:11" ht="15" customHeight="1">
      <c r="A27" s="1290"/>
      <c r="B27" s="1386"/>
      <c r="C27" s="1290"/>
      <c r="D27" s="1374">
        <v>2022</v>
      </c>
      <c r="E27" s="1387">
        <f t="shared" si="3"/>
        <v>1184</v>
      </c>
      <c r="F27" s="1387">
        <v>1183</v>
      </c>
      <c r="G27" s="1610">
        <v>1</v>
      </c>
      <c r="H27" s="1387" t="s">
        <v>31</v>
      </c>
      <c r="I27" s="1387" t="s">
        <v>31</v>
      </c>
      <c r="J27" s="1387" t="s">
        <v>31</v>
      </c>
      <c r="K27" s="1290"/>
    </row>
    <row r="28" spans="1:11" ht="15" customHeight="1">
      <c r="A28" s="1290"/>
      <c r="B28" s="1386"/>
      <c r="C28" s="1290"/>
      <c r="D28" s="1374"/>
      <c r="E28" s="1387"/>
      <c r="F28" s="1387"/>
      <c r="G28" s="1387"/>
      <c r="H28" s="1387"/>
      <c r="I28" s="1387"/>
      <c r="J28" s="1387"/>
      <c r="K28" s="1290"/>
    </row>
    <row r="29" spans="1:11" ht="15" customHeight="1">
      <c r="A29" s="1290"/>
      <c r="B29" s="1386" t="s">
        <v>338</v>
      </c>
      <c r="C29" s="1290"/>
      <c r="D29" s="1374">
        <v>2020</v>
      </c>
      <c r="E29" s="1387">
        <f>SUM(F29:J29)</f>
        <v>6393</v>
      </c>
      <c r="F29" s="1387">
        <v>6377</v>
      </c>
      <c r="G29" s="1387">
        <v>12</v>
      </c>
      <c r="H29" s="1387">
        <v>3</v>
      </c>
      <c r="I29" s="1387">
        <v>1</v>
      </c>
      <c r="J29" s="1387" t="s">
        <v>31</v>
      </c>
      <c r="K29" s="1290"/>
    </row>
    <row r="30" spans="1:11" ht="15" customHeight="1">
      <c r="A30" s="1290"/>
      <c r="B30" s="1386"/>
      <c r="C30" s="1290"/>
      <c r="D30" s="1374">
        <v>2021</v>
      </c>
      <c r="E30" s="1387">
        <f t="shared" ref="E30:E31" si="4">SUM(F30:J30)</f>
        <v>7278</v>
      </c>
      <c r="F30" s="1387">
        <v>7273</v>
      </c>
      <c r="G30" s="1387">
        <v>4</v>
      </c>
      <c r="H30" s="1387">
        <v>1</v>
      </c>
      <c r="I30" s="1387" t="s">
        <v>31</v>
      </c>
      <c r="J30" s="1387" t="s">
        <v>31</v>
      </c>
      <c r="K30" s="1290"/>
    </row>
    <row r="31" spans="1:11" ht="15" customHeight="1">
      <c r="A31" s="1290"/>
      <c r="B31" s="1386"/>
      <c r="C31" s="1290"/>
      <c r="D31" s="1374">
        <v>2022</v>
      </c>
      <c r="E31" s="1387">
        <f t="shared" si="4"/>
        <v>7746</v>
      </c>
      <c r="F31" s="1387">
        <v>7738</v>
      </c>
      <c r="G31" s="1610">
        <v>3</v>
      </c>
      <c r="H31" s="1387" t="s">
        <v>31</v>
      </c>
      <c r="I31" s="1610">
        <v>5</v>
      </c>
      <c r="J31" s="1387" t="s">
        <v>31</v>
      </c>
      <c r="K31" s="1290"/>
    </row>
    <row r="32" spans="1:11" ht="15" customHeight="1">
      <c r="A32" s="1290"/>
      <c r="B32" s="1386"/>
      <c r="C32" s="1290"/>
      <c r="D32" s="1374"/>
      <c r="E32" s="1387"/>
      <c r="F32" s="1387"/>
      <c r="G32" s="1387"/>
      <c r="H32" s="1387"/>
      <c r="I32" s="1387"/>
      <c r="J32" s="1387"/>
      <c r="K32" s="1290"/>
    </row>
    <row r="33" spans="1:13" ht="15" customHeight="1">
      <c r="A33" s="1290"/>
      <c r="B33" s="1386" t="s">
        <v>339</v>
      </c>
      <c r="C33" s="1290"/>
      <c r="D33" s="1374">
        <v>2020</v>
      </c>
      <c r="E33" s="1387">
        <f>SUM(F33:J33)</f>
        <v>10425</v>
      </c>
      <c r="F33" s="1387">
        <v>10401</v>
      </c>
      <c r="G33" s="1387">
        <v>9</v>
      </c>
      <c r="H33" s="1387">
        <v>9</v>
      </c>
      <c r="I33" s="1387">
        <v>6</v>
      </c>
      <c r="J33" s="1387" t="s">
        <v>31</v>
      </c>
      <c r="K33" s="1290"/>
    </row>
    <row r="34" spans="1:13" ht="15" customHeight="1">
      <c r="A34" s="1290"/>
      <c r="B34" s="1386"/>
      <c r="C34" s="1290"/>
      <c r="D34" s="1374">
        <v>2021</v>
      </c>
      <c r="E34" s="1387">
        <f t="shared" ref="E34:E35" si="5">SUM(F34:J34)</f>
        <v>11075</v>
      </c>
      <c r="F34" s="1387">
        <v>11062</v>
      </c>
      <c r="G34" s="1387">
        <v>5</v>
      </c>
      <c r="H34" s="1387">
        <v>4</v>
      </c>
      <c r="I34" s="1387">
        <v>4</v>
      </c>
      <c r="J34" s="1387" t="s">
        <v>31</v>
      </c>
      <c r="K34" s="1290"/>
    </row>
    <row r="35" spans="1:13" ht="15" customHeight="1">
      <c r="A35" s="1290"/>
      <c r="B35" s="1386"/>
      <c r="C35" s="1290"/>
      <c r="D35" s="1374">
        <v>2022</v>
      </c>
      <c r="E35" s="1387">
        <f t="shared" si="5"/>
        <v>11502</v>
      </c>
      <c r="F35" s="1387">
        <v>11488</v>
      </c>
      <c r="G35" s="1610">
        <v>5</v>
      </c>
      <c r="H35" s="1610">
        <v>2</v>
      </c>
      <c r="I35" s="1610">
        <v>7</v>
      </c>
      <c r="J35" s="1387" t="s">
        <v>31</v>
      </c>
      <c r="K35" s="1290"/>
    </row>
    <row r="36" spans="1:13" ht="15" customHeight="1">
      <c r="A36" s="1290"/>
      <c r="B36" s="1386"/>
      <c r="C36" s="1290"/>
      <c r="D36" s="1374"/>
      <c r="E36" s="1387"/>
      <c r="F36" s="1387"/>
      <c r="G36" s="1387"/>
      <c r="H36" s="1387"/>
      <c r="I36" s="1387"/>
      <c r="J36" s="1387"/>
      <c r="K36" s="1290"/>
    </row>
    <row r="37" spans="1:13" ht="15" customHeight="1">
      <c r="A37" s="1290"/>
      <c r="B37" s="1386" t="s">
        <v>340</v>
      </c>
      <c r="C37" s="1356"/>
      <c r="D37" s="1374">
        <v>2020</v>
      </c>
      <c r="E37" s="1387">
        <f>SUM(F37:J37)</f>
        <v>11976</v>
      </c>
      <c r="F37" s="1387">
        <v>11947</v>
      </c>
      <c r="G37" s="1387">
        <v>24</v>
      </c>
      <c r="H37" s="1387">
        <v>3</v>
      </c>
      <c r="I37" s="1387">
        <v>2</v>
      </c>
      <c r="J37" s="1387" t="s">
        <v>31</v>
      </c>
      <c r="K37" s="1319"/>
    </row>
    <row r="38" spans="1:13" ht="15" customHeight="1">
      <c r="A38" s="1290"/>
      <c r="B38" s="1386"/>
      <c r="C38" s="1356"/>
      <c r="D38" s="1374">
        <v>2021</v>
      </c>
      <c r="E38" s="1387">
        <f t="shared" ref="E38:E39" si="6">SUM(F38:J38)</f>
        <v>13084</v>
      </c>
      <c r="F38" s="1387">
        <v>13064</v>
      </c>
      <c r="G38" s="1387">
        <v>9</v>
      </c>
      <c r="H38" s="1387">
        <v>4</v>
      </c>
      <c r="I38" s="1387">
        <v>7</v>
      </c>
      <c r="J38" s="1387" t="s">
        <v>31</v>
      </c>
      <c r="K38" s="1319"/>
    </row>
    <row r="39" spans="1:13" ht="15" customHeight="1">
      <c r="A39" s="1290"/>
      <c r="B39" s="1386"/>
      <c r="C39" s="1356"/>
      <c r="D39" s="1374">
        <v>2022</v>
      </c>
      <c r="E39" s="1387">
        <f t="shared" si="6"/>
        <v>13440</v>
      </c>
      <c r="F39" s="1387">
        <v>13420</v>
      </c>
      <c r="G39" s="1610">
        <v>9</v>
      </c>
      <c r="H39" s="1610">
        <v>6</v>
      </c>
      <c r="I39" s="1610">
        <v>5</v>
      </c>
      <c r="J39" s="1387" t="s">
        <v>31</v>
      </c>
      <c r="K39" s="1319"/>
    </row>
    <row r="40" spans="1:13" ht="15" customHeight="1">
      <c r="A40" s="1290"/>
      <c r="B40" s="1386"/>
      <c r="C40" s="1356"/>
      <c r="D40" s="1374"/>
      <c r="E40" s="1387"/>
      <c r="F40" s="1387"/>
      <c r="G40" s="1387"/>
      <c r="H40" s="1387"/>
      <c r="I40" s="1387"/>
      <c r="J40" s="1387"/>
      <c r="K40" s="1319"/>
    </row>
    <row r="41" spans="1:13" ht="15" customHeight="1">
      <c r="A41" s="1290"/>
      <c r="B41" s="1386" t="s">
        <v>341</v>
      </c>
      <c r="C41" s="1356"/>
      <c r="D41" s="1374">
        <v>2020</v>
      </c>
      <c r="E41" s="1387">
        <f>SUM(F41:J41)</f>
        <v>7998</v>
      </c>
      <c r="F41" s="1387">
        <v>7972</v>
      </c>
      <c r="G41" s="1387">
        <v>21</v>
      </c>
      <c r="H41" s="1387">
        <v>3</v>
      </c>
      <c r="I41" s="1387">
        <v>2</v>
      </c>
      <c r="J41" s="1387" t="s">
        <v>31</v>
      </c>
      <c r="K41" s="1319"/>
    </row>
    <row r="42" spans="1:13" ht="15" customHeight="1">
      <c r="A42" s="1290"/>
      <c r="B42" s="1386"/>
      <c r="C42" s="1356"/>
      <c r="D42" s="1374">
        <v>2021</v>
      </c>
      <c r="E42" s="1387">
        <f t="shared" ref="E42:E43" si="7">SUM(F42:J42)</f>
        <v>9595</v>
      </c>
      <c r="F42" s="1387">
        <v>9567</v>
      </c>
      <c r="G42" s="1387">
        <v>9</v>
      </c>
      <c r="H42" s="1387">
        <v>13</v>
      </c>
      <c r="I42" s="1387">
        <v>6</v>
      </c>
      <c r="J42" s="1387" t="s">
        <v>31</v>
      </c>
      <c r="K42" s="1319"/>
    </row>
    <row r="43" spans="1:13" ht="15" customHeight="1">
      <c r="A43" s="1290"/>
      <c r="B43" s="1386"/>
      <c r="C43" s="1356"/>
      <c r="D43" s="1374">
        <v>2022</v>
      </c>
      <c r="E43" s="1387">
        <f t="shared" si="7"/>
        <v>9802</v>
      </c>
      <c r="F43" s="1387">
        <v>9791</v>
      </c>
      <c r="G43" s="1610">
        <v>2</v>
      </c>
      <c r="H43" s="1610">
        <v>5</v>
      </c>
      <c r="I43" s="1610">
        <v>4</v>
      </c>
      <c r="J43" s="1387" t="s">
        <v>31</v>
      </c>
      <c r="K43" s="1319"/>
    </row>
    <row r="44" spans="1:13" ht="15" customHeight="1">
      <c r="A44" s="1290"/>
      <c r="B44" s="1386"/>
      <c r="C44" s="1356"/>
      <c r="D44" s="1374"/>
      <c r="E44" s="1387"/>
      <c r="F44" s="1387"/>
      <c r="G44" s="1387"/>
      <c r="H44" s="1387"/>
      <c r="I44" s="1387"/>
      <c r="J44" s="1387"/>
      <c r="K44" s="1319"/>
    </row>
    <row r="45" spans="1:13" ht="15" customHeight="1">
      <c r="A45" s="1290"/>
      <c r="B45" s="1386" t="s">
        <v>342</v>
      </c>
      <c r="C45" s="1356"/>
      <c r="D45" s="1374">
        <v>2020</v>
      </c>
      <c r="E45" s="1387">
        <f>SUM(F45:J45)</f>
        <v>4566</v>
      </c>
      <c r="F45" s="1387">
        <v>4528</v>
      </c>
      <c r="G45" s="1387">
        <v>27</v>
      </c>
      <c r="H45" s="1387">
        <v>9</v>
      </c>
      <c r="I45" s="1387">
        <v>2</v>
      </c>
      <c r="J45" s="1387" t="s">
        <v>31</v>
      </c>
      <c r="K45" s="1319"/>
    </row>
    <row r="46" spans="1:13" ht="15" customHeight="1">
      <c r="A46" s="1290"/>
      <c r="B46" s="1388" t="s">
        <v>343</v>
      </c>
      <c r="C46" s="1290"/>
      <c r="D46" s="1374">
        <v>2021</v>
      </c>
      <c r="E46" s="1387">
        <f t="shared" ref="E46:E47" si="8">SUM(F46:J46)</f>
        <v>4533</v>
      </c>
      <c r="F46" s="1387">
        <v>4469</v>
      </c>
      <c r="G46" s="1387">
        <v>20</v>
      </c>
      <c r="H46" s="1387">
        <v>40</v>
      </c>
      <c r="I46" s="1387">
        <v>4</v>
      </c>
      <c r="J46" s="1387" t="s">
        <v>31</v>
      </c>
      <c r="K46" s="1290"/>
    </row>
    <row r="47" spans="1:13" ht="15" customHeight="1">
      <c r="A47" s="1290"/>
      <c r="B47" s="1388"/>
      <c r="C47" s="1290"/>
      <c r="D47" s="1374">
        <v>2022</v>
      </c>
      <c r="E47" s="1387">
        <f t="shared" si="8"/>
        <v>4185</v>
      </c>
      <c r="F47" s="1387">
        <v>4163</v>
      </c>
      <c r="G47" s="1610">
        <v>17</v>
      </c>
      <c r="H47" s="1610">
        <v>4</v>
      </c>
      <c r="I47" s="1610">
        <v>1</v>
      </c>
      <c r="J47" s="1387" t="s">
        <v>31</v>
      </c>
      <c r="K47" s="1290"/>
    </row>
    <row r="48" spans="1:13" ht="17.25" thickBot="1">
      <c r="A48" s="1293"/>
      <c r="B48" s="1329"/>
      <c r="C48" s="1330"/>
      <c r="D48" s="1331"/>
      <c r="E48" s="1330"/>
      <c r="F48" s="1330"/>
      <c r="G48" s="1330"/>
      <c r="H48" s="1330"/>
      <c r="I48" s="1330"/>
      <c r="J48" s="1330"/>
      <c r="K48" s="1330"/>
      <c r="L48" s="1275" t="s">
        <v>57</v>
      </c>
      <c r="M48" s="1275"/>
    </row>
    <row r="49" spans="2:11" s="1364" customFormat="1" ht="15" customHeight="1">
      <c r="B49" s="1365"/>
      <c r="D49" s="1389"/>
      <c r="K49" s="1337" t="s">
        <v>328</v>
      </c>
    </row>
    <row r="50" spans="2:11" s="1364" customFormat="1" ht="13.5" customHeight="1">
      <c r="D50" s="1389"/>
      <c r="K50" s="1338" t="s">
        <v>329</v>
      </c>
    </row>
    <row r="51" spans="2:11" ht="3.75" customHeight="1">
      <c r="B51" s="1339"/>
    </row>
    <row r="52" spans="2:11">
      <c r="B52" s="1290"/>
    </row>
  </sheetData>
  <printOptions horizontalCentered="1"/>
  <pageMargins left="0.35433070866141736" right="0.31496062992125984" top="0.74803149606299213" bottom="0.51181102362204722" header="0.11811023622047245" footer="0.39370078740157483"/>
  <pageSetup paperSize="9" scale="73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rgb="FFFF0000"/>
    <pageSetUpPr fitToPage="1"/>
  </sheetPr>
  <dimension ref="A1:R72"/>
  <sheetViews>
    <sheetView showGridLines="0" view="pageBreakPreview" zoomScaleNormal="100" zoomScaleSheetLayoutView="100" workbookViewId="0">
      <selection activeCell="E34" sqref="E34"/>
    </sheetView>
  </sheetViews>
  <sheetFormatPr defaultColWidth="8.42578125" defaultRowHeight="16.5"/>
  <cols>
    <col min="1" max="1" width="0.85546875" style="1276" customWidth="1"/>
    <col min="2" max="2" width="12" style="1276" customWidth="1"/>
    <col min="3" max="3" width="12.28515625" style="1276" customWidth="1"/>
    <col min="4" max="4" width="15.7109375" style="1277" customWidth="1"/>
    <col min="5" max="5" width="15.42578125" style="1278" customWidth="1"/>
    <col min="6" max="6" width="0.85546875" style="1278" customWidth="1"/>
    <col min="7" max="7" width="12.28515625" style="1278" customWidth="1"/>
    <col min="8" max="8" width="15.140625" style="1276" customWidth="1"/>
    <col min="9" max="9" width="20.5703125" style="1276" customWidth="1"/>
    <col min="10" max="10" width="12.28515625" style="1276" customWidth="1"/>
    <col min="11" max="11" width="1.42578125" style="1276" customWidth="1"/>
    <col min="12" max="16384" width="8.42578125" style="1276"/>
  </cols>
  <sheetData>
    <row r="1" spans="1:18" ht="15" customHeight="1"/>
    <row r="2" spans="1:18">
      <c r="B2" s="1279" t="s">
        <v>330</v>
      </c>
      <c r="C2" s="1280" t="s">
        <v>1212</v>
      </c>
      <c r="D2" s="1281"/>
      <c r="H2" s="1282"/>
      <c r="I2" s="1282"/>
      <c r="J2" s="1282"/>
    </row>
    <row r="3" spans="1:18">
      <c r="B3" s="1283" t="s">
        <v>332</v>
      </c>
      <c r="C3" s="1275" t="s">
        <v>1213</v>
      </c>
      <c r="D3" s="1284"/>
    </row>
    <row r="4" spans="1:18">
      <c r="A4" s="1275"/>
      <c r="C4" s="1285" t="s">
        <v>142</v>
      </c>
      <c r="D4" s="1284"/>
    </row>
    <row r="5" spans="1:18" ht="10.5" customHeight="1" thickBot="1"/>
    <row r="6" spans="1:18" ht="8.1" customHeight="1" thickTop="1">
      <c r="A6" s="1286"/>
      <c r="B6" s="1287"/>
      <c r="C6" s="1287"/>
      <c r="D6" s="1288"/>
      <c r="E6" s="1289"/>
      <c r="F6" s="1289"/>
      <c r="G6" s="1903" t="s">
        <v>1214</v>
      </c>
      <c r="H6" s="1904"/>
      <c r="I6" s="1904"/>
      <c r="J6" s="1904"/>
      <c r="K6" s="1286"/>
    </row>
    <row r="7" spans="1:18" ht="18" customHeight="1" thickBot="1">
      <c r="A7" s="1290"/>
      <c r="B7" s="1291" t="s">
        <v>58</v>
      </c>
      <c r="C7" s="1268"/>
      <c r="D7" s="1273" t="s">
        <v>3</v>
      </c>
      <c r="E7" s="1292" t="s">
        <v>344</v>
      </c>
      <c r="F7" s="1268"/>
      <c r="G7" s="1905"/>
      <c r="H7" s="1905"/>
      <c r="I7" s="1905"/>
      <c r="J7" s="1905"/>
      <c r="K7" s="1293"/>
    </row>
    <row r="8" spans="1:18" ht="16.5" customHeight="1">
      <c r="A8" s="1290"/>
      <c r="B8" s="1294" t="s">
        <v>60</v>
      </c>
      <c r="C8" s="1267"/>
      <c r="D8" s="1295" t="s">
        <v>8</v>
      </c>
      <c r="E8" s="1296" t="s">
        <v>345</v>
      </c>
      <c r="F8" s="1292"/>
      <c r="G8" s="1292" t="s">
        <v>4</v>
      </c>
      <c r="H8" s="1297" t="s">
        <v>346</v>
      </c>
      <c r="I8" s="1297" t="s">
        <v>347</v>
      </c>
      <c r="J8" s="1292" t="s">
        <v>174</v>
      </c>
      <c r="K8" s="1290"/>
    </row>
    <row r="9" spans="1:18" ht="16.5" customHeight="1">
      <c r="A9" s="1290"/>
      <c r="B9" s="1268"/>
      <c r="C9" s="1268"/>
      <c r="D9" s="1274"/>
      <c r="E9" s="1268"/>
      <c r="F9" s="1296"/>
      <c r="G9" s="1298" t="s">
        <v>9</v>
      </c>
      <c r="H9" s="1653" t="s">
        <v>315</v>
      </c>
      <c r="I9" s="1653" t="s">
        <v>348</v>
      </c>
      <c r="J9" s="1653" t="s">
        <v>178</v>
      </c>
      <c r="K9" s="1290"/>
    </row>
    <row r="10" spans="1:18" ht="8.1" customHeight="1">
      <c r="A10" s="1300"/>
      <c r="B10" s="1301"/>
      <c r="C10" s="1301"/>
      <c r="D10" s="1302"/>
      <c r="E10" s="1303"/>
      <c r="F10" s="1303"/>
      <c r="G10" s="1303"/>
      <c r="H10" s="1301"/>
      <c r="I10" s="1301"/>
      <c r="J10" s="1301"/>
      <c r="K10" s="1300"/>
    </row>
    <row r="11" spans="1:18" ht="8.1" customHeight="1">
      <c r="A11" s="1290"/>
      <c r="B11" s="1268"/>
      <c r="C11" s="1268"/>
      <c r="D11" s="1274"/>
      <c r="E11" s="1304"/>
      <c r="F11" s="1304"/>
      <c r="G11" s="1304"/>
      <c r="H11" s="1268"/>
      <c r="I11" s="1268"/>
      <c r="J11" s="1268"/>
      <c r="K11" s="1290"/>
    </row>
    <row r="12" spans="1:18" ht="15" customHeight="1">
      <c r="A12" s="1290"/>
      <c r="B12" s="1267" t="s">
        <v>349</v>
      </c>
      <c r="C12" s="1268"/>
      <c r="D12" s="1274">
        <v>2020</v>
      </c>
      <c r="E12" s="1305">
        <v>42402</v>
      </c>
      <c r="F12" s="1306"/>
      <c r="G12" s="1311">
        <v>99.999999999999986</v>
      </c>
      <c r="H12" s="1307">
        <v>91.67</v>
      </c>
      <c r="I12" s="1307">
        <v>8.0299999999999994</v>
      </c>
      <c r="J12" s="1307">
        <v>0.3</v>
      </c>
      <c r="K12" s="1308"/>
      <c r="M12" s="1309"/>
      <c r="N12" s="1310"/>
      <c r="O12" s="1310"/>
      <c r="P12" s="1310"/>
      <c r="Q12" s="1310"/>
      <c r="R12" s="1310"/>
    </row>
    <row r="13" spans="1:18" ht="15" customHeight="1">
      <c r="A13" s="1290"/>
      <c r="B13" s="1269" t="s">
        <v>350</v>
      </c>
      <c r="C13" s="1268"/>
      <c r="D13" s="1274">
        <v>2021</v>
      </c>
      <c r="E13" s="1305">
        <v>44687</v>
      </c>
      <c r="F13" s="1306"/>
      <c r="G13" s="1311">
        <v>99.999999999999986</v>
      </c>
      <c r="H13" s="1307">
        <v>91.54</v>
      </c>
      <c r="I13" s="1307">
        <v>8.17</v>
      </c>
      <c r="J13" s="1307">
        <v>0.3</v>
      </c>
      <c r="K13" s="1308"/>
      <c r="M13" s="1309"/>
      <c r="N13" s="1310"/>
      <c r="O13" s="1310"/>
      <c r="P13" s="1310"/>
      <c r="Q13" s="1310"/>
      <c r="R13" s="1310"/>
    </row>
    <row r="14" spans="1:18" ht="15" customHeight="1">
      <c r="A14" s="1290"/>
      <c r="B14" s="1269"/>
      <c r="C14" s="1268"/>
      <c r="D14" s="1274">
        <v>2022</v>
      </c>
      <c r="E14" s="1305">
        <v>42340</v>
      </c>
      <c r="F14" s="1311"/>
      <c r="G14" s="1311">
        <v>99.999999999999986</v>
      </c>
      <c r="H14" s="1307">
        <v>92.36</v>
      </c>
      <c r="I14" s="1611">
        <v>7.34</v>
      </c>
      <c r="J14" s="1611">
        <v>0.3</v>
      </c>
      <c r="K14" s="1308"/>
      <c r="M14" s="1309"/>
      <c r="N14" s="1310"/>
      <c r="O14" s="1310"/>
      <c r="P14" s="1310"/>
      <c r="Q14" s="1310"/>
      <c r="R14" s="1310"/>
    </row>
    <row r="15" spans="1:18" ht="15" customHeight="1">
      <c r="A15" s="1290"/>
      <c r="B15" s="1269"/>
      <c r="C15" s="1268"/>
      <c r="D15" s="1274"/>
      <c r="E15" s="1305"/>
      <c r="F15" s="1305"/>
      <c r="G15" s="1311"/>
      <c r="H15" s="1313"/>
      <c r="I15" s="1313"/>
      <c r="J15" s="1313"/>
      <c r="K15" s="1308"/>
      <c r="M15" s="1309"/>
      <c r="N15" s="1310"/>
      <c r="O15" s="1310"/>
      <c r="P15" s="1310"/>
      <c r="Q15" s="1310"/>
      <c r="R15" s="1310"/>
    </row>
    <row r="16" spans="1:18" ht="15" customHeight="1">
      <c r="A16" s="1290"/>
      <c r="B16" s="1267" t="s">
        <v>183</v>
      </c>
      <c r="C16" s="1268"/>
      <c r="D16" s="1274">
        <v>2020</v>
      </c>
      <c r="E16" s="1305">
        <v>28802</v>
      </c>
      <c r="F16" s="1305"/>
      <c r="G16" s="1311">
        <v>99.999999999999986</v>
      </c>
      <c r="H16" s="1312">
        <v>92.65</v>
      </c>
      <c r="I16" s="1312">
        <v>7.15</v>
      </c>
      <c r="J16" s="1312">
        <v>0.2</v>
      </c>
      <c r="K16" s="1290"/>
      <c r="M16" s="1309"/>
      <c r="N16" s="1310"/>
      <c r="O16" s="1310"/>
      <c r="P16" s="1310"/>
      <c r="Q16" s="1310"/>
      <c r="R16" s="1310"/>
    </row>
    <row r="17" spans="1:18" ht="15" customHeight="1">
      <c r="A17" s="1290"/>
      <c r="B17" s="1269" t="s">
        <v>184</v>
      </c>
      <c r="C17" s="1268"/>
      <c r="D17" s="1274">
        <v>2021</v>
      </c>
      <c r="E17" s="1305">
        <v>30414</v>
      </c>
      <c r="F17" s="1305"/>
      <c r="G17" s="1311">
        <v>99.999999999999986</v>
      </c>
      <c r="H17" s="1312">
        <v>92.48</v>
      </c>
      <c r="I17" s="1312">
        <v>7.31</v>
      </c>
      <c r="J17" s="1312">
        <v>0.2</v>
      </c>
      <c r="K17" s="1290"/>
      <c r="M17" s="1309"/>
      <c r="N17" s="1310"/>
      <c r="O17" s="1310"/>
      <c r="P17" s="1310"/>
      <c r="Q17" s="1310"/>
      <c r="R17" s="1310"/>
    </row>
    <row r="18" spans="1:18" ht="15" customHeight="1">
      <c r="A18" s="1290"/>
      <c r="B18" s="1269"/>
      <c r="C18" s="1268"/>
      <c r="D18" s="1274">
        <v>2022</v>
      </c>
      <c r="E18" s="1305">
        <v>28717</v>
      </c>
      <c r="F18" s="1305"/>
      <c r="G18" s="1311">
        <v>99.999999999999986</v>
      </c>
      <c r="H18" s="1611">
        <v>92.43</v>
      </c>
      <c r="I18" s="1611">
        <v>7.38</v>
      </c>
      <c r="J18" s="1611">
        <v>0.18</v>
      </c>
      <c r="K18" s="1290"/>
      <c r="M18" s="1309"/>
      <c r="N18" s="1310"/>
      <c r="O18" s="1310"/>
      <c r="P18" s="1310"/>
      <c r="Q18" s="1310"/>
      <c r="R18" s="1310"/>
    </row>
    <row r="19" spans="1:18" ht="15" customHeight="1">
      <c r="A19" s="1290"/>
      <c r="B19" s="1269"/>
      <c r="C19" s="1268"/>
      <c r="D19" s="1274"/>
      <c r="E19" s="1305"/>
      <c r="F19" s="1305"/>
      <c r="G19" s="1311"/>
      <c r="H19" s="1314"/>
      <c r="I19" s="1314"/>
      <c r="J19" s="1314"/>
      <c r="K19" s="1290"/>
      <c r="M19" s="1309"/>
      <c r="N19" s="1310"/>
      <c r="O19" s="1310"/>
      <c r="P19" s="1310"/>
      <c r="Q19" s="1310"/>
      <c r="R19" s="1310"/>
    </row>
    <row r="20" spans="1:18" ht="15" customHeight="1">
      <c r="A20" s="1290"/>
      <c r="B20" s="1267" t="s">
        <v>240</v>
      </c>
      <c r="C20" s="1268"/>
      <c r="D20" s="1274">
        <v>2020</v>
      </c>
      <c r="E20" s="1305">
        <v>289</v>
      </c>
      <c r="F20" s="1305"/>
      <c r="G20" s="1311">
        <v>100</v>
      </c>
      <c r="H20" s="1312">
        <v>86.51</v>
      </c>
      <c r="I20" s="1312">
        <v>10.029999999999999</v>
      </c>
      <c r="J20" s="1312">
        <v>3.46</v>
      </c>
      <c r="K20" s="1290"/>
      <c r="M20" s="1309"/>
      <c r="N20" s="1310"/>
      <c r="O20" s="1310"/>
      <c r="P20" s="1310"/>
      <c r="Q20" s="1310"/>
      <c r="R20" s="1310"/>
    </row>
    <row r="21" spans="1:18" ht="15" customHeight="1">
      <c r="A21" s="1290"/>
      <c r="B21" s="1269" t="s">
        <v>241</v>
      </c>
      <c r="C21" s="1268"/>
      <c r="D21" s="1274">
        <v>2021</v>
      </c>
      <c r="E21" s="1354">
        <v>312</v>
      </c>
      <c r="F21" s="1305"/>
      <c r="G21" s="1311">
        <v>99.999999999999986</v>
      </c>
      <c r="H21" s="1312">
        <v>86.16</v>
      </c>
      <c r="I21" s="1312">
        <v>10.38</v>
      </c>
      <c r="J21" s="1312">
        <v>3.46</v>
      </c>
      <c r="K21" s="1290"/>
      <c r="M21" s="1309"/>
      <c r="N21" s="1310"/>
      <c r="O21" s="1310"/>
      <c r="P21" s="1310"/>
      <c r="Q21" s="1310"/>
      <c r="R21" s="1310"/>
    </row>
    <row r="22" spans="1:18" ht="15" customHeight="1">
      <c r="A22" s="1290"/>
      <c r="B22" s="1269"/>
      <c r="C22" s="1268"/>
      <c r="D22" s="1274">
        <v>2022</v>
      </c>
      <c r="E22" s="1354">
        <v>299</v>
      </c>
      <c r="F22" s="1305"/>
      <c r="G22" s="1311">
        <v>99.999999999999986</v>
      </c>
      <c r="H22" s="1611">
        <v>91.23</v>
      </c>
      <c r="I22" s="1611">
        <v>6.32</v>
      </c>
      <c r="J22" s="1611">
        <v>2.46</v>
      </c>
      <c r="K22" s="1290"/>
      <c r="M22" s="1309"/>
      <c r="N22" s="1310"/>
      <c r="O22" s="1310"/>
      <c r="P22" s="1310"/>
      <c r="Q22" s="1310"/>
      <c r="R22" s="1310"/>
    </row>
    <row r="23" spans="1:18" ht="15" customHeight="1">
      <c r="A23" s="1290"/>
      <c r="B23" s="1269"/>
      <c r="C23" s="1268"/>
      <c r="D23" s="1274"/>
      <c r="E23" s="1305"/>
      <c r="F23" s="1305"/>
      <c r="G23" s="1311"/>
      <c r="H23" s="1312"/>
      <c r="I23" s="1312"/>
      <c r="J23" s="1312"/>
      <c r="K23" s="1290"/>
      <c r="M23" s="1309"/>
      <c r="N23" s="1310"/>
      <c r="O23" s="1310"/>
      <c r="P23" s="1310"/>
      <c r="Q23" s="1310"/>
      <c r="R23" s="1310"/>
    </row>
    <row r="24" spans="1:18" ht="15" customHeight="1">
      <c r="A24" s="1290"/>
      <c r="B24" s="1267" t="s">
        <v>242</v>
      </c>
      <c r="C24" s="1268"/>
      <c r="D24" s="1274">
        <v>2020</v>
      </c>
      <c r="E24" s="1305">
        <v>566</v>
      </c>
      <c r="F24" s="1305"/>
      <c r="G24" s="1311">
        <v>100</v>
      </c>
      <c r="H24" s="1312">
        <v>79.86</v>
      </c>
      <c r="I24" s="1312">
        <v>17.14</v>
      </c>
      <c r="J24" s="1312">
        <v>3</v>
      </c>
      <c r="K24" s="1290"/>
      <c r="M24" s="1309"/>
      <c r="N24" s="1310"/>
      <c r="O24" s="1310"/>
      <c r="P24" s="1310"/>
      <c r="Q24" s="1310"/>
      <c r="R24" s="1310"/>
    </row>
    <row r="25" spans="1:18" ht="15" customHeight="1">
      <c r="A25" s="1290"/>
      <c r="B25" s="1269" t="s">
        <v>243</v>
      </c>
      <c r="C25" s="1268"/>
      <c r="D25" s="1274">
        <v>2021</v>
      </c>
      <c r="E25" s="1354">
        <v>616</v>
      </c>
      <c r="F25" s="1305"/>
      <c r="G25" s="1311">
        <v>99.999999999999986</v>
      </c>
      <c r="H25" s="1312">
        <v>79.89</v>
      </c>
      <c r="I25" s="1312">
        <v>17.11</v>
      </c>
      <c r="J25" s="1312">
        <v>3</v>
      </c>
      <c r="K25" s="1290"/>
      <c r="M25" s="1309"/>
      <c r="N25" s="1310"/>
      <c r="O25" s="1310"/>
      <c r="P25" s="1310"/>
      <c r="Q25" s="1310"/>
      <c r="R25" s="1310"/>
    </row>
    <row r="26" spans="1:18" ht="15" customHeight="1">
      <c r="A26" s="1290"/>
      <c r="B26" s="1269"/>
      <c r="C26" s="1268"/>
      <c r="D26" s="1274">
        <v>2022</v>
      </c>
      <c r="E26" s="1354">
        <v>653</v>
      </c>
      <c r="F26" s="1305"/>
      <c r="G26" s="1311">
        <v>99.999999999999986</v>
      </c>
      <c r="H26" s="1612">
        <v>79.58</v>
      </c>
      <c r="I26" s="1612">
        <v>16.37</v>
      </c>
      <c r="J26" s="1612">
        <v>4.05</v>
      </c>
      <c r="K26" s="1290"/>
      <c r="M26" s="1309"/>
      <c r="N26" s="1310"/>
      <c r="O26" s="1310"/>
      <c r="P26" s="1310"/>
      <c r="Q26" s="1310"/>
      <c r="R26" s="1310"/>
    </row>
    <row r="27" spans="1:18" ht="15" customHeight="1">
      <c r="A27" s="1290"/>
      <c r="B27" s="1269"/>
      <c r="C27" s="1268"/>
      <c r="D27" s="1274"/>
      <c r="E27" s="1305"/>
      <c r="F27" s="1305"/>
      <c r="G27" s="1311"/>
      <c r="H27" s="1316"/>
      <c r="I27" s="1316"/>
      <c r="J27" s="1316"/>
      <c r="K27" s="1290"/>
      <c r="M27" s="1309"/>
      <c r="N27" s="1310"/>
      <c r="O27" s="1310"/>
      <c r="P27" s="1310"/>
      <c r="Q27" s="1310"/>
      <c r="R27" s="1310"/>
    </row>
    <row r="28" spans="1:18" ht="15" customHeight="1">
      <c r="A28" s="1290"/>
      <c r="B28" s="1267" t="s">
        <v>194</v>
      </c>
      <c r="C28" s="1268"/>
      <c r="D28" s="1274">
        <v>2020</v>
      </c>
      <c r="E28" s="1317">
        <v>1805</v>
      </c>
      <c r="F28" s="1317"/>
      <c r="G28" s="1654">
        <v>100</v>
      </c>
      <c r="H28" s="1318">
        <v>75.12</v>
      </c>
      <c r="I28" s="1318">
        <v>16.84</v>
      </c>
      <c r="J28" s="1318">
        <v>8.0299999999999994</v>
      </c>
      <c r="K28" s="1290"/>
      <c r="M28" s="1309"/>
      <c r="N28" s="1310"/>
      <c r="O28" s="1310"/>
      <c r="P28" s="1310"/>
      <c r="Q28" s="1310"/>
      <c r="R28" s="1310"/>
    </row>
    <row r="29" spans="1:18" s="1321" customFormat="1" ht="15" customHeight="1">
      <c r="A29" s="1319"/>
      <c r="B29" s="1269" t="s">
        <v>195</v>
      </c>
      <c r="C29" s="1320"/>
      <c r="D29" s="1274">
        <v>2021</v>
      </c>
      <c r="E29" s="1317">
        <v>1851</v>
      </c>
      <c r="F29" s="1317"/>
      <c r="G29" s="1654">
        <v>99.999999999999986</v>
      </c>
      <c r="H29" s="1318">
        <v>75.099999999999994</v>
      </c>
      <c r="I29" s="1318">
        <v>16.88</v>
      </c>
      <c r="J29" s="1318">
        <v>8.02</v>
      </c>
      <c r="K29" s="1319"/>
      <c r="M29" s="1322"/>
      <c r="N29" s="1310"/>
      <c r="O29" s="1310"/>
      <c r="P29" s="1310"/>
      <c r="Q29" s="1310"/>
      <c r="R29" s="1310"/>
    </row>
    <row r="30" spans="1:18" s="1321" customFormat="1" ht="15" customHeight="1">
      <c r="A30" s="1319"/>
      <c r="B30" s="1269"/>
      <c r="C30" s="1320"/>
      <c r="D30" s="1274">
        <v>2022</v>
      </c>
      <c r="E30" s="1317">
        <v>1480</v>
      </c>
      <c r="F30" s="1317"/>
      <c r="G30" s="1311">
        <v>99.999999999999986</v>
      </c>
      <c r="H30" s="1614">
        <v>72.95</v>
      </c>
      <c r="I30" s="1614">
        <v>18.78</v>
      </c>
      <c r="J30" s="1614">
        <v>8.2799999999999994</v>
      </c>
      <c r="K30" s="1319"/>
      <c r="M30" s="1322"/>
      <c r="N30" s="1310"/>
      <c r="O30" s="1310"/>
      <c r="P30" s="1310"/>
      <c r="Q30" s="1310"/>
      <c r="R30" s="1310"/>
    </row>
    <row r="31" spans="1:18" s="1321" customFormat="1" ht="15" customHeight="1">
      <c r="A31" s="1319"/>
      <c r="B31" s="1269"/>
      <c r="C31" s="1320"/>
      <c r="D31" s="1274"/>
      <c r="E31" s="1317"/>
      <c r="F31" s="1317"/>
      <c r="G31" s="1654"/>
      <c r="H31" s="1323"/>
      <c r="I31" s="1323"/>
      <c r="J31" s="1323"/>
      <c r="K31" s="1319"/>
      <c r="M31" s="1322"/>
      <c r="N31" s="1310"/>
      <c r="O31" s="1310"/>
      <c r="P31" s="1310"/>
      <c r="Q31" s="1310"/>
      <c r="R31" s="1310"/>
    </row>
    <row r="32" spans="1:18" ht="15" customHeight="1">
      <c r="A32" s="1290"/>
      <c r="B32" s="1324" t="s">
        <v>191</v>
      </c>
      <c r="C32" s="1320"/>
      <c r="D32" s="1274">
        <v>2020</v>
      </c>
      <c r="E32" s="1317">
        <v>77</v>
      </c>
      <c r="F32" s="1317"/>
      <c r="G32" s="1654">
        <v>100</v>
      </c>
      <c r="H32" s="1318">
        <v>88.31</v>
      </c>
      <c r="I32" s="1318">
        <v>7.79</v>
      </c>
      <c r="J32" s="1318">
        <v>3.9</v>
      </c>
      <c r="K32" s="1290"/>
      <c r="N32" s="1310"/>
      <c r="O32" s="1310"/>
      <c r="P32" s="1310"/>
      <c r="Q32" s="1310"/>
      <c r="R32" s="1310"/>
    </row>
    <row r="33" spans="1:18" ht="15" customHeight="1">
      <c r="A33" s="1290"/>
      <c r="B33" s="1324"/>
      <c r="C33" s="1320"/>
      <c r="D33" s="1274">
        <v>2021</v>
      </c>
      <c r="E33" s="1613">
        <v>79</v>
      </c>
      <c r="F33" s="1317"/>
      <c r="G33" s="1654">
        <v>99.999999999999986</v>
      </c>
      <c r="H33" s="1318">
        <v>88.31</v>
      </c>
      <c r="I33" s="1318">
        <v>7.79</v>
      </c>
      <c r="J33" s="1318">
        <v>3.9</v>
      </c>
      <c r="K33" s="1290"/>
      <c r="N33" s="1310"/>
      <c r="O33" s="1310"/>
      <c r="P33" s="1310"/>
      <c r="Q33" s="1310"/>
      <c r="R33" s="1310"/>
    </row>
    <row r="34" spans="1:18" ht="15" customHeight="1">
      <c r="A34" s="1290"/>
      <c r="B34" s="1324"/>
      <c r="C34" s="1320"/>
      <c r="D34" s="1274">
        <v>2022</v>
      </c>
      <c r="E34" s="1354">
        <v>71</v>
      </c>
      <c r="F34" s="1305"/>
      <c r="G34" s="1311">
        <v>99.999999999999986</v>
      </c>
      <c r="H34" s="1612">
        <v>88.71</v>
      </c>
      <c r="I34" s="1612">
        <v>9.68</v>
      </c>
      <c r="J34" s="1612">
        <v>1.61</v>
      </c>
      <c r="K34" s="1290"/>
      <c r="N34" s="1310"/>
      <c r="O34" s="1310"/>
      <c r="P34" s="1310"/>
      <c r="Q34" s="1310"/>
      <c r="R34" s="1310"/>
    </row>
    <row r="35" spans="1:18" ht="15" customHeight="1">
      <c r="A35" s="1290"/>
      <c r="B35" s="1324"/>
      <c r="C35" s="1320"/>
      <c r="D35" s="1274"/>
      <c r="E35" s="1317"/>
      <c r="F35" s="1317"/>
      <c r="G35" s="1654"/>
      <c r="H35" s="1323"/>
      <c r="I35" s="1323"/>
      <c r="J35" s="1323"/>
      <c r="K35" s="1290"/>
      <c r="N35" s="1310"/>
      <c r="O35" s="1310"/>
      <c r="P35" s="1310"/>
      <c r="Q35" s="1310"/>
      <c r="R35" s="1310"/>
    </row>
    <row r="36" spans="1:18" ht="15" customHeight="1">
      <c r="A36" s="1290"/>
      <c r="B36" s="1906" t="s">
        <v>351</v>
      </c>
      <c r="C36" s="1906"/>
      <c r="D36" s="1274">
        <v>2020</v>
      </c>
      <c r="E36" s="1317">
        <v>5634</v>
      </c>
      <c r="F36" s="1317"/>
      <c r="G36" s="1654">
        <v>99.999999999999986</v>
      </c>
      <c r="H36" s="1318">
        <v>89.55</v>
      </c>
      <c r="I36" s="1318">
        <v>9.9600000000000009</v>
      </c>
      <c r="J36" s="1318">
        <v>0.5</v>
      </c>
      <c r="K36" s="1290"/>
      <c r="N36" s="1310"/>
      <c r="O36" s="1310"/>
      <c r="P36" s="1310"/>
      <c r="Q36" s="1310"/>
      <c r="R36" s="1310"/>
    </row>
    <row r="37" spans="1:18" s="1321" customFormat="1" ht="15" customHeight="1">
      <c r="A37" s="1319"/>
      <c r="B37" s="1907" t="s">
        <v>352</v>
      </c>
      <c r="C37" s="1907"/>
      <c r="D37" s="1274">
        <v>2021</v>
      </c>
      <c r="E37" s="1317">
        <v>6095</v>
      </c>
      <c r="F37" s="1317"/>
      <c r="G37" s="1654">
        <v>99.999999999999986</v>
      </c>
      <c r="H37" s="1318">
        <v>89.28</v>
      </c>
      <c r="I37" s="1318">
        <v>10.25</v>
      </c>
      <c r="J37" s="1318">
        <v>0.47</v>
      </c>
      <c r="K37" s="1319"/>
    </row>
    <row r="38" spans="1:18" s="1321" customFormat="1" ht="15" customHeight="1">
      <c r="A38" s="1319"/>
      <c r="B38" s="1269" t="s">
        <v>353</v>
      </c>
      <c r="C38" s="1269"/>
      <c r="D38" s="1274">
        <v>2022</v>
      </c>
      <c r="E38" s="1615">
        <v>5965</v>
      </c>
      <c r="F38" s="1317"/>
      <c r="G38" s="1311">
        <v>99.999999999999986</v>
      </c>
      <c r="H38" s="1655">
        <v>87.8</v>
      </c>
      <c r="I38" s="1655">
        <v>11.16</v>
      </c>
      <c r="J38" s="1655">
        <v>1.04</v>
      </c>
      <c r="K38" s="1319"/>
    </row>
    <row r="39" spans="1:18" s="1321" customFormat="1" ht="15" customHeight="1">
      <c r="A39" s="1319"/>
      <c r="B39" s="1269" t="s">
        <v>354</v>
      </c>
      <c r="C39" s="1269"/>
      <c r="D39" s="1274"/>
      <c r="E39" s="1305"/>
      <c r="F39" s="1305"/>
      <c r="G39" s="1311"/>
      <c r="H39" s="1316"/>
      <c r="I39" s="1316"/>
      <c r="J39" s="1316"/>
      <c r="K39" s="1319"/>
    </row>
    <row r="40" spans="1:18" s="1321" customFormat="1" ht="15" customHeight="1">
      <c r="A40" s="1319"/>
      <c r="B40" s="1325"/>
      <c r="C40" s="1325"/>
      <c r="D40" s="1274"/>
      <c r="E40" s="1305"/>
      <c r="F40" s="1305"/>
      <c r="G40" s="1311"/>
      <c r="H40" s="1316"/>
      <c r="I40" s="1316"/>
      <c r="J40" s="1316"/>
      <c r="K40" s="1319"/>
    </row>
    <row r="41" spans="1:18" ht="15" customHeight="1">
      <c r="A41" s="1290"/>
      <c r="B41" s="1267" t="s">
        <v>355</v>
      </c>
      <c r="C41" s="1268"/>
      <c r="D41" s="1274">
        <v>2020</v>
      </c>
      <c r="E41" s="1305">
        <v>2311</v>
      </c>
      <c r="F41" s="1305"/>
      <c r="G41" s="1311">
        <v>100</v>
      </c>
      <c r="H41" s="1315">
        <v>92.3</v>
      </c>
      <c r="I41" s="1315">
        <v>7.4</v>
      </c>
      <c r="J41" s="1315">
        <v>0.3</v>
      </c>
      <c r="K41" s="1290"/>
    </row>
    <row r="42" spans="1:18" ht="15" customHeight="1">
      <c r="A42" s="1290"/>
      <c r="B42" s="1269" t="s">
        <v>356</v>
      </c>
      <c r="C42" s="1268"/>
      <c r="D42" s="1274">
        <v>2021</v>
      </c>
      <c r="E42" s="1305">
        <v>2397</v>
      </c>
      <c r="F42" s="1305"/>
      <c r="G42" s="1311">
        <v>99.999999999999986</v>
      </c>
      <c r="H42" s="1315">
        <v>92.35</v>
      </c>
      <c r="I42" s="1315">
        <v>7.35</v>
      </c>
      <c r="J42" s="1315">
        <v>0.3</v>
      </c>
      <c r="K42" s="1290"/>
    </row>
    <row r="43" spans="1:18" ht="15" customHeight="1">
      <c r="A43" s="1290"/>
      <c r="B43" s="1269"/>
      <c r="C43" s="1268"/>
      <c r="D43" s="1274">
        <v>2022</v>
      </c>
      <c r="E43" s="1305">
        <v>1860</v>
      </c>
      <c r="F43" s="1305"/>
      <c r="G43" s="1311">
        <v>99.999999999999986</v>
      </c>
      <c r="H43" s="1612">
        <v>90.11</v>
      </c>
      <c r="I43" s="1612">
        <v>9.6199999999999992</v>
      </c>
      <c r="J43" s="1612">
        <v>0.28000000000000003</v>
      </c>
      <c r="K43" s="1290"/>
    </row>
    <row r="44" spans="1:18" ht="15" customHeight="1">
      <c r="A44" s="1290"/>
      <c r="B44" s="1269"/>
      <c r="C44" s="1268"/>
      <c r="D44" s="1274"/>
      <c r="E44" s="1305"/>
      <c r="F44" s="1305"/>
      <c r="G44" s="1311"/>
      <c r="H44" s="1316"/>
      <c r="I44" s="1316"/>
      <c r="J44" s="1316"/>
      <c r="K44" s="1290"/>
    </row>
    <row r="45" spans="1:18" ht="15" customHeight="1">
      <c r="A45" s="1290"/>
      <c r="B45" s="1267" t="s">
        <v>357</v>
      </c>
      <c r="C45" s="1268"/>
      <c r="D45" s="1274">
        <v>2020</v>
      </c>
      <c r="E45" s="1305">
        <v>1121</v>
      </c>
      <c r="F45" s="1305"/>
      <c r="G45" s="1311">
        <v>100.01</v>
      </c>
      <c r="H45" s="1315">
        <v>91.53</v>
      </c>
      <c r="I45" s="1315">
        <v>7.31</v>
      </c>
      <c r="J45" s="1315">
        <v>1.1599999999999999</v>
      </c>
      <c r="K45" s="1290"/>
    </row>
    <row r="46" spans="1:18" ht="15" customHeight="1">
      <c r="A46" s="1290"/>
      <c r="B46" s="1269" t="s">
        <v>358</v>
      </c>
      <c r="C46" s="1268"/>
      <c r="D46" s="1274">
        <v>2021</v>
      </c>
      <c r="E46" s="1305">
        <v>1142</v>
      </c>
      <c r="F46" s="1305"/>
      <c r="G46" s="1311">
        <v>99.999999999999986</v>
      </c>
      <c r="H46" s="1315">
        <v>91.61</v>
      </c>
      <c r="I46" s="1315">
        <v>7.31</v>
      </c>
      <c r="J46" s="1315">
        <v>1.07</v>
      </c>
      <c r="K46" s="1290"/>
    </row>
    <row r="47" spans="1:18" ht="15" customHeight="1">
      <c r="A47" s="1290"/>
      <c r="B47" s="1269"/>
      <c r="C47" s="1268"/>
      <c r="D47" s="1274">
        <v>2022</v>
      </c>
      <c r="E47" s="1354">
        <v>941</v>
      </c>
      <c r="F47" s="1305"/>
      <c r="G47" s="1311">
        <v>99.999999999999986</v>
      </c>
      <c r="H47" s="1612">
        <v>89.64</v>
      </c>
      <c r="I47" s="1612">
        <v>9.16</v>
      </c>
      <c r="J47" s="1612">
        <v>1.2</v>
      </c>
      <c r="K47" s="1290"/>
    </row>
    <row r="48" spans="1:18" ht="15" customHeight="1">
      <c r="A48" s="1290"/>
      <c r="B48" s="1269"/>
      <c r="C48" s="1268"/>
      <c r="D48" s="1274"/>
      <c r="E48" s="1305"/>
      <c r="F48" s="1305"/>
      <c r="G48" s="1311"/>
      <c r="H48" s="1315"/>
      <c r="I48" s="1315"/>
      <c r="J48" s="1315"/>
      <c r="K48" s="1290"/>
    </row>
    <row r="49" spans="1:15" ht="15" customHeight="1">
      <c r="A49" s="1290"/>
      <c r="B49" s="1267" t="s">
        <v>920</v>
      </c>
      <c r="C49" s="1268"/>
      <c r="D49" s="1274">
        <v>2020</v>
      </c>
      <c r="E49" s="1305">
        <v>69</v>
      </c>
      <c r="F49" s="1305"/>
      <c r="G49" s="1311">
        <v>100</v>
      </c>
      <c r="H49" s="1315">
        <v>95.65</v>
      </c>
      <c r="I49" s="1315">
        <v>4.3499999999999996</v>
      </c>
      <c r="J49" s="1315">
        <v>0</v>
      </c>
      <c r="K49" s="1290"/>
    </row>
    <row r="50" spans="1:15" ht="15" customHeight="1">
      <c r="A50" s="1290"/>
      <c r="B50" s="1269" t="s">
        <v>921</v>
      </c>
      <c r="C50" s="1268"/>
      <c r="D50" s="1274">
        <v>2021</v>
      </c>
      <c r="E50" s="1354">
        <v>71</v>
      </c>
      <c r="F50" s="1305"/>
      <c r="G50" s="1311">
        <v>99.999999999999986</v>
      </c>
      <c r="H50" s="1315">
        <v>95.65</v>
      </c>
      <c r="I50" s="1315">
        <v>4.3499999999999996</v>
      </c>
      <c r="J50" s="1315">
        <v>0</v>
      </c>
      <c r="K50" s="1290"/>
    </row>
    <row r="51" spans="1:15" ht="15" customHeight="1">
      <c r="A51" s="1290"/>
      <c r="B51" s="1269"/>
      <c r="C51" s="1268"/>
      <c r="D51" s="1274">
        <v>2022</v>
      </c>
      <c r="E51" s="1354">
        <v>116</v>
      </c>
      <c r="F51" s="1305"/>
      <c r="G51" s="1311">
        <v>99.999999999999986</v>
      </c>
      <c r="H51" s="1612">
        <v>97.35</v>
      </c>
      <c r="I51" s="1612">
        <v>2.65</v>
      </c>
      <c r="J51" s="1315">
        <v>0</v>
      </c>
      <c r="K51" s="1290"/>
    </row>
    <row r="52" spans="1:15" ht="15" customHeight="1">
      <c r="A52" s="1290"/>
      <c r="B52" s="1269"/>
      <c r="C52" s="1268"/>
      <c r="D52" s="1274"/>
      <c r="E52" s="1305"/>
      <c r="F52" s="1305"/>
      <c r="G52" s="1311"/>
      <c r="H52" s="1316"/>
      <c r="I52" s="1316"/>
      <c r="J52" s="1316"/>
      <c r="K52" s="1290"/>
    </row>
    <row r="53" spans="1:15" ht="15" customHeight="1">
      <c r="A53" s="1290"/>
      <c r="B53" s="1267" t="s">
        <v>189</v>
      </c>
      <c r="C53" s="1268"/>
      <c r="D53" s="1274">
        <v>2020</v>
      </c>
      <c r="E53" s="1305">
        <v>22395</v>
      </c>
      <c r="F53" s="1305"/>
      <c r="G53" s="1311">
        <v>100.01</v>
      </c>
      <c r="H53" s="1315">
        <v>90.34</v>
      </c>
      <c r="I53" s="1315">
        <v>8.42</v>
      </c>
      <c r="J53" s="1315">
        <v>1.24</v>
      </c>
      <c r="K53" s="1290"/>
    </row>
    <row r="54" spans="1:15" ht="15" customHeight="1">
      <c r="A54" s="1290"/>
      <c r="B54" s="1269" t="s">
        <v>190</v>
      </c>
      <c r="C54" s="1268"/>
      <c r="D54" s="1274">
        <v>2021</v>
      </c>
      <c r="E54" s="1305">
        <v>23549</v>
      </c>
      <c r="F54" s="1305"/>
      <c r="G54" s="1311">
        <v>99.999999999999986</v>
      </c>
      <c r="H54" s="1315">
        <v>90.24</v>
      </c>
      <c r="I54" s="1315">
        <v>8.52</v>
      </c>
      <c r="J54" s="1315">
        <v>1.24</v>
      </c>
      <c r="K54" s="1290"/>
    </row>
    <row r="55" spans="1:15" ht="15" customHeight="1">
      <c r="A55" s="1290"/>
      <c r="B55" s="1269"/>
      <c r="C55" s="1268"/>
      <c r="D55" s="1274">
        <v>2022</v>
      </c>
      <c r="E55" s="1305">
        <v>22258</v>
      </c>
      <c r="F55" s="1305"/>
      <c r="G55" s="1311">
        <v>99.999999999999986</v>
      </c>
      <c r="H55" s="1612">
        <v>89.53</v>
      </c>
      <c r="I55" s="1612">
        <v>9.2100000000000009</v>
      </c>
      <c r="J55" s="1612">
        <v>1.26</v>
      </c>
      <c r="K55" s="1290"/>
    </row>
    <row r="56" spans="1:15" ht="15" customHeight="1">
      <c r="A56" s="1290"/>
      <c r="B56" s="1269"/>
      <c r="C56" s="1268"/>
      <c r="D56" s="1274"/>
      <c r="E56" s="1305"/>
      <c r="F56" s="1305"/>
      <c r="G56" s="1311"/>
      <c r="H56" s="1316"/>
      <c r="I56" s="1316"/>
      <c r="J56" s="1316"/>
      <c r="K56" s="1290"/>
    </row>
    <row r="57" spans="1:15" ht="15" customHeight="1">
      <c r="A57" s="1290"/>
      <c r="B57" s="1267" t="s">
        <v>192</v>
      </c>
      <c r="C57" s="1268"/>
      <c r="D57" s="1274">
        <v>2020</v>
      </c>
      <c r="E57" s="1305">
        <v>11789</v>
      </c>
      <c r="F57" s="1305"/>
      <c r="G57" s="1311">
        <v>99.999999999999986</v>
      </c>
      <c r="H57" s="1315">
        <v>88.81</v>
      </c>
      <c r="I57" s="1315">
        <v>10.130000000000001</v>
      </c>
      <c r="J57" s="1315">
        <v>1.06</v>
      </c>
      <c r="K57" s="1290"/>
    </row>
    <row r="58" spans="1:15" ht="15" customHeight="1">
      <c r="A58" s="1290"/>
      <c r="B58" s="1269" t="s">
        <v>193</v>
      </c>
      <c r="C58" s="1268"/>
      <c r="D58" s="1274">
        <v>2021</v>
      </c>
      <c r="E58" s="1305">
        <v>12346</v>
      </c>
      <c r="F58" s="1305"/>
      <c r="G58" s="1311">
        <v>99.999999999999986</v>
      </c>
      <c r="H58" s="1315">
        <v>88.7</v>
      </c>
      <c r="I58" s="1315">
        <v>10.25</v>
      </c>
      <c r="J58" s="1315">
        <v>1.05</v>
      </c>
      <c r="K58" s="1290"/>
      <c r="N58" s="1309"/>
      <c r="O58" s="1309"/>
    </row>
    <row r="59" spans="1:15" ht="15" customHeight="1">
      <c r="A59" s="1290"/>
      <c r="B59" s="1269"/>
      <c r="C59" s="1268"/>
      <c r="D59" s="1274">
        <v>2022</v>
      </c>
      <c r="E59" s="1305">
        <v>11474</v>
      </c>
      <c r="F59" s="1305"/>
      <c r="G59" s="1311">
        <v>99.999999999999986</v>
      </c>
      <c r="H59" s="1612">
        <v>88.77</v>
      </c>
      <c r="I59" s="1612">
        <v>10.36</v>
      </c>
      <c r="J59" s="1612">
        <v>0.88</v>
      </c>
      <c r="K59" s="1290"/>
      <c r="N59" s="1309"/>
      <c r="O59" s="1309"/>
    </row>
    <row r="60" spans="1:15" ht="15" customHeight="1">
      <c r="A60" s="1290"/>
      <c r="B60" s="1269"/>
      <c r="C60" s="1268"/>
      <c r="D60" s="1274"/>
      <c r="E60" s="1305"/>
      <c r="F60" s="1305"/>
      <c r="G60" s="1311"/>
      <c r="H60" s="1316"/>
      <c r="I60" s="1316"/>
      <c r="J60" s="1316"/>
      <c r="K60" s="1290"/>
      <c r="N60" s="1309"/>
      <c r="O60" s="1309"/>
    </row>
    <row r="61" spans="1:15" ht="15" customHeight="1">
      <c r="A61" s="1290"/>
      <c r="B61" s="1267" t="s">
        <v>359</v>
      </c>
      <c r="C61" s="1268"/>
      <c r="D61" s="1274">
        <v>2020</v>
      </c>
      <c r="E61" s="1305">
        <v>13382</v>
      </c>
      <c r="F61" s="1305"/>
      <c r="G61" s="1311">
        <v>99.999999999999986</v>
      </c>
      <c r="H61" s="1315">
        <v>79.5</v>
      </c>
      <c r="I61" s="1315">
        <v>17.73</v>
      </c>
      <c r="J61" s="1315">
        <v>2.77</v>
      </c>
      <c r="K61" s="1290"/>
      <c r="N61" s="1309"/>
      <c r="O61" s="1309"/>
    </row>
    <row r="62" spans="1:15" ht="15" customHeight="1">
      <c r="A62" s="1290"/>
      <c r="B62" s="1269" t="s">
        <v>360</v>
      </c>
      <c r="C62" s="1268"/>
      <c r="D62" s="1274">
        <v>2021</v>
      </c>
      <c r="E62" s="1305">
        <v>13939</v>
      </c>
      <c r="F62" s="1305"/>
      <c r="G62" s="1311">
        <v>99.999999999999986</v>
      </c>
      <c r="H62" s="1315">
        <v>79.36</v>
      </c>
      <c r="I62" s="1315">
        <v>17.86</v>
      </c>
      <c r="J62" s="1315">
        <v>2.78</v>
      </c>
      <c r="K62" s="1290"/>
      <c r="N62" s="1309"/>
      <c r="O62" s="1309"/>
    </row>
    <row r="63" spans="1:15" ht="15" customHeight="1">
      <c r="A63" s="1290"/>
      <c r="B63" s="1269"/>
      <c r="C63" s="1268"/>
      <c r="D63" s="1274">
        <v>2022</v>
      </c>
      <c r="E63" s="1305">
        <v>13344</v>
      </c>
      <c r="F63" s="1305"/>
      <c r="G63" s="1311">
        <v>99.999999999999986</v>
      </c>
      <c r="H63" s="1612">
        <v>77.5</v>
      </c>
      <c r="I63" s="1612">
        <v>19.77</v>
      </c>
      <c r="J63" s="1612">
        <v>2.73</v>
      </c>
      <c r="K63" s="1290"/>
      <c r="N63" s="1309"/>
      <c r="O63" s="1309"/>
    </row>
    <row r="64" spans="1:15" ht="15" customHeight="1">
      <c r="A64" s="1290"/>
      <c r="B64" s="1269"/>
      <c r="C64" s="1268"/>
      <c r="D64" s="1274"/>
      <c r="E64" s="1305"/>
      <c r="F64" s="1305"/>
      <c r="G64" s="1311"/>
      <c r="H64" s="1316"/>
      <c r="I64" s="1316"/>
      <c r="J64" s="1316"/>
      <c r="K64" s="1290"/>
      <c r="N64" s="1309"/>
      <c r="O64" s="1309"/>
    </row>
    <row r="65" spans="1:15" ht="15" customHeight="1">
      <c r="A65" s="1290"/>
      <c r="B65" s="1267" t="s">
        <v>361</v>
      </c>
      <c r="C65" s="1268"/>
      <c r="D65" s="1274">
        <v>2020</v>
      </c>
      <c r="E65" s="1326">
        <v>16631</v>
      </c>
      <c r="F65" s="1326"/>
      <c r="G65" s="1311">
        <v>100</v>
      </c>
      <c r="H65" s="1315">
        <v>80.349999999999994</v>
      </c>
      <c r="I65" s="1315">
        <v>14.17</v>
      </c>
      <c r="J65" s="1315">
        <v>5.48</v>
      </c>
      <c r="K65" s="1290"/>
      <c r="N65" s="1309"/>
      <c r="O65" s="1309"/>
    </row>
    <row r="66" spans="1:15" ht="15" customHeight="1">
      <c r="A66" s="1290"/>
      <c r="B66" s="1269" t="s">
        <v>362</v>
      </c>
      <c r="C66" s="1268"/>
      <c r="D66" s="1274">
        <v>2021</v>
      </c>
      <c r="E66" s="1326">
        <v>17265</v>
      </c>
      <c r="F66" s="1326"/>
      <c r="G66" s="1311">
        <v>99.999999999999986</v>
      </c>
      <c r="H66" s="1315">
        <v>80.260000000000005</v>
      </c>
      <c r="I66" s="1315">
        <v>14.2</v>
      </c>
      <c r="J66" s="1315">
        <v>5.54</v>
      </c>
      <c r="K66" s="1290"/>
    </row>
    <row r="67" spans="1:15" ht="15" customHeight="1">
      <c r="A67" s="1290"/>
      <c r="B67" s="1327"/>
      <c r="C67" s="1290"/>
      <c r="D67" s="1274">
        <v>2022</v>
      </c>
      <c r="E67" s="1616">
        <v>16547</v>
      </c>
      <c r="F67" s="1328"/>
      <c r="G67" s="1311">
        <v>99.999999999999986</v>
      </c>
      <c r="H67" s="1656">
        <v>81.2</v>
      </c>
      <c r="I67" s="1656">
        <v>13.57</v>
      </c>
      <c r="J67" s="1656">
        <v>5.23</v>
      </c>
      <c r="K67" s="1290"/>
    </row>
    <row r="68" spans="1:15" ht="21" customHeight="1" thickBot="1">
      <c r="A68" s="1293"/>
      <c r="B68" s="1329"/>
      <c r="C68" s="1330"/>
      <c r="D68" s="1331"/>
      <c r="E68" s="1332"/>
      <c r="F68" s="1332"/>
      <c r="G68" s="1657"/>
      <c r="H68" s="1330"/>
      <c r="I68" s="1330"/>
      <c r="J68" s="1330"/>
      <c r="K68" s="1330"/>
      <c r="L68" s="1275" t="s">
        <v>57</v>
      </c>
    </row>
    <row r="69" spans="1:15" s="1333" customFormat="1" ht="15" customHeight="1">
      <c r="B69" s="1334"/>
      <c r="D69" s="1335"/>
      <c r="E69" s="1336"/>
      <c r="F69" s="1336"/>
      <c r="K69" s="1337" t="s">
        <v>328</v>
      </c>
    </row>
    <row r="70" spans="1:15" s="1333" customFormat="1" ht="13.5" customHeight="1">
      <c r="D70" s="1335"/>
      <c r="E70" s="1336"/>
      <c r="F70" s="1336"/>
      <c r="G70" s="1336"/>
      <c r="K70" s="1338" t="s">
        <v>329</v>
      </c>
    </row>
    <row r="71" spans="1:15" ht="3.75" customHeight="1">
      <c r="B71" s="1339"/>
    </row>
    <row r="72" spans="1:15">
      <c r="B72" s="1290"/>
    </row>
  </sheetData>
  <mergeCells count="3">
    <mergeCell ref="G6:J7"/>
    <mergeCell ref="B36:C36"/>
    <mergeCell ref="B37:C37"/>
  </mergeCells>
  <printOptions horizontalCentered="1"/>
  <pageMargins left="0.39370078740157499" right="0.39370078740157499" top="0.74803149606299202" bottom="0.511811023622047" header="0.118110236220472" footer="0.39370078740157499"/>
  <pageSetup paperSize="9" scale="73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5">
    <tabColor rgb="FFFF0000"/>
    <pageSetUpPr fitToPage="1"/>
  </sheetPr>
  <dimension ref="A1:Q54"/>
  <sheetViews>
    <sheetView showGridLines="0" zoomScaleNormal="100" zoomScaleSheetLayoutView="100" workbookViewId="0">
      <selection activeCell="O48" sqref="O48"/>
    </sheetView>
  </sheetViews>
  <sheetFormatPr defaultColWidth="8.42578125" defaultRowHeight="16.5"/>
  <cols>
    <col min="1" max="1" width="1" style="1276" customWidth="1"/>
    <col min="2" max="2" width="11.85546875" style="1276" customWidth="1"/>
    <col min="3" max="3" width="15.28515625" style="1276" customWidth="1"/>
    <col min="4" max="4" width="15.28515625" style="1340" customWidth="1"/>
    <col min="5" max="5" width="10" style="1276" customWidth="1"/>
    <col min="6" max="6" width="0.5703125" style="1276" customWidth="1"/>
    <col min="7" max="7" width="10.7109375" style="1276" customWidth="1"/>
    <col min="8" max="8" width="15.5703125" style="1276" customWidth="1"/>
    <col min="9" max="9" width="19.28515625" style="1276" customWidth="1"/>
    <col min="10" max="10" width="11.5703125" style="1276" customWidth="1"/>
    <col min="11" max="11" width="1.42578125" style="1276" customWidth="1"/>
    <col min="12" max="16384" width="8.42578125" style="1276"/>
  </cols>
  <sheetData>
    <row r="1" spans="1:17" ht="15" customHeight="1"/>
    <row r="2" spans="1:17">
      <c r="B2" s="1279" t="s">
        <v>330</v>
      </c>
      <c r="C2" s="1280" t="s">
        <v>894</v>
      </c>
      <c r="D2" s="1341"/>
      <c r="E2" s="1278"/>
      <c r="F2" s="1278"/>
      <c r="G2" s="1278"/>
      <c r="H2" s="1282"/>
      <c r="I2" s="1282"/>
      <c r="J2" s="1282"/>
    </row>
    <row r="3" spans="1:17">
      <c r="C3" s="1282" t="s">
        <v>1100</v>
      </c>
      <c r="D3" s="1341"/>
      <c r="E3" s="1278"/>
      <c r="F3" s="1278"/>
      <c r="G3" s="1278"/>
      <c r="H3" s="1282"/>
      <c r="I3" s="1282"/>
      <c r="J3" s="1282"/>
    </row>
    <row r="4" spans="1:17">
      <c r="B4" s="1283" t="s">
        <v>332</v>
      </c>
      <c r="C4" s="1275" t="s">
        <v>895</v>
      </c>
      <c r="D4" s="1342"/>
      <c r="E4" s="1278"/>
      <c r="F4" s="1278"/>
      <c r="G4" s="1278"/>
    </row>
    <row r="5" spans="1:17">
      <c r="A5" s="1275"/>
      <c r="C5" s="1285" t="s">
        <v>1101</v>
      </c>
      <c r="D5" s="1342"/>
      <c r="E5" s="1278"/>
      <c r="F5" s="1278"/>
      <c r="G5" s="1278"/>
    </row>
    <row r="6" spans="1:17" ht="10.5" customHeight="1" thickBot="1"/>
    <row r="7" spans="1:17" ht="8.1" customHeight="1" thickTop="1">
      <c r="A7" s="1286"/>
      <c r="B7" s="1287"/>
      <c r="C7" s="1287"/>
      <c r="D7" s="1343"/>
      <c r="E7" s="1287"/>
      <c r="F7" s="1287"/>
      <c r="G7" s="1903" t="s">
        <v>1214</v>
      </c>
      <c r="H7" s="1908"/>
      <c r="I7" s="1908"/>
      <c r="J7" s="1908"/>
      <c r="K7" s="1286"/>
    </row>
    <row r="8" spans="1:17" ht="18" customHeight="1" thickBot="1">
      <c r="A8" s="1290"/>
      <c r="B8" s="1291" t="s">
        <v>58</v>
      </c>
      <c r="C8" s="1268"/>
      <c r="D8" s="1273" t="s">
        <v>3</v>
      </c>
      <c r="E8" s="1292" t="s">
        <v>344</v>
      </c>
      <c r="F8" s="1268"/>
      <c r="G8" s="1909"/>
      <c r="H8" s="1909"/>
      <c r="I8" s="1909"/>
      <c r="J8" s="1909"/>
      <c r="K8" s="1293"/>
    </row>
    <row r="9" spans="1:17" ht="16.5" customHeight="1">
      <c r="A9" s="1290"/>
      <c r="B9" s="1344" t="s">
        <v>60</v>
      </c>
      <c r="C9" s="1345"/>
      <c r="D9" s="1346" t="s">
        <v>8</v>
      </c>
      <c r="E9" s="1298" t="s">
        <v>345</v>
      </c>
      <c r="F9" s="1292"/>
      <c r="G9" s="1292" t="s">
        <v>4</v>
      </c>
      <c r="H9" s="1297" t="s">
        <v>346</v>
      </c>
      <c r="I9" s="1297" t="s">
        <v>347</v>
      </c>
      <c r="J9" s="1292" t="s">
        <v>174</v>
      </c>
      <c r="K9" s="1290"/>
    </row>
    <row r="10" spans="1:17" ht="16.5" customHeight="1">
      <c r="A10" s="1290"/>
      <c r="B10" s="1268"/>
      <c r="C10" s="1268"/>
      <c r="D10" s="1347"/>
      <c r="E10" s="1268"/>
      <c r="F10" s="1296"/>
      <c r="G10" s="1298" t="s">
        <v>9</v>
      </c>
      <c r="H10" s="1299" t="s">
        <v>315</v>
      </c>
      <c r="I10" s="1299" t="s">
        <v>348</v>
      </c>
      <c r="J10" s="1299" t="s">
        <v>178</v>
      </c>
      <c r="K10" s="1290"/>
    </row>
    <row r="11" spans="1:17" ht="8.1" customHeight="1">
      <c r="A11" s="1300"/>
      <c r="B11" s="1301"/>
      <c r="C11" s="1301"/>
      <c r="D11" s="1348"/>
      <c r="E11" s="1301"/>
      <c r="F11" s="1301"/>
      <c r="G11" s="1301"/>
      <c r="H11" s="1301"/>
      <c r="I11" s="1301"/>
      <c r="J11" s="1301"/>
      <c r="K11" s="1300"/>
    </row>
    <row r="12" spans="1:17" ht="8.1" customHeight="1">
      <c r="A12" s="1290"/>
      <c r="B12" s="1268"/>
      <c r="C12" s="1268"/>
      <c r="D12" s="1347"/>
      <c r="E12" s="1268"/>
      <c r="F12" s="1268"/>
      <c r="G12" s="1268"/>
      <c r="H12" s="1268"/>
      <c r="I12" s="1268"/>
      <c r="J12" s="1268"/>
      <c r="K12" s="1290"/>
    </row>
    <row r="13" spans="1:17" ht="20.100000000000001" customHeight="1">
      <c r="A13" s="1290"/>
      <c r="B13" s="1267" t="s">
        <v>363</v>
      </c>
      <c r="C13" s="1268"/>
      <c r="D13" s="1274">
        <v>2020</v>
      </c>
      <c r="E13" s="1305">
        <v>2341</v>
      </c>
      <c r="F13" s="1658"/>
      <c r="G13" s="1349">
        <v>100</v>
      </c>
      <c r="H13" s="1349">
        <v>89.24</v>
      </c>
      <c r="I13" s="1349">
        <v>7.35</v>
      </c>
      <c r="J13" s="1349">
        <v>3.42</v>
      </c>
      <c r="K13" s="1308"/>
      <c r="M13" s="1350"/>
      <c r="N13" s="1350"/>
      <c r="O13" s="1350"/>
      <c r="P13" s="1350"/>
      <c r="Q13" s="1350"/>
    </row>
    <row r="14" spans="1:17" s="1321" customFormat="1" ht="20.100000000000001" customHeight="1">
      <c r="A14" s="1319"/>
      <c r="B14" s="1269" t="s">
        <v>364</v>
      </c>
      <c r="C14" s="1320"/>
      <c r="D14" s="1274">
        <v>2021</v>
      </c>
      <c r="E14" s="1305">
        <v>2437</v>
      </c>
      <c r="F14" s="1658"/>
      <c r="G14" s="1349">
        <v>100</v>
      </c>
      <c r="H14" s="1349">
        <v>89.13</v>
      </c>
      <c r="I14" s="1349">
        <v>7.42</v>
      </c>
      <c r="J14" s="1349">
        <v>3.45</v>
      </c>
      <c r="K14" s="1351"/>
      <c r="M14" s="1350"/>
      <c r="N14" s="1350"/>
      <c r="O14" s="1350"/>
      <c r="P14" s="1350"/>
      <c r="Q14" s="1350"/>
    </row>
    <row r="15" spans="1:17" s="1321" customFormat="1" ht="20.100000000000001" customHeight="1">
      <c r="A15" s="1319"/>
      <c r="B15" s="1269"/>
      <c r="C15" s="1320"/>
      <c r="D15" s="1274">
        <v>2022</v>
      </c>
      <c r="E15" s="1305">
        <v>2223</v>
      </c>
      <c r="F15" s="1659"/>
      <c r="G15" s="1349">
        <v>100</v>
      </c>
      <c r="H15" s="1617">
        <v>86.7</v>
      </c>
      <c r="I15" s="1617">
        <v>9.33</v>
      </c>
      <c r="J15" s="1617">
        <v>3.97</v>
      </c>
      <c r="K15" s="1351"/>
      <c r="M15" s="1350"/>
      <c r="N15" s="1350"/>
      <c r="O15" s="1350"/>
      <c r="P15" s="1350"/>
      <c r="Q15" s="1350"/>
    </row>
    <row r="16" spans="1:17" s="1321" customFormat="1" ht="20.100000000000001" customHeight="1">
      <c r="A16" s="1319"/>
      <c r="B16" s="1269"/>
      <c r="C16" s="1320"/>
      <c r="D16" s="1274"/>
      <c r="E16" s="1305"/>
      <c r="F16" s="1659"/>
      <c r="G16" s="1352"/>
      <c r="H16" s="1617"/>
      <c r="I16" s="1617"/>
      <c r="J16" s="1617"/>
      <c r="K16" s="1351"/>
      <c r="M16" s="1350"/>
      <c r="N16" s="1350"/>
      <c r="O16" s="1350"/>
      <c r="P16" s="1350"/>
      <c r="Q16" s="1350"/>
    </row>
    <row r="17" spans="1:17" ht="20.100000000000001" customHeight="1">
      <c r="A17" s="1290"/>
      <c r="B17" s="1353" t="s">
        <v>365</v>
      </c>
      <c r="C17" s="1268"/>
      <c r="D17" s="1274">
        <v>2020</v>
      </c>
      <c r="E17" s="1305">
        <v>736</v>
      </c>
      <c r="F17" s="1659"/>
      <c r="G17" s="1352">
        <v>100</v>
      </c>
      <c r="H17" s="1617">
        <v>74.73</v>
      </c>
      <c r="I17" s="1617">
        <v>13.18</v>
      </c>
      <c r="J17" s="1617">
        <v>12.09</v>
      </c>
      <c r="K17" s="1290"/>
      <c r="M17" s="1350"/>
      <c r="N17" s="1350"/>
      <c r="O17" s="1350"/>
      <c r="P17" s="1350"/>
      <c r="Q17" s="1350"/>
    </row>
    <row r="18" spans="1:17" ht="20.100000000000001" customHeight="1">
      <c r="A18" s="1290"/>
      <c r="B18" s="1353"/>
      <c r="C18" s="1268"/>
      <c r="D18" s="1274">
        <v>2021</v>
      </c>
      <c r="E18" s="1305">
        <v>759</v>
      </c>
      <c r="F18" s="1659"/>
      <c r="G18" s="1352">
        <v>100</v>
      </c>
      <c r="H18" s="1617">
        <v>74.290000000000006</v>
      </c>
      <c r="I18" s="1617">
        <v>13.26</v>
      </c>
      <c r="J18" s="1617">
        <v>12.45</v>
      </c>
      <c r="K18" s="1290"/>
      <c r="M18" s="1350"/>
      <c r="N18" s="1350"/>
      <c r="O18" s="1350"/>
      <c r="P18" s="1350"/>
      <c r="Q18" s="1350"/>
    </row>
    <row r="19" spans="1:17" ht="20.100000000000001" customHeight="1">
      <c r="A19" s="1290"/>
      <c r="B19" s="1353"/>
      <c r="C19" s="1268"/>
      <c r="D19" s="1274">
        <v>2022</v>
      </c>
      <c r="E19" s="1354">
        <v>698</v>
      </c>
      <c r="F19" s="1659"/>
      <c r="G19" s="1349">
        <v>100</v>
      </c>
      <c r="H19" s="1617">
        <v>70.67</v>
      </c>
      <c r="I19" s="1617">
        <v>16.149999999999999</v>
      </c>
      <c r="J19" s="1617">
        <v>13.19</v>
      </c>
      <c r="K19" s="1290"/>
      <c r="M19" s="1350"/>
      <c r="N19" s="1350"/>
      <c r="O19" s="1350"/>
      <c r="P19" s="1350"/>
      <c r="Q19" s="1350"/>
    </row>
    <row r="20" spans="1:17" ht="20.100000000000001" customHeight="1">
      <c r="A20" s="1290"/>
      <c r="B20" s="1353"/>
      <c r="C20" s="1268"/>
      <c r="D20" s="1274"/>
      <c r="E20" s="1305"/>
      <c r="F20" s="1659"/>
      <c r="G20" s="1352"/>
      <c r="H20" s="1617"/>
      <c r="I20" s="1617"/>
      <c r="J20" s="1617"/>
      <c r="K20" s="1290"/>
      <c r="M20" s="1350"/>
      <c r="N20" s="1350"/>
      <c r="O20" s="1350"/>
      <c r="P20" s="1350"/>
      <c r="Q20" s="1350"/>
    </row>
    <row r="21" spans="1:17" ht="20.100000000000001" customHeight="1">
      <c r="A21" s="1290"/>
      <c r="B21" s="1353" t="s">
        <v>366</v>
      </c>
      <c r="C21" s="1268"/>
      <c r="D21" s="1274">
        <v>2020</v>
      </c>
      <c r="E21" s="1305">
        <v>3612</v>
      </c>
      <c r="F21" s="1659"/>
      <c r="G21" s="1352">
        <v>100</v>
      </c>
      <c r="H21" s="1617">
        <v>73.09</v>
      </c>
      <c r="I21" s="1617">
        <v>16.47</v>
      </c>
      <c r="J21" s="1617">
        <v>10.44</v>
      </c>
      <c r="K21" s="1290"/>
      <c r="M21" s="1350"/>
      <c r="N21" s="1350"/>
      <c r="O21" s="1350"/>
      <c r="P21" s="1350"/>
      <c r="Q21" s="1350"/>
    </row>
    <row r="22" spans="1:17" ht="20.100000000000001" customHeight="1">
      <c r="A22" s="1290"/>
      <c r="B22" s="1269"/>
      <c r="C22" s="1268"/>
      <c r="D22" s="1274">
        <v>2021</v>
      </c>
      <c r="E22" s="1305">
        <v>3714</v>
      </c>
      <c r="F22" s="1659"/>
      <c r="G22" s="1352">
        <v>100</v>
      </c>
      <c r="H22" s="1617">
        <v>72.88</v>
      </c>
      <c r="I22" s="1617">
        <v>16.53</v>
      </c>
      <c r="J22" s="1617">
        <v>10.6</v>
      </c>
      <c r="K22" s="1290"/>
      <c r="M22" s="1350"/>
      <c r="N22" s="1350"/>
      <c r="O22" s="1350"/>
      <c r="P22" s="1350"/>
      <c r="Q22" s="1350"/>
    </row>
    <row r="23" spans="1:17" ht="20.100000000000001" customHeight="1">
      <c r="A23" s="1290"/>
      <c r="B23" s="1269"/>
      <c r="C23" s="1268"/>
      <c r="D23" s="1274">
        <v>2022</v>
      </c>
      <c r="E23" s="1305">
        <v>3712</v>
      </c>
      <c r="F23" s="1659"/>
      <c r="G23" s="1349">
        <v>100</v>
      </c>
      <c r="H23" s="1618">
        <v>74.849999999999994</v>
      </c>
      <c r="I23" s="1618">
        <v>16.559999999999999</v>
      </c>
      <c r="J23" s="1618">
        <v>8.6</v>
      </c>
      <c r="K23" s="1290"/>
      <c r="M23" s="1350"/>
      <c r="N23" s="1350"/>
      <c r="O23" s="1350"/>
      <c r="P23" s="1350"/>
      <c r="Q23" s="1350"/>
    </row>
    <row r="24" spans="1:17" ht="20.100000000000001" customHeight="1">
      <c r="A24" s="1290"/>
      <c r="B24" s="1269"/>
      <c r="C24" s="1268"/>
      <c r="D24" s="1274"/>
      <c r="E24" s="1305"/>
      <c r="F24" s="1660"/>
      <c r="G24" s="1352"/>
      <c r="H24" s="1619"/>
      <c r="I24" s="1619"/>
      <c r="J24" s="1619"/>
      <c r="K24" s="1290"/>
      <c r="M24" s="1350"/>
      <c r="N24" s="1350"/>
      <c r="O24" s="1350"/>
      <c r="P24" s="1350"/>
      <c r="Q24" s="1350"/>
    </row>
    <row r="25" spans="1:17" ht="30" customHeight="1">
      <c r="A25" s="1290"/>
      <c r="B25" s="1267" t="s">
        <v>891</v>
      </c>
      <c r="C25" s="1355"/>
      <c r="D25" s="1274">
        <v>2020</v>
      </c>
      <c r="E25" s="1305">
        <v>618</v>
      </c>
      <c r="F25" s="1661"/>
      <c r="G25" s="1352">
        <v>100.00999999999999</v>
      </c>
      <c r="H25" s="1620">
        <v>91.1</v>
      </c>
      <c r="I25" s="1620">
        <v>7.77</v>
      </c>
      <c r="J25" s="1620">
        <v>1.1299999999999999</v>
      </c>
      <c r="K25" s="1356"/>
      <c r="M25" s="1350"/>
      <c r="N25" s="1350"/>
      <c r="O25" s="1350"/>
      <c r="P25" s="1350"/>
      <c r="Q25" s="1350"/>
    </row>
    <row r="26" spans="1:17" ht="17.100000000000001" customHeight="1">
      <c r="A26" s="1290"/>
      <c r="B26" s="1267" t="s">
        <v>352</v>
      </c>
      <c r="C26" s="1268"/>
      <c r="D26" s="1274">
        <v>2021</v>
      </c>
      <c r="E26" s="1305">
        <v>659</v>
      </c>
      <c r="F26" s="1661"/>
      <c r="G26" s="1352">
        <v>100</v>
      </c>
      <c r="H26" s="1620">
        <v>90.35</v>
      </c>
      <c r="I26" s="1620">
        <v>8.36</v>
      </c>
      <c r="J26" s="1620">
        <v>1.29</v>
      </c>
      <c r="K26" s="1356"/>
    </row>
    <row r="27" spans="1:17" ht="17.100000000000001" customHeight="1">
      <c r="A27" s="1290"/>
      <c r="B27" s="1355" t="s">
        <v>892</v>
      </c>
      <c r="C27" s="1268"/>
      <c r="D27" s="1274">
        <v>2022</v>
      </c>
      <c r="E27" s="1354">
        <v>590</v>
      </c>
      <c r="F27" s="1661"/>
      <c r="G27" s="1349">
        <v>100</v>
      </c>
      <c r="H27" s="1620">
        <v>92.24</v>
      </c>
      <c r="I27" s="1620">
        <v>5.96</v>
      </c>
      <c r="J27" s="1620">
        <v>1.81</v>
      </c>
      <c r="K27" s="1356"/>
    </row>
    <row r="28" spans="1:17" ht="17.100000000000001" customHeight="1">
      <c r="A28" s="1290"/>
      <c r="B28" s="1357" t="s">
        <v>893</v>
      </c>
      <c r="C28" s="1268"/>
      <c r="D28" s="1274"/>
      <c r="E28" s="1305"/>
      <c r="F28" s="1661"/>
      <c r="G28" s="1352"/>
      <c r="H28" s="1620"/>
      <c r="I28" s="1620"/>
      <c r="J28" s="1620"/>
      <c r="K28" s="1290"/>
    </row>
    <row r="29" spans="1:17" ht="17.100000000000001" customHeight="1">
      <c r="A29" s="1290"/>
      <c r="B29" s="1357" t="s">
        <v>367</v>
      </c>
      <c r="C29" s="1268"/>
      <c r="D29" s="1274"/>
      <c r="E29" s="1305"/>
      <c r="F29" s="1662"/>
      <c r="G29" s="1352"/>
      <c r="H29" s="1621"/>
      <c r="I29" s="1621"/>
      <c r="J29" s="1621"/>
      <c r="K29" s="1290"/>
    </row>
    <row r="30" spans="1:17" ht="18" customHeight="1">
      <c r="A30" s="1290"/>
      <c r="B30" s="1358"/>
      <c r="C30" s="1268"/>
      <c r="D30" s="1274"/>
      <c r="E30" s="1305"/>
      <c r="F30" s="1662"/>
      <c r="G30" s="1352"/>
      <c r="H30" s="1621"/>
      <c r="I30" s="1621"/>
      <c r="J30" s="1621"/>
      <c r="K30" s="1290"/>
    </row>
    <row r="31" spans="1:17" ht="20.100000000000001" customHeight="1">
      <c r="A31" s="1290"/>
      <c r="B31" s="1267"/>
      <c r="C31" s="1268"/>
      <c r="D31" s="1274">
        <v>2020</v>
      </c>
      <c r="E31" s="1305">
        <v>1762</v>
      </c>
      <c r="F31" s="1663"/>
      <c r="G31" s="1352">
        <v>100</v>
      </c>
      <c r="H31" s="1622">
        <v>81.040000000000006</v>
      </c>
      <c r="I31" s="1622">
        <v>14.42</v>
      </c>
      <c r="J31" s="1622">
        <v>4.54</v>
      </c>
      <c r="K31" s="1290"/>
    </row>
    <row r="32" spans="1:17" ht="20.100000000000001" customHeight="1">
      <c r="A32" s="1290"/>
      <c r="B32" s="1355" t="s">
        <v>225</v>
      </c>
      <c r="C32" s="1268"/>
      <c r="D32" s="1274">
        <v>2021</v>
      </c>
      <c r="E32" s="1305">
        <v>1820</v>
      </c>
      <c r="F32" s="1663"/>
      <c r="G32" s="1352">
        <v>100</v>
      </c>
      <c r="H32" s="1622">
        <v>81.09</v>
      </c>
      <c r="I32" s="1622">
        <v>14.37</v>
      </c>
      <c r="J32" s="1622">
        <v>4.55</v>
      </c>
      <c r="K32" s="1290"/>
    </row>
    <row r="33" spans="1:11" ht="20.100000000000001" customHeight="1">
      <c r="A33" s="1290"/>
      <c r="B33" s="1358"/>
      <c r="C33" s="1268"/>
      <c r="D33" s="1274">
        <v>2022</v>
      </c>
      <c r="E33" s="1305">
        <v>1801</v>
      </c>
      <c r="F33" s="1360"/>
      <c r="G33" s="1349">
        <v>100</v>
      </c>
      <c r="H33" s="1623">
        <v>81.86</v>
      </c>
      <c r="I33" s="1623">
        <v>14.26</v>
      </c>
      <c r="J33" s="1623">
        <v>3.88</v>
      </c>
      <c r="K33" s="1290"/>
    </row>
    <row r="34" spans="1:11" ht="20.100000000000001" customHeight="1">
      <c r="A34" s="1290"/>
      <c r="B34" s="1358"/>
      <c r="C34" s="1268"/>
      <c r="D34" s="1274"/>
      <c r="E34" s="1305"/>
      <c r="F34" s="1360"/>
      <c r="G34" s="1352"/>
      <c r="H34" s="1623"/>
      <c r="I34" s="1623"/>
      <c r="J34" s="1623"/>
      <c r="K34" s="1290"/>
    </row>
    <row r="35" spans="1:11" ht="20.100000000000001" customHeight="1">
      <c r="A35" s="1290"/>
      <c r="B35" s="1267"/>
      <c r="C35" s="1268"/>
      <c r="D35" s="1274">
        <v>2020</v>
      </c>
      <c r="E35" s="1305">
        <v>3499</v>
      </c>
      <c r="F35" s="1360"/>
      <c r="G35" s="1352">
        <v>100</v>
      </c>
      <c r="H35" s="1623">
        <v>86.54</v>
      </c>
      <c r="I35" s="1623">
        <v>12.8</v>
      </c>
      <c r="J35" s="1623">
        <v>0.66</v>
      </c>
      <c r="K35" s="1290"/>
    </row>
    <row r="36" spans="1:11" ht="20.100000000000001" customHeight="1">
      <c r="A36" s="1290"/>
      <c r="B36" s="1355" t="s">
        <v>227</v>
      </c>
      <c r="C36" s="1268"/>
      <c r="D36" s="1274">
        <v>2021</v>
      </c>
      <c r="E36" s="1305">
        <v>3590</v>
      </c>
      <c r="F36" s="1360"/>
      <c r="G36" s="1352">
        <v>100</v>
      </c>
      <c r="H36" s="1623">
        <v>86.48</v>
      </c>
      <c r="I36" s="1623">
        <v>12.86</v>
      </c>
      <c r="J36" s="1623">
        <v>0.66</v>
      </c>
      <c r="K36" s="1290"/>
    </row>
    <row r="37" spans="1:11" ht="20.100000000000001" customHeight="1">
      <c r="A37" s="1290"/>
      <c r="B37" s="1269"/>
      <c r="C37" s="1268"/>
      <c r="D37" s="1274">
        <v>2022</v>
      </c>
      <c r="E37" s="1305">
        <v>3622</v>
      </c>
      <c r="F37" s="1360"/>
      <c r="G37" s="1349">
        <v>100</v>
      </c>
      <c r="H37" s="1623">
        <v>84.83</v>
      </c>
      <c r="I37" s="1623">
        <v>13.56</v>
      </c>
      <c r="J37" s="1623">
        <v>1.61</v>
      </c>
      <c r="K37" s="1290"/>
    </row>
    <row r="38" spans="1:11" ht="20.100000000000001" customHeight="1">
      <c r="A38" s="1290"/>
      <c r="B38" s="1358"/>
      <c r="C38" s="1268"/>
      <c r="D38" s="1274"/>
      <c r="E38" s="1305"/>
      <c r="F38" s="1360"/>
      <c r="G38" s="1352"/>
      <c r="H38" s="1623"/>
      <c r="I38" s="1623"/>
      <c r="J38" s="1623"/>
      <c r="K38" s="1290"/>
    </row>
    <row r="39" spans="1:11" ht="20.100000000000001" customHeight="1">
      <c r="A39" s="1290"/>
      <c r="B39" s="1267"/>
      <c r="C39" s="1268"/>
      <c r="D39" s="1274">
        <v>2020</v>
      </c>
      <c r="E39" s="1305">
        <v>1838</v>
      </c>
      <c r="F39" s="1360"/>
      <c r="G39" s="1352">
        <v>100</v>
      </c>
      <c r="H39" s="1623">
        <v>81.88</v>
      </c>
      <c r="I39" s="1623">
        <v>17.079999999999998</v>
      </c>
      <c r="J39" s="1623">
        <v>1.03</v>
      </c>
      <c r="K39" s="1290"/>
    </row>
    <row r="40" spans="1:11" ht="20.100000000000001" customHeight="1">
      <c r="A40" s="1290"/>
      <c r="B40" s="1355" t="s">
        <v>229</v>
      </c>
      <c r="C40" s="1268"/>
      <c r="D40" s="1274">
        <v>2021</v>
      </c>
      <c r="E40" s="1305">
        <v>1910</v>
      </c>
      <c r="F40" s="1360"/>
      <c r="G40" s="1352">
        <v>100</v>
      </c>
      <c r="H40" s="1623">
        <v>81.42</v>
      </c>
      <c r="I40" s="1623">
        <v>17.61</v>
      </c>
      <c r="J40" s="1623">
        <v>0.97</v>
      </c>
      <c r="K40" s="1290"/>
    </row>
    <row r="41" spans="1:11" ht="20.100000000000001" customHeight="1">
      <c r="A41" s="1290"/>
      <c r="B41" s="1358"/>
      <c r="C41" s="1268"/>
      <c r="D41" s="1274">
        <v>2022</v>
      </c>
      <c r="E41" s="1305">
        <v>1926</v>
      </c>
      <c r="F41" s="1360"/>
      <c r="G41" s="1349">
        <v>100</v>
      </c>
      <c r="H41" s="1623">
        <v>82.04</v>
      </c>
      <c r="I41" s="1623">
        <v>17.100000000000001</v>
      </c>
      <c r="J41" s="1623">
        <v>0.86</v>
      </c>
      <c r="K41" s="1290"/>
    </row>
    <row r="42" spans="1:11" ht="20.100000000000001" customHeight="1">
      <c r="A42" s="1290"/>
      <c r="B42" s="1358"/>
      <c r="C42" s="1268"/>
      <c r="D42" s="1274"/>
      <c r="E42" s="1305"/>
      <c r="F42" s="1360"/>
      <c r="G42" s="1352"/>
      <c r="H42" s="1623"/>
      <c r="I42" s="1623"/>
      <c r="J42" s="1623"/>
      <c r="K42" s="1290"/>
    </row>
    <row r="43" spans="1:11" ht="20.100000000000001" customHeight="1">
      <c r="A43" s="1290"/>
      <c r="B43" s="1267" t="s">
        <v>232</v>
      </c>
      <c r="C43" s="1268"/>
      <c r="D43" s="1274">
        <v>2020</v>
      </c>
      <c r="E43" s="1305">
        <v>3417</v>
      </c>
      <c r="F43" s="1360"/>
      <c r="G43" s="1352">
        <v>99.99</v>
      </c>
      <c r="H43" s="1623">
        <v>97.6</v>
      </c>
      <c r="I43" s="1623">
        <v>2.31</v>
      </c>
      <c r="J43" s="1623">
        <v>0.09</v>
      </c>
      <c r="K43" s="1290"/>
    </row>
    <row r="44" spans="1:11" ht="20.100000000000001" customHeight="1">
      <c r="A44" s="1290"/>
      <c r="B44" s="1269" t="s">
        <v>368</v>
      </c>
      <c r="C44" s="1268"/>
      <c r="D44" s="1274">
        <v>2021</v>
      </c>
      <c r="E44" s="1305">
        <v>3602</v>
      </c>
      <c r="F44" s="1360"/>
      <c r="G44" s="1352">
        <v>100</v>
      </c>
      <c r="H44" s="1623">
        <v>97.62</v>
      </c>
      <c r="I44" s="1623">
        <v>2.2999999999999998</v>
      </c>
      <c r="J44" s="1623">
        <v>0.09</v>
      </c>
      <c r="K44" s="1290"/>
    </row>
    <row r="45" spans="1:11" ht="20.100000000000001" customHeight="1">
      <c r="A45" s="1290"/>
      <c r="B45" s="1269"/>
      <c r="C45" s="1268"/>
      <c r="D45" s="1274">
        <v>2022</v>
      </c>
      <c r="E45" s="1305">
        <v>3484</v>
      </c>
      <c r="F45" s="1360"/>
      <c r="G45" s="1349">
        <v>100</v>
      </c>
      <c r="H45" s="1623">
        <v>96.49</v>
      </c>
      <c r="I45" s="1623">
        <v>3.36</v>
      </c>
      <c r="J45" s="1623">
        <v>0.15</v>
      </c>
      <c r="K45" s="1290"/>
    </row>
    <row r="46" spans="1:11" ht="20.100000000000001" customHeight="1">
      <c r="A46" s="1290"/>
      <c r="B46" s="1269"/>
      <c r="C46" s="1268"/>
      <c r="D46" s="1274"/>
      <c r="E46" s="1305"/>
      <c r="F46" s="1360"/>
      <c r="G46" s="1352"/>
      <c r="H46" s="1623"/>
      <c r="I46" s="1623"/>
      <c r="J46" s="1623"/>
      <c r="K46" s="1290"/>
    </row>
    <row r="47" spans="1:11" ht="20.100000000000001" customHeight="1">
      <c r="A47" s="1290"/>
      <c r="B47" s="1267" t="s">
        <v>369</v>
      </c>
      <c r="C47" s="1268"/>
      <c r="D47" s="1274">
        <v>2020</v>
      </c>
      <c r="E47" s="1360">
        <v>8487</v>
      </c>
      <c r="F47" s="1360"/>
      <c r="G47" s="1359">
        <v>99.99</v>
      </c>
      <c r="H47" s="1623">
        <v>97.74</v>
      </c>
      <c r="I47" s="1623">
        <v>2.09</v>
      </c>
      <c r="J47" s="1623">
        <v>0.18</v>
      </c>
      <c r="K47" s="1290"/>
    </row>
    <row r="48" spans="1:11" ht="20.100000000000001" customHeight="1">
      <c r="A48" s="1290"/>
      <c r="B48" s="1269" t="s">
        <v>370</v>
      </c>
      <c r="C48" s="1268"/>
      <c r="D48" s="1274">
        <v>2021</v>
      </c>
      <c r="E48" s="1360">
        <v>8917</v>
      </c>
      <c r="F48" s="1360"/>
      <c r="G48" s="1359">
        <v>100</v>
      </c>
      <c r="H48" s="1623">
        <v>97.74</v>
      </c>
      <c r="I48" s="1623">
        <v>2.08</v>
      </c>
      <c r="J48" s="1623">
        <v>0.18</v>
      </c>
      <c r="K48" s="1290"/>
    </row>
    <row r="49" spans="1:12" ht="20.100000000000001" customHeight="1">
      <c r="A49" s="1290"/>
      <c r="B49" s="1361"/>
      <c r="C49" s="1290"/>
      <c r="D49" s="1274">
        <v>2022</v>
      </c>
      <c r="E49" s="1362">
        <v>8809</v>
      </c>
      <c r="F49" s="1358"/>
      <c r="G49" s="1349">
        <v>100</v>
      </c>
      <c r="H49" s="1664">
        <v>98.34</v>
      </c>
      <c r="I49" s="1664">
        <v>1.44</v>
      </c>
      <c r="J49" s="1664">
        <v>0.21</v>
      </c>
      <c r="K49" s="1290"/>
    </row>
    <row r="50" spans="1:12" ht="3.75" customHeight="1" thickBot="1">
      <c r="A50" s="1293"/>
      <c r="B50" s="1329"/>
      <c r="C50" s="1330"/>
      <c r="D50" s="1363"/>
      <c r="E50" s="1330"/>
      <c r="F50" s="1330"/>
      <c r="G50" s="1330"/>
      <c r="H50" s="1330"/>
      <c r="I50" s="1330"/>
      <c r="J50" s="1330"/>
      <c r="K50" s="1330"/>
      <c r="L50" s="1275" t="s">
        <v>57</v>
      </c>
    </row>
    <row r="51" spans="1:12" s="1364" customFormat="1" ht="15" customHeight="1">
      <c r="B51" s="1365"/>
      <c r="D51" s="1366"/>
      <c r="K51" s="1337" t="s">
        <v>328</v>
      </c>
    </row>
    <row r="52" spans="1:12" s="1364" customFormat="1" ht="13.5" customHeight="1">
      <c r="D52" s="1366"/>
      <c r="K52" s="1338" t="s">
        <v>329</v>
      </c>
    </row>
    <row r="53" spans="1:12" ht="3.75" customHeight="1">
      <c r="B53" s="1339"/>
    </row>
    <row r="54" spans="1:12">
      <c r="B54" s="1290"/>
    </row>
  </sheetData>
  <mergeCells count="1">
    <mergeCell ref="G7:J8"/>
  </mergeCells>
  <printOptions horizontalCentered="1"/>
  <pageMargins left="0.39370078740157499" right="0.39370078740157499" top="0.74803149606299202" bottom="0.511811023622047" header="0.118110236220472" footer="0.39370078740157499"/>
  <pageSetup paperSize="9" scale="82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92D050"/>
  </sheetPr>
  <dimension ref="A1:R89"/>
  <sheetViews>
    <sheetView view="pageBreakPreview" zoomScaleNormal="100" zoomScaleSheetLayoutView="100" workbookViewId="0">
      <selection activeCell="F21" sqref="F21"/>
    </sheetView>
  </sheetViews>
  <sheetFormatPr defaultColWidth="10.42578125" defaultRowHeight="16.5"/>
  <cols>
    <col min="1" max="1" width="1.140625" style="164" customWidth="1"/>
    <col min="2" max="2" width="11.140625" style="164" customWidth="1"/>
    <col min="3" max="3" width="6.85546875" style="164" customWidth="1"/>
    <col min="4" max="4" width="8.5703125" style="165" customWidth="1"/>
    <col min="5" max="5" width="1.140625" style="165" customWidth="1"/>
    <col min="6" max="8" width="16.140625" style="166" customWidth="1"/>
    <col min="9" max="9" width="1.140625" style="165" customWidth="1"/>
    <col min="10" max="12" width="16.140625" style="166" customWidth="1"/>
    <col min="13" max="13" width="1.140625" style="166" customWidth="1"/>
    <col min="14" max="14" width="11" style="164" customWidth="1"/>
    <col min="15" max="15" width="1" style="164" customWidth="1"/>
    <col min="16" max="16" width="11" style="164" customWidth="1"/>
    <col min="17" max="17" width="12.5703125" style="164" customWidth="1"/>
    <col min="18" max="18" width="11" style="164" customWidth="1"/>
    <col min="19" max="16384" width="10.42578125" style="164"/>
  </cols>
  <sheetData>
    <row r="1" spans="1:16" ht="8.1" customHeight="1"/>
    <row r="2" spans="1:16" ht="8.1" customHeight="1"/>
    <row r="3" spans="1:16" s="167" customFormat="1" ht="16.5" customHeight="1">
      <c r="B3" s="168" t="s">
        <v>1013</v>
      </c>
      <c r="C3" s="169" t="s">
        <v>1242</v>
      </c>
      <c r="D3" s="170"/>
      <c r="E3" s="170"/>
      <c r="F3" s="171"/>
      <c r="G3" s="171"/>
      <c r="H3" s="171"/>
      <c r="I3" s="170"/>
      <c r="J3" s="171"/>
      <c r="K3" s="171"/>
      <c r="L3" s="171"/>
      <c r="M3" s="171"/>
      <c r="N3" s="172"/>
      <c r="O3" s="172"/>
      <c r="P3" s="172"/>
    </row>
    <row r="4" spans="1:16" s="173" customFormat="1" ht="16.5" customHeight="1">
      <c r="B4" s="174" t="s">
        <v>1014</v>
      </c>
      <c r="C4" s="175" t="s">
        <v>1243</v>
      </c>
      <c r="D4" s="176"/>
      <c r="E4" s="176"/>
      <c r="F4" s="174"/>
      <c r="G4" s="174"/>
      <c r="H4" s="174"/>
      <c r="I4" s="176"/>
      <c r="J4" s="174"/>
      <c r="K4" s="174"/>
      <c r="L4" s="174"/>
      <c r="M4" s="174"/>
      <c r="N4" s="175"/>
      <c r="O4" s="175"/>
      <c r="P4" s="175"/>
    </row>
    <row r="5" spans="1:16" s="177" customFormat="1" ht="9.9499999999999993" customHeight="1" thickBot="1">
      <c r="B5" s="178"/>
      <c r="C5" s="178"/>
      <c r="D5" s="179"/>
      <c r="E5" s="179"/>
      <c r="F5" s="180"/>
      <c r="G5" s="180"/>
      <c r="H5" s="180"/>
      <c r="I5" s="179"/>
      <c r="J5" s="180"/>
      <c r="K5" s="180"/>
      <c r="L5" s="180"/>
      <c r="M5" s="180"/>
    </row>
    <row r="6" spans="1:16" s="186" customFormat="1" ht="5.25" customHeight="1" thickTop="1">
      <c r="A6" s="181"/>
      <c r="B6" s="182"/>
      <c r="C6" s="183"/>
      <c r="D6" s="184"/>
      <c r="E6" s="184"/>
      <c r="F6" s="185"/>
      <c r="G6" s="185"/>
      <c r="H6" s="185"/>
      <c r="I6" s="184"/>
      <c r="J6" s="185"/>
      <c r="K6" s="185"/>
      <c r="L6" s="185"/>
      <c r="M6" s="185"/>
    </row>
    <row r="7" spans="1:16" s="186" customFormat="1" ht="14.25" customHeight="1">
      <c r="A7" s="192"/>
      <c r="B7" s="187" t="s">
        <v>2</v>
      </c>
      <c r="C7" s="188"/>
      <c r="D7" s="189" t="s">
        <v>3</v>
      </c>
      <c r="E7" s="194"/>
      <c r="F7" s="1881" t="s">
        <v>4</v>
      </c>
      <c r="G7" s="1881"/>
      <c r="H7" s="1881"/>
      <c r="I7" s="194"/>
      <c r="J7" s="1881" t="s">
        <v>5</v>
      </c>
      <c r="K7" s="1881"/>
      <c r="L7" s="1881"/>
      <c r="M7" s="189"/>
    </row>
    <row r="8" spans="1:16" s="186" customFormat="1" ht="14.25" customHeight="1">
      <c r="A8" s="192"/>
      <c r="B8" s="192" t="s">
        <v>7</v>
      </c>
      <c r="C8" s="193"/>
      <c r="D8" s="194" t="s">
        <v>8</v>
      </c>
      <c r="E8" s="194"/>
      <c r="F8" s="1882" t="s">
        <v>9</v>
      </c>
      <c r="G8" s="1882"/>
      <c r="H8" s="1882"/>
      <c r="I8" s="194"/>
      <c r="J8" s="1882" t="s">
        <v>10</v>
      </c>
      <c r="K8" s="1882"/>
      <c r="L8" s="1882"/>
      <c r="M8" s="194"/>
    </row>
    <row r="9" spans="1:16" s="186" customFormat="1" ht="14.25" customHeight="1">
      <c r="A9" s="192"/>
      <c r="B9" s="192"/>
      <c r="C9" s="193"/>
      <c r="D9" s="1218"/>
      <c r="E9" s="1218"/>
      <c r="F9" s="979" t="s">
        <v>4</v>
      </c>
      <c r="G9" s="979" t="s">
        <v>37</v>
      </c>
      <c r="H9" s="979" t="s">
        <v>38</v>
      </c>
      <c r="I9" s="1218"/>
      <c r="J9" s="1883" t="s">
        <v>1007</v>
      </c>
      <c r="K9" s="1883"/>
      <c r="L9" s="1883"/>
      <c r="M9" s="1218"/>
    </row>
    <row r="10" spans="1:16" s="186" customFormat="1" ht="14.25" customHeight="1">
      <c r="A10" s="192"/>
      <c r="B10" s="192"/>
      <c r="C10" s="193"/>
      <c r="D10" s="1218"/>
      <c r="E10" s="1218"/>
      <c r="F10" s="969" t="s">
        <v>9</v>
      </c>
      <c r="G10" s="969" t="s">
        <v>39</v>
      </c>
      <c r="H10" s="969" t="s">
        <v>40</v>
      </c>
      <c r="I10" s="1218"/>
      <c r="J10" s="1884" t="s">
        <v>1008</v>
      </c>
      <c r="K10" s="1884"/>
      <c r="L10" s="1884"/>
      <c r="M10" s="1218"/>
    </row>
    <row r="11" spans="1:16" s="186" customFormat="1">
      <c r="A11" s="192"/>
      <c r="B11" s="192"/>
      <c r="C11" s="193"/>
      <c r="D11" s="194"/>
      <c r="E11" s="194"/>
      <c r="I11" s="194"/>
      <c r="J11" s="190" t="s">
        <v>4</v>
      </c>
      <c r="K11" s="190" t="s">
        <v>37</v>
      </c>
      <c r="L11" s="190" t="s">
        <v>38</v>
      </c>
      <c r="M11" s="190"/>
    </row>
    <row r="12" spans="1:16" s="186" customFormat="1">
      <c r="A12" s="192"/>
      <c r="B12" s="192"/>
      <c r="C12" s="193"/>
      <c r="D12" s="194"/>
      <c r="E12" s="194"/>
      <c r="I12" s="194"/>
      <c r="J12" s="195" t="s">
        <v>9</v>
      </c>
      <c r="K12" s="195" t="s">
        <v>39</v>
      </c>
      <c r="L12" s="195" t="s">
        <v>40</v>
      </c>
      <c r="M12" s="195"/>
    </row>
    <row r="13" spans="1:16" s="186" customFormat="1" ht="7.5" customHeight="1">
      <c r="A13" s="198"/>
      <c r="B13" s="198"/>
      <c r="C13" s="199"/>
      <c r="D13" s="200"/>
      <c r="E13" s="200"/>
      <c r="F13" s="201"/>
      <c r="G13" s="201"/>
      <c r="H13" s="201"/>
      <c r="I13" s="200"/>
      <c r="J13" s="201"/>
      <c r="K13" s="201"/>
      <c r="L13" s="201"/>
      <c r="M13" s="201"/>
    </row>
    <row r="14" spans="1:16" ht="6.95" customHeight="1">
      <c r="B14" s="304"/>
      <c r="C14" s="304"/>
      <c r="D14" s="305"/>
      <c r="E14" s="305"/>
      <c r="F14" s="306"/>
      <c r="G14" s="306"/>
      <c r="H14" s="306"/>
      <c r="I14" s="305"/>
      <c r="J14" s="306"/>
      <c r="K14" s="306"/>
      <c r="L14" s="306"/>
      <c r="M14" s="306"/>
    </row>
    <row r="15" spans="1:16" s="202" customFormat="1" ht="15" customHeight="1">
      <c r="B15" s="208" t="s">
        <v>14</v>
      </c>
      <c r="C15" s="208"/>
      <c r="D15" s="209">
        <v>2021</v>
      </c>
      <c r="E15" s="209"/>
      <c r="F15" s="211">
        <f t="shared" ref="F15:H17" si="0">SUM(F19,F23,F27,F31,F35,F39,F43,F47,F51,F55,F59,F63,F67,F71,F75,F79)</f>
        <v>4790925</v>
      </c>
      <c r="G15" s="211">
        <f t="shared" si="0"/>
        <v>2432757</v>
      </c>
      <c r="H15" s="211">
        <f t="shared" si="0"/>
        <v>2358168</v>
      </c>
      <c r="I15" s="443"/>
      <c r="J15" s="211">
        <f t="shared" ref="J15:L17" si="1">SUM(J19,J23,J27,J31,J35,J39,J43,J47,J51,J55,J59,J63,J67,J71,J75,J79)</f>
        <v>2766234</v>
      </c>
      <c r="K15" s="211">
        <f t="shared" si="1"/>
        <v>1419336</v>
      </c>
      <c r="L15" s="211">
        <f t="shared" si="1"/>
        <v>1346898</v>
      </c>
      <c r="M15" s="211"/>
    </row>
    <row r="16" spans="1:16" s="202" customFormat="1" ht="15" customHeight="1">
      <c r="B16" s="208"/>
      <c r="C16" s="208"/>
      <c r="D16" s="209">
        <v>2022</v>
      </c>
      <c r="E16" s="209"/>
      <c r="F16" s="211">
        <f t="shared" si="0"/>
        <v>4821780</v>
      </c>
      <c r="G16" s="211">
        <f t="shared" si="0"/>
        <v>2454534</v>
      </c>
      <c r="H16" s="211">
        <f t="shared" si="0"/>
        <v>2367246</v>
      </c>
      <c r="I16" s="443"/>
      <c r="J16" s="211">
        <f t="shared" si="1"/>
        <v>2770015</v>
      </c>
      <c r="K16" s="211">
        <f t="shared" si="1"/>
        <v>1421657</v>
      </c>
      <c r="L16" s="211">
        <f t="shared" si="1"/>
        <v>1348358</v>
      </c>
      <c r="M16" s="211"/>
    </row>
    <row r="17" spans="2:17" s="202" customFormat="1" ht="15" customHeight="1">
      <c r="B17" s="208"/>
      <c r="C17" s="208"/>
      <c r="D17" s="209">
        <v>2023</v>
      </c>
      <c r="E17" s="214"/>
      <c r="F17" s="211">
        <f t="shared" si="0"/>
        <v>4836717</v>
      </c>
      <c r="G17" s="211">
        <f t="shared" si="0"/>
        <v>2461681</v>
      </c>
      <c r="H17" s="211">
        <f t="shared" si="0"/>
        <v>2375036</v>
      </c>
      <c r="I17" s="443"/>
      <c r="J17" s="211">
        <f t="shared" si="1"/>
        <v>2779131</v>
      </c>
      <c r="K17" s="211">
        <f t="shared" si="1"/>
        <v>1426748</v>
      </c>
      <c r="L17" s="211">
        <f t="shared" si="1"/>
        <v>1352383</v>
      </c>
      <c r="M17" s="211"/>
    </row>
    <row r="18" spans="2:17" s="202" customFormat="1" ht="8.1" customHeight="1">
      <c r="B18" s="208"/>
      <c r="C18" s="208"/>
      <c r="D18" s="214"/>
      <c r="E18" s="214"/>
      <c r="F18" s="444"/>
      <c r="G18" s="56"/>
      <c r="H18" s="56"/>
      <c r="I18" s="445"/>
      <c r="J18" s="56"/>
      <c r="K18" s="56"/>
      <c r="L18" s="56"/>
      <c r="M18" s="211"/>
      <c r="N18" s="210"/>
      <c r="O18" s="207"/>
      <c r="P18" s="211"/>
      <c r="Q18" s="211"/>
    </row>
    <row r="19" spans="2:17" s="202" customFormat="1" ht="15" customHeight="1">
      <c r="B19" s="215" t="s">
        <v>15</v>
      </c>
      <c r="C19" s="215"/>
      <c r="D19" s="214">
        <v>2021</v>
      </c>
      <c r="E19" s="214"/>
      <c r="F19" s="444">
        <f>SUM(G19:H19)</f>
        <v>577396</v>
      </c>
      <c r="G19" s="56">
        <f>SUM(K19,'6.3  (2)'!G19,'6.3  (2)'!K19)</f>
        <v>294079</v>
      </c>
      <c r="H19" s="56">
        <f>SUM(L19,'6.3  (2)'!H19,'6.3  (2)'!L19)</f>
        <v>283317</v>
      </c>
      <c r="I19" s="445"/>
      <c r="J19" s="56">
        <f>SUM(K19:L19)</f>
        <v>331877</v>
      </c>
      <c r="K19" s="56">
        <v>170636</v>
      </c>
      <c r="L19" s="56">
        <v>161241</v>
      </c>
      <c r="M19" s="56"/>
      <c r="N19" s="218"/>
      <c r="O19" s="219"/>
    </row>
    <row r="20" spans="2:17" s="202" customFormat="1" ht="15" customHeight="1">
      <c r="B20" s="215"/>
      <c r="C20" s="215"/>
      <c r="D20" s="214">
        <v>2022</v>
      </c>
      <c r="E20" s="214"/>
      <c r="F20" s="444">
        <f t="shared" ref="F20:F21" si="2">SUM(G20:H20)</f>
        <v>576634</v>
      </c>
      <c r="G20" s="56">
        <f>SUM(K20,'6.3  (2)'!G20,'6.3  (2)'!K20)</f>
        <v>294281</v>
      </c>
      <c r="H20" s="56">
        <f>SUM(L20,'6.3  (2)'!H20,'6.3  (2)'!L20)</f>
        <v>282353</v>
      </c>
      <c r="I20" s="445"/>
      <c r="J20" s="56">
        <f>SUM(K20:L20)</f>
        <v>331205</v>
      </c>
      <c r="K20" s="56">
        <v>170042</v>
      </c>
      <c r="L20" s="56">
        <v>161163</v>
      </c>
      <c r="M20" s="56"/>
      <c r="N20" s="218"/>
      <c r="O20" s="219"/>
      <c r="P20" s="56"/>
      <c r="Q20" s="56"/>
    </row>
    <row r="21" spans="2:17" s="202" customFormat="1" ht="15" customHeight="1">
      <c r="B21" s="215"/>
      <c r="C21" s="215"/>
      <c r="D21" s="214">
        <v>2023</v>
      </c>
      <c r="E21" s="214"/>
      <c r="F21" s="444">
        <f t="shared" si="2"/>
        <v>579233</v>
      </c>
      <c r="G21" s="56">
        <f>SUM(K21,'6.3  (2)'!G21,'6.3  (2)'!K21)</f>
        <v>295581</v>
      </c>
      <c r="H21" s="56">
        <f>SUM(L21,'6.3  (2)'!H21,'6.3  (2)'!L21)</f>
        <v>283652</v>
      </c>
      <c r="I21" s="445"/>
      <c r="J21" s="56">
        <f>SUM(K21:L21)</f>
        <v>333726</v>
      </c>
      <c r="K21" s="56">
        <v>171191</v>
      </c>
      <c r="L21" s="56">
        <v>162535</v>
      </c>
      <c r="M21" s="56"/>
      <c r="N21" s="218"/>
      <c r="O21" s="219"/>
      <c r="P21" s="56"/>
      <c r="Q21" s="56"/>
    </row>
    <row r="22" spans="2:17" s="202" customFormat="1" ht="8.1" customHeight="1">
      <c r="B22" s="215"/>
      <c r="C22" s="215"/>
      <c r="D22" s="214"/>
      <c r="E22" s="214"/>
      <c r="F22" s="444"/>
      <c r="G22" s="56"/>
      <c r="H22" s="56"/>
      <c r="I22" s="445"/>
      <c r="J22" s="56"/>
      <c r="K22" s="56"/>
      <c r="L22" s="56"/>
      <c r="M22" s="56"/>
      <c r="N22" s="218"/>
      <c r="O22" s="219"/>
      <c r="P22" s="56"/>
      <c r="Q22" s="56"/>
    </row>
    <row r="23" spans="2:17" s="202" customFormat="1" ht="15" customHeight="1">
      <c r="B23" s="215" t="s">
        <v>16</v>
      </c>
      <c r="C23" s="215"/>
      <c r="D23" s="214">
        <v>2021</v>
      </c>
      <c r="E23" s="214"/>
      <c r="F23" s="444">
        <f>SUM(G23:H23)</f>
        <v>335099</v>
      </c>
      <c r="G23" s="56">
        <f>SUM(K23,'6.3  (2)'!G23,'6.3  (2)'!K23)</f>
        <v>168176</v>
      </c>
      <c r="H23" s="56">
        <f>SUM(L23,'6.3  (2)'!H23,'6.3  (2)'!L23)</f>
        <v>166923</v>
      </c>
      <c r="I23" s="445"/>
      <c r="J23" s="56">
        <f>SUM(K23:L23)</f>
        <v>189245</v>
      </c>
      <c r="K23" s="56">
        <v>96543</v>
      </c>
      <c r="L23" s="56">
        <v>92702</v>
      </c>
      <c r="M23" s="56"/>
      <c r="N23" s="218"/>
      <c r="O23" s="219"/>
    </row>
    <row r="24" spans="2:17" s="202" customFormat="1" ht="15" customHeight="1">
      <c r="B24" s="215"/>
      <c r="C24" s="215"/>
      <c r="D24" s="214">
        <v>2022</v>
      </c>
      <c r="E24" s="214"/>
      <c r="F24" s="444">
        <f t="shared" ref="F24:F25" si="3">SUM(G24:H24)</f>
        <v>337056</v>
      </c>
      <c r="G24" s="56">
        <f>SUM(K24,'6.3  (2)'!G24,'6.3  (2)'!K24)</f>
        <v>169646</v>
      </c>
      <c r="H24" s="56">
        <f>SUM(L24,'6.3  (2)'!H24,'6.3  (2)'!L24)</f>
        <v>167410</v>
      </c>
      <c r="I24" s="445"/>
      <c r="J24" s="56">
        <f>SUM(K24:L24)</f>
        <v>188524</v>
      </c>
      <c r="K24" s="56">
        <v>96184</v>
      </c>
      <c r="L24" s="56">
        <v>92340</v>
      </c>
      <c r="M24" s="56"/>
      <c r="N24" s="218"/>
      <c r="O24" s="219"/>
      <c r="P24" s="56"/>
      <c r="Q24" s="56"/>
    </row>
    <row r="25" spans="2:17" s="202" customFormat="1" ht="15" customHeight="1">
      <c r="B25" s="215"/>
      <c r="C25" s="215"/>
      <c r="D25" s="214">
        <v>2023</v>
      </c>
      <c r="E25" s="214"/>
      <c r="F25" s="444">
        <f t="shared" si="3"/>
        <v>336286</v>
      </c>
      <c r="G25" s="56">
        <f>SUM(K25,'6.3  (2)'!G25,'6.3  (2)'!K25)</f>
        <v>169060</v>
      </c>
      <c r="H25" s="56">
        <f>SUM(L25,'6.3  (2)'!H25,'6.3  (2)'!L25)</f>
        <v>167226</v>
      </c>
      <c r="I25" s="445"/>
      <c r="J25" s="56">
        <f>SUM(K25:L25)</f>
        <v>188360</v>
      </c>
      <c r="K25" s="56">
        <v>95997</v>
      </c>
      <c r="L25" s="56">
        <v>92363</v>
      </c>
      <c r="M25" s="56"/>
      <c r="N25" s="218"/>
      <c r="O25" s="219"/>
      <c r="P25" s="56"/>
      <c r="Q25" s="56"/>
    </row>
    <row r="26" spans="2:17" s="202" customFormat="1" ht="8.1" customHeight="1">
      <c r="B26" s="215"/>
      <c r="C26" s="215"/>
      <c r="D26" s="214"/>
      <c r="E26" s="214"/>
      <c r="F26" s="444"/>
      <c r="G26" s="56"/>
      <c r="H26" s="56"/>
      <c r="I26" s="445"/>
      <c r="J26" s="56"/>
      <c r="K26" s="56"/>
      <c r="L26" s="56"/>
      <c r="M26" s="56"/>
      <c r="N26" s="218"/>
      <c r="O26" s="219"/>
      <c r="P26" s="56"/>
      <c r="Q26" s="56"/>
    </row>
    <row r="27" spans="2:17" s="202" customFormat="1" ht="15" customHeight="1">
      <c r="B27" s="215" t="s">
        <v>17</v>
      </c>
      <c r="C27" s="215"/>
      <c r="D27" s="214">
        <v>2021</v>
      </c>
      <c r="E27" s="214"/>
      <c r="F27" s="444">
        <f>SUM(G27:H27)</f>
        <v>287473</v>
      </c>
      <c r="G27" s="56">
        <f>SUM(K27,'6.3  (2)'!G27,'6.3  (2)'!K27)</f>
        <v>144285</v>
      </c>
      <c r="H27" s="56">
        <f>SUM(L27,'6.3  (2)'!H27,'6.3  (2)'!L27)</f>
        <v>143188</v>
      </c>
      <c r="I27" s="445"/>
      <c r="J27" s="56">
        <f>SUM(K27:L27)</f>
        <v>171563</v>
      </c>
      <c r="K27" s="56">
        <v>87567</v>
      </c>
      <c r="L27" s="56">
        <v>83996</v>
      </c>
      <c r="M27" s="56"/>
      <c r="N27" s="218"/>
      <c r="O27" s="219"/>
    </row>
    <row r="28" spans="2:17" s="202" customFormat="1" ht="15" customHeight="1">
      <c r="B28" s="215"/>
      <c r="C28" s="215"/>
      <c r="D28" s="214">
        <v>2022</v>
      </c>
      <c r="E28" s="214"/>
      <c r="F28" s="444">
        <f t="shared" ref="F28:F29" si="4">SUM(G28:H28)</f>
        <v>290250</v>
      </c>
      <c r="G28" s="56">
        <f>SUM(K28,'6.3  (2)'!G28,'6.3  (2)'!K28)</f>
        <v>146117</v>
      </c>
      <c r="H28" s="56">
        <f>SUM(L28,'6.3  (2)'!H28,'6.3  (2)'!L28)</f>
        <v>144133</v>
      </c>
      <c r="I28" s="445"/>
      <c r="J28" s="56">
        <f>SUM(K28:L28)</f>
        <v>172145</v>
      </c>
      <c r="K28" s="56">
        <v>87780</v>
      </c>
      <c r="L28" s="56">
        <v>84365</v>
      </c>
      <c r="M28" s="56"/>
      <c r="N28" s="218"/>
      <c r="O28" s="219"/>
      <c r="P28" s="56"/>
      <c r="Q28" s="56"/>
    </row>
    <row r="29" spans="2:17" s="202" customFormat="1" ht="15" customHeight="1">
      <c r="B29" s="215"/>
      <c r="C29" s="215"/>
      <c r="D29" s="214">
        <v>2023</v>
      </c>
      <c r="E29" s="214"/>
      <c r="F29" s="444">
        <f t="shared" si="4"/>
        <v>292239</v>
      </c>
      <c r="G29" s="56">
        <f>SUM(K29,'6.3  (2)'!G29,'6.3  (2)'!K29)</f>
        <v>146876</v>
      </c>
      <c r="H29" s="56">
        <f>SUM(L29,'6.3  (2)'!H29,'6.3  (2)'!L29)</f>
        <v>145363</v>
      </c>
      <c r="I29" s="445"/>
      <c r="J29" s="56">
        <f>SUM(K29:L29)</f>
        <v>171867</v>
      </c>
      <c r="K29" s="56">
        <v>87535</v>
      </c>
      <c r="L29" s="56">
        <v>84332</v>
      </c>
      <c r="M29" s="56"/>
      <c r="N29" s="218"/>
      <c r="O29" s="219"/>
      <c r="P29" s="56"/>
      <c r="Q29" s="56"/>
    </row>
    <row r="30" spans="2:17" s="202" customFormat="1" ht="8.1" customHeight="1">
      <c r="B30" s="215"/>
      <c r="C30" s="215"/>
      <c r="D30" s="214"/>
      <c r="E30" s="214"/>
      <c r="F30" s="444"/>
      <c r="G30" s="56"/>
      <c r="H30" s="56"/>
      <c r="I30" s="445"/>
      <c r="J30" s="56"/>
      <c r="K30" s="56"/>
      <c r="L30" s="56"/>
      <c r="M30" s="56"/>
      <c r="N30" s="218"/>
      <c r="O30" s="219"/>
      <c r="P30" s="56"/>
      <c r="Q30" s="56"/>
    </row>
    <row r="31" spans="2:17" s="202" customFormat="1" ht="15" customHeight="1">
      <c r="B31" s="215" t="s">
        <v>18</v>
      </c>
      <c r="C31" s="221"/>
      <c r="D31" s="214">
        <v>2021</v>
      </c>
      <c r="E31" s="214"/>
      <c r="F31" s="444">
        <f>SUM(G31:H31)</f>
        <v>149681</v>
      </c>
      <c r="G31" s="56">
        <f>SUM(K31,'6.3  (2)'!G31,'6.3  (2)'!K31)</f>
        <v>76127</v>
      </c>
      <c r="H31" s="56">
        <f>SUM(L31,'6.3  (2)'!H31,'6.3  (2)'!L31)</f>
        <v>73554</v>
      </c>
      <c r="I31" s="445"/>
      <c r="J31" s="56">
        <f>SUM(K31:L31)</f>
        <v>85433</v>
      </c>
      <c r="K31" s="56">
        <v>43955</v>
      </c>
      <c r="L31" s="56">
        <v>41478</v>
      </c>
      <c r="M31" s="56"/>
      <c r="N31" s="218"/>
      <c r="O31" s="222"/>
    </row>
    <row r="32" spans="2:17" s="202" customFormat="1" ht="15" customHeight="1">
      <c r="B32" s="215"/>
      <c r="C32" s="221"/>
      <c r="D32" s="214">
        <v>2022</v>
      </c>
      <c r="E32" s="214"/>
      <c r="F32" s="444">
        <f t="shared" ref="F32:F33" si="5">SUM(G32:H32)</f>
        <v>150887</v>
      </c>
      <c r="G32" s="56">
        <f>SUM(K32,'6.3  (2)'!G32,'6.3  (2)'!K32)</f>
        <v>76936</v>
      </c>
      <c r="H32" s="56">
        <f>SUM(L32,'6.3  (2)'!H32,'6.3  (2)'!L32)</f>
        <v>73951</v>
      </c>
      <c r="I32" s="445"/>
      <c r="J32" s="56">
        <f>SUM(K32:L32)</f>
        <v>86269</v>
      </c>
      <c r="K32" s="56">
        <v>44411</v>
      </c>
      <c r="L32" s="56">
        <v>41858</v>
      </c>
      <c r="M32" s="56"/>
      <c r="N32" s="218"/>
      <c r="O32" s="222"/>
      <c r="P32" s="56"/>
      <c r="Q32" s="56"/>
    </row>
    <row r="33" spans="2:17" s="202" customFormat="1" ht="15" customHeight="1">
      <c r="B33" s="215"/>
      <c r="C33" s="221"/>
      <c r="D33" s="214">
        <v>2023</v>
      </c>
      <c r="E33" s="214"/>
      <c r="F33" s="444">
        <f t="shared" si="5"/>
        <v>152412</v>
      </c>
      <c r="G33" s="56">
        <f>SUM(K33,'6.3  (2)'!G33,'6.3  (2)'!K33)</f>
        <v>77867</v>
      </c>
      <c r="H33" s="56">
        <f>SUM(L33,'6.3  (2)'!H33,'6.3  (2)'!L33)</f>
        <v>74545</v>
      </c>
      <c r="I33" s="445"/>
      <c r="J33" s="56">
        <f>SUM(K33:L33)</f>
        <v>87251</v>
      </c>
      <c r="K33" s="56">
        <v>44932</v>
      </c>
      <c r="L33" s="56">
        <v>42319</v>
      </c>
      <c r="M33" s="56"/>
      <c r="N33" s="218"/>
      <c r="O33" s="222"/>
      <c r="P33" s="56"/>
      <c r="Q33" s="56"/>
    </row>
    <row r="34" spans="2:17" s="202" customFormat="1" ht="8.1" customHeight="1">
      <c r="B34" s="215"/>
      <c r="C34" s="221"/>
      <c r="D34" s="214"/>
      <c r="E34" s="214"/>
      <c r="F34" s="444"/>
      <c r="G34" s="56"/>
      <c r="H34" s="56"/>
      <c r="I34" s="445"/>
      <c r="J34" s="56"/>
      <c r="K34" s="56"/>
      <c r="L34" s="56"/>
      <c r="M34" s="56"/>
      <c r="N34" s="218"/>
      <c r="O34" s="222"/>
      <c r="P34" s="56"/>
      <c r="Q34" s="56"/>
    </row>
    <row r="35" spans="2:17" s="202" customFormat="1" ht="15" customHeight="1">
      <c r="B35" s="215" t="s">
        <v>19</v>
      </c>
      <c r="C35" s="203"/>
      <c r="D35" s="214">
        <v>2021</v>
      </c>
      <c r="E35" s="214"/>
      <c r="F35" s="444">
        <f>SUM(G35:H35)</f>
        <v>193067</v>
      </c>
      <c r="G35" s="56">
        <f>SUM(K35,'6.3  (2)'!G35,'6.3  (2)'!K35)</f>
        <v>98603</v>
      </c>
      <c r="H35" s="56">
        <f>SUM(L35,'6.3  (2)'!H35,'6.3  (2)'!L35)</f>
        <v>94464</v>
      </c>
      <c r="I35" s="445"/>
      <c r="J35" s="56">
        <f>SUM(K35:L35)</f>
        <v>107601</v>
      </c>
      <c r="K35" s="56">
        <v>55378</v>
      </c>
      <c r="L35" s="56">
        <v>52223</v>
      </c>
      <c r="M35" s="56"/>
      <c r="N35" s="218"/>
      <c r="O35" s="219"/>
    </row>
    <row r="36" spans="2:17" s="202" customFormat="1" ht="15" customHeight="1">
      <c r="B36" s="215"/>
      <c r="C36" s="203"/>
      <c r="D36" s="214">
        <v>2022</v>
      </c>
      <c r="E36" s="214"/>
      <c r="F36" s="444">
        <f t="shared" ref="F36:F37" si="6">SUM(G36:H36)</f>
        <v>195606</v>
      </c>
      <c r="G36" s="56">
        <f>SUM(K36,'6.3  (2)'!G36,'6.3  (2)'!K36)</f>
        <v>100152</v>
      </c>
      <c r="H36" s="56">
        <f>SUM(L36,'6.3  (2)'!H36,'6.3  (2)'!L36)</f>
        <v>95454</v>
      </c>
      <c r="I36" s="445"/>
      <c r="J36" s="56">
        <f>SUM(K36:L36)</f>
        <v>108856</v>
      </c>
      <c r="K36" s="56">
        <v>56120</v>
      </c>
      <c r="L36" s="56">
        <v>52736</v>
      </c>
      <c r="M36" s="56"/>
      <c r="N36" s="218"/>
      <c r="O36" s="219"/>
      <c r="P36" s="56"/>
      <c r="Q36" s="56"/>
    </row>
    <row r="37" spans="2:17" s="202" customFormat="1" ht="15" customHeight="1">
      <c r="B37" s="215"/>
      <c r="C37" s="203"/>
      <c r="D37" s="214">
        <v>2023</v>
      </c>
      <c r="E37" s="214"/>
      <c r="F37" s="444">
        <f t="shared" si="6"/>
        <v>196553</v>
      </c>
      <c r="G37" s="56">
        <f>SUM(K37,'6.3  (2)'!G37,'6.3  (2)'!K37)</f>
        <v>100782</v>
      </c>
      <c r="H37" s="56">
        <f>SUM(L37,'6.3  (2)'!H37,'6.3  (2)'!L37)</f>
        <v>95771</v>
      </c>
      <c r="I37" s="445"/>
      <c r="J37" s="56">
        <f>SUM(K37:L37)</f>
        <v>109880</v>
      </c>
      <c r="K37" s="56">
        <v>56814</v>
      </c>
      <c r="L37" s="56">
        <v>53066</v>
      </c>
      <c r="M37" s="56"/>
      <c r="N37" s="218"/>
      <c r="O37" s="219"/>
      <c r="P37" s="56"/>
      <c r="Q37" s="56"/>
    </row>
    <row r="38" spans="2:17" s="202" customFormat="1" ht="8.1" customHeight="1">
      <c r="B38" s="215"/>
      <c r="C38" s="203"/>
      <c r="D38" s="214"/>
      <c r="E38" s="214"/>
      <c r="F38" s="444"/>
      <c r="G38" s="56"/>
      <c r="H38" s="56"/>
      <c r="I38" s="445"/>
      <c r="J38" s="56"/>
      <c r="K38" s="56"/>
      <c r="L38" s="56"/>
      <c r="M38" s="56"/>
      <c r="N38" s="218"/>
      <c r="O38" s="219"/>
      <c r="P38" s="56"/>
      <c r="Q38" s="56"/>
    </row>
    <row r="39" spans="2:17" s="202" customFormat="1" ht="15" customHeight="1">
      <c r="B39" s="215" t="s">
        <v>20</v>
      </c>
      <c r="C39" s="203"/>
      <c r="D39" s="214">
        <v>2021</v>
      </c>
      <c r="E39" s="214"/>
      <c r="F39" s="444">
        <f>SUM(G39:H39)</f>
        <v>253573</v>
      </c>
      <c r="G39" s="56">
        <f>SUM(K39,'6.3  (2)'!G39,'6.3  (2)'!K39)</f>
        <v>129103</v>
      </c>
      <c r="H39" s="56">
        <f>SUM(L39,'6.3  (2)'!H39,'6.3  (2)'!L39)</f>
        <v>124470</v>
      </c>
      <c r="I39" s="445"/>
      <c r="J39" s="56">
        <f>SUM(K39:L39)</f>
        <v>150671</v>
      </c>
      <c r="K39" s="56">
        <v>77120</v>
      </c>
      <c r="L39" s="56">
        <v>73551</v>
      </c>
      <c r="M39" s="56"/>
      <c r="N39" s="218"/>
      <c r="O39" s="219"/>
    </row>
    <row r="40" spans="2:17" s="202" customFormat="1" ht="15" customHeight="1">
      <c r="B40" s="215"/>
      <c r="C40" s="203"/>
      <c r="D40" s="214">
        <v>2022</v>
      </c>
      <c r="E40" s="214"/>
      <c r="F40" s="444">
        <f t="shared" ref="F40:F41" si="7">SUM(G40:H40)</f>
        <v>257182</v>
      </c>
      <c r="G40" s="56">
        <f>SUM(K40,'6.3  (2)'!G40,'6.3  (2)'!K40)</f>
        <v>131085</v>
      </c>
      <c r="H40" s="56">
        <f>SUM(L40,'6.3  (2)'!H40,'6.3  (2)'!L40)</f>
        <v>126097</v>
      </c>
      <c r="I40" s="445"/>
      <c r="J40" s="56">
        <f>SUM(K40:L40)</f>
        <v>151624</v>
      </c>
      <c r="K40" s="56">
        <v>77478</v>
      </c>
      <c r="L40" s="56">
        <v>74146</v>
      </c>
      <c r="M40" s="56"/>
      <c r="N40" s="218"/>
      <c r="O40" s="219"/>
      <c r="P40" s="56"/>
      <c r="Q40" s="56"/>
    </row>
    <row r="41" spans="2:17" s="202" customFormat="1" ht="15" customHeight="1">
      <c r="B41" s="215"/>
      <c r="C41" s="203"/>
      <c r="D41" s="214">
        <v>2023</v>
      </c>
      <c r="E41" s="214"/>
      <c r="F41" s="444">
        <f t="shared" si="7"/>
        <v>258754</v>
      </c>
      <c r="G41" s="56">
        <f>SUM(K41,'6.3  (2)'!G41,'6.3  (2)'!K41)</f>
        <v>131865</v>
      </c>
      <c r="H41" s="56">
        <f>SUM(L41,'6.3  (2)'!H41,'6.3  (2)'!L41)</f>
        <v>126889</v>
      </c>
      <c r="I41" s="445"/>
      <c r="J41" s="56">
        <f>SUM(K41:L41)</f>
        <v>152546</v>
      </c>
      <c r="K41" s="56">
        <v>78206</v>
      </c>
      <c r="L41" s="56">
        <v>74340</v>
      </c>
      <c r="M41" s="56"/>
      <c r="N41" s="218"/>
      <c r="O41" s="219"/>
      <c r="P41" s="56"/>
      <c r="Q41" s="56"/>
    </row>
    <row r="42" spans="2:17" s="202" customFormat="1" ht="8.1" customHeight="1">
      <c r="B42" s="215"/>
      <c r="C42" s="203"/>
      <c r="D42" s="214"/>
      <c r="E42" s="214"/>
      <c r="F42" s="444"/>
      <c r="G42" s="56"/>
      <c r="H42" s="56"/>
      <c r="I42" s="445"/>
      <c r="J42" s="56"/>
      <c r="K42" s="56"/>
      <c r="L42" s="56"/>
      <c r="M42" s="56"/>
      <c r="N42" s="218"/>
      <c r="O42" s="219"/>
      <c r="P42" s="56"/>
      <c r="Q42" s="56"/>
    </row>
    <row r="43" spans="2:17" s="202" customFormat="1" ht="15" customHeight="1">
      <c r="B43" s="215" t="s">
        <v>21</v>
      </c>
      <c r="C43" s="203"/>
      <c r="D43" s="214">
        <v>2021</v>
      </c>
      <c r="E43" s="214"/>
      <c r="F43" s="444">
        <f>SUM(G43:H43)</f>
        <v>232434</v>
      </c>
      <c r="G43" s="56">
        <f>SUM(K43,'6.3  (2)'!G43,'6.3  (2)'!K43)</f>
        <v>118290</v>
      </c>
      <c r="H43" s="56">
        <f>SUM(L43,'6.3  (2)'!H43,'6.3  (2)'!L43)</f>
        <v>114144</v>
      </c>
      <c r="I43" s="445"/>
      <c r="J43" s="56">
        <f>SUM(K43:L43)</f>
        <v>130447</v>
      </c>
      <c r="K43" s="56">
        <v>66687</v>
      </c>
      <c r="L43" s="56">
        <v>63760</v>
      </c>
      <c r="M43" s="56"/>
      <c r="N43" s="218"/>
      <c r="O43" s="219"/>
    </row>
    <row r="44" spans="2:17" s="202" customFormat="1" ht="15" customHeight="1">
      <c r="B44" s="215"/>
      <c r="C44" s="203"/>
      <c r="D44" s="214">
        <v>2022</v>
      </c>
      <c r="E44" s="214"/>
      <c r="F44" s="444">
        <f t="shared" ref="F44:F45" si="8">SUM(G44:H44)</f>
        <v>231630</v>
      </c>
      <c r="G44" s="56">
        <f>SUM(K44,'6.3  (2)'!G44,'6.3  (2)'!K44)</f>
        <v>118225</v>
      </c>
      <c r="H44" s="56">
        <f>SUM(L44,'6.3  (2)'!H44,'6.3  (2)'!L44)</f>
        <v>113405</v>
      </c>
      <c r="I44" s="445"/>
      <c r="J44" s="56">
        <f>SUM(K44:L44)</f>
        <v>129598</v>
      </c>
      <c r="K44" s="56">
        <v>66349</v>
      </c>
      <c r="L44" s="56">
        <v>63249</v>
      </c>
      <c r="M44" s="56"/>
      <c r="N44" s="218"/>
      <c r="O44" s="219"/>
      <c r="P44" s="56"/>
      <c r="Q44" s="56"/>
    </row>
    <row r="45" spans="2:17" s="202" customFormat="1" ht="15" customHeight="1">
      <c r="B45" s="215"/>
      <c r="C45" s="203"/>
      <c r="D45" s="214">
        <v>2023</v>
      </c>
      <c r="E45" s="214"/>
      <c r="F45" s="444">
        <f t="shared" si="8"/>
        <v>229998</v>
      </c>
      <c r="G45" s="56">
        <f>SUM(K45,'6.3  (2)'!G45,'6.3  (2)'!K45)</f>
        <v>117138</v>
      </c>
      <c r="H45" s="56">
        <f>SUM(L45,'6.3  (2)'!H45,'6.3  (2)'!L45)</f>
        <v>112860</v>
      </c>
      <c r="I45" s="445"/>
      <c r="J45" s="56">
        <f>SUM(K45:L45)</f>
        <v>129737</v>
      </c>
      <c r="K45" s="56">
        <v>66366</v>
      </c>
      <c r="L45" s="56">
        <v>63371</v>
      </c>
      <c r="M45" s="56"/>
      <c r="N45" s="218"/>
      <c r="O45" s="219"/>
      <c r="P45" s="56"/>
      <c r="Q45" s="56"/>
    </row>
    <row r="46" spans="2:17" s="202" customFormat="1" ht="8.1" customHeight="1">
      <c r="B46" s="215"/>
      <c r="C46" s="203"/>
      <c r="D46" s="214"/>
      <c r="E46" s="214"/>
      <c r="F46" s="444"/>
      <c r="G46" s="56"/>
      <c r="H46" s="56"/>
      <c r="I46" s="445"/>
      <c r="J46" s="56"/>
      <c r="K46" s="56"/>
      <c r="L46" s="56"/>
      <c r="M46" s="56"/>
      <c r="N46" s="218"/>
      <c r="O46" s="219"/>
      <c r="P46" s="56"/>
      <c r="Q46" s="56"/>
    </row>
    <row r="47" spans="2:17" s="202" customFormat="1" ht="15" customHeight="1">
      <c r="B47" s="215" t="s">
        <v>22</v>
      </c>
      <c r="C47" s="203"/>
      <c r="D47" s="214">
        <v>2021</v>
      </c>
      <c r="E47" s="214"/>
      <c r="F47" s="444">
        <f>SUM(G47:H47)</f>
        <v>365517</v>
      </c>
      <c r="G47" s="56">
        <f>SUM(K47,'6.3  (2)'!G47,'6.3  (2)'!K47)</f>
        <v>186185</v>
      </c>
      <c r="H47" s="56">
        <f>SUM(L47,'6.3  (2)'!H47,'6.3  (2)'!L47)</f>
        <v>179332</v>
      </c>
      <c r="I47" s="445"/>
      <c r="J47" s="56">
        <f>SUM(K47:L47)</f>
        <v>201034</v>
      </c>
      <c r="K47" s="56">
        <v>103371</v>
      </c>
      <c r="L47" s="56">
        <v>97663</v>
      </c>
      <c r="M47" s="56"/>
      <c r="N47" s="218"/>
      <c r="O47" s="219"/>
    </row>
    <row r="48" spans="2:17" s="202" customFormat="1" ht="15" customHeight="1">
      <c r="B48" s="215"/>
      <c r="C48" s="203"/>
      <c r="D48" s="214">
        <v>2022</v>
      </c>
      <c r="E48" s="214"/>
      <c r="F48" s="444">
        <f t="shared" ref="F48:F49" si="9">SUM(G48:H48)</f>
        <v>367306</v>
      </c>
      <c r="G48" s="56">
        <f>SUM(K48,'6.3  (2)'!G48,'6.3  (2)'!K48)</f>
        <v>187470</v>
      </c>
      <c r="H48" s="56">
        <f>SUM(L48,'6.3  (2)'!H48,'6.3  (2)'!L48)</f>
        <v>179836</v>
      </c>
      <c r="I48" s="445"/>
      <c r="J48" s="56">
        <f>SUM(K48:L48)</f>
        <v>200543</v>
      </c>
      <c r="K48" s="56">
        <v>103142</v>
      </c>
      <c r="L48" s="56">
        <v>97401</v>
      </c>
      <c r="M48" s="56"/>
      <c r="N48" s="218"/>
      <c r="O48" s="219"/>
      <c r="P48" s="56"/>
      <c r="Q48" s="56"/>
    </row>
    <row r="49" spans="2:17" s="202" customFormat="1" ht="15" customHeight="1">
      <c r="B49" s="215"/>
      <c r="C49" s="203"/>
      <c r="D49" s="214">
        <v>2023</v>
      </c>
      <c r="E49" s="214"/>
      <c r="F49" s="444">
        <f t="shared" si="9"/>
        <v>363909</v>
      </c>
      <c r="G49" s="56">
        <f>SUM(K49,'6.3  (2)'!G49,'6.3  (2)'!K49)</f>
        <v>185935</v>
      </c>
      <c r="H49" s="56">
        <f>SUM(L49,'6.3  (2)'!H49,'6.3  (2)'!L49)</f>
        <v>177974</v>
      </c>
      <c r="I49" s="445"/>
      <c r="J49" s="56">
        <f>SUM(K49:L49)</f>
        <v>198997</v>
      </c>
      <c r="K49" s="56">
        <v>102491</v>
      </c>
      <c r="L49" s="56">
        <v>96506</v>
      </c>
      <c r="M49" s="56"/>
      <c r="N49" s="218"/>
      <c r="O49" s="219"/>
      <c r="P49" s="56"/>
      <c r="Q49" s="56"/>
    </row>
    <row r="50" spans="2:17" s="202" customFormat="1" ht="8.1" customHeight="1">
      <c r="B50" s="215"/>
      <c r="C50" s="203"/>
      <c r="D50" s="214"/>
      <c r="E50" s="214"/>
      <c r="F50" s="444"/>
      <c r="G50" s="56"/>
      <c r="H50" s="56"/>
      <c r="I50" s="445"/>
      <c r="J50" s="56"/>
      <c r="K50" s="56"/>
      <c r="L50" s="56"/>
      <c r="M50" s="56"/>
      <c r="N50" s="218"/>
      <c r="O50" s="219"/>
      <c r="P50" s="56"/>
      <c r="Q50" s="56"/>
    </row>
    <row r="51" spans="2:17" s="202" customFormat="1" ht="15" customHeight="1">
      <c r="B51" s="215" t="s">
        <v>23</v>
      </c>
      <c r="C51" s="221"/>
      <c r="D51" s="214">
        <v>2021</v>
      </c>
      <c r="E51" s="214"/>
      <c r="F51" s="444">
        <f>SUM(G51:H51)</f>
        <v>43716</v>
      </c>
      <c r="G51" s="56">
        <f>SUM(K51,'6.3  (2)'!G51,'6.3  (2)'!K51)</f>
        <v>22380</v>
      </c>
      <c r="H51" s="56">
        <f>SUM(L51,'6.3  (2)'!H51,'6.3  (2)'!L51)</f>
        <v>21336</v>
      </c>
      <c r="I51" s="445"/>
      <c r="J51" s="56">
        <f>SUM(K51:L51)</f>
        <v>24175</v>
      </c>
      <c r="K51" s="56">
        <v>12483</v>
      </c>
      <c r="L51" s="56">
        <v>11692</v>
      </c>
      <c r="M51" s="56"/>
      <c r="N51" s="218"/>
      <c r="O51" s="222"/>
    </row>
    <row r="52" spans="2:17" s="202" customFormat="1" ht="15" customHeight="1">
      <c r="B52" s="215"/>
      <c r="C52" s="221"/>
      <c r="D52" s="214">
        <v>2022</v>
      </c>
      <c r="E52" s="214"/>
      <c r="F52" s="444">
        <f t="shared" ref="F52:F53" si="10">SUM(G52:H52)</f>
        <v>44420</v>
      </c>
      <c r="G52" s="56">
        <f>SUM(K52,'6.3  (2)'!G52,'6.3  (2)'!K52)</f>
        <v>22875</v>
      </c>
      <c r="H52" s="56">
        <f>SUM(L52,'6.3  (2)'!H52,'6.3  (2)'!L52)</f>
        <v>21545</v>
      </c>
      <c r="I52" s="445"/>
      <c r="J52" s="56">
        <f>SUM(K52:L52)</f>
        <v>24253</v>
      </c>
      <c r="K52" s="56">
        <v>12551</v>
      </c>
      <c r="L52" s="56">
        <v>11702</v>
      </c>
      <c r="M52" s="56"/>
      <c r="N52" s="218"/>
      <c r="O52" s="222"/>
      <c r="P52" s="56"/>
      <c r="Q52" s="56"/>
    </row>
    <row r="53" spans="2:17" s="202" customFormat="1" ht="15" customHeight="1">
      <c r="B53" s="215"/>
      <c r="C53" s="221"/>
      <c r="D53" s="214">
        <v>2023</v>
      </c>
      <c r="E53" s="214"/>
      <c r="F53" s="444">
        <f t="shared" si="10"/>
        <v>45101</v>
      </c>
      <c r="G53" s="56">
        <f>SUM(K53,'6.3  (2)'!G53,'6.3  (2)'!K53)</f>
        <v>23332</v>
      </c>
      <c r="H53" s="56">
        <f>SUM(L53,'6.3  (2)'!H53,'6.3  (2)'!L53)</f>
        <v>21769</v>
      </c>
      <c r="I53" s="445"/>
      <c r="J53" s="56">
        <f>SUM(K53:L53)</f>
        <v>24596</v>
      </c>
      <c r="K53" s="56">
        <v>12743</v>
      </c>
      <c r="L53" s="56">
        <v>11853</v>
      </c>
      <c r="M53" s="56"/>
      <c r="N53" s="218"/>
      <c r="O53" s="222"/>
      <c r="P53" s="56"/>
      <c r="Q53" s="56"/>
    </row>
    <row r="54" spans="2:17" s="202" customFormat="1" ht="8.1" customHeight="1">
      <c r="B54" s="215"/>
      <c r="C54" s="221"/>
      <c r="D54" s="214"/>
      <c r="E54" s="214"/>
      <c r="F54" s="444"/>
      <c r="G54" s="56"/>
      <c r="H54" s="56"/>
      <c r="I54" s="445"/>
      <c r="J54" s="56"/>
      <c r="K54" s="56"/>
      <c r="L54" s="56"/>
      <c r="M54" s="56"/>
      <c r="N54" s="218"/>
      <c r="O54" s="222"/>
      <c r="P54" s="56"/>
    </row>
    <row r="55" spans="2:17" s="202" customFormat="1" ht="15" customHeight="1">
      <c r="B55" s="215" t="s">
        <v>24</v>
      </c>
      <c r="C55" s="203"/>
      <c r="D55" s="214">
        <v>2021</v>
      </c>
      <c r="E55" s="214"/>
      <c r="F55" s="444">
        <f>SUM(G55:H55)</f>
        <v>916091</v>
      </c>
      <c r="G55" s="56">
        <f>SUM(K55,'6.3  (2)'!G55,'6.3  (2)'!K55)</f>
        <v>464866</v>
      </c>
      <c r="H55" s="56">
        <f>SUM(L55,'6.3  (2)'!H55,'6.3  (2)'!L55)</f>
        <v>451225</v>
      </c>
      <c r="I55" s="445"/>
      <c r="J55" s="56">
        <f>SUM(K55:L55)</f>
        <v>545086</v>
      </c>
      <c r="K55" s="56">
        <v>279424</v>
      </c>
      <c r="L55" s="56">
        <v>265662</v>
      </c>
      <c r="M55" s="56"/>
      <c r="N55" s="218"/>
      <c r="O55" s="219"/>
    </row>
    <row r="56" spans="2:17" s="202" customFormat="1" ht="15" customHeight="1">
      <c r="B56" s="215"/>
      <c r="C56" s="203"/>
      <c r="D56" s="214">
        <v>2022</v>
      </c>
      <c r="E56" s="214"/>
      <c r="F56" s="444">
        <f t="shared" ref="F56:F57" si="11">SUM(G56:H56)</f>
        <v>923765</v>
      </c>
      <c r="G56" s="56">
        <f>SUM(K56,'6.3  (2)'!G56,'6.3  (2)'!K56)</f>
        <v>469554</v>
      </c>
      <c r="H56" s="56">
        <f>SUM(L56,'6.3  (2)'!H56,'6.3  (2)'!L56)</f>
        <v>454211</v>
      </c>
      <c r="I56" s="445"/>
      <c r="J56" s="56">
        <f>SUM(K56:L56)</f>
        <v>548622</v>
      </c>
      <c r="K56" s="56">
        <v>281261</v>
      </c>
      <c r="L56" s="56">
        <v>267361</v>
      </c>
      <c r="M56" s="56"/>
      <c r="N56" s="218"/>
      <c r="O56" s="219"/>
      <c r="P56" s="56"/>
      <c r="Q56" s="56"/>
    </row>
    <row r="57" spans="2:17" s="202" customFormat="1" ht="15" customHeight="1">
      <c r="B57" s="215"/>
      <c r="C57" s="203"/>
      <c r="D57" s="214">
        <v>2023</v>
      </c>
      <c r="E57" s="214"/>
      <c r="F57" s="444">
        <f t="shared" si="11"/>
        <v>931136</v>
      </c>
      <c r="G57" s="56">
        <f>SUM(K57,'6.3  (2)'!G57,'6.3  (2)'!K57)</f>
        <v>473398</v>
      </c>
      <c r="H57" s="56">
        <f>SUM(L57,'6.3  (2)'!H57,'6.3  (2)'!L57)</f>
        <v>457738</v>
      </c>
      <c r="I57" s="445"/>
      <c r="J57" s="56">
        <f>SUM(K57:L57)</f>
        <v>553986</v>
      </c>
      <c r="K57" s="56">
        <v>284275</v>
      </c>
      <c r="L57" s="56">
        <v>269711</v>
      </c>
      <c r="M57" s="56"/>
      <c r="N57" s="218"/>
      <c r="O57" s="219"/>
      <c r="P57" s="56"/>
      <c r="Q57" s="56"/>
    </row>
    <row r="58" spans="2:17" s="202" customFormat="1" ht="8.1" customHeight="1">
      <c r="B58" s="215"/>
      <c r="C58" s="203"/>
      <c r="D58" s="214"/>
      <c r="E58" s="214"/>
      <c r="F58" s="444"/>
      <c r="G58" s="56"/>
      <c r="H58" s="56"/>
      <c r="I58" s="445"/>
      <c r="J58" s="56"/>
      <c r="K58" s="56"/>
      <c r="L58" s="56"/>
      <c r="M58" s="56"/>
      <c r="N58" s="218"/>
      <c r="O58" s="219"/>
      <c r="P58" s="56"/>
      <c r="Q58" s="56"/>
    </row>
    <row r="59" spans="2:17" s="202" customFormat="1" ht="15" customHeight="1">
      <c r="B59" s="215" t="s">
        <v>25</v>
      </c>
      <c r="C59" s="203"/>
      <c r="D59" s="214">
        <v>2021</v>
      </c>
      <c r="E59" s="214"/>
      <c r="F59" s="444">
        <f>SUM(G59:H59)</f>
        <v>230951</v>
      </c>
      <c r="G59" s="56">
        <f>SUM(K59,'6.3  (2)'!G59,'6.3  (2)'!K59)</f>
        <v>116206</v>
      </c>
      <c r="H59" s="56">
        <f>SUM(L59,'6.3  (2)'!H59,'6.3  (2)'!L59)</f>
        <v>114745</v>
      </c>
      <c r="I59" s="445"/>
      <c r="J59" s="56">
        <f>SUM(K59:L59)</f>
        <v>132839</v>
      </c>
      <c r="K59" s="56">
        <v>67917</v>
      </c>
      <c r="L59" s="56">
        <v>64922</v>
      </c>
      <c r="M59" s="56"/>
      <c r="N59" s="218"/>
      <c r="O59" s="219"/>
    </row>
    <row r="60" spans="2:17" s="202" customFormat="1" ht="15" customHeight="1">
      <c r="B60" s="215"/>
      <c r="C60" s="203"/>
      <c r="D60" s="214">
        <v>2022</v>
      </c>
      <c r="E60" s="214"/>
      <c r="F60" s="444">
        <f t="shared" ref="F60:F61" si="12">SUM(G60:H60)</f>
        <v>235131</v>
      </c>
      <c r="G60" s="56">
        <f>SUM(K60,'6.3  (2)'!G60,'6.3  (2)'!K60)</f>
        <v>118799</v>
      </c>
      <c r="H60" s="56">
        <f>SUM(L60,'6.3  (2)'!H60,'6.3  (2)'!L60)</f>
        <v>116332</v>
      </c>
      <c r="I60" s="445"/>
      <c r="J60" s="56">
        <f>SUM(K60:L60)</f>
        <v>134557</v>
      </c>
      <c r="K60" s="56">
        <v>69018</v>
      </c>
      <c r="L60" s="56">
        <v>65539</v>
      </c>
      <c r="M60" s="56"/>
      <c r="N60" s="218"/>
      <c r="O60" s="219"/>
      <c r="P60" s="56"/>
      <c r="Q60" s="56"/>
    </row>
    <row r="61" spans="2:17" s="202" customFormat="1" ht="15" customHeight="1">
      <c r="B61" s="215"/>
      <c r="C61" s="203"/>
      <c r="D61" s="214">
        <v>2023</v>
      </c>
      <c r="E61" s="214"/>
      <c r="F61" s="444">
        <f t="shared" si="12"/>
        <v>238548</v>
      </c>
      <c r="G61" s="56">
        <f>SUM(K61,'6.3  (2)'!G61,'6.3  (2)'!K61)</f>
        <v>120742</v>
      </c>
      <c r="H61" s="56">
        <f>SUM(L61,'6.3  (2)'!H61,'6.3  (2)'!L61)</f>
        <v>117806</v>
      </c>
      <c r="I61" s="445"/>
      <c r="J61" s="56">
        <f>SUM(K61:L61)</f>
        <v>136134</v>
      </c>
      <c r="K61" s="56">
        <v>69802</v>
      </c>
      <c r="L61" s="56">
        <v>66332</v>
      </c>
      <c r="M61" s="56"/>
      <c r="N61" s="218"/>
      <c r="O61" s="219"/>
      <c r="P61" s="56"/>
      <c r="Q61" s="56"/>
    </row>
    <row r="62" spans="2:17" s="202" customFormat="1" ht="8.1" customHeight="1">
      <c r="B62" s="215"/>
      <c r="C62" s="203"/>
      <c r="D62" s="214"/>
      <c r="E62" s="214"/>
      <c r="F62" s="444"/>
      <c r="G62" s="56"/>
      <c r="H62" s="56"/>
      <c r="I62" s="445"/>
      <c r="J62" s="56"/>
      <c r="K62" s="56"/>
      <c r="L62" s="56"/>
      <c r="M62" s="56"/>
      <c r="N62" s="218"/>
      <c r="O62" s="219"/>
      <c r="P62" s="56"/>
      <c r="Q62" s="56"/>
    </row>
    <row r="63" spans="2:17" s="202" customFormat="1" ht="15" customHeight="1">
      <c r="B63" s="215" t="s">
        <v>26</v>
      </c>
      <c r="C63" s="203"/>
      <c r="D63" s="214">
        <v>2021</v>
      </c>
      <c r="E63" s="214"/>
      <c r="F63" s="444">
        <f>SUM(G63:H63)</f>
        <v>501292</v>
      </c>
      <c r="G63" s="56">
        <f>SUM(K63,'6.3  (2)'!G63,'6.3  (2)'!K63)</f>
        <v>255393</v>
      </c>
      <c r="H63" s="56">
        <f>SUM(L63,'6.3  (2)'!H63,'6.3  (2)'!L63)</f>
        <v>245899</v>
      </c>
      <c r="I63" s="445"/>
      <c r="J63" s="56">
        <f>SUM(K63:L63)</f>
        <v>292188</v>
      </c>
      <c r="K63" s="56">
        <v>150804</v>
      </c>
      <c r="L63" s="56">
        <v>141384</v>
      </c>
      <c r="M63" s="56"/>
      <c r="N63" s="218"/>
      <c r="O63" s="219"/>
    </row>
    <row r="64" spans="2:17" s="202" customFormat="1" ht="15" customHeight="1">
      <c r="B64" s="215"/>
      <c r="C64" s="203"/>
      <c r="D64" s="214">
        <v>2022</v>
      </c>
      <c r="E64" s="214"/>
      <c r="F64" s="444">
        <f t="shared" ref="F64:F65" si="13">SUM(G64:H64)</f>
        <v>506864</v>
      </c>
      <c r="G64" s="56">
        <f>SUM(K64,'6.3  (2)'!G64,'6.3  (2)'!K64)</f>
        <v>259188</v>
      </c>
      <c r="H64" s="56">
        <f>SUM(L64,'6.3  (2)'!H64,'6.3  (2)'!L64)</f>
        <v>247676</v>
      </c>
      <c r="I64" s="445"/>
      <c r="J64" s="56">
        <f>SUM(K64:L64)</f>
        <v>292541</v>
      </c>
      <c r="K64" s="56">
        <v>151118</v>
      </c>
      <c r="L64" s="56">
        <v>141423</v>
      </c>
      <c r="M64" s="56"/>
      <c r="N64" s="218"/>
      <c r="O64" s="219"/>
      <c r="P64" s="56"/>
      <c r="Q64" s="56"/>
    </row>
    <row r="65" spans="2:17" s="202" customFormat="1" ht="15" customHeight="1">
      <c r="B65" s="215"/>
      <c r="C65" s="203"/>
      <c r="D65" s="214">
        <v>2023</v>
      </c>
      <c r="E65" s="214"/>
      <c r="F65" s="444">
        <f t="shared" si="13"/>
        <v>509806</v>
      </c>
      <c r="G65" s="56">
        <f>SUM(K65,'6.3  (2)'!G65,'6.3  (2)'!K65)</f>
        <v>260092</v>
      </c>
      <c r="H65" s="56">
        <f>SUM(L65,'6.3  (2)'!H65,'6.3  (2)'!L65)</f>
        <v>249714</v>
      </c>
      <c r="I65" s="445"/>
      <c r="J65" s="56">
        <f>SUM(K65:L65)</f>
        <v>292143</v>
      </c>
      <c r="K65" s="56">
        <v>150758</v>
      </c>
      <c r="L65" s="56">
        <v>141385</v>
      </c>
      <c r="M65" s="56"/>
      <c r="N65" s="218"/>
      <c r="O65" s="219"/>
      <c r="P65" s="56"/>
      <c r="Q65" s="56"/>
    </row>
    <row r="66" spans="2:17" s="202" customFormat="1" ht="8.1" customHeight="1">
      <c r="B66" s="215"/>
      <c r="C66" s="203"/>
      <c r="D66" s="214"/>
      <c r="E66" s="214"/>
      <c r="F66" s="444"/>
      <c r="G66" s="56"/>
      <c r="H66" s="56"/>
      <c r="I66" s="445"/>
      <c r="J66" s="56"/>
      <c r="K66" s="56"/>
      <c r="L66" s="56"/>
      <c r="M66" s="56"/>
      <c r="N66" s="218"/>
      <c r="O66" s="219"/>
      <c r="P66" s="56"/>
      <c r="Q66" s="56"/>
    </row>
    <row r="67" spans="2:17" s="202" customFormat="1" ht="15" customHeight="1">
      <c r="B67" s="215" t="s">
        <v>27</v>
      </c>
      <c r="C67" s="203"/>
      <c r="D67" s="214">
        <v>2021</v>
      </c>
      <c r="E67" s="214"/>
      <c r="F67" s="444">
        <f>SUM(G67:H67)</f>
        <v>435313</v>
      </c>
      <c r="G67" s="56">
        <f>SUM(K67,'6.3  (2)'!G67,'6.3  (2)'!K67)</f>
        <v>222132</v>
      </c>
      <c r="H67" s="56">
        <f>SUM(L67,'6.3  (2)'!H67,'6.3  (2)'!L67)</f>
        <v>213181</v>
      </c>
      <c r="I67" s="445"/>
      <c r="J67" s="56">
        <f>SUM(K67:L67)</f>
        <v>239373</v>
      </c>
      <c r="K67" s="56">
        <v>123695</v>
      </c>
      <c r="L67" s="56">
        <v>115678</v>
      </c>
      <c r="M67" s="56"/>
      <c r="N67" s="218"/>
      <c r="O67" s="219"/>
    </row>
    <row r="68" spans="2:17" s="202" customFormat="1" ht="15" customHeight="1">
      <c r="B68" s="215"/>
      <c r="C68" s="203"/>
      <c r="D68" s="214">
        <v>2022</v>
      </c>
      <c r="E68" s="214"/>
      <c r="F68" s="444">
        <f t="shared" ref="F68:F69" si="14">SUM(G68:H68)</f>
        <v>432479</v>
      </c>
      <c r="G68" s="56">
        <f>SUM(K68,'6.3  (2)'!G68,'6.3  (2)'!K68)</f>
        <v>221520</v>
      </c>
      <c r="H68" s="56">
        <f>SUM(L68,'6.3  (2)'!H68,'6.3  (2)'!L68)</f>
        <v>210959</v>
      </c>
      <c r="I68" s="445"/>
      <c r="J68" s="56">
        <f>SUM(K68:L68)</f>
        <v>235319</v>
      </c>
      <c r="K68" s="56">
        <v>121663</v>
      </c>
      <c r="L68" s="56">
        <v>113656</v>
      </c>
      <c r="M68" s="56"/>
      <c r="N68" s="218"/>
      <c r="O68" s="219"/>
      <c r="P68" s="56"/>
      <c r="Q68" s="56"/>
    </row>
    <row r="69" spans="2:17" s="202" customFormat="1" ht="15" customHeight="1">
      <c r="B69" s="215"/>
      <c r="C69" s="203"/>
      <c r="D69" s="214">
        <v>2023</v>
      </c>
      <c r="E69" s="214"/>
      <c r="F69" s="444">
        <f t="shared" si="14"/>
        <v>425696</v>
      </c>
      <c r="G69" s="56">
        <f>SUM(K69,'6.3  (2)'!G69,'6.3  (2)'!K69)</f>
        <v>217770</v>
      </c>
      <c r="H69" s="56">
        <f>SUM(L69,'6.3  (2)'!H69,'6.3  (2)'!L69)</f>
        <v>207926</v>
      </c>
      <c r="I69" s="445"/>
      <c r="J69" s="56">
        <f>SUM(K69:L69)</f>
        <v>231170</v>
      </c>
      <c r="K69" s="56">
        <v>119497</v>
      </c>
      <c r="L69" s="56">
        <v>111673</v>
      </c>
      <c r="M69" s="56"/>
      <c r="N69" s="218"/>
      <c r="O69" s="219"/>
      <c r="P69" s="56"/>
      <c r="Q69" s="56"/>
    </row>
    <row r="70" spans="2:17" s="202" customFormat="1" ht="8.1" customHeight="1">
      <c r="B70" s="215"/>
      <c r="C70" s="203"/>
      <c r="D70" s="214"/>
      <c r="E70" s="214"/>
      <c r="F70" s="444"/>
      <c r="G70" s="56"/>
      <c r="H70" s="56"/>
      <c r="I70" s="445"/>
      <c r="J70" s="56"/>
      <c r="K70" s="56"/>
      <c r="L70" s="56"/>
      <c r="M70" s="56"/>
      <c r="O70" s="219"/>
      <c r="P70" s="56"/>
      <c r="Q70" s="56"/>
    </row>
    <row r="71" spans="2:17" s="202" customFormat="1" ht="15" customHeight="1">
      <c r="B71" s="215" t="s">
        <v>28</v>
      </c>
      <c r="C71" s="221"/>
      <c r="D71" s="214">
        <v>2021</v>
      </c>
      <c r="E71" s="214"/>
      <c r="F71" s="444">
        <f>SUM(G71:H71)</f>
        <v>220855</v>
      </c>
      <c r="G71" s="56">
        <f>SUM(K71,'6.3  (2)'!G71,'6.3  (2)'!K71)</f>
        <v>111873</v>
      </c>
      <c r="H71" s="56">
        <f>SUM(L71,'6.3  (2)'!H71,'6.3  (2)'!L71)</f>
        <v>108982</v>
      </c>
      <c r="I71" s="445"/>
      <c r="J71" s="56">
        <f>SUM(K71:L71)</f>
        <v>133248</v>
      </c>
      <c r="K71" s="56">
        <v>67672</v>
      </c>
      <c r="L71" s="56">
        <v>65576</v>
      </c>
      <c r="M71" s="56"/>
      <c r="N71" s="218"/>
      <c r="O71" s="222"/>
    </row>
    <row r="72" spans="2:17" s="202" customFormat="1" ht="15" customHeight="1">
      <c r="B72" s="215"/>
      <c r="C72" s="221"/>
      <c r="D72" s="214">
        <v>2022</v>
      </c>
      <c r="E72" s="214"/>
      <c r="F72" s="444">
        <f t="shared" ref="F72:F73" si="15">SUM(G72:H72)</f>
        <v>221465</v>
      </c>
      <c r="G72" s="56">
        <f>SUM(K72,'6.3  (2)'!G72,'6.3  (2)'!K72)</f>
        <v>112222</v>
      </c>
      <c r="H72" s="56">
        <f>SUM(L72,'6.3  (2)'!H72,'6.3  (2)'!L72)</f>
        <v>109243</v>
      </c>
      <c r="I72" s="445"/>
      <c r="J72" s="56">
        <f>SUM(K72:L72)</f>
        <v>133531</v>
      </c>
      <c r="K72" s="56">
        <v>67883</v>
      </c>
      <c r="L72" s="56">
        <v>65648</v>
      </c>
      <c r="M72" s="56"/>
      <c r="N72" s="218"/>
      <c r="O72" s="222"/>
    </row>
    <row r="73" spans="2:17" s="202" customFormat="1" ht="15" customHeight="1">
      <c r="B73" s="215"/>
      <c r="C73" s="221"/>
      <c r="D73" s="214">
        <v>2023</v>
      </c>
      <c r="E73" s="214"/>
      <c r="F73" s="444">
        <f t="shared" si="15"/>
        <v>223558</v>
      </c>
      <c r="G73" s="56">
        <f>SUM(K73,'6.3  (2)'!G73,'6.3  (2)'!K73)</f>
        <v>113469</v>
      </c>
      <c r="H73" s="56">
        <f>SUM(L73,'6.3  (2)'!H73,'6.3  (2)'!L73)</f>
        <v>110089</v>
      </c>
      <c r="I73" s="445"/>
      <c r="J73" s="56">
        <f>SUM(K73:L73)</f>
        <v>135553</v>
      </c>
      <c r="K73" s="56">
        <v>69084</v>
      </c>
      <c r="L73" s="56">
        <v>66469</v>
      </c>
      <c r="M73" s="56"/>
      <c r="N73" s="218"/>
      <c r="O73" s="222"/>
    </row>
    <row r="74" spans="2:17" s="202" customFormat="1" ht="8.1" customHeight="1">
      <c r="B74" s="215"/>
      <c r="C74" s="221"/>
      <c r="D74" s="214"/>
      <c r="E74" s="214"/>
      <c r="F74" s="444"/>
      <c r="G74" s="56"/>
      <c r="H74" s="56"/>
      <c r="I74" s="445"/>
      <c r="J74" s="56"/>
      <c r="K74" s="56"/>
      <c r="L74" s="56"/>
      <c r="M74" s="56"/>
      <c r="N74" s="218"/>
      <c r="O74" s="222"/>
    </row>
    <row r="75" spans="2:17" s="202" customFormat="1" ht="15" customHeight="1">
      <c r="B75" s="215" t="s">
        <v>29</v>
      </c>
      <c r="C75" s="221"/>
      <c r="D75" s="214">
        <v>2021</v>
      </c>
      <c r="E75" s="214"/>
      <c r="F75" s="444">
        <f>SUM(G75:H75)</f>
        <v>16413</v>
      </c>
      <c r="G75" s="56">
        <f>SUM(K75,'6.3  (2)'!G75,'6.3  (2)'!K75)</f>
        <v>8447</v>
      </c>
      <c r="H75" s="56">
        <f>SUM(L75,'6.3  (2)'!H75,'6.3  (2)'!L75)</f>
        <v>7966</v>
      </c>
      <c r="I75" s="445"/>
      <c r="J75" s="56">
        <f>SUM(K75:L75)</f>
        <v>9864</v>
      </c>
      <c r="K75" s="56">
        <v>5100</v>
      </c>
      <c r="L75" s="56">
        <v>4764</v>
      </c>
      <c r="M75" s="56"/>
      <c r="N75" s="218"/>
      <c r="O75" s="222"/>
    </row>
    <row r="76" spans="2:17" s="202" customFormat="1" ht="15" customHeight="1">
      <c r="B76" s="215"/>
      <c r="C76" s="221"/>
      <c r="D76" s="214">
        <v>2022</v>
      </c>
      <c r="E76" s="214"/>
      <c r="F76" s="444">
        <f t="shared" ref="F76:F77" si="16">SUM(G76:H76)</f>
        <v>17027</v>
      </c>
      <c r="G76" s="56">
        <f>SUM(K76,'6.3  (2)'!G76,'6.3  (2)'!K76)</f>
        <v>8766</v>
      </c>
      <c r="H76" s="56">
        <f>SUM(L76,'6.3  (2)'!H76,'6.3  (2)'!L76)</f>
        <v>8261</v>
      </c>
      <c r="I76" s="445"/>
      <c r="J76" s="56">
        <f>SUM(K76:L76)</f>
        <v>9925</v>
      </c>
      <c r="K76" s="56">
        <v>5152</v>
      </c>
      <c r="L76" s="56">
        <v>4773</v>
      </c>
      <c r="M76" s="56"/>
      <c r="N76" s="218"/>
      <c r="O76" s="222"/>
    </row>
    <row r="77" spans="2:17" s="202" customFormat="1" ht="15" customHeight="1">
      <c r="B77" s="215"/>
      <c r="C77" s="221"/>
      <c r="D77" s="214">
        <v>2023</v>
      </c>
      <c r="E77" s="214"/>
      <c r="F77" s="444">
        <f t="shared" si="16"/>
        <v>17495</v>
      </c>
      <c r="G77" s="56">
        <f>SUM(K77,'6.3  (2)'!G77,'6.3  (2)'!K77)</f>
        <v>9036</v>
      </c>
      <c r="H77" s="56">
        <f>SUM(L77,'6.3  (2)'!H77,'6.3  (2)'!L77)</f>
        <v>8459</v>
      </c>
      <c r="I77" s="445"/>
      <c r="J77" s="56">
        <f>SUM(K77:L77)</f>
        <v>10095</v>
      </c>
      <c r="K77" s="56">
        <v>5225</v>
      </c>
      <c r="L77" s="56">
        <v>4870</v>
      </c>
      <c r="M77" s="56"/>
      <c r="N77" s="218"/>
      <c r="O77" s="222"/>
    </row>
    <row r="78" spans="2:17" s="202" customFormat="1" ht="8.1" customHeight="1">
      <c r="B78" s="215"/>
      <c r="C78" s="221"/>
      <c r="D78" s="214"/>
      <c r="E78" s="214"/>
      <c r="F78" s="444"/>
      <c r="G78" s="56"/>
      <c r="H78" s="56"/>
      <c r="I78" s="445"/>
      <c r="J78" s="56"/>
      <c r="K78" s="56"/>
      <c r="L78" s="56"/>
      <c r="M78" s="56"/>
      <c r="N78" s="218"/>
      <c r="O78" s="222"/>
    </row>
    <row r="79" spans="2:17" s="202" customFormat="1" ht="15" customHeight="1">
      <c r="B79" s="215" t="s">
        <v>30</v>
      </c>
      <c r="C79" s="221"/>
      <c r="D79" s="214">
        <v>2021</v>
      </c>
      <c r="F79" s="444">
        <f>SUM(G79:H79)</f>
        <v>32054</v>
      </c>
      <c r="G79" s="56">
        <f>SUM(K79,'6.3  (2)'!G79,'6.3  (2)'!K79)</f>
        <v>16612</v>
      </c>
      <c r="H79" s="56">
        <f>SUM(L79,'6.3  (2)'!H79,'6.3  (2)'!L79)</f>
        <v>15442</v>
      </c>
      <c r="J79" s="56">
        <f>SUM(K79:L79)</f>
        <v>21590</v>
      </c>
      <c r="K79" s="56">
        <v>10984</v>
      </c>
      <c r="L79" s="56">
        <v>10606</v>
      </c>
      <c r="M79" s="56"/>
      <c r="N79" s="218"/>
      <c r="O79" s="222"/>
    </row>
    <row r="80" spans="2:17" s="202" customFormat="1" ht="15" customHeight="1">
      <c r="B80" s="215"/>
      <c r="C80" s="221"/>
      <c r="D80" s="214">
        <v>2022</v>
      </c>
      <c r="F80" s="444">
        <f t="shared" ref="F80:F81" si="17">SUM(G80:H80)</f>
        <v>34078</v>
      </c>
      <c r="G80" s="56">
        <f>SUM(K80,'6.3  (2)'!G80,'6.3  (2)'!K80)</f>
        <v>17698</v>
      </c>
      <c r="H80" s="56">
        <f>SUM(L80,'6.3  (2)'!H80,'6.3  (2)'!L80)</f>
        <v>16380</v>
      </c>
      <c r="J80" s="56">
        <f>SUM(K80:L80)</f>
        <v>22503</v>
      </c>
      <c r="K80" s="56">
        <v>11505</v>
      </c>
      <c r="L80" s="56">
        <v>10998</v>
      </c>
      <c r="M80" s="56"/>
      <c r="N80" s="218"/>
      <c r="O80" s="222"/>
      <c r="P80" s="56"/>
      <c r="Q80" s="56"/>
    </row>
    <row r="81" spans="1:18" s="202" customFormat="1" ht="15" customHeight="1">
      <c r="B81" s="215"/>
      <c r="C81" s="221"/>
      <c r="D81" s="214">
        <v>2023</v>
      </c>
      <c r="F81" s="444">
        <f t="shared" si="17"/>
        <v>35993</v>
      </c>
      <c r="G81" s="56">
        <f>SUM(K81,'6.3  (2)'!G81,'6.3  (2)'!K81)</f>
        <v>18738</v>
      </c>
      <c r="H81" s="56">
        <f>SUM(L81,'6.3  (2)'!H81,'6.3  (2)'!L81)</f>
        <v>17255</v>
      </c>
      <c r="J81" s="56">
        <f>SUM(K81:L81)</f>
        <v>23090</v>
      </c>
      <c r="K81" s="56">
        <v>11832</v>
      </c>
      <c r="L81" s="56">
        <v>11258</v>
      </c>
      <c r="M81" s="56"/>
      <c r="N81" s="218"/>
      <c r="O81" s="222"/>
      <c r="P81" s="56"/>
      <c r="Q81" s="56"/>
      <c r="R81" s="225"/>
    </row>
    <row r="82" spans="1:18" s="202" customFormat="1" ht="6.95" customHeight="1" thickBot="1">
      <c r="B82" s="227"/>
      <c r="C82" s="228"/>
      <c r="D82" s="229"/>
      <c r="E82" s="229"/>
      <c r="F82" s="230"/>
      <c r="G82" s="230"/>
      <c r="H82" s="230"/>
      <c r="I82" s="229"/>
      <c r="J82" s="230"/>
      <c r="K82" s="230"/>
      <c r="L82" s="230"/>
      <c r="M82" s="230"/>
      <c r="N82" s="218"/>
      <c r="O82" s="222"/>
      <c r="P82" s="232"/>
      <c r="Q82" s="232"/>
      <c r="R82" s="216"/>
    </row>
    <row r="83" spans="1:18" s="233" customFormat="1" ht="15.75" customHeight="1">
      <c r="A83" s="309"/>
      <c r="B83" s="234"/>
      <c r="D83" s="235"/>
      <c r="E83" s="310"/>
      <c r="F83" s="238"/>
      <c r="G83" s="238"/>
      <c r="I83" s="239"/>
      <c r="J83" s="239"/>
      <c r="M83" s="239" t="s">
        <v>32</v>
      </c>
    </row>
    <row r="84" spans="1:18" s="233" customFormat="1" ht="15.75" customHeight="1">
      <c r="D84" s="235"/>
      <c r="E84" s="310"/>
      <c r="F84" s="238"/>
      <c r="G84" s="238"/>
      <c r="I84" s="242"/>
      <c r="J84" s="242"/>
      <c r="M84" s="242" t="s">
        <v>33</v>
      </c>
    </row>
    <row r="85" spans="1:18" s="233" customFormat="1" ht="16.5" customHeight="1">
      <c r="B85" s="312" t="s">
        <v>1194</v>
      </c>
      <c r="D85" s="235"/>
      <c r="E85" s="310"/>
      <c r="F85" s="238"/>
      <c r="G85" s="238"/>
    </row>
    <row r="86" spans="1:18" s="243" customFormat="1" ht="15.75" customHeight="1">
      <c r="B86" s="244" t="s">
        <v>1200</v>
      </c>
      <c r="D86" s="245"/>
      <c r="F86" s="246"/>
      <c r="G86" s="313"/>
    </row>
    <row r="87" spans="1:18" s="316" customFormat="1" ht="15" customHeight="1">
      <c r="B87" s="247" t="s">
        <v>1201</v>
      </c>
      <c r="C87" s="314"/>
      <c r="D87" s="245"/>
      <c r="E87" s="315"/>
      <c r="F87" s="315"/>
      <c r="G87" s="315"/>
    </row>
    <row r="88" spans="1:18">
      <c r="B88" s="244" t="s">
        <v>34</v>
      </c>
      <c r="C88" s="256"/>
      <c r="D88" s="257"/>
      <c r="E88" s="253"/>
      <c r="F88" s="253"/>
      <c r="G88" s="253"/>
      <c r="H88" s="164"/>
      <c r="I88" s="164"/>
      <c r="J88" s="164"/>
      <c r="K88" s="164"/>
      <c r="L88" s="164"/>
      <c r="M88" s="164"/>
    </row>
    <row r="89" spans="1:18" ht="15" customHeight="1">
      <c r="B89" s="247" t="s">
        <v>1227</v>
      </c>
      <c r="E89" s="166"/>
      <c r="H89" s="164"/>
      <c r="I89" s="164"/>
      <c r="J89" s="164"/>
      <c r="K89" s="164"/>
      <c r="L89" s="164"/>
      <c r="M89" s="164"/>
    </row>
  </sheetData>
  <mergeCells count="6">
    <mergeCell ref="J9:L9"/>
    <mergeCell ref="J10:L10"/>
    <mergeCell ref="F7:H7"/>
    <mergeCell ref="J7:L7"/>
    <mergeCell ref="F8:H8"/>
    <mergeCell ref="J8:L8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6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76">
    <tabColor rgb="FFFF0000"/>
  </sheetPr>
  <dimension ref="A1:J45"/>
  <sheetViews>
    <sheetView showGridLines="0" view="pageBreakPreview" zoomScale="90" zoomScaleNormal="100" zoomScaleSheetLayoutView="90" workbookViewId="0">
      <selection activeCell="C5" sqref="C5"/>
    </sheetView>
  </sheetViews>
  <sheetFormatPr defaultColWidth="8.42578125" defaultRowHeight="16.5"/>
  <cols>
    <col min="1" max="1" width="1.5703125" style="1276" customWidth="1"/>
    <col min="2" max="2" width="13" style="1276" customWidth="1"/>
    <col min="3" max="3" width="4.7109375" style="1276" customWidth="1"/>
    <col min="4" max="4" width="14.28515625" style="1277" customWidth="1"/>
    <col min="5" max="5" width="18.140625" style="1277" customWidth="1"/>
    <col min="6" max="6" width="22.140625" style="1276" customWidth="1"/>
    <col min="7" max="7" width="20.28515625" style="1276" customWidth="1"/>
    <col min="8" max="8" width="18" style="1276" customWidth="1"/>
    <col min="9" max="9" width="1.42578125" style="1276" customWidth="1"/>
    <col min="10" max="16384" width="8.42578125" style="1276"/>
  </cols>
  <sheetData>
    <row r="1" spans="1:8" ht="15" customHeight="1"/>
    <row r="2" spans="1:8">
      <c r="B2" s="1279" t="s">
        <v>1020</v>
      </c>
      <c r="C2" s="1280" t="s">
        <v>1189</v>
      </c>
      <c r="D2" s="1281"/>
      <c r="E2" s="1281"/>
      <c r="G2" s="1282"/>
      <c r="H2" s="1282"/>
    </row>
    <row r="3" spans="1:8">
      <c r="B3" s="1279"/>
      <c r="C3" s="1280" t="s">
        <v>1206</v>
      </c>
      <c r="D3" s="1281"/>
      <c r="E3" s="1281"/>
      <c r="G3" s="1282"/>
      <c r="H3" s="1282"/>
    </row>
    <row r="4" spans="1:8">
      <c r="B4" s="1283" t="s">
        <v>1021</v>
      </c>
      <c r="C4" s="1275" t="s">
        <v>1190</v>
      </c>
      <c r="D4" s="1284"/>
      <c r="E4" s="1284"/>
    </row>
    <row r="5" spans="1:8">
      <c r="C5" s="1367" t="s">
        <v>1215</v>
      </c>
      <c r="D5" s="1284"/>
      <c r="E5" s="1284"/>
    </row>
    <row r="6" spans="1:8" ht="9.9499999999999993" customHeight="1" thickBot="1"/>
    <row r="7" spans="1:8" ht="8.1" customHeight="1" thickTop="1">
      <c r="A7" s="1286"/>
      <c r="B7" s="1286"/>
      <c r="C7" s="1368"/>
      <c r="D7" s="1368"/>
      <c r="E7" s="1286"/>
      <c r="F7" s="1286"/>
      <c r="G7" s="1286"/>
      <c r="H7" s="1286"/>
    </row>
    <row r="8" spans="1:8" ht="16.5" customHeight="1">
      <c r="A8" s="1290"/>
      <c r="B8" s="1339" t="s">
        <v>58</v>
      </c>
      <c r="D8" s="1370" t="s">
        <v>3</v>
      </c>
      <c r="E8" s="1371" t="s">
        <v>4</v>
      </c>
      <c r="F8" s="1372" t="s">
        <v>59</v>
      </c>
      <c r="G8" s="1372" t="s">
        <v>1026</v>
      </c>
      <c r="H8" s="1372" t="s">
        <v>89</v>
      </c>
    </row>
    <row r="9" spans="1:8" ht="16.5" customHeight="1">
      <c r="A9" s="1290"/>
      <c r="B9" s="1373" t="s">
        <v>60</v>
      </c>
      <c r="D9" s="1284" t="s">
        <v>8</v>
      </c>
      <c r="E9" s="1375" t="s">
        <v>9</v>
      </c>
      <c r="F9" s="1379" t="s">
        <v>1025</v>
      </c>
      <c r="G9" s="1379" t="s">
        <v>1027</v>
      </c>
      <c r="H9" s="1376" t="s">
        <v>307</v>
      </c>
    </row>
    <row r="10" spans="1:8">
      <c r="A10" s="1290"/>
      <c r="B10" s="1665" t="s">
        <v>1024</v>
      </c>
      <c r="E10" s="1378"/>
      <c r="G10" s="1379"/>
      <c r="H10" s="1376" t="s">
        <v>310</v>
      </c>
    </row>
    <row r="11" spans="1:8">
      <c r="A11" s="1290"/>
      <c r="B11" s="1327"/>
      <c r="E11" s="1378"/>
      <c r="F11" s="1379"/>
      <c r="G11" s="1379"/>
      <c r="H11" s="1379" t="s">
        <v>312</v>
      </c>
    </row>
    <row r="12" spans="1:8">
      <c r="A12" s="1290"/>
      <c r="B12" s="1327"/>
      <c r="E12" s="1378"/>
      <c r="F12" s="1379"/>
      <c r="G12" s="1379"/>
      <c r="H12" s="1379" t="s">
        <v>64</v>
      </c>
    </row>
    <row r="13" spans="1:8" ht="8.1" customHeight="1">
      <c r="A13" s="1300"/>
      <c r="B13" s="1624"/>
      <c r="C13" s="1300"/>
      <c r="D13" s="1380"/>
      <c r="E13" s="1300"/>
      <c r="F13" s="1300"/>
      <c r="G13" s="1300"/>
      <c r="H13" s="1300"/>
    </row>
    <row r="14" spans="1:8" ht="8.1" customHeight="1">
      <c r="A14" s="1290"/>
      <c r="B14" s="1327"/>
      <c r="E14" s="1290"/>
      <c r="F14" s="1290"/>
      <c r="G14" s="1290"/>
      <c r="H14" s="1290"/>
    </row>
    <row r="15" spans="1:8" ht="15" customHeight="1">
      <c r="A15" s="1290"/>
      <c r="B15" s="1625" t="s">
        <v>4</v>
      </c>
      <c r="D15" s="1277">
        <v>2021</v>
      </c>
      <c r="E15" s="1392">
        <f>SUM(F15,G15,H15,'6.16 (2)'!E14,'6.16 (2)'!F14,'6.16 (2)'!G14,'6.16 (2)'!H14,)</f>
        <v>149418</v>
      </c>
      <c r="F15" s="1392">
        <f t="shared" ref="F15:H16" si="0">SUM(F18,F21,F24,F27,F30,F33,F36,F39)</f>
        <v>43796</v>
      </c>
      <c r="G15" s="1392">
        <f t="shared" si="0"/>
        <v>829</v>
      </c>
      <c r="H15" s="1392">
        <f t="shared" si="0"/>
        <v>52661</v>
      </c>
    </row>
    <row r="16" spans="1:8" ht="15" customHeight="1">
      <c r="A16" s="1290"/>
      <c r="B16" s="1626" t="s">
        <v>9</v>
      </c>
      <c r="D16" s="1277">
        <v>2022</v>
      </c>
      <c r="E16" s="1392">
        <f>SUM(F16,G16,H16,'6.16 (2)'!E15,'6.16 (2)'!F15,'6.16 (2)'!G15,'6.16 (2)'!H15,)</f>
        <v>142154</v>
      </c>
      <c r="F16" s="1392">
        <f t="shared" si="0"/>
        <v>45085</v>
      </c>
      <c r="G16" s="1392">
        <f t="shared" si="0"/>
        <v>871</v>
      </c>
      <c r="H16" s="1392">
        <f t="shared" si="0"/>
        <v>45341</v>
      </c>
    </row>
    <row r="17" spans="1:8" ht="15" customHeight="1">
      <c r="A17" s="1290"/>
      <c r="B17" s="1391"/>
      <c r="E17" s="1392"/>
      <c r="F17" s="1392"/>
      <c r="G17" s="1392"/>
      <c r="H17" s="1392"/>
    </row>
    <row r="18" spans="1:8" ht="15" customHeight="1">
      <c r="A18" s="1290"/>
      <c r="B18" s="1625" t="s">
        <v>1028</v>
      </c>
      <c r="D18" s="1277">
        <v>2021</v>
      </c>
      <c r="E18" s="1390">
        <f>SUM(F18,G18,H18,'6.16 (2)'!E17,'6.16 (2)'!F17,'6.16 (2)'!G17,'6.16 (2)'!H17,)</f>
        <v>32</v>
      </c>
      <c r="F18" s="1390">
        <v>10</v>
      </c>
      <c r="G18" s="1390" t="s">
        <v>31</v>
      </c>
      <c r="H18" s="1390">
        <v>7</v>
      </c>
    </row>
    <row r="19" spans="1:8" ht="15" customHeight="1">
      <c r="A19" s="1290"/>
      <c r="B19" s="1625"/>
      <c r="D19" s="1277">
        <v>2022</v>
      </c>
      <c r="E19" s="1390">
        <f>SUM(F19,G19,H19,'6.16 (2)'!E18,'6.16 (2)'!F18,'6.16 (2)'!G18,'6.16 (2)'!H18,)</f>
        <v>1</v>
      </c>
      <c r="F19" s="1390">
        <v>1</v>
      </c>
      <c r="G19" s="1390" t="s">
        <v>31</v>
      </c>
      <c r="H19" s="1390" t="s">
        <v>31</v>
      </c>
    </row>
    <row r="20" spans="1:8" ht="15" customHeight="1">
      <c r="A20" s="1290"/>
      <c r="B20" s="1625"/>
      <c r="E20" s="1392"/>
      <c r="F20" s="1390"/>
      <c r="G20" s="1390"/>
      <c r="H20" s="1390"/>
    </row>
    <row r="21" spans="1:8" ht="15" customHeight="1">
      <c r="A21" s="1290"/>
      <c r="B21" s="1625">
        <v>5</v>
      </c>
      <c r="D21" s="1277">
        <v>2021</v>
      </c>
      <c r="E21" s="1390">
        <f>SUM(F21,G21,H21,'6.16 (2)'!E20,'6.16 (2)'!F20,'6.16 (2)'!G20,'6.16 (2)'!H20,)</f>
        <v>2742</v>
      </c>
      <c r="F21" s="1390">
        <v>604</v>
      </c>
      <c r="G21" s="1390">
        <v>22</v>
      </c>
      <c r="H21" s="1390">
        <v>843</v>
      </c>
    </row>
    <row r="22" spans="1:8" ht="15" customHeight="1">
      <c r="A22" s="1290"/>
      <c r="B22" s="1625"/>
      <c r="D22" s="1277">
        <v>2022</v>
      </c>
      <c r="E22" s="1390">
        <f>SUM(F22,G22,H22,'6.16 (2)'!E21,'6.16 (2)'!F21,'6.16 (2)'!G21,'6.16 (2)'!H21,)</f>
        <v>983</v>
      </c>
      <c r="F22" s="1390">
        <v>253</v>
      </c>
      <c r="G22" s="1390">
        <v>2</v>
      </c>
      <c r="H22" s="1390">
        <v>208</v>
      </c>
    </row>
    <row r="23" spans="1:8" ht="15" customHeight="1">
      <c r="A23" s="1290"/>
      <c r="B23" s="1625"/>
      <c r="E23" s="1392"/>
      <c r="F23" s="1390"/>
      <c r="G23" s="1390"/>
      <c r="H23" s="1390"/>
    </row>
    <row r="24" spans="1:8" ht="15" customHeight="1">
      <c r="A24" s="1290"/>
      <c r="B24" s="1625">
        <v>4.5</v>
      </c>
      <c r="D24" s="1277">
        <v>2021</v>
      </c>
      <c r="E24" s="1390">
        <f>SUM(F24,G24,H24,'6.16 (2)'!E23,'6.16 (2)'!F23,'6.16 (2)'!G23,'6.16 (2)'!H23,)</f>
        <v>20674</v>
      </c>
      <c r="F24" s="1390">
        <v>3711</v>
      </c>
      <c r="G24" s="1390">
        <v>103</v>
      </c>
      <c r="H24" s="1390">
        <v>7230</v>
      </c>
    </row>
    <row r="25" spans="1:8" ht="15" customHeight="1">
      <c r="A25" s="1290"/>
      <c r="B25" s="1625"/>
      <c r="D25" s="1277">
        <v>2022</v>
      </c>
      <c r="E25" s="1390">
        <f>SUM(F25,G25,H25,'6.16 (2)'!E24,'6.16 (2)'!F24,'6.16 (2)'!G24,'6.16 (2)'!H24,)</f>
        <v>11660</v>
      </c>
      <c r="F25" s="1390">
        <v>2526</v>
      </c>
      <c r="G25" s="1390">
        <v>67</v>
      </c>
      <c r="H25" s="1390">
        <v>3142</v>
      </c>
    </row>
    <row r="26" spans="1:8" ht="15" customHeight="1">
      <c r="A26" s="1290"/>
      <c r="B26" s="1625"/>
      <c r="E26" s="1392"/>
      <c r="F26" s="1390"/>
      <c r="G26" s="1390"/>
      <c r="H26" s="1390"/>
    </row>
    <row r="27" spans="1:8" ht="15" customHeight="1">
      <c r="A27" s="1290"/>
      <c r="B27" s="1625">
        <v>4</v>
      </c>
      <c r="D27" s="1277">
        <v>2021</v>
      </c>
      <c r="E27" s="1390">
        <f>SUM(F27,G27,H27,'6.16 (2)'!E26,'6.16 (2)'!F26,'6.16 (2)'!G26,'6.16 (2)'!H26,)</f>
        <v>64526</v>
      </c>
      <c r="F27" s="1390">
        <v>14043</v>
      </c>
      <c r="G27" s="1390">
        <v>199</v>
      </c>
      <c r="H27" s="1390">
        <v>24214</v>
      </c>
    </row>
    <row r="28" spans="1:8" ht="15" customHeight="1">
      <c r="A28" s="1290"/>
      <c r="B28" s="1625"/>
      <c r="D28" s="1277">
        <v>2022</v>
      </c>
      <c r="E28" s="1390">
        <f>SUM(F28,G28,H28,'6.16 (2)'!E27,'6.16 (2)'!F27,'6.16 (2)'!G27,'6.16 (2)'!H27,)</f>
        <v>55152</v>
      </c>
      <c r="F28" s="1390">
        <v>12963</v>
      </c>
      <c r="G28" s="1390">
        <v>209</v>
      </c>
      <c r="H28" s="1390">
        <v>17104</v>
      </c>
    </row>
    <row r="29" spans="1:8" ht="15" customHeight="1">
      <c r="A29" s="1290"/>
      <c r="B29" s="1625"/>
      <c r="E29" s="1392"/>
      <c r="F29" s="1390"/>
      <c r="G29" s="1390"/>
      <c r="H29" s="1390"/>
    </row>
    <row r="30" spans="1:8" ht="15" customHeight="1">
      <c r="A30" s="1290"/>
      <c r="B30" s="1625">
        <v>3.5</v>
      </c>
      <c r="D30" s="1277">
        <v>2021</v>
      </c>
      <c r="E30" s="1390">
        <f>SUM(F30,G30,H30,'6.16 (2)'!E29,'6.16 (2)'!F29,'6.16 (2)'!G29,'6.16 (2)'!H29,)</f>
        <v>45171</v>
      </c>
      <c r="F30" s="1390">
        <v>16523</v>
      </c>
      <c r="G30" s="1390">
        <v>267</v>
      </c>
      <c r="H30" s="1390">
        <v>16090</v>
      </c>
    </row>
    <row r="31" spans="1:8" ht="15" customHeight="1">
      <c r="A31" s="1290"/>
      <c r="B31" s="1625"/>
      <c r="D31" s="1277">
        <v>2022</v>
      </c>
      <c r="E31" s="1390">
        <f>SUM(F31,G31,H31,'6.16 (2)'!E30,'6.16 (2)'!F30,'6.16 (2)'!G30,'6.16 (2)'!H30,)</f>
        <v>54364</v>
      </c>
      <c r="F31" s="1390">
        <v>18999</v>
      </c>
      <c r="G31" s="1390">
        <v>281</v>
      </c>
      <c r="H31" s="1390">
        <v>19038</v>
      </c>
    </row>
    <row r="32" spans="1:8" ht="15" customHeight="1">
      <c r="A32" s="1290"/>
      <c r="B32" s="1625"/>
      <c r="E32" s="1392"/>
      <c r="F32" s="1390"/>
      <c r="G32" s="1390"/>
      <c r="H32" s="1390"/>
    </row>
    <row r="33" spans="1:10" ht="15" customHeight="1">
      <c r="A33" s="1290"/>
      <c r="B33" s="1625">
        <v>3</v>
      </c>
      <c r="D33" s="1277">
        <v>2021</v>
      </c>
      <c r="E33" s="1390">
        <f>SUM(F33,G33,H33,'6.16 (2)'!E32,'6.16 (2)'!F32,'6.16 (2)'!G32,'6.16 (2)'!H32,)</f>
        <v>13089</v>
      </c>
      <c r="F33" s="1390">
        <v>6971</v>
      </c>
      <c r="G33" s="1390">
        <v>162</v>
      </c>
      <c r="H33" s="1390">
        <v>3632</v>
      </c>
    </row>
    <row r="34" spans="1:10" ht="15" customHeight="1">
      <c r="A34" s="1290"/>
      <c r="B34" s="1625"/>
      <c r="D34" s="1277">
        <v>2022</v>
      </c>
      <c r="E34" s="1390">
        <f>SUM(F34,G34,H34,'6.16 (2)'!E33,'6.16 (2)'!F33,'6.16 (2)'!G33,'6.16 (2)'!H33,)</f>
        <v>16671</v>
      </c>
      <c r="F34" s="1390">
        <v>8454</v>
      </c>
      <c r="G34" s="1390">
        <v>220</v>
      </c>
      <c r="H34" s="1390">
        <v>5062</v>
      </c>
    </row>
    <row r="35" spans="1:10" ht="15" customHeight="1">
      <c r="A35" s="1290"/>
      <c r="B35" s="1625"/>
      <c r="E35" s="1392"/>
      <c r="F35" s="1390"/>
      <c r="G35" s="1390"/>
      <c r="H35" s="1390"/>
    </row>
    <row r="36" spans="1:10" ht="15" customHeight="1">
      <c r="A36" s="1290"/>
      <c r="B36" s="1625">
        <v>2.5</v>
      </c>
      <c r="D36" s="1277">
        <v>2021</v>
      </c>
      <c r="E36" s="1390">
        <f>SUM(F36,G36,H36,'6.16 (2)'!E35,'6.16 (2)'!F35,'6.16 (2)'!G35,'6.16 (2)'!H35,)</f>
        <v>2984</v>
      </c>
      <c r="F36" s="1390">
        <v>1831</v>
      </c>
      <c r="G36" s="1390">
        <v>65</v>
      </c>
      <c r="H36" s="1390">
        <v>611</v>
      </c>
    </row>
    <row r="37" spans="1:10" ht="15" customHeight="1">
      <c r="A37" s="1290"/>
      <c r="B37" s="1625"/>
      <c r="D37" s="1277">
        <v>2022</v>
      </c>
      <c r="E37" s="1390">
        <f>SUM(F37,G37,H37,'6.16 (2)'!E36,'6.16 (2)'!F36,'6.16 (2)'!G36,'6.16 (2)'!H36,)</f>
        <v>3155</v>
      </c>
      <c r="F37" s="1390">
        <v>1810</v>
      </c>
      <c r="G37" s="1390">
        <v>85</v>
      </c>
      <c r="H37" s="1390">
        <v>748</v>
      </c>
    </row>
    <row r="38" spans="1:10" ht="15" customHeight="1">
      <c r="A38" s="1290"/>
      <c r="B38" s="1625"/>
      <c r="E38" s="1392"/>
      <c r="F38" s="1390"/>
      <c r="G38" s="1390"/>
      <c r="H38" s="1390"/>
    </row>
    <row r="39" spans="1:10" ht="15" customHeight="1">
      <c r="A39" s="1290"/>
      <c r="B39" s="1625">
        <v>2</v>
      </c>
      <c r="D39" s="1277">
        <v>2021</v>
      </c>
      <c r="E39" s="1390">
        <f>SUM(F39,G39,H39,'6.16 (2)'!E38,'6.16 (2)'!F38,'6.16 (2)'!G38,'6.16 (2)'!H38,)</f>
        <v>200</v>
      </c>
      <c r="F39" s="1390">
        <v>103</v>
      </c>
      <c r="G39" s="1390">
        <v>11</v>
      </c>
      <c r="H39" s="1390">
        <v>34</v>
      </c>
    </row>
    <row r="40" spans="1:10" ht="15" customHeight="1">
      <c r="A40" s="1290"/>
      <c r="B40" s="1391"/>
      <c r="D40" s="1277">
        <v>2022</v>
      </c>
      <c r="E40" s="1390">
        <f>SUM(F40,G40,H40,'6.16 (2)'!E39,'6.16 (2)'!F39,'6.16 (2)'!G39,'6.16 (2)'!H39,)</f>
        <v>168</v>
      </c>
      <c r="F40" s="1390">
        <v>79</v>
      </c>
      <c r="G40" s="1390">
        <v>7</v>
      </c>
      <c r="H40" s="1390">
        <v>39</v>
      </c>
    </row>
    <row r="41" spans="1:10" ht="17.25" thickBot="1">
      <c r="A41" s="1293"/>
      <c r="B41" s="1330"/>
      <c r="C41" s="1331"/>
      <c r="D41" s="1331"/>
      <c r="E41" s="1330"/>
      <c r="F41" s="1330"/>
      <c r="G41" s="1330"/>
      <c r="H41" s="1330"/>
      <c r="I41" s="1275" t="s">
        <v>57</v>
      </c>
      <c r="J41" s="1275"/>
    </row>
    <row r="42" spans="1:10" s="1364" customFormat="1" ht="15" customHeight="1">
      <c r="B42" s="1365"/>
      <c r="D42" s="1389"/>
      <c r="E42" s="1389"/>
      <c r="I42" s="1337" t="s">
        <v>328</v>
      </c>
    </row>
    <row r="43" spans="1:10" s="1364" customFormat="1" ht="13.5" customHeight="1">
      <c r="D43" s="1389"/>
      <c r="E43" s="1389"/>
      <c r="I43" s="1338" t="s">
        <v>329</v>
      </c>
    </row>
    <row r="44" spans="1:10" ht="3.75" customHeight="1">
      <c r="B44" s="1339"/>
    </row>
    <row r="45" spans="1:10">
      <c r="B45" s="1290"/>
    </row>
  </sheetData>
  <printOptions horizontalCentered="1"/>
  <pageMargins left="0.35433070866141736" right="0.31496062992125984" top="0.74803149606299213" bottom="0.51181102362204722" header="0.11811023622047245" footer="0.39370078740157483"/>
  <pageSetup paperSize="9" scale="85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193E9-69EC-4D08-8C9D-59C101F508D7}">
  <sheetPr codeName="Sheet77">
    <tabColor rgb="FFFF0000"/>
  </sheetPr>
  <dimension ref="A1:J44"/>
  <sheetViews>
    <sheetView showGridLines="0" view="pageBreakPreview" zoomScale="90" zoomScaleNormal="100" zoomScaleSheetLayoutView="90" workbookViewId="0">
      <selection activeCell="O48" sqref="O48"/>
    </sheetView>
  </sheetViews>
  <sheetFormatPr defaultColWidth="8.42578125" defaultRowHeight="16.5"/>
  <cols>
    <col min="1" max="1" width="1.5703125" style="1276" customWidth="1"/>
    <col min="2" max="2" width="13" style="1276" customWidth="1"/>
    <col min="3" max="3" width="4.7109375" style="1276" customWidth="1"/>
    <col min="4" max="4" width="14.28515625" style="1277" customWidth="1"/>
    <col min="5" max="5" width="18.140625" style="1277" customWidth="1"/>
    <col min="6" max="7" width="18" style="1276" customWidth="1"/>
    <col min="8" max="8" width="22.140625" style="1276" customWidth="1"/>
    <col min="9" max="9" width="1.42578125" style="1276" customWidth="1"/>
    <col min="10" max="16384" width="8.42578125" style="1276"/>
  </cols>
  <sheetData>
    <row r="1" spans="1:9" ht="15" customHeight="1"/>
    <row r="2" spans="1:9">
      <c r="B2" s="1279" t="s">
        <v>1020</v>
      </c>
      <c r="C2" s="1280" t="s">
        <v>1189</v>
      </c>
      <c r="D2" s="1281"/>
      <c r="E2" s="1281"/>
      <c r="G2" s="1282"/>
      <c r="H2" s="1282"/>
    </row>
    <row r="3" spans="1:9">
      <c r="B3" s="1279"/>
      <c r="C3" s="1280" t="s">
        <v>1207</v>
      </c>
      <c r="D3" s="1281"/>
      <c r="E3" s="1281"/>
      <c r="G3" s="1282"/>
      <c r="H3" s="1282"/>
    </row>
    <row r="4" spans="1:9">
      <c r="B4" s="1283" t="s">
        <v>1021</v>
      </c>
      <c r="C4" s="1275" t="s">
        <v>1190</v>
      </c>
      <c r="D4" s="1284"/>
      <c r="E4" s="1284"/>
    </row>
    <row r="5" spans="1:9">
      <c r="C5" s="1367" t="s">
        <v>1216</v>
      </c>
      <c r="D5" s="1284"/>
      <c r="E5" s="1284"/>
    </row>
    <row r="6" spans="1:9" ht="9.9499999999999993" customHeight="1" thickBot="1"/>
    <row r="7" spans="1:9" ht="8.1" customHeight="1" thickTop="1">
      <c r="A7" s="1286"/>
      <c r="B7" s="1286"/>
      <c r="C7" s="1286"/>
      <c r="D7" s="1368"/>
      <c r="E7" s="1286"/>
      <c r="F7" s="1286"/>
      <c r="G7" s="1286"/>
      <c r="H7" s="1286"/>
      <c r="I7" s="1286"/>
    </row>
    <row r="8" spans="1:9" ht="16.5" customHeight="1">
      <c r="A8" s="1290"/>
      <c r="B8" s="1369" t="s">
        <v>1023</v>
      </c>
      <c r="C8" s="1308"/>
      <c r="D8" s="1370" t="s">
        <v>58</v>
      </c>
      <c r="E8" s="1372" t="s">
        <v>771</v>
      </c>
      <c r="F8" s="1372" t="s">
        <v>770</v>
      </c>
      <c r="G8" s="1372" t="s">
        <v>767</v>
      </c>
      <c r="H8" s="1372" t="s">
        <v>59</v>
      </c>
      <c r="I8" s="1290"/>
    </row>
    <row r="9" spans="1:9" ht="16.5" customHeight="1">
      <c r="A9" s="1290"/>
      <c r="B9" s="1373" t="s">
        <v>1022</v>
      </c>
      <c r="C9" s="1290"/>
      <c r="D9" s="1373" t="s">
        <v>60</v>
      </c>
      <c r="E9" s="1379" t="s">
        <v>772</v>
      </c>
      <c r="F9" s="1379"/>
      <c r="G9" s="1379" t="s">
        <v>769</v>
      </c>
      <c r="H9" s="1376" t="s">
        <v>2</v>
      </c>
      <c r="I9" s="1290"/>
    </row>
    <row r="10" spans="1:9">
      <c r="A10" s="1290"/>
      <c r="B10" s="1377"/>
      <c r="C10" s="1290"/>
      <c r="D10" s="1370" t="s">
        <v>1024</v>
      </c>
      <c r="E10" s="1276"/>
      <c r="F10" s="1379"/>
      <c r="G10" s="1376"/>
      <c r="H10" s="1379" t="s">
        <v>1188</v>
      </c>
      <c r="I10" s="1290"/>
    </row>
    <row r="11" spans="1:9">
      <c r="A11" s="1290"/>
      <c r="B11" s="1377"/>
      <c r="C11" s="1290"/>
      <c r="D11" s="1374"/>
      <c r="E11" s="1379"/>
      <c r="F11" s="1379"/>
      <c r="G11" s="1379"/>
      <c r="H11" s="1379" t="s">
        <v>51</v>
      </c>
      <c r="I11" s="1290"/>
    </row>
    <row r="12" spans="1:9" ht="8.1" customHeight="1">
      <c r="A12" s="1300"/>
      <c r="B12" s="1300"/>
      <c r="C12" s="1300"/>
      <c r="D12" s="1380"/>
      <c r="E12" s="1300"/>
      <c r="F12" s="1300"/>
      <c r="G12" s="1300"/>
      <c r="H12" s="1300"/>
      <c r="I12" s="1300"/>
    </row>
    <row r="13" spans="1:9" ht="8.1" customHeight="1">
      <c r="A13" s="1290"/>
      <c r="B13" s="1290"/>
      <c r="C13" s="1290"/>
      <c r="D13" s="1374"/>
      <c r="E13" s="1290"/>
      <c r="F13" s="1290"/>
      <c r="G13" s="1290"/>
      <c r="H13" s="1290"/>
      <c r="I13" s="1290"/>
    </row>
    <row r="14" spans="1:9" ht="15" customHeight="1">
      <c r="A14" s="1290"/>
      <c r="B14" s="1625" t="s">
        <v>4</v>
      </c>
      <c r="D14" s="1277">
        <v>2021</v>
      </c>
      <c r="E14" s="1392">
        <f t="shared" ref="E14:H15" si="0">SUM(E17,E20,E23,E26,E29,E32,E35,E38)</f>
        <v>29932</v>
      </c>
      <c r="F14" s="1392">
        <f t="shared" si="0"/>
        <v>9537</v>
      </c>
      <c r="G14" s="1392">
        <f t="shared" si="0"/>
        <v>10503</v>
      </c>
      <c r="H14" s="1392">
        <f t="shared" si="0"/>
        <v>2160</v>
      </c>
    </row>
    <row r="15" spans="1:9" ht="15" customHeight="1">
      <c r="A15" s="1290"/>
      <c r="B15" s="1626" t="s">
        <v>9</v>
      </c>
      <c r="D15" s="1277">
        <v>2022</v>
      </c>
      <c r="E15" s="1392">
        <f t="shared" si="0"/>
        <v>23237</v>
      </c>
      <c r="F15" s="1392">
        <f t="shared" si="0"/>
        <v>13405</v>
      </c>
      <c r="G15" s="1392">
        <f t="shared" si="0"/>
        <v>12178</v>
      </c>
      <c r="H15" s="1392">
        <f t="shared" si="0"/>
        <v>2037</v>
      </c>
    </row>
    <row r="16" spans="1:9" ht="15" customHeight="1">
      <c r="A16" s="1290"/>
      <c r="B16" s="1391"/>
      <c r="E16" s="1392"/>
      <c r="F16" s="1392"/>
      <c r="G16" s="1392"/>
      <c r="H16" s="1392"/>
    </row>
    <row r="17" spans="1:8" ht="15" customHeight="1">
      <c r="A17" s="1290"/>
      <c r="B17" s="1391" t="s">
        <v>1028</v>
      </c>
      <c r="D17" s="1277">
        <v>2021</v>
      </c>
      <c r="E17" s="1627">
        <v>15</v>
      </c>
      <c r="F17" s="1627" t="s">
        <v>31</v>
      </c>
      <c r="G17" s="1627" t="s">
        <v>31</v>
      </c>
      <c r="H17" s="1627" t="s">
        <v>31</v>
      </c>
    </row>
    <row r="18" spans="1:8" ht="15" customHeight="1">
      <c r="A18" s="1290"/>
      <c r="B18" s="1391"/>
      <c r="D18" s="1277">
        <v>2022</v>
      </c>
      <c r="E18" s="1627" t="s">
        <v>31</v>
      </c>
      <c r="F18" s="1627" t="s">
        <v>31</v>
      </c>
      <c r="G18" s="1627" t="s">
        <v>31</v>
      </c>
      <c r="H18" s="1627" t="s">
        <v>31</v>
      </c>
    </row>
    <row r="19" spans="1:8" ht="15" customHeight="1">
      <c r="A19" s="1290"/>
      <c r="B19" s="1391"/>
      <c r="E19" s="1627"/>
      <c r="F19" s="1627"/>
      <c r="G19" s="1627"/>
      <c r="H19" s="1627"/>
    </row>
    <row r="20" spans="1:8" ht="15" customHeight="1">
      <c r="A20" s="1290"/>
      <c r="B20" s="1391">
        <v>5</v>
      </c>
      <c r="D20" s="1277">
        <v>2021</v>
      </c>
      <c r="E20" s="1627">
        <v>946</v>
      </c>
      <c r="F20" s="1627">
        <v>112</v>
      </c>
      <c r="G20" s="1627">
        <v>213</v>
      </c>
      <c r="H20" s="1627">
        <v>2</v>
      </c>
    </row>
    <row r="21" spans="1:8" ht="15" customHeight="1">
      <c r="A21" s="1290"/>
      <c r="B21" s="1391"/>
      <c r="D21" s="1277">
        <v>2022</v>
      </c>
      <c r="E21" s="1627">
        <v>390</v>
      </c>
      <c r="F21" s="1627">
        <v>44</v>
      </c>
      <c r="G21" s="1627">
        <v>86</v>
      </c>
      <c r="H21" s="1627" t="s">
        <v>31</v>
      </c>
    </row>
    <row r="22" spans="1:8" ht="15" customHeight="1">
      <c r="A22" s="1290"/>
      <c r="B22" s="1391"/>
      <c r="E22" s="1627"/>
      <c r="F22" s="1627"/>
      <c r="G22" s="1627"/>
      <c r="H22" s="1627"/>
    </row>
    <row r="23" spans="1:8" ht="15" customHeight="1">
      <c r="A23" s="1290"/>
      <c r="B23" s="1391">
        <v>4.5</v>
      </c>
      <c r="D23" s="1277">
        <v>2021</v>
      </c>
      <c r="E23" s="1627">
        <v>6360</v>
      </c>
      <c r="F23" s="1627">
        <v>1301</v>
      </c>
      <c r="G23" s="1627">
        <v>1926</v>
      </c>
      <c r="H23" s="1627">
        <v>43</v>
      </c>
    </row>
    <row r="24" spans="1:8" ht="15" customHeight="1">
      <c r="A24" s="1290"/>
      <c r="B24" s="1391"/>
      <c r="D24" s="1277">
        <v>2022</v>
      </c>
      <c r="E24" s="1627">
        <v>3724</v>
      </c>
      <c r="F24" s="1627">
        <v>1047</v>
      </c>
      <c r="G24" s="1627">
        <v>1146</v>
      </c>
      <c r="H24" s="1627">
        <v>8</v>
      </c>
    </row>
    <row r="25" spans="1:8" ht="15" customHeight="1">
      <c r="A25" s="1290"/>
      <c r="B25" s="1391"/>
      <c r="E25" s="1627"/>
      <c r="F25" s="1627"/>
      <c r="G25" s="1627"/>
      <c r="H25" s="1627"/>
    </row>
    <row r="26" spans="1:8" ht="15" customHeight="1">
      <c r="A26" s="1290"/>
      <c r="B26" s="1391">
        <v>4</v>
      </c>
      <c r="D26" s="1277">
        <v>2021</v>
      </c>
      <c r="E26" s="1627">
        <v>16364</v>
      </c>
      <c r="F26" s="1627">
        <v>4375</v>
      </c>
      <c r="G26" s="1627">
        <v>4980</v>
      </c>
      <c r="H26" s="1627">
        <v>351</v>
      </c>
    </row>
    <row r="27" spans="1:8" ht="15" customHeight="1">
      <c r="A27" s="1290"/>
      <c r="B27" s="1391"/>
      <c r="D27" s="1277">
        <v>2022</v>
      </c>
      <c r="E27" s="1627">
        <v>13218</v>
      </c>
      <c r="F27" s="1627">
        <v>5908</v>
      </c>
      <c r="G27" s="1627">
        <v>5451</v>
      </c>
      <c r="H27" s="1627">
        <v>299</v>
      </c>
    </row>
    <row r="28" spans="1:8" ht="15" customHeight="1">
      <c r="A28" s="1290"/>
      <c r="B28" s="1391"/>
      <c r="E28" s="1627"/>
      <c r="F28" s="1627"/>
      <c r="G28" s="1627"/>
      <c r="H28" s="1627"/>
    </row>
    <row r="29" spans="1:8" ht="15" customHeight="1">
      <c r="A29" s="1290"/>
      <c r="B29" s="1391">
        <v>3.5</v>
      </c>
      <c r="D29" s="1277">
        <v>2021</v>
      </c>
      <c r="E29" s="1627">
        <v>5814</v>
      </c>
      <c r="F29" s="1627">
        <v>2988</v>
      </c>
      <c r="G29" s="1627">
        <v>2707</v>
      </c>
      <c r="H29" s="1627">
        <v>782</v>
      </c>
    </row>
    <row r="30" spans="1:8" ht="15" customHeight="1">
      <c r="A30" s="1290"/>
      <c r="B30" s="1391"/>
      <c r="D30" s="1277">
        <v>2022</v>
      </c>
      <c r="E30" s="1627">
        <v>5652</v>
      </c>
      <c r="F30" s="1627">
        <v>5102</v>
      </c>
      <c r="G30" s="1627">
        <v>4428</v>
      </c>
      <c r="H30" s="1627">
        <v>864</v>
      </c>
    </row>
    <row r="31" spans="1:8" ht="15" customHeight="1">
      <c r="A31" s="1290"/>
      <c r="B31" s="1391"/>
      <c r="E31" s="1627"/>
      <c r="F31" s="1627"/>
      <c r="G31" s="1627"/>
      <c r="H31" s="1627"/>
    </row>
    <row r="32" spans="1:8" ht="15" customHeight="1">
      <c r="A32" s="1290"/>
      <c r="B32" s="1391">
        <v>3</v>
      </c>
      <c r="D32" s="1277">
        <v>2021</v>
      </c>
      <c r="E32" s="1627">
        <v>428</v>
      </c>
      <c r="F32" s="1627">
        <v>677</v>
      </c>
      <c r="G32" s="1627">
        <v>581</v>
      </c>
      <c r="H32" s="1627">
        <v>638</v>
      </c>
    </row>
    <row r="33" spans="1:10" ht="15" customHeight="1">
      <c r="A33" s="1290"/>
      <c r="B33" s="1391"/>
      <c r="D33" s="1277">
        <v>2022</v>
      </c>
      <c r="E33" s="1627">
        <v>252</v>
      </c>
      <c r="F33" s="1627">
        <v>1139</v>
      </c>
      <c r="G33" s="1627">
        <v>939</v>
      </c>
      <c r="H33" s="1627">
        <v>605</v>
      </c>
    </row>
    <row r="34" spans="1:10" ht="15" customHeight="1">
      <c r="A34" s="1290"/>
      <c r="B34" s="1391"/>
      <c r="E34" s="1627"/>
      <c r="F34" s="1627"/>
      <c r="G34" s="1627"/>
      <c r="H34" s="1627"/>
    </row>
    <row r="35" spans="1:10" ht="15" customHeight="1">
      <c r="A35" s="1290"/>
      <c r="B35" s="1391">
        <v>2.5</v>
      </c>
      <c r="D35" s="1277">
        <v>2021</v>
      </c>
      <c r="E35" s="1627">
        <v>5</v>
      </c>
      <c r="F35" s="1627">
        <v>80</v>
      </c>
      <c r="G35" s="1627">
        <v>91</v>
      </c>
      <c r="H35" s="1627">
        <v>301</v>
      </c>
    </row>
    <row r="36" spans="1:10" ht="15" customHeight="1">
      <c r="A36" s="1290"/>
      <c r="B36" s="1391"/>
      <c r="D36" s="1277">
        <v>2022</v>
      </c>
      <c r="E36" s="1627">
        <v>1</v>
      </c>
      <c r="F36" s="1627">
        <v>153</v>
      </c>
      <c r="G36" s="1627">
        <v>124</v>
      </c>
      <c r="H36" s="1627">
        <v>234</v>
      </c>
    </row>
    <row r="37" spans="1:10" ht="15" customHeight="1">
      <c r="A37" s="1290"/>
      <c r="B37" s="1391"/>
      <c r="E37" s="1627"/>
      <c r="F37" s="1627"/>
      <c r="G37" s="1627"/>
      <c r="H37" s="1627"/>
    </row>
    <row r="38" spans="1:10" ht="15" customHeight="1">
      <c r="A38" s="1290"/>
      <c r="B38" s="1391">
        <v>2</v>
      </c>
      <c r="D38" s="1277">
        <v>2021</v>
      </c>
      <c r="E38" s="1627" t="s">
        <v>31</v>
      </c>
      <c r="F38" s="1627">
        <v>4</v>
      </c>
      <c r="G38" s="1627">
        <v>5</v>
      </c>
      <c r="H38" s="1627">
        <v>43</v>
      </c>
    </row>
    <row r="39" spans="1:10" ht="15" customHeight="1">
      <c r="A39" s="1290"/>
      <c r="B39" s="1391"/>
      <c r="D39" s="1277">
        <v>2022</v>
      </c>
      <c r="E39" s="1627" t="s">
        <v>31</v>
      </c>
      <c r="F39" s="1627">
        <v>12</v>
      </c>
      <c r="G39" s="1627">
        <v>4</v>
      </c>
      <c r="H39" s="1627">
        <v>27</v>
      </c>
    </row>
    <row r="40" spans="1:10" ht="17.25" thickBot="1">
      <c r="A40" s="1293"/>
      <c r="B40" s="1330"/>
      <c r="C40" s="1331"/>
      <c r="D40" s="1331"/>
      <c r="E40" s="1330"/>
      <c r="F40" s="1330"/>
      <c r="G40" s="1330"/>
      <c r="H40" s="1330"/>
      <c r="I40" s="1275" t="s">
        <v>57</v>
      </c>
      <c r="J40" s="1275"/>
    </row>
    <row r="41" spans="1:10" s="1364" customFormat="1" ht="15" customHeight="1">
      <c r="B41" s="1365"/>
      <c r="D41" s="1389"/>
      <c r="E41" s="1389"/>
      <c r="I41" s="1337" t="s">
        <v>328</v>
      </c>
    </row>
    <row r="42" spans="1:10" s="1364" customFormat="1" ht="13.5" customHeight="1">
      <c r="D42" s="1389"/>
      <c r="E42" s="1389"/>
      <c r="I42" s="1338" t="s">
        <v>329</v>
      </c>
    </row>
    <row r="43" spans="1:10" ht="3.75" customHeight="1">
      <c r="B43" s="1339"/>
    </row>
    <row r="44" spans="1:10">
      <c r="B44" s="1290"/>
    </row>
  </sheetData>
  <printOptions horizontalCentered="1"/>
  <pageMargins left="0.35433070866141736" right="0.31496062992125984" top="0.74803149606299213" bottom="0.51181102362204722" header="0.11811023622047245" footer="0.39370078740157483"/>
  <pageSetup paperSize="9" scale="85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0">
    <tabColor rgb="FF92D050"/>
    <pageSetUpPr fitToPage="1"/>
  </sheetPr>
  <dimension ref="A1:N79"/>
  <sheetViews>
    <sheetView showGridLines="0" view="pageBreakPreview" topLeftCell="A22" zoomScaleNormal="100" zoomScaleSheetLayoutView="100" workbookViewId="0">
      <selection activeCell="L26" sqref="L26"/>
    </sheetView>
  </sheetViews>
  <sheetFormatPr defaultColWidth="9.140625" defaultRowHeight="16.5"/>
  <cols>
    <col min="1" max="1" width="1.140625" style="64" customWidth="1"/>
    <col min="2" max="2" width="12" style="64" customWidth="1"/>
    <col min="3" max="3" width="10" style="64" customWidth="1"/>
    <col min="4" max="4" width="11.5703125" style="990" customWidth="1"/>
    <col min="5" max="5" width="14.5703125" style="64" customWidth="1"/>
    <col min="6" max="6" width="1.42578125" style="64" customWidth="1"/>
    <col min="7" max="7" width="8.5703125" style="64" customWidth="1"/>
    <col min="8" max="8" width="7.7109375" style="991" customWidth="1"/>
    <col min="9" max="9" width="13.7109375" style="64" customWidth="1"/>
    <col min="10" max="10" width="1.42578125" style="64" customWidth="1"/>
    <col min="11" max="11" width="8.5703125" style="64" customWidth="1"/>
    <col min="12" max="12" width="9.5703125" style="64" customWidth="1"/>
    <col min="13" max="13" width="13.7109375" style="64" customWidth="1"/>
    <col min="14" max="14" width="1.140625" style="64" customWidth="1"/>
    <col min="15" max="16384" width="9.140625" style="64"/>
  </cols>
  <sheetData>
    <row r="1" spans="1:14" ht="15" customHeight="1"/>
    <row r="2" spans="1:14">
      <c r="B2" s="992" t="s">
        <v>929</v>
      </c>
      <c r="C2" s="1025" t="s">
        <v>1268</v>
      </c>
      <c r="D2" s="994"/>
    </row>
    <row r="3" spans="1:14" ht="15" customHeight="1">
      <c r="B3" s="995" t="s">
        <v>930</v>
      </c>
      <c r="C3" s="1026" t="s">
        <v>1269</v>
      </c>
      <c r="D3" s="997"/>
    </row>
    <row r="4" spans="1:14" ht="15" customHeight="1"/>
    <row r="5" spans="1:14" ht="10.5" customHeight="1">
      <c r="A5" s="998"/>
      <c r="B5" s="998"/>
      <c r="C5" s="999" t="s">
        <v>57</v>
      </c>
      <c r="D5" s="1000"/>
      <c r="E5" s="998"/>
      <c r="F5" s="998"/>
      <c r="G5" s="999" t="s">
        <v>57</v>
      </c>
      <c r="H5" s="1001"/>
      <c r="I5" s="998"/>
      <c r="J5" s="998"/>
      <c r="K5" s="998"/>
      <c r="L5" s="998"/>
      <c r="M5" s="998"/>
      <c r="N5" s="998"/>
    </row>
    <row r="6" spans="1:14">
      <c r="A6" s="66"/>
      <c r="B6" s="67" t="s">
        <v>371</v>
      </c>
      <c r="C6" s="67"/>
      <c r="D6" s="1002" t="s">
        <v>3</v>
      </c>
      <c r="E6" s="1003" t="s">
        <v>344</v>
      </c>
      <c r="F6" s="1003"/>
      <c r="G6" s="1910" t="s">
        <v>372</v>
      </c>
      <c r="H6" s="1910"/>
      <c r="I6" s="1910"/>
      <c r="J6" s="68"/>
      <c r="K6" s="1910" t="s">
        <v>373</v>
      </c>
      <c r="L6" s="1910"/>
      <c r="M6" s="1910"/>
      <c r="N6" s="66"/>
    </row>
    <row r="7" spans="1:14">
      <c r="A7" s="66"/>
      <c r="B7" s="74" t="s">
        <v>374</v>
      </c>
      <c r="C7" s="68"/>
      <c r="D7" s="1004" t="s">
        <v>8</v>
      </c>
      <c r="E7" s="1003" t="s">
        <v>375</v>
      </c>
      <c r="F7" s="1005"/>
      <c r="G7" s="1911" t="s">
        <v>376</v>
      </c>
      <c r="H7" s="1911"/>
      <c r="I7" s="1911"/>
      <c r="J7" s="68"/>
      <c r="K7" s="1911" t="s">
        <v>864</v>
      </c>
      <c r="L7" s="1911"/>
      <c r="M7" s="1911"/>
      <c r="N7" s="1007"/>
    </row>
    <row r="8" spans="1:14" ht="19.5" customHeight="1">
      <c r="A8" s="66"/>
      <c r="B8" s="74"/>
      <c r="C8" s="68"/>
      <c r="D8" s="72"/>
      <c r="E8" s="1005" t="s">
        <v>378</v>
      </c>
      <c r="F8" s="1005"/>
      <c r="G8" s="1003" t="s">
        <v>4</v>
      </c>
      <c r="H8" s="1003" t="s">
        <v>37</v>
      </c>
      <c r="I8" s="1003" t="s">
        <v>38</v>
      </c>
      <c r="J8" s="68"/>
      <c r="K8" s="1003" t="s">
        <v>4</v>
      </c>
      <c r="L8" s="1003" t="s">
        <v>37</v>
      </c>
      <c r="M8" s="1003" t="s">
        <v>38</v>
      </c>
      <c r="N8" s="1008"/>
    </row>
    <row r="9" spans="1:14">
      <c r="A9" s="66"/>
      <c r="B9" s="74"/>
      <c r="C9" s="68"/>
      <c r="D9" s="72"/>
      <c r="E9" s="1009" t="s">
        <v>379</v>
      </c>
      <c r="F9" s="1005"/>
      <c r="G9" s="1005" t="s">
        <v>9</v>
      </c>
      <c r="H9" s="1005" t="s">
        <v>39</v>
      </c>
      <c r="I9" s="1005" t="s">
        <v>40</v>
      </c>
      <c r="J9" s="68"/>
      <c r="K9" s="1005" t="s">
        <v>9</v>
      </c>
      <c r="L9" s="1005" t="s">
        <v>39</v>
      </c>
      <c r="M9" s="1005" t="s">
        <v>40</v>
      </c>
      <c r="N9" s="1008"/>
    </row>
    <row r="10" spans="1:14" ht="9.75" customHeight="1">
      <c r="A10" s="1010"/>
      <c r="B10" s="1011"/>
      <c r="C10" s="1011"/>
      <c r="D10" s="1012"/>
      <c r="E10" s="1013"/>
      <c r="F10" s="1013"/>
      <c r="G10" s="1011"/>
      <c r="H10" s="1013"/>
      <c r="I10" s="1011"/>
      <c r="J10" s="1011"/>
      <c r="K10" s="1011"/>
      <c r="L10" s="1011"/>
      <c r="M10" s="1011"/>
      <c r="N10" s="1010"/>
    </row>
    <row r="11" spans="1:14" ht="6.75" customHeight="1">
      <c r="A11" s="66"/>
      <c r="B11" s="68"/>
      <c r="C11" s="1014" t="s">
        <v>57</v>
      </c>
      <c r="D11" s="72"/>
      <c r="E11" s="1015"/>
      <c r="F11" s="1015"/>
      <c r="G11" s="68"/>
      <c r="H11" s="1015"/>
      <c r="I11" s="68"/>
      <c r="J11" s="68"/>
      <c r="K11" s="68"/>
      <c r="L11" s="68"/>
      <c r="M11" s="68"/>
      <c r="N11" s="1016"/>
    </row>
    <row r="12" spans="1:14" ht="34.5" customHeight="1">
      <c r="A12" s="66"/>
      <c r="B12" s="67" t="s">
        <v>4</v>
      </c>
      <c r="C12" s="1027"/>
      <c r="D12" s="1028">
        <v>2021</v>
      </c>
      <c r="E12" s="1029">
        <f>SUM(E15,E20,E26)</f>
        <v>10920</v>
      </c>
      <c r="F12" s="1031"/>
      <c r="G12" s="65">
        <f t="shared" ref="G12:G17" si="0">SUM(H12:I12)</f>
        <v>15094</v>
      </c>
      <c r="H12" s="1029">
        <f t="shared" ref="H12:I14" si="1">SUM(H15,H20,H26)</f>
        <v>229</v>
      </c>
      <c r="I12" s="1029">
        <f t="shared" si="1"/>
        <v>14865</v>
      </c>
      <c r="J12" s="65"/>
      <c r="K12" s="65">
        <f>SUM(L12:M12)</f>
        <v>274183</v>
      </c>
      <c r="L12" s="1029">
        <f t="shared" ref="L12:M14" si="2">SUM(L15,L20,L26)</f>
        <v>138357</v>
      </c>
      <c r="M12" s="1029">
        <f t="shared" si="2"/>
        <v>135826</v>
      </c>
      <c r="N12" s="66"/>
    </row>
    <row r="13" spans="1:14">
      <c r="A13" s="66"/>
      <c r="B13" s="1030" t="s">
        <v>9</v>
      </c>
      <c r="C13" s="68"/>
      <c r="D13" s="1265">
        <v>2022</v>
      </c>
      <c r="E13" s="1029">
        <f>SUM(E16,E21,E27)</f>
        <v>10826</v>
      </c>
      <c r="F13" s="1031"/>
      <c r="G13" s="65">
        <f t="shared" si="0"/>
        <v>14649</v>
      </c>
      <c r="H13" s="1029">
        <f t="shared" si="1"/>
        <v>232</v>
      </c>
      <c r="I13" s="1029">
        <f t="shared" si="1"/>
        <v>14417</v>
      </c>
      <c r="J13" s="65"/>
      <c r="K13" s="65">
        <f>SUM(L13:M13)</f>
        <v>273708</v>
      </c>
      <c r="L13" s="1029">
        <f t="shared" si="2"/>
        <v>137254</v>
      </c>
      <c r="M13" s="1029">
        <f t="shared" si="2"/>
        <v>136454</v>
      </c>
      <c r="N13" s="66"/>
    </row>
    <row r="14" spans="1:14">
      <c r="A14" s="66"/>
      <c r="B14" s="1030"/>
      <c r="C14" s="68"/>
      <c r="D14" s="1525">
        <v>2023</v>
      </c>
      <c r="E14" s="1029">
        <f>SUM(E17,E22,E28)</f>
        <v>10971</v>
      </c>
      <c r="F14" s="1031"/>
      <c r="G14" s="65">
        <f t="shared" si="0"/>
        <v>14878</v>
      </c>
      <c r="H14" s="1029">
        <f t="shared" si="1"/>
        <v>243</v>
      </c>
      <c r="I14" s="1029">
        <f t="shared" si="1"/>
        <v>14635</v>
      </c>
      <c r="J14" s="65"/>
      <c r="K14" s="65">
        <f>SUM(L14:M14)</f>
        <v>285608</v>
      </c>
      <c r="L14" s="1029">
        <f t="shared" si="2"/>
        <v>144170</v>
      </c>
      <c r="M14" s="1029">
        <f t="shared" si="2"/>
        <v>141438</v>
      </c>
      <c r="N14" s="66"/>
    </row>
    <row r="15" spans="1:14" ht="50.1" customHeight="1">
      <c r="A15" s="66"/>
      <c r="B15" s="67" t="s">
        <v>380</v>
      </c>
      <c r="C15" s="68"/>
      <c r="D15" s="72">
        <v>2021</v>
      </c>
      <c r="E15" s="69">
        <v>867</v>
      </c>
      <c r="F15" s="69"/>
      <c r="G15" s="69">
        <f t="shared" si="0"/>
        <v>3057</v>
      </c>
      <c r="H15" s="69">
        <v>62</v>
      </c>
      <c r="I15" s="69">
        <v>2995</v>
      </c>
      <c r="J15" s="69"/>
      <c r="K15" s="69">
        <f>L15+M15</f>
        <v>30918</v>
      </c>
      <c r="L15" s="69">
        <v>15990</v>
      </c>
      <c r="M15" s="69">
        <v>14928</v>
      </c>
      <c r="N15" s="66"/>
    </row>
    <row r="16" spans="1:14">
      <c r="A16" s="66"/>
      <c r="B16" s="67" t="s">
        <v>381</v>
      </c>
      <c r="C16" s="68"/>
      <c r="D16" s="72">
        <v>2022</v>
      </c>
      <c r="E16" s="69">
        <v>833</v>
      </c>
      <c r="F16" s="69"/>
      <c r="G16" s="69">
        <f t="shared" si="0"/>
        <v>2702</v>
      </c>
      <c r="H16" s="69">
        <v>43</v>
      </c>
      <c r="I16" s="69">
        <v>2659</v>
      </c>
      <c r="J16" s="69"/>
      <c r="K16" s="69">
        <f>L16+M16</f>
        <v>29108</v>
      </c>
      <c r="L16" s="69">
        <v>14842</v>
      </c>
      <c r="M16" s="69">
        <v>14266</v>
      </c>
      <c r="N16" s="66"/>
    </row>
    <row r="17" spans="1:14">
      <c r="A17" s="66"/>
      <c r="B17" s="71" t="s">
        <v>382</v>
      </c>
      <c r="C17" s="68"/>
      <c r="D17" s="72">
        <v>2023</v>
      </c>
      <c r="E17" s="69">
        <v>829</v>
      </c>
      <c r="F17" s="69"/>
      <c r="G17" s="69">
        <f t="shared" si="0"/>
        <v>3038</v>
      </c>
      <c r="H17" s="69">
        <v>56</v>
      </c>
      <c r="I17" s="69">
        <v>2982</v>
      </c>
      <c r="J17" s="69"/>
      <c r="K17" s="69">
        <f>SUM(L17:M17)</f>
        <v>31261</v>
      </c>
      <c r="L17" s="69">
        <v>16024</v>
      </c>
      <c r="M17" s="69">
        <v>15237</v>
      </c>
      <c r="N17" s="66"/>
    </row>
    <row r="18" spans="1:14">
      <c r="A18" s="66"/>
      <c r="B18" s="71" t="s">
        <v>383</v>
      </c>
      <c r="C18" s="68"/>
      <c r="D18" s="72"/>
      <c r="E18" s="69"/>
      <c r="F18" s="69"/>
      <c r="G18" s="69"/>
      <c r="H18" s="69"/>
      <c r="I18" s="69"/>
      <c r="J18" s="69"/>
      <c r="K18" s="69"/>
      <c r="L18" s="69"/>
      <c r="M18" s="69"/>
      <c r="N18" s="66"/>
    </row>
    <row r="19" spans="1:14">
      <c r="A19" s="66"/>
      <c r="B19" s="73" t="s">
        <v>384</v>
      </c>
      <c r="C19" s="68"/>
      <c r="D19" s="72"/>
      <c r="E19" s="69"/>
      <c r="F19" s="69"/>
      <c r="G19" s="69"/>
      <c r="H19" s="69"/>
      <c r="I19" s="69"/>
      <c r="J19" s="69"/>
      <c r="K19" s="69"/>
      <c r="L19" s="69"/>
      <c r="M19" s="69"/>
      <c r="N19" s="66"/>
    </row>
    <row r="20" spans="1:14" ht="50.1" customHeight="1">
      <c r="A20" s="66"/>
      <c r="B20" s="67" t="s">
        <v>385</v>
      </c>
      <c r="C20" s="68"/>
      <c r="D20" s="72">
        <v>2021</v>
      </c>
      <c r="E20" s="69">
        <v>8272</v>
      </c>
      <c r="F20" s="69"/>
      <c r="G20" s="69">
        <f>SUM(H20:I20)</f>
        <v>10319</v>
      </c>
      <c r="H20" s="69">
        <v>167</v>
      </c>
      <c r="I20" s="69">
        <v>10152</v>
      </c>
      <c r="J20" s="69"/>
      <c r="K20" s="69">
        <f>SUM(L20:M20)</f>
        <v>206082</v>
      </c>
      <c r="L20" s="69">
        <v>103659</v>
      </c>
      <c r="M20" s="69">
        <v>102423</v>
      </c>
      <c r="N20" s="66"/>
    </row>
    <row r="21" spans="1:14">
      <c r="A21" s="66"/>
      <c r="B21" s="67" t="s">
        <v>386</v>
      </c>
      <c r="C21" s="68"/>
      <c r="D21" s="72">
        <v>2022</v>
      </c>
      <c r="E21" s="69">
        <v>8212</v>
      </c>
      <c r="F21" s="69"/>
      <c r="G21" s="69">
        <f>SUM(H21:I21)</f>
        <v>10243</v>
      </c>
      <c r="H21" s="69">
        <v>189</v>
      </c>
      <c r="I21" s="69">
        <v>10054</v>
      </c>
      <c r="J21" s="69"/>
      <c r="K21" s="69">
        <f>SUM(L21:M21)</f>
        <v>207965</v>
      </c>
      <c r="L21" s="69">
        <v>104019</v>
      </c>
      <c r="M21" s="69">
        <v>103946</v>
      </c>
      <c r="N21" s="66"/>
    </row>
    <row r="22" spans="1:14">
      <c r="A22" s="66"/>
      <c r="B22" s="67" t="s">
        <v>387</v>
      </c>
      <c r="C22" s="68"/>
      <c r="D22" s="72">
        <v>2023</v>
      </c>
      <c r="E22" s="69">
        <v>8361</v>
      </c>
      <c r="F22" s="69"/>
      <c r="G22" s="69">
        <f>SUM(H22:I22)</f>
        <v>10141</v>
      </c>
      <c r="H22" s="69">
        <v>187</v>
      </c>
      <c r="I22" s="69">
        <v>9954</v>
      </c>
      <c r="J22" s="69"/>
      <c r="K22" s="69">
        <f>SUM(L22:M22)</f>
        <v>217473</v>
      </c>
      <c r="L22" s="69">
        <v>109571</v>
      </c>
      <c r="M22" s="69">
        <v>107902</v>
      </c>
      <c r="N22" s="66"/>
    </row>
    <row r="23" spans="1:14">
      <c r="A23" s="66"/>
      <c r="B23" s="71" t="s">
        <v>388</v>
      </c>
      <c r="C23" s="68"/>
      <c r="D23" s="72"/>
      <c r="E23" s="69"/>
      <c r="F23" s="69"/>
      <c r="G23" s="69"/>
      <c r="H23" s="69"/>
      <c r="I23" s="69"/>
      <c r="J23" s="69"/>
      <c r="K23" s="69"/>
      <c r="L23" s="69"/>
      <c r="M23" s="69"/>
      <c r="N23" s="66"/>
    </row>
    <row r="24" spans="1:14">
      <c r="A24" s="66"/>
      <c r="B24" s="71" t="s">
        <v>389</v>
      </c>
      <c r="C24" s="68"/>
      <c r="D24" s="72"/>
      <c r="E24" s="69"/>
      <c r="F24" s="69"/>
      <c r="G24" s="69"/>
      <c r="H24" s="69"/>
      <c r="I24" s="69"/>
      <c r="J24" s="69"/>
      <c r="K24" s="69"/>
      <c r="L24" s="69"/>
      <c r="M24" s="69"/>
      <c r="N24" s="66"/>
    </row>
    <row r="25" spans="1:14">
      <c r="A25" s="66"/>
      <c r="B25" s="74" t="s">
        <v>390</v>
      </c>
      <c r="C25" s="68"/>
      <c r="D25" s="72"/>
      <c r="E25" s="69"/>
      <c r="F25" s="69"/>
      <c r="G25" s="69"/>
      <c r="H25" s="69"/>
      <c r="I25" s="69"/>
      <c r="J25" s="69"/>
      <c r="K25" s="69"/>
      <c r="L25" s="69"/>
      <c r="M25" s="69"/>
      <c r="N25" s="66"/>
    </row>
    <row r="26" spans="1:14" ht="50.1" customHeight="1">
      <c r="A26" s="66"/>
      <c r="B26" s="67" t="s">
        <v>391</v>
      </c>
      <c r="C26" s="68"/>
      <c r="D26" s="72">
        <v>2021</v>
      </c>
      <c r="E26" s="69">
        <v>1781</v>
      </c>
      <c r="G26" s="69">
        <f>SUM(H26:I26)</f>
        <v>1718</v>
      </c>
      <c r="H26" s="69" t="s">
        <v>31</v>
      </c>
      <c r="I26" s="69">
        <v>1718</v>
      </c>
      <c r="J26" s="69"/>
      <c r="K26" s="69">
        <f>SUM(L26:M26)</f>
        <v>37183</v>
      </c>
      <c r="L26" s="69">
        <v>18708</v>
      </c>
      <c r="M26" s="69">
        <v>18475</v>
      </c>
      <c r="N26" s="66"/>
    </row>
    <row r="27" spans="1:14">
      <c r="A27" s="66"/>
      <c r="B27" s="67" t="s">
        <v>392</v>
      </c>
      <c r="C27" s="68"/>
      <c r="D27" s="72">
        <v>2022</v>
      </c>
      <c r="E27" s="69">
        <v>1781</v>
      </c>
      <c r="F27" s="69"/>
      <c r="G27" s="69">
        <f>SUM(H27:I27)</f>
        <v>1704</v>
      </c>
      <c r="H27" s="69" t="s">
        <v>31</v>
      </c>
      <c r="I27" s="69">
        <v>1704</v>
      </c>
      <c r="J27" s="69"/>
      <c r="K27" s="69">
        <f>SUM(L27:M27)</f>
        <v>36635</v>
      </c>
      <c r="L27" s="69">
        <v>18393</v>
      </c>
      <c r="M27" s="69">
        <v>18242</v>
      </c>
      <c r="N27" s="66"/>
    </row>
    <row r="28" spans="1:14">
      <c r="A28" s="66"/>
      <c r="B28" s="67" t="s">
        <v>393</v>
      </c>
      <c r="C28" s="68"/>
      <c r="D28" s="72">
        <v>2023</v>
      </c>
      <c r="E28" s="69">
        <v>1781</v>
      </c>
      <c r="F28" s="69"/>
      <c r="G28" s="69">
        <f>SUM(H28:I28)</f>
        <v>1699</v>
      </c>
      <c r="H28" s="69" t="s">
        <v>31</v>
      </c>
      <c r="I28" s="69">
        <v>1699</v>
      </c>
      <c r="J28" s="69"/>
      <c r="K28" s="69">
        <f>SUM(L28:M28)</f>
        <v>36874</v>
      </c>
      <c r="L28" s="69">
        <v>18575</v>
      </c>
      <c r="M28" s="69">
        <v>18299</v>
      </c>
      <c r="N28" s="66"/>
    </row>
    <row r="29" spans="1:14">
      <c r="A29" s="66"/>
      <c r="B29" s="73" t="s">
        <v>388</v>
      </c>
      <c r="C29" s="68"/>
      <c r="N29" s="66"/>
    </row>
    <row r="30" spans="1:14">
      <c r="A30" s="66"/>
      <c r="B30" s="73" t="s">
        <v>394</v>
      </c>
      <c r="C30" s="68"/>
      <c r="D30" s="72"/>
      <c r="E30" s="69"/>
      <c r="F30" s="69"/>
      <c r="G30" s="69"/>
      <c r="H30" s="70"/>
      <c r="I30" s="69"/>
      <c r="J30" s="69"/>
      <c r="K30" s="69"/>
      <c r="L30" s="69"/>
      <c r="M30" s="69"/>
      <c r="N30" s="66"/>
    </row>
    <row r="31" spans="1:14">
      <c r="A31" s="66"/>
      <c r="B31" s="73" t="s">
        <v>395</v>
      </c>
      <c r="C31" s="68"/>
      <c r="D31" s="72"/>
      <c r="E31" s="70"/>
      <c r="F31" s="70"/>
      <c r="G31" s="70"/>
      <c r="H31" s="70"/>
      <c r="I31" s="70"/>
      <c r="J31" s="75"/>
      <c r="K31" s="69"/>
      <c r="L31" s="75"/>
      <c r="M31" s="69"/>
      <c r="N31" s="66"/>
    </row>
    <row r="32" spans="1:14">
      <c r="A32" s="1032"/>
      <c r="B32" s="1032"/>
      <c r="C32" s="1033"/>
      <c r="D32" s="1034"/>
      <c r="E32" s="1032"/>
      <c r="F32" s="1032"/>
      <c r="G32" s="1035"/>
      <c r="H32" s="1035"/>
      <c r="I32" s="1036"/>
      <c r="J32" s="1036"/>
      <c r="K32" s="1037"/>
      <c r="L32" s="1037"/>
      <c r="M32" s="1037"/>
      <c r="N32" s="1032"/>
    </row>
    <row r="33" spans="1:14" s="1043" customFormat="1" ht="15.75" customHeight="1">
      <c r="A33" s="1038"/>
      <c r="B33" s="1038"/>
      <c r="C33" s="1039"/>
      <c r="D33" s="1040"/>
      <c r="E33" s="1038"/>
      <c r="F33" s="1038"/>
      <c r="G33" s="1041"/>
      <c r="H33" s="1042"/>
      <c r="J33" s="1044"/>
      <c r="L33" s="1045"/>
      <c r="N33" s="1046" t="s">
        <v>32</v>
      </c>
    </row>
    <row r="34" spans="1:14" s="1043" customFormat="1" ht="11.25" customHeight="1">
      <c r="A34" s="1038"/>
      <c r="B34" s="1038"/>
      <c r="C34" s="1039"/>
      <c r="D34" s="1040"/>
      <c r="E34" s="1038"/>
      <c r="F34" s="1038"/>
      <c r="G34" s="1041"/>
      <c r="H34" s="1042"/>
      <c r="J34" s="1039"/>
      <c r="L34" s="1045"/>
      <c r="N34" s="1047" t="s">
        <v>33</v>
      </c>
    </row>
    <row r="35" spans="1:14" ht="15" customHeight="1">
      <c r="A35" s="66"/>
      <c r="B35" s="66"/>
      <c r="C35" s="1048"/>
      <c r="D35" s="1049"/>
      <c r="E35" s="66"/>
      <c r="F35" s="66"/>
      <c r="G35" s="1050"/>
      <c r="H35" s="1051"/>
      <c r="I35" s="1052"/>
      <c r="J35" s="1052"/>
      <c r="K35" s="1053"/>
      <c r="L35" s="1053"/>
      <c r="M35" s="1053"/>
    </row>
    <row r="52" ht="3.75" customHeight="1"/>
    <row r="59" ht="3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</sheetData>
  <mergeCells count="4">
    <mergeCell ref="G6:I6"/>
    <mergeCell ref="K6:M6"/>
    <mergeCell ref="G7:I7"/>
    <mergeCell ref="K7:M7"/>
  </mergeCells>
  <printOptions horizontalCentered="1"/>
  <pageMargins left="0.39370078740157499" right="0.39370078740157499" top="0.74803149606299202" bottom="0.511811023622047" header="0.31496062992126" footer="0.31496062992126"/>
  <pageSetup paperSize="9" scale="8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1">
    <tabColor rgb="FF92D050"/>
  </sheetPr>
  <dimension ref="A1:X122"/>
  <sheetViews>
    <sheetView showGridLines="0" view="pageBreakPreview" topLeftCell="A40" zoomScaleNormal="100" zoomScaleSheetLayoutView="100" workbookViewId="0">
      <selection activeCell="G92" sqref="G92"/>
    </sheetView>
  </sheetViews>
  <sheetFormatPr defaultColWidth="9.140625" defaultRowHeight="16.5"/>
  <cols>
    <col min="1" max="1" width="1.140625" style="64" customWidth="1"/>
    <col min="2" max="2" width="12.42578125" style="64" customWidth="1"/>
    <col min="3" max="3" width="10" style="64" customWidth="1"/>
    <col min="4" max="4" width="11.5703125" style="990" customWidth="1"/>
    <col min="5" max="5" width="14.5703125" style="64" customWidth="1"/>
    <col min="6" max="6" width="1.42578125" style="64" customWidth="1"/>
    <col min="7" max="7" width="11.140625" style="64" customWidth="1"/>
    <col min="8" max="8" width="9.7109375" style="991" customWidth="1"/>
    <col min="9" max="9" width="13.7109375" style="64" customWidth="1"/>
    <col min="10" max="10" width="1.42578125" style="64" customWidth="1"/>
    <col min="11" max="11" width="11.140625" style="64" customWidth="1"/>
    <col min="12" max="12" width="9.7109375" style="64" customWidth="1"/>
    <col min="13" max="13" width="13.7109375" style="64" customWidth="1"/>
    <col min="14" max="14" width="1.140625" style="64" customWidth="1"/>
    <col min="15" max="16384" width="9.140625" style="64"/>
  </cols>
  <sheetData>
    <row r="1" spans="1:14" ht="15" customHeight="1"/>
    <row r="2" spans="1:14">
      <c r="B2" s="992" t="s">
        <v>396</v>
      </c>
      <c r="C2" s="993" t="s">
        <v>1346</v>
      </c>
      <c r="D2" s="994"/>
    </row>
    <row r="3" spans="1:14" ht="15" customHeight="1">
      <c r="B3" s="995" t="s">
        <v>397</v>
      </c>
      <c r="C3" s="996" t="s">
        <v>1347</v>
      </c>
      <c r="D3" s="997"/>
    </row>
    <row r="4" spans="1:14" ht="15" customHeight="1" thickBot="1"/>
    <row r="5" spans="1:14" ht="8.1" customHeight="1" thickTop="1">
      <c r="A5" s="998"/>
      <c r="B5" s="998"/>
      <c r="C5" s="999" t="s">
        <v>57</v>
      </c>
      <c r="D5" s="1000"/>
      <c r="E5" s="998"/>
      <c r="F5" s="998"/>
      <c r="G5" s="999" t="s">
        <v>57</v>
      </c>
      <c r="H5" s="1001"/>
      <c r="I5" s="998"/>
      <c r="J5" s="998"/>
      <c r="K5" s="998"/>
      <c r="L5" s="998"/>
      <c r="M5" s="998"/>
      <c r="N5" s="998"/>
    </row>
    <row r="6" spans="1:14" ht="15" customHeight="1">
      <c r="A6" s="66"/>
      <c r="B6" s="67" t="s">
        <v>2</v>
      </c>
      <c r="C6" s="67"/>
      <c r="D6" s="1002" t="s">
        <v>3</v>
      </c>
      <c r="E6" s="1003" t="s">
        <v>344</v>
      </c>
      <c r="F6" s="1003"/>
      <c r="G6" s="1910" t="s">
        <v>372</v>
      </c>
      <c r="H6" s="1910"/>
      <c r="I6" s="1910"/>
      <c r="J6" s="68"/>
      <c r="K6" s="1910" t="s">
        <v>863</v>
      </c>
      <c r="L6" s="1910"/>
      <c r="M6" s="1910"/>
      <c r="N6" s="66"/>
    </row>
    <row r="7" spans="1:14" ht="15" customHeight="1">
      <c r="A7" s="66"/>
      <c r="B7" s="74" t="s">
        <v>7</v>
      </c>
      <c r="C7" s="68"/>
      <c r="D7" s="1004" t="s">
        <v>8</v>
      </c>
      <c r="E7" s="1003" t="s">
        <v>375</v>
      </c>
      <c r="F7" s="1005"/>
      <c r="G7" s="1912" t="s">
        <v>376</v>
      </c>
      <c r="H7" s="1912"/>
      <c r="I7" s="1912"/>
      <c r="J7" s="1006"/>
      <c r="K7" s="1912" t="s">
        <v>864</v>
      </c>
      <c r="L7" s="1912"/>
      <c r="M7" s="1912"/>
      <c r="N7" s="1007"/>
    </row>
    <row r="8" spans="1:14" ht="15" customHeight="1">
      <c r="A8" s="66"/>
      <c r="B8" s="74"/>
      <c r="C8" s="68"/>
      <c r="D8" s="72"/>
      <c r="E8" s="1005" t="s">
        <v>378</v>
      </c>
      <c r="F8" s="1005"/>
      <c r="G8" s="1003" t="s">
        <v>4</v>
      </c>
      <c r="H8" s="1003" t="s">
        <v>37</v>
      </c>
      <c r="I8" s="1003" t="s">
        <v>38</v>
      </c>
      <c r="J8" s="68"/>
      <c r="K8" s="1003" t="s">
        <v>4</v>
      </c>
      <c r="L8" s="1003" t="s">
        <v>37</v>
      </c>
      <c r="M8" s="1003" t="s">
        <v>38</v>
      </c>
      <c r="N8" s="1008"/>
    </row>
    <row r="9" spans="1:14" ht="15" customHeight="1">
      <c r="A9" s="66"/>
      <c r="B9" s="74"/>
      <c r="C9" s="68"/>
      <c r="D9" s="72"/>
      <c r="E9" s="1009" t="s">
        <v>379</v>
      </c>
      <c r="F9" s="1005"/>
      <c r="G9" s="1005" t="s">
        <v>9</v>
      </c>
      <c r="H9" s="1005" t="s">
        <v>39</v>
      </c>
      <c r="I9" s="1005" t="s">
        <v>40</v>
      </c>
      <c r="J9" s="68"/>
      <c r="K9" s="1005" t="s">
        <v>9</v>
      </c>
      <c r="L9" s="1005" t="s">
        <v>39</v>
      </c>
      <c r="M9" s="1005" t="s">
        <v>40</v>
      </c>
      <c r="N9" s="1008"/>
    </row>
    <row r="10" spans="1:14" ht="6.75" customHeight="1">
      <c r="A10" s="1010"/>
      <c r="B10" s="1011"/>
      <c r="C10" s="1011"/>
      <c r="D10" s="1012"/>
      <c r="E10" s="1013"/>
      <c r="F10" s="1013"/>
      <c r="G10" s="1011"/>
      <c r="H10" s="1013"/>
      <c r="I10" s="1011"/>
      <c r="J10" s="1011"/>
      <c r="K10" s="1011"/>
      <c r="L10" s="1011"/>
      <c r="M10" s="1011"/>
      <c r="N10" s="1010"/>
    </row>
    <row r="11" spans="1:14" ht="6.75" customHeight="1">
      <c r="A11" s="66"/>
      <c r="B11" s="68"/>
      <c r="C11" s="1014" t="s">
        <v>57</v>
      </c>
      <c r="D11" s="72"/>
      <c r="E11" s="1015"/>
      <c r="F11" s="1015"/>
      <c r="G11" s="68"/>
      <c r="H11" s="1015"/>
      <c r="I11" s="68"/>
      <c r="J11" s="68"/>
      <c r="K11" s="68"/>
      <c r="L11" s="68"/>
      <c r="M11" s="68"/>
      <c r="N11" s="1016"/>
    </row>
    <row r="12" spans="1:14" s="202" customFormat="1" ht="15" customHeight="1">
      <c r="B12" s="207" t="s">
        <v>14</v>
      </c>
      <c r="C12" s="208"/>
      <c r="D12" s="209">
        <v>2021</v>
      </c>
      <c r="E12" s="211">
        <f>SUM(E16,E20,E24,E28,E32,E36,E40,E44,E48,E52,E56,E60,E64,E68,E72,E76,)</f>
        <v>567</v>
      </c>
      <c r="F12" s="211"/>
      <c r="G12" s="211">
        <f t="shared" ref="G12:I12" si="0">SUM(G16,G20,G24,G28,G32,G36,G40,G44,G48,G52,G56,G60,G64,G68,G72,G76,)</f>
        <v>2471</v>
      </c>
      <c r="H12" s="211">
        <f t="shared" si="0"/>
        <v>34</v>
      </c>
      <c r="I12" s="211">
        <f t="shared" si="0"/>
        <v>2437</v>
      </c>
      <c r="J12" s="211"/>
      <c r="K12" s="211">
        <f t="shared" ref="K12:M12" si="1">SUM(K16,K20,K24,K28,K32,K36,K40,K44,K48,K52,K56,K60,K64,K68,K72,K76,)</f>
        <v>25453</v>
      </c>
      <c r="L12" s="211">
        <f t="shared" si="1"/>
        <v>13059</v>
      </c>
      <c r="M12" s="211">
        <f t="shared" si="1"/>
        <v>12394</v>
      </c>
      <c r="N12" s="224"/>
    </row>
    <row r="13" spans="1:14" s="202" customFormat="1" ht="15" customHeight="1">
      <c r="B13" s="207"/>
      <c r="C13" s="208"/>
      <c r="D13" s="209">
        <v>2022</v>
      </c>
      <c r="E13" s="211">
        <f t="shared" ref="E13:E14" si="2">SUM(E17,E21,E25,E29,E33,E37,E41,E45,E49,E53,E57,E61,E65,E69,E73,E77,)</f>
        <v>569</v>
      </c>
      <c r="F13" s="211"/>
      <c r="G13" s="211">
        <f t="shared" ref="G13:I13" si="3">SUM(G17,G21,G25,G29,G33,G37,G41,G45,G49,G53,G57,G61,G65,G69,G73,G77,)</f>
        <v>2298</v>
      </c>
      <c r="H13" s="211">
        <f t="shared" si="3"/>
        <v>29</v>
      </c>
      <c r="I13" s="211">
        <f t="shared" si="3"/>
        <v>2269</v>
      </c>
      <c r="J13" s="211"/>
      <c r="K13" s="211">
        <f t="shared" ref="K13:M13" si="4">SUM(K17,K21,K25,K29,K33,K37,K41,K45,K49,K53,K57,K61,K65,K69,K73,K77,)</f>
        <v>24332</v>
      </c>
      <c r="L13" s="211">
        <f t="shared" si="4"/>
        <v>12304</v>
      </c>
      <c r="M13" s="211">
        <f t="shared" si="4"/>
        <v>12028</v>
      </c>
      <c r="N13" s="224"/>
    </row>
    <row r="14" spans="1:14" s="202" customFormat="1" ht="15" customHeight="1">
      <c r="B14" s="207"/>
      <c r="C14" s="208"/>
      <c r="D14" s="209">
        <v>2023</v>
      </c>
      <c r="E14" s="211">
        <f t="shared" si="2"/>
        <v>494</v>
      </c>
      <c r="F14" s="211"/>
      <c r="G14" s="211">
        <f t="shared" ref="G14:I14" si="5">SUM(G18,G22,G26,G30,G34,G38,G42,G46,G50,G54,G58,G62,G66,G70,G74,G78,)</f>
        <v>2014</v>
      </c>
      <c r="H14" s="211">
        <f t="shared" si="5"/>
        <v>12</v>
      </c>
      <c r="I14" s="211">
        <f t="shared" si="5"/>
        <v>2002</v>
      </c>
      <c r="J14" s="211"/>
      <c r="K14" s="211">
        <f t="shared" ref="K14:M14" si="6">SUM(K18,K22,K26,K30,K34,K38,K42,K46,K50,K54,K58,K62,K66,K70,K74,K78,)</f>
        <v>19846</v>
      </c>
      <c r="L14" s="211">
        <f t="shared" si="6"/>
        <v>10228</v>
      </c>
      <c r="M14" s="211">
        <f t="shared" si="6"/>
        <v>9618</v>
      </c>
      <c r="N14" s="224"/>
    </row>
    <row r="15" spans="1:14" s="202" customFormat="1" ht="8.1" customHeight="1">
      <c r="B15" s="207"/>
      <c r="C15" s="208"/>
      <c r="D15" s="214"/>
      <c r="E15" s="56"/>
      <c r="F15" s="56"/>
      <c r="G15" s="1017"/>
      <c r="H15" s="56"/>
      <c r="I15" s="56"/>
      <c r="J15" s="56"/>
      <c r="K15" s="1017"/>
      <c r="L15" s="56"/>
      <c r="M15" s="56"/>
      <c r="N15" s="307"/>
    </row>
    <row r="16" spans="1:14" s="202" customFormat="1" ht="15" customHeight="1">
      <c r="B16" s="219" t="s">
        <v>15</v>
      </c>
      <c r="C16" s="215"/>
      <c r="D16" s="214">
        <v>2021</v>
      </c>
      <c r="E16" s="1017">
        <v>197</v>
      </c>
      <c r="F16" s="1017"/>
      <c r="G16" s="1017">
        <f t="shared" ref="G16:G18" si="7">SUM(H16:I16)</f>
        <v>305</v>
      </c>
      <c r="H16" s="1017">
        <v>3</v>
      </c>
      <c r="I16" s="1017">
        <v>302</v>
      </c>
      <c r="J16" s="1017"/>
      <c r="K16" s="1017">
        <f t="shared" ref="K16:K30" si="8">SUM(L16:M16)</f>
        <v>5489</v>
      </c>
      <c r="L16" s="1019">
        <v>2853</v>
      </c>
      <c r="M16" s="1019">
        <v>2636</v>
      </c>
      <c r="N16" s="216"/>
    </row>
    <row r="17" spans="2:14" s="202" customFormat="1" ht="15" customHeight="1">
      <c r="B17" s="219"/>
      <c r="C17" s="215"/>
      <c r="D17" s="214">
        <v>2022</v>
      </c>
      <c r="E17" s="1017">
        <v>199</v>
      </c>
      <c r="F17" s="1017"/>
      <c r="G17" s="1017">
        <f t="shared" si="7"/>
        <v>282</v>
      </c>
      <c r="H17" s="1017">
        <v>2</v>
      </c>
      <c r="I17" s="1017">
        <v>280</v>
      </c>
      <c r="J17" s="1017"/>
      <c r="K17" s="1017">
        <f t="shared" si="8"/>
        <v>5136</v>
      </c>
      <c r="L17" s="1019">
        <v>2706</v>
      </c>
      <c r="M17" s="1019">
        <v>2430</v>
      </c>
      <c r="N17" s="216"/>
    </row>
    <row r="18" spans="2:14" s="202" customFormat="1" ht="15" customHeight="1">
      <c r="B18" s="219"/>
      <c r="C18" s="215"/>
      <c r="D18" s="214">
        <v>2023</v>
      </c>
      <c r="E18" s="1017">
        <v>201</v>
      </c>
      <c r="F18" s="1017"/>
      <c r="G18" s="1017">
        <f t="shared" si="7"/>
        <v>308</v>
      </c>
      <c r="H18" s="1017">
        <v>1</v>
      </c>
      <c r="I18" s="1017">
        <v>307</v>
      </c>
      <c r="J18" s="1017"/>
      <c r="K18" s="1017">
        <f t="shared" si="8"/>
        <v>5612</v>
      </c>
      <c r="L18" s="1019">
        <v>2921</v>
      </c>
      <c r="M18" s="1019">
        <v>2691</v>
      </c>
      <c r="N18" s="216"/>
    </row>
    <row r="19" spans="2:14" s="202" customFormat="1" ht="8.1" customHeight="1">
      <c r="B19" s="219"/>
      <c r="C19" s="215"/>
      <c r="D19" s="214"/>
      <c r="E19" s="1017"/>
      <c r="F19" s="56"/>
      <c r="G19" s="1017"/>
      <c r="H19" s="1017"/>
      <c r="I19" s="1017"/>
      <c r="J19" s="56"/>
      <c r="K19" s="1017"/>
      <c r="L19" s="1019"/>
      <c r="M19" s="1019"/>
      <c r="N19" s="216"/>
    </row>
    <row r="20" spans="2:14" s="202" customFormat="1" ht="15" customHeight="1">
      <c r="B20" s="219" t="s">
        <v>16</v>
      </c>
      <c r="C20" s="215"/>
      <c r="D20" s="214">
        <v>2021</v>
      </c>
      <c r="E20" s="1017">
        <v>50</v>
      </c>
      <c r="F20" s="1017"/>
      <c r="G20" s="1017">
        <f t="shared" ref="G20:G22" si="9">SUM(H20:I20)</f>
        <v>167</v>
      </c>
      <c r="H20" s="1017">
        <v>1</v>
      </c>
      <c r="I20" s="1017">
        <v>166</v>
      </c>
      <c r="J20" s="1017"/>
      <c r="K20" s="1017">
        <f t="shared" si="8"/>
        <v>1639</v>
      </c>
      <c r="L20" s="1019">
        <v>808</v>
      </c>
      <c r="M20" s="1019">
        <v>831</v>
      </c>
      <c r="N20" s="216"/>
    </row>
    <row r="21" spans="2:14" s="202" customFormat="1" ht="15" customHeight="1">
      <c r="B21" s="219"/>
      <c r="C21" s="215"/>
      <c r="D21" s="214">
        <v>2022</v>
      </c>
      <c r="E21" s="1017">
        <v>49</v>
      </c>
      <c r="F21" s="1017"/>
      <c r="G21" s="1017">
        <f t="shared" si="9"/>
        <v>167</v>
      </c>
      <c r="H21" s="1017">
        <v>1</v>
      </c>
      <c r="I21" s="1017">
        <v>166</v>
      </c>
      <c r="J21" s="1017"/>
      <c r="K21" s="1017">
        <f t="shared" si="8"/>
        <v>1470</v>
      </c>
      <c r="L21" s="1019">
        <v>703</v>
      </c>
      <c r="M21" s="1019">
        <v>767</v>
      </c>
      <c r="N21" s="216"/>
    </row>
    <row r="22" spans="2:14" s="202" customFormat="1" ht="15" customHeight="1">
      <c r="B22" s="219"/>
      <c r="C22" s="215"/>
      <c r="D22" s="214">
        <v>2023</v>
      </c>
      <c r="E22" s="1017">
        <v>49</v>
      </c>
      <c r="F22" s="1017"/>
      <c r="G22" s="1017">
        <f t="shared" si="9"/>
        <v>166</v>
      </c>
      <c r="H22" s="1017">
        <v>1</v>
      </c>
      <c r="I22" s="1017">
        <v>165</v>
      </c>
      <c r="J22" s="1017"/>
      <c r="K22" s="1017">
        <f t="shared" si="8"/>
        <v>1767</v>
      </c>
      <c r="L22" s="1019">
        <v>902</v>
      </c>
      <c r="M22" s="1019">
        <v>865</v>
      </c>
      <c r="N22" s="216"/>
    </row>
    <row r="23" spans="2:14" s="202" customFormat="1" ht="8.1" customHeight="1">
      <c r="B23" s="219"/>
      <c r="C23" s="215"/>
      <c r="D23" s="214"/>
      <c r="E23" s="1017"/>
      <c r="F23" s="56"/>
      <c r="G23" s="1017"/>
      <c r="H23" s="1017"/>
      <c r="I23" s="1017"/>
      <c r="J23" s="56"/>
      <c r="K23" s="1017"/>
      <c r="L23" s="1019"/>
      <c r="M23" s="1019"/>
      <c r="N23" s="216"/>
    </row>
    <row r="24" spans="2:14" s="202" customFormat="1" ht="15" customHeight="1">
      <c r="B24" s="219" t="s">
        <v>17</v>
      </c>
      <c r="C24" s="215"/>
      <c r="D24" s="214">
        <v>2021</v>
      </c>
      <c r="E24" s="1017">
        <v>2</v>
      </c>
      <c r="F24" s="1017"/>
      <c r="G24" s="1017">
        <f t="shared" ref="G24:G26" si="10">SUM(H24:I24)</f>
        <v>25</v>
      </c>
      <c r="H24" s="1017" t="s">
        <v>31</v>
      </c>
      <c r="I24" s="1017">
        <v>25</v>
      </c>
      <c r="J24" s="1017"/>
      <c r="K24" s="1017">
        <f t="shared" si="8"/>
        <v>223</v>
      </c>
      <c r="L24" s="1019">
        <v>104</v>
      </c>
      <c r="M24" s="1019">
        <v>119</v>
      </c>
      <c r="N24" s="216"/>
    </row>
    <row r="25" spans="2:14" s="202" customFormat="1" ht="15" customHeight="1">
      <c r="B25" s="219"/>
      <c r="C25" s="215"/>
      <c r="D25" s="214">
        <v>2022</v>
      </c>
      <c r="E25" s="1017">
        <v>2</v>
      </c>
      <c r="F25" s="1017"/>
      <c r="G25" s="1017">
        <f t="shared" si="10"/>
        <v>22</v>
      </c>
      <c r="H25" s="1017" t="s">
        <v>31</v>
      </c>
      <c r="I25" s="1017">
        <v>22</v>
      </c>
      <c r="J25" s="1017"/>
      <c r="K25" s="1017">
        <f t="shared" si="8"/>
        <v>225</v>
      </c>
      <c r="L25" s="1019">
        <v>105</v>
      </c>
      <c r="M25" s="1019">
        <v>120</v>
      </c>
      <c r="N25" s="216"/>
    </row>
    <row r="26" spans="2:14" s="202" customFormat="1" ht="15" customHeight="1">
      <c r="B26" s="219"/>
      <c r="C26" s="215"/>
      <c r="D26" s="214">
        <v>2023</v>
      </c>
      <c r="E26" s="1017">
        <v>2</v>
      </c>
      <c r="F26" s="1017"/>
      <c r="G26" s="1017">
        <f t="shared" si="10"/>
        <v>25</v>
      </c>
      <c r="H26" s="1017" t="s">
        <v>31</v>
      </c>
      <c r="I26" s="1017">
        <v>25</v>
      </c>
      <c r="J26" s="1017"/>
      <c r="K26" s="1017">
        <f t="shared" si="8"/>
        <v>288</v>
      </c>
      <c r="L26" s="1019">
        <v>133</v>
      </c>
      <c r="M26" s="1019">
        <v>155</v>
      </c>
      <c r="N26" s="216"/>
    </row>
    <row r="27" spans="2:14" s="202" customFormat="1" ht="8.1" customHeight="1">
      <c r="B27" s="219"/>
      <c r="C27" s="215"/>
      <c r="D27" s="214"/>
      <c r="E27" s="1017"/>
      <c r="F27" s="56"/>
      <c r="G27" s="1017"/>
      <c r="H27" s="1017"/>
      <c r="I27" s="1017"/>
      <c r="J27" s="56"/>
      <c r="K27" s="1017"/>
      <c r="L27" s="1019"/>
      <c r="M27" s="1019"/>
      <c r="N27" s="216"/>
    </row>
    <row r="28" spans="2:14" s="202" customFormat="1" ht="15" customHeight="1">
      <c r="B28" s="219" t="s">
        <v>18</v>
      </c>
      <c r="C28" s="221"/>
      <c r="D28" s="214">
        <v>2021</v>
      </c>
      <c r="E28" s="1017">
        <v>71</v>
      </c>
      <c r="F28" s="1017"/>
      <c r="G28" s="1017">
        <f t="shared" ref="G28:G30" si="11">SUM(H28:I28)</f>
        <v>397</v>
      </c>
      <c r="H28" s="1017" t="s">
        <v>31</v>
      </c>
      <c r="I28" s="1017">
        <v>397</v>
      </c>
      <c r="J28" s="1017"/>
      <c r="K28" s="1017">
        <f t="shared" si="8"/>
        <v>3793</v>
      </c>
      <c r="L28" s="1019">
        <v>1965</v>
      </c>
      <c r="M28" s="1019">
        <v>1828</v>
      </c>
      <c r="N28" s="1018"/>
    </row>
    <row r="29" spans="2:14" s="202" customFormat="1" ht="15" customHeight="1">
      <c r="B29" s="219"/>
      <c r="C29" s="221"/>
      <c r="D29" s="214">
        <v>2022</v>
      </c>
      <c r="E29" s="1017">
        <v>71</v>
      </c>
      <c r="F29" s="1017"/>
      <c r="G29" s="1017">
        <f t="shared" si="11"/>
        <v>386</v>
      </c>
      <c r="H29" s="1017" t="s">
        <v>31</v>
      </c>
      <c r="I29" s="1017">
        <v>386</v>
      </c>
      <c r="J29" s="1017"/>
      <c r="K29" s="1017">
        <f t="shared" si="8"/>
        <v>3476</v>
      </c>
      <c r="L29" s="1019">
        <v>1820</v>
      </c>
      <c r="M29" s="1019">
        <v>1656</v>
      </c>
      <c r="N29" s="1018"/>
    </row>
    <row r="30" spans="2:14" s="202" customFormat="1" ht="15" customHeight="1">
      <c r="B30" s="219"/>
      <c r="C30" s="221"/>
      <c r="D30" s="214">
        <v>2023</v>
      </c>
      <c r="E30" s="1017">
        <v>71</v>
      </c>
      <c r="F30" s="1017"/>
      <c r="G30" s="1017">
        <f t="shared" si="11"/>
        <v>375</v>
      </c>
      <c r="H30" s="1017" t="s">
        <v>31</v>
      </c>
      <c r="I30" s="1017">
        <v>375</v>
      </c>
      <c r="J30" s="1017"/>
      <c r="K30" s="1017">
        <f t="shared" si="8"/>
        <v>3493</v>
      </c>
      <c r="L30" s="1019">
        <v>1822</v>
      </c>
      <c r="M30" s="1019">
        <v>1671</v>
      </c>
      <c r="N30" s="1018"/>
    </row>
    <row r="31" spans="2:14" s="202" customFormat="1" ht="8.1" customHeight="1">
      <c r="B31" s="219"/>
      <c r="C31" s="221"/>
      <c r="D31" s="214"/>
      <c r="E31" s="1017"/>
      <c r="F31" s="1017"/>
      <c r="G31" s="1017"/>
      <c r="H31" s="1017"/>
      <c r="I31" s="1017"/>
      <c r="J31" s="1017"/>
      <c r="K31" s="980"/>
      <c r="L31" s="1019"/>
      <c r="M31" s="1019"/>
      <c r="N31" s="1018"/>
    </row>
    <row r="32" spans="2:14" s="202" customFormat="1" ht="15" customHeight="1">
      <c r="B32" s="219" t="s">
        <v>19</v>
      </c>
      <c r="C32" s="203"/>
      <c r="D32" s="214">
        <v>2021</v>
      </c>
      <c r="E32" s="1017" t="s">
        <v>31</v>
      </c>
      <c r="F32" s="1017"/>
      <c r="G32" s="1017" t="s">
        <v>31</v>
      </c>
      <c r="H32" s="1017" t="s">
        <v>31</v>
      </c>
      <c r="I32" s="1017" t="s">
        <v>31</v>
      </c>
      <c r="J32" s="1017"/>
      <c r="K32" s="1017" t="s">
        <v>31</v>
      </c>
      <c r="L32" s="1019" t="s">
        <v>31</v>
      </c>
      <c r="M32" s="1019" t="s">
        <v>31</v>
      </c>
      <c r="N32" s="216"/>
    </row>
    <row r="33" spans="2:24" s="202" customFormat="1" ht="15" customHeight="1">
      <c r="B33" s="219"/>
      <c r="C33" s="203"/>
      <c r="D33" s="214">
        <v>2022</v>
      </c>
      <c r="E33" s="1017" t="s">
        <v>31</v>
      </c>
      <c r="F33" s="1017"/>
      <c r="G33" s="1017" t="s">
        <v>31</v>
      </c>
      <c r="H33" s="1017" t="s">
        <v>31</v>
      </c>
      <c r="I33" s="1017" t="s">
        <v>31</v>
      </c>
      <c r="J33" s="1017"/>
      <c r="K33" s="1017" t="s">
        <v>31</v>
      </c>
      <c r="L33" s="1019" t="s">
        <v>31</v>
      </c>
      <c r="M33" s="1019" t="s">
        <v>31</v>
      </c>
      <c r="N33" s="216"/>
    </row>
    <row r="34" spans="2:24" s="202" customFormat="1" ht="15" customHeight="1">
      <c r="B34" s="219"/>
      <c r="C34" s="203"/>
      <c r="D34" s="214">
        <v>2023</v>
      </c>
      <c r="E34" s="1017" t="s">
        <v>31</v>
      </c>
      <c r="F34" s="1017"/>
      <c r="G34" s="1017" t="s">
        <v>31</v>
      </c>
      <c r="H34" s="1017" t="s">
        <v>31</v>
      </c>
      <c r="I34" s="1017" t="s">
        <v>31</v>
      </c>
      <c r="J34" s="1017"/>
      <c r="K34" s="1017" t="s">
        <v>31</v>
      </c>
      <c r="L34" s="1019" t="s">
        <v>31</v>
      </c>
      <c r="M34" s="1019" t="s">
        <v>31</v>
      </c>
      <c r="N34" s="216"/>
    </row>
    <row r="35" spans="2:24" s="202" customFormat="1" ht="8.1" customHeight="1">
      <c r="B35" s="219"/>
      <c r="C35" s="203"/>
      <c r="D35" s="214"/>
      <c r="E35" s="1017"/>
      <c r="F35" s="56"/>
      <c r="G35" s="1017"/>
      <c r="H35" s="1017"/>
      <c r="I35" s="1017"/>
      <c r="J35" s="56"/>
      <c r="K35" s="1017"/>
      <c r="L35" s="1019"/>
      <c r="M35" s="1019"/>
      <c r="N35" s="216"/>
    </row>
    <row r="36" spans="2:24" s="202" customFormat="1" ht="15" customHeight="1">
      <c r="B36" s="219" t="s">
        <v>20</v>
      </c>
      <c r="C36" s="203"/>
      <c r="D36" s="214">
        <v>2021</v>
      </c>
      <c r="E36" s="1017">
        <v>16</v>
      </c>
      <c r="F36" s="1017"/>
      <c r="G36" s="1017">
        <f t="shared" ref="G36:G38" si="12">SUM(H36:I36)</f>
        <v>155</v>
      </c>
      <c r="H36" s="1017" t="s">
        <v>31</v>
      </c>
      <c r="I36" s="1017">
        <v>155</v>
      </c>
      <c r="J36" s="1017"/>
      <c r="K36" s="1017">
        <f t="shared" ref="K36:K38" si="13">SUM(L36:M36)</f>
        <v>997</v>
      </c>
      <c r="L36" s="1019">
        <v>534</v>
      </c>
      <c r="M36" s="1019">
        <v>463</v>
      </c>
      <c r="N36" s="216"/>
    </row>
    <row r="37" spans="2:24" s="202" customFormat="1" ht="15" customHeight="1">
      <c r="B37" s="219"/>
      <c r="C37" s="203"/>
      <c r="D37" s="214">
        <v>2022</v>
      </c>
      <c r="E37" s="1017">
        <v>16</v>
      </c>
      <c r="F37" s="1017"/>
      <c r="G37" s="1017">
        <f t="shared" si="12"/>
        <v>153</v>
      </c>
      <c r="H37" s="1017" t="s">
        <v>31</v>
      </c>
      <c r="I37" s="1017">
        <v>153</v>
      </c>
      <c r="J37" s="1017"/>
      <c r="K37" s="1017">
        <f t="shared" si="13"/>
        <v>987</v>
      </c>
      <c r="L37" s="1019">
        <v>529</v>
      </c>
      <c r="M37" s="1019">
        <v>458</v>
      </c>
      <c r="N37" s="216"/>
    </row>
    <row r="38" spans="2:24" s="202" customFormat="1" ht="15" customHeight="1">
      <c r="B38" s="219"/>
      <c r="C38" s="203"/>
      <c r="D38" s="214">
        <v>2023</v>
      </c>
      <c r="E38" s="1017">
        <v>16</v>
      </c>
      <c r="F38" s="1017"/>
      <c r="G38" s="1017">
        <f t="shared" si="12"/>
        <v>155</v>
      </c>
      <c r="H38" s="1017" t="s">
        <v>31</v>
      </c>
      <c r="I38" s="1017">
        <v>155</v>
      </c>
      <c r="J38" s="1017"/>
      <c r="K38" s="1017">
        <f t="shared" si="13"/>
        <v>1028</v>
      </c>
      <c r="L38" s="1019">
        <v>527</v>
      </c>
      <c r="M38" s="1019">
        <v>501</v>
      </c>
      <c r="N38" s="216"/>
    </row>
    <row r="39" spans="2:24" s="202" customFormat="1" ht="8.1" customHeight="1">
      <c r="B39" s="219"/>
      <c r="C39" s="203"/>
      <c r="D39" s="214"/>
      <c r="E39" s="1017"/>
      <c r="F39" s="56"/>
      <c r="G39" s="1017"/>
      <c r="H39" s="1017"/>
      <c r="I39" s="1017"/>
      <c r="J39" s="56"/>
      <c r="K39" s="1017"/>
      <c r="L39" s="1019"/>
      <c r="M39" s="1019"/>
      <c r="N39" s="216"/>
    </row>
    <row r="40" spans="2:24" s="202" customFormat="1" ht="15" customHeight="1">
      <c r="B40" s="219" t="s">
        <v>21</v>
      </c>
      <c r="C40" s="203"/>
      <c r="D40" s="214">
        <v>2021</v>
      </c>
      <c r="E40" s="1017">
        <v>16</v>
      </c>
      <c r="F40" s="1017"/>
      <c r="G40" s="1017">
        <f t="shared" ref="G40:G42" si="14">SUM(H40:I40)</f>
        <v>60</v>
      </c>
      <c r="H40" s="1017" t="s">
        <v>31</v>
      </c>
      <c r="I40" s="1017">
        <v>60</v>
      </c>
      <c r="J40" s="1017"/>
      <c r="K40" s="1017">
        <f t="shared" ref="K40:K42" si="15">SUM(L40:M40)</f>
        <v>609</v>
      </c>
      <c r="L40" s="1019">
        <v>321</v>
      </c>
      <c r="M40" s="1019">
        <v>288</v>
      </c>
      <c r="N40" s="216"/>
    </row>
    <row r="41" spans="2:24" s="202" customFormat="1" ht="15" customHeight="1">
      <c r="B41" s="219"/>
      <c r="C41" s="203"/>
      <c r="D41" s="214">
        <v>2022</v>
      </c>
      <c r="E41" s="1017">
        <v>16</v>
      </c>
      <c r="F41" s="1017"/>
      <c r="G41" s="1017">
        <f t="shared" si="14"/>
        <v>60</v>
      </c>
      <c r="H41" s="1017" t="s">
        <v>31</v>
      </c>
      <c r="I41" s="1017">
        <v>60</v>
      </c>
      <c r="J41" s="1017"/>
      <c r="K41" s="1017">
        <f t="shared" si="15"/>
        <v>680</v>
      </c>
      <c r="L41" s="1019">
        <v>349</v>
      </c>
      <c r="M41" s="1019">
        <v>331</v>
      </c>
      <c r="N41" s="216"/>
    </row>
    <row r="42" spans="2:24" s="202" customFormat="1" ht="15" customHeight="1">
      <c r="B42" s="219"/>
      <c r="C42" s="203"/>
      <c r="D42" s="214">
        <v>2023</v>
      </c>
      <c r="E42" s="1017">
        <v>16</v>
      </c>
      <c r="F42" s="1017"/>
      <c r="G42" s="1017">
        <f t="shared" si="14"/>
        <v>60</v>
      </c>
      <c r="H42" s="1017" t="s">
        <v>31</v>
      </c>
      <c r="I42" s="1017">
        <v>60</v>
      </c>
      <c r="J42" s="1017"/>
      <c r="K42" s="1017">
        <f t="shared" si="15"/>
        <v>708</v>
      </c>
      <c r="L42" s="1019">
        <v>386</v>
      </c>
      <c r="M42" s="1019">
        <v>322</v>
      </c>
      <c r="N42" s="216"/>
    </row>
    <row r="43" spans="2:24" s="202" customFormat="1" ht="8.1" customHeight="1">
      <c r="B43" s="219"/>
      <c r="C43" s="203"/>
      <c r="D43" s="214"/>
      <c r="E43" s="1017"/>
      <c r="F43" s="56"/>
      <c r="G43" s="1017"/>
      <c r="H43" s="1017"/>
      <c r="I43" s="1017"/>
      <c r="J43" s="56"/>
      <c r="K43" s="1017"/>
      <c r="L43" s="1019"/>
      <c r="M43" s="1019"/>
      <c r="N43" s="216"/>
    </row>
    <row r="44" spans="2:24" s="202" customFormat="1" ht="15" customHeight="1">
      <c r="B44" s="219" t="s">
        <v>22</v>
      </c>
      <c r="C44" s="203"/>
      <c r="D44" s="214">
        <v>2021</v>
      </c>
      <c r="E44" s="1017">
        <v>76</v>
      </c>
      <c r="F44" s="1017"/>
      <c r="G44" s="1017">
        <f t="shared" ref="G44:G46" si="16">SUM(H44:I44)</f>
        <v>342</v>
      </c>
      <c r="H44" s="1017" t="s">
        <v>31</v>
      </c>
      <c r="I44" s="1017">
        <v>342</v>
      </c>
      <c r="J44" s="1017"/>
      <c r="K44" s="1017">
        <f t="shared" ref="K44:K46" si="17">SUM(L44:M44)</f>
        <v>2133</v>
      </c>
      <c r="L44" s="1019">
        <v>1087</v>
      </c>
      <c r="M44" s="1019">
        <v>1046</v>
      </c>
      <c r="N44" s="216"/>
    </row>
    <row r="45" spans="2:24" s="202" customFormat="1" ht="15" customHeight="1">
      <c r="B45" s="219"/>
      <c r="C45" s="203"/>
      <c r="D45" s="214">
        <v>2022</v>
      </c>
      <c r="E45" s="1017">
        <v>76</v>
      </c>
      <c r="F45" s="1017"/>
      <c r="G45" s="1017">
        <f t="shared" si="16"/>
        <v>226</v>
      </c>
      <c r="H45" s="1017" t="s">
        <v>31</v>
      </c>
      <c r="I45" s="1017">
        <v>226</v>
      </c>
      <c r="J45" s="1017"/>
      <c r="K45" s="1017">
        <f t="shared" si="17"/>
        <v>2104</v>
      </c>
      <c r="L45" s="1019">
        <v>1081</v>
      </c>
      <c r="M45" s="1019">
        <v>1023</v>
      </c>
      <c r="N45" s="216"/>
    </row>
    <row r="46" spans="2:24" s="202" customFormat="1" ht="15" customHeight="1">
      <c r="B46" s="219"/>
      <c r="C46" s="203"/>
      <c r="D46" s="214">
        <v>2023</v>
      </c>
      <c r="E46" s="1017">
        <v>76</v>
      </c>
      <c r="F46" s="1017"/>
      <c r="G46" s="1017">
        <f t="shared" si="16"/>
        <v>328</v>
      </c>
      <c r="H46" s="1017" t="s">
        <v>31</v>
      </c>
      <c r="I46" s="1017">
        <v>328</v>
      </c>
      <c r="J46" s="1017"/>
      <c r="K46" s="1017">
        <f t="shared" si="17"/>
        <v>1805</v>
      </c>
      <c r="L46" s="1019">
        <v>971</v>
      </c>
      <c r="M46" s="1019">
        <v>834</v>
      </c>
      <c r="N46" s="216"/>
    </row>
    <row r="47" spans="2:24" s="202" customFormat="1" ht="8.1" customHeight="1">
      <c r="B47" s="219"/>
      <c r="C47" s="203"/>
      <c r="D47" s="214"/>
      <c r="E47" s="1017"/>
      <c r="F47" s="56"/>
      <c r="G47" s="1017"/>
      <c r="H47" s="1017"/>
      <c r="I47" s="1017"/>
      <c r="J47" s="56"/>
      <c r="K47" s="1017"/>
      <c r="L47" s="1019"/>
      <c r="M47" s="1019"/>
      <c r="N47" s="216"/>
      <c r="O47" s="225"/>
      <c r="P47" s="225"/>
      <c r="Q47" s="225"/>
      <c r="R47" s="225"/>
      <c r="S47" s="225"/>
      <c r="T47" s="225"/>
      <c r="U47" s="225"/>
      <c r="V47" s="225"/>
      <c r="W47" s="225"/>
      <c r="X47" s="225"/>
    </row>
    <row r="48" spans="2:24" s="202" customFormat="1" ht="15" customHeight="1">
      <c r="B48" s="219" t="s">
        <v>23</v>
      </c>
      <c r="C48" s="221"/>
      <c r="D48" s="214">
        <v>2021</v>
      </c>
      <c r="E48" s="1017">
        <v>15</v>
      </c>
      <c r="F48" s="1017"/>
      <c r="G48" s="1017">
        <f t="shared" ref="G48:G50" si="18">SUM(H48:I48)</f>
        <v>45</v>
      </c>
      <c r="H48" s="1017" t="s">
        <v>31</v>
      </c>
      <c r="I48" s="1017">
        <v>45</v>
      </c>
      <c r="J48" s="1017"/>
      <c r="K48" s="1017">
        <f t="shared" ref="K48:K50" si="19">SUM(L48:M48)</f>
        <v>308</v>
      </c>
      <c r="L48" s="1019">
        <v>156</v>
      </c>
      <c r="M48" s="1019">
        <v>152</v>
      </c>
      <c r="N48" s="1018"/>
    </row>
    <row r="49" spans="2:14" s="202" customFormat="1" ht="15" customHeight="1">
      <c r="B49" s="219"/>
      <c r="C49" s="221"/>
      <c r="D49" s="214">
        <v>2022</v>
      </c>
      <c r="E49" s="1017">
        <v>15</v>
      </c>
      <c r="F49" s="1017"/>
      <c r="G49" s="1017">
        <f t="shared" si="18"/>
        <v>45</v>
      </c>
      <c r="H49" s="1017" t="s">
        <v>31</v>
      </c>
      <c r="I49" s="1017">
        <v>45</v>
      </c>
      <c r="J49" s="1017"/>
      <c r="K49" s="1017">
        <f t="shared" si="19"/>
        <v>289</v>
      </c>
      <c r="L49" s="1019">
        <v>148</v>
      </c>
      <c r="M49" s="1019">
        <v>141</v>
      </c>
      <c r="N49" s="1018"/>
    </row>
    <row r="50" spans="2:14" s="202" customFormat="1" ht="15" customHeight="1">
      <c r="B50" s="219"/>
      <c r="C50" s="221"/>
      <c r="D50" s="214">
        <v>2023</v>
      </c>
      <c r="E50" s="1017">
        <v>15</v>
      </c>
      <c r="F50" s="1017"/>
      <c r="G50" s="1017">
        <f t="shared" si="18"/>
        <v>45</v>
      </c>
      <c r="H50" s="1017" t="s">
        <v>31</v>
      </c>
      <c r="I50" s="1017">
        <v>45</v>
      </c>
      <c r="J50" s="1017"/>
      <c r="K50" s="1017">
        <f t="shared" si="19"/>
        <v>247</v>
      </c>
      <c r="L50" s="1019">
        <v>127</v>
      </c>
      <c r="M50" s="1019">
        <v>120</v>
      </c>
      <c r="N50" s="1018"/>
    </row>
    <row r="51" spans="2:14" s="202" customFormat="1" ht="8.1" customHeight="1">
      <c r="B51" s="219"/>
      <c r="C51" s="221"/>
      <c r="D51" s="214"/>
      <c r="E51" s="1017"/>
      <c r="F51" s="56"/>
      <c r="G51" s="1017"/>
      <c r="H51" s="1017"/>
      <c r="I51" s="1017"/>
      <c r="J51" s="56"/>
      <c r="K51" s="1017"/>
      <c r="L51" s="1019"/>
      <c r="M51" s="1019"/>
      <c r="N51" s="1018"/>
    </row>
    <row r="52" spans="2:14" s="202" customFormat="1" ht="15" customHeight="1">
      <c r="B52" s="219" t="s">
        <v>24</v>
      </c>
      <c r="C52" s="203"/>
      <c r="D52" s="214">
        <v>2021</v>
      </c>
      <c r="E52" s="1017">
        <v>13</v>
      </c>
      <c r="F52" s="1017"/>
      <c r="G52" s="1017">
        <f t="shared" ref="G52:G54" si="20">SUM(H52:I52)</f>
        <v>117</v>
      </c>
      <c r="H52" s="1017">
        <v>1</v>
      </c>
      <c r="I52" s="1017">
        <v>116</v>
      </c>
      <c r="J52" s="1017"/>
      <c r="K52" s="1017">
        <f t="shared" ref="K52:K54" si="21">SUM(L52:M52)</f>
        <v>1007</v>
      </c>
      <c r="L52" s="1019">
        <v>512</v>
      </c>
      <c r="M52" s="1019">
        <v>495</v>
      </c>
      <c r="N52" s="216"/>
    </row>
    <row r="53" spans="2:14" s="202" customFormat="1" ht="15" customHeight="1">
      <c r="B53" s="219"/>
      <c r="C53" s="203"/>
      <c r="D53" s="214">
        <v>2022</v>
      </c>
      <c r="E53" s="1017">
        <v>13</v>
      </c>
      <c r="F53" s="1017"/>
      <c r="G53" s="1017">
        <f t="shared" si="20"/>
        <v>118</v>
      </c>
      <c r="H53" s="1017">
        <v>1</v>
      </c>
      <c r="I53" s="1017">
        <v>117</v>
      </c>
      <c r="J53" s="1017"/>
      <c r="K53" s="1017">
        <f t="shared" si="21"/>
        <v>881</v>
      </c>
      <c r="L53" s="1019">
        <v>443</v>
      </c>
      <c r="M53" s="1019">
        <v>438</v>
      </c>
      <c r="N53" s="216"/>
    </row>
    <row r="54" spans="2:14" s="202" customFormat="1" ht="15" customHeight="1">
      <c r="B54" s="219"/>
      <c r="C54" s="203"/>
      <c r="D54" s="214">
        <v>2023</v>
      </c>
      <c r="E54" s="1017">
        <v>13</v>
      </c>
      <c r="F54" s="1017"/>
      <c r="G54" s="1017">
        <f t="shared" si="20"/>
        <v>121</v>
      </c>
      <c r="H54" s="1017">
        <v>1</v>
      </c>
      <c r="I54" s="1017">
        <v>120</v>
      </c>
      <c r="J54" s="1017"/>
      <c r="K54" s="1017">
        <f t="shared" si="21"/>
        <v>894</v>
      </c>
      <c r="L54" s="1019">
        <v>456</v>
      </c>
      <c r="M54" s="1019">
        <v>438</v>
      </c>
      <c r="N54" s="216"/>
    </row>
    <row r="55" spans="2:14" s="202" customFormat="1" ht="8.1" customHeight="1">
      <c r="B55" s="219"/>
      <c r="C55" s="203"/>
      <c r="D55" s="214"/>
      <c r="E55" s="1017"/>
      <c r="F55" s="56"/>
      <c r="G55" s="1017"/>
      <c r="H55" s="1017"/>
      <c r="I55" s="1017"/>
      <c r="J55" s="56"/>
      <c r="K55" s="1017"/>
      <c r="L55" s="1019"/>
      <c r="M55" s="1019"/>
      <c r="N55" s="216"/>
    </row>
    <row r="56" spans="2:14" s="202" customFormat="1" ht="15" customHeight="1">
      <c r="B56" s="219" t="s">
        <v>25</v>
      </c>
      <c r="C56" s="203"/>
      <c r="D56" s="214">
        <v>2021</v>
      </c>
      <c r="E56" s="1017">
        <v>18</v>
      </c>
      <c r="F56" s="1017"/>
      <c r="G56" s="1017">
        <f t="shared" ref="G56:G58" si="22">SUM(H56:I56)</f>
        <v>406</v>
      </c>
      <c r="H56" s="1017">
        <v>5</v>
      </c>
      <c r="I56" s="1017">
        <v>401</v>
      </c>
      <c r="J56" s="1017"/>
      <c r="K56" s="1017">
        <f t="shared" ref="K56:K58" si="23">SUM(L56:M56)</f>
        <v>3504</v>
      </c>
      <c r="L56" s="1019">
        <v>1733</v>
      </c>
      <c r="M56" s="1019">
        <v>1771</v>
      </c>
      <c r="N56" s="216"/>
    </row>
    <row r="57" spans="2:14" s="202" customFormat="1" ht="15" customHeight="1">
      <c r="B57" s="219"/>
      <c r="C57" s="203"/>
      <c r="D57" s="214">
        <v>2022</v>
      </c>
      <c r="E57" s="1017">
        <v>18</v>
      </c>
      <c r="F57" s="1017"/>
      <c r="G57" s="1017">
        <f t="shared" si="22"/>
        <v>408</v>
      </c>
      <c r="H57" s="1017">
        <v>2</v>
      </c>
      <c r="I57" s="1017">
        <v>406</v>
      </c>
      <c r="J57" s="1017"/>
      <c r="K57" s="1017">
        <f t="shared" si="23"/>
        <v>3346</v>
      </c>
      <c r="L57" s="1019">
        <v>1635</v>
      </c>
      <c r="M57" s="1019">
        <v>1711</v>
      </c>
      <c r="N57" s="216"/>
    </row>
    <row r="58" spans="2:14" s="202" customFormat="1" ht="15" customHeight="1">
      <c r="B58" s="219"/>
      <c r="C58" s="203"/>
      <c r="D58" s="214">
        <v>2023</v>
      </c>
      <c r="E58" s="1017">
        <v>18</v>
      </c>
      <c r="F58" s="1017"/>
      <c r="G58" s="1017">
        <f t="shared" si="22"/>
        <v>390</v>
      </c>
      <c r="H58" s="1017">
        <v>2</v>
      </c>
      <c r="I58" s="1017">
        <v>388</v>
      </c>
      <c r="J58" s="1017"/>
      <c r="K58" s="1017">
        <f t="shared" si="23"/>
        <v>3393</v>
      </c>
      <c r="L58" s="1019">
        <v>1675</v>
      </c>
      <c r="M58" s="1019">
        <v>1718</v>
      </c>
      <c r="N58" s="216"/>
    </row>
    <row r="59" spans="2:14" s="202" customFormat="1" ht="8.1" customHeight="1">
      <c r="B59" s="219"/>
      <c r="C59" s="203"/>
      <c r="D59" s="214"/>
      <c r="E59" s="1017"/>
      <c r="F59" s="56"/>
      <c r="G59" s="1017"/>
      <c r="H59" s="1017"/>
      <c r="I59" s="1017"/>
      <c r="J59" s="56"/>
      <c r="K59" s="1017"/>
      <c r="L59" s="1019"/>
      <c r="M59" s="1019"/>
      <c r="N59" s="216"/>
    </row>
    <row r="60" spans="2:14" s="202" customFormat="1" ht="15" customHeight="1">
      <c r="B60" s="219" t="s">
        <v>26</v>
      </c>
      <c r="C60" s="203"/>
      <c r="D60" s="214">
        <v>2021</v>
      </c>
      <c r="E60" s="1017">
        <v>14</v>
      </c>
      <c r="F60" s="980"/>
      <c r="G60" s="1017">
        <f t="shared" ref="G60:G62" si="24">SUM(H60:I60)</f>
        <v>52</v>
      </c>
      <c r="H60" s="1017">
        <v>9</v>
      </c>
      <c r="I60" s="1017">
        <v>43</v>
      </c>
      <c r="J60" s="1017"/>
      <c r="K60" s="1017">
        <f t="shared" ref="K60:K62" si="25">SUM(L60:M60)</f>
        <v>540</v>
      </c>
      <c r="L60" s="1019">
        <v>266</v>
      </c>
      <c r="M60" s="1019">
        <v>274</v>
      </c>
      <c r="N60" s="216"/>
    </row>
    <row r="61" spans="2:14" s="202" customFormat="1" ht="15" customHeight="1">
      <c r="B61" s="219"/>
      <c r="C61" s="203"/>
      <c r="D61" s="214">
        <v>2022</v>
      </c>
      <c r="E61" s="1017">
        <v>16</v>
      </c>
      <c r="F61" s="980"/>
      <c r="G61" s="1017">
        <f t="shared" si="24"/>
        <v>42</v>
      </c>
      <c r="H61" s="1017">
        <v>7</v>
      </c>
      <c r="I61" s="1017">
        <v>35</v>
      </c>
      <c r="J61" s="1017"/>
      <c r="K61" s="1017">
        <f t="shared" si="25"/>
        <v>492</v>
      </c>
      <c r="L61" s="1019">
        <v>240</v>
      </c>
      <c r="M61" s="1019">
        <v>252</v>
      </c>
      <c r="N61" s="216"/>
    </row>
    <row r="62" spans="2:14" s="202" customFormat="1" ht="15" customHeight="1">
      <c r="B62" s="219"/>
      <c r="C62" s="203"/>
      <c r="D62" s="214">
        <v>2023</v>
      </c>
      <c r="E62" s="1017">
        <v>17</v>
      </c>
      <c r="F62" s="980"/>
      <c r="G62" s="1017">
        <f t="shared" si="24"/>
        <v>41</v>
      </c>
      <c r="H62" s="1017">
        <v>7</v>
      </c>
      <c r="I62" s="1017">
        <v>34</v>
      </c>
      <c r="J62" s="1017"/>
      <c r="K62" s="1017">
        <f t="shared" si="25"/>
        <v>611</v>
      </c>
      <c r="L62" s="1019">
        <v>308</v>
      </c>
      <c r="M62" s="1019">
        <v>303</v>
      </c>
      <c r="N62" s="216"/>
    </row>
    <row r="63" spans="2:14" s="202" customFormat="1" ht="8.1" customHeight="1">
      <c r="B63" s="219"/>
      <c r="C63" s="203"/>
      <c r="D63" s="214"/>
      <c r="E63" s="1017"/>
      <c r="F63" s="980"/>
      <c r="G63" s="1017"/>
      <c r="H63" s="1017"/>
      <c r="I63" s="1017"/>
      <c r="J63" s="1017"/>
      <c r="K63" s="980"/>
      <c r="L63" s="1019"/>
      <c r="M63" s="1019"/>
      <c r="N63" s="216"/>
    </row>
    <row r="64" spans="2:14" s="202" customFormat="1" ht="15" customHeight="1">
      <c r="B64" s="219" t="s">
        <v>27</v>
      </c>
      <c r="C64" s="203"/>
      <c r="D64" s="214">
        <v>2021</v>
      </c>
      <c r="E64" s="1017" t="s">
        <v>31</v>
      </c>
      <c r="F64" s="980"/>
      <c r="G64" s="1017" t="s">
        <v>31</v>
      </c>
      <c r="H64" s="1017" t="s">
        <v>31</v>
      </c>
      <c r="I64" s="1017" t="s">
        <v>31</v>
      </c>
      <c r="J64" s="1017"/>
      <c r="K64" s="980" t="s">
        <v>31</v>
      </c>
      <c r="L64" s="1019" t="s">
        <v>31</v>
      </c>
      <c r="M64" s="1019" t="s">
        <v>31</v>
      </c>
      <c r="N64" s="216"/>
    </row>
    <row r="65" spans="1:14" s="202" customFormat="1" ht="15" customHeight="1">
      <c r="B65" s="219"/>
      <c r="C65" s="203"/>
      <c r="D65" s="214">
        <v>2022</v>
      </c>
      <c r="E65" s="1017" t="s">
        <v>31</v>
      </c>
      <c r="F65" s="980"/>
      <c r="G65" s="1017" t="s">
        <v>31</v>
      </c>
      <c r="H65" s="1017" t="s">
        <v>31</v>
      </c>
      <c r="I65" s="1017" t="s">
        <v>31</v>
      </c>
      <c r="J65" s="1017"/>
      <c r="K65" s="980" t="s">
        <v>31</v>
      </c>
      <c r="L65" s="1019" t="s">
        <v>31</v>
      </c>
      <c r="M65" s="1019" t="s">
        <v>31</v>
      </c>
      <c r="N65" s="216"/>
    </row>
    <row r="66" spans="1:14" s="202" customFormat="1" ht="15" customHeight="1">
      <c r="B66" s="219"/>
      <c r="C66" s="203"/>
      <c r="D66" s="214">
        <v>2023</v>
      </c>
      <c r="E66" s="1017" t="s">
        <v>31</v>
      </c>
      <c r="F66" s="980"/>
      <c r="G66" s="1017" t="s">
        <v>31</v>
      </c>
      <c r="H66" s="1017" t="s">
        <v>31</v>
      </c>
      <c r="I66" s="1017" t="s">
        <v>31</v>
      </c>
      <c r="J66" s="1017"/>
      <c r="K66" s="980" t="s">
        <v>31</v>
      </c>
      <c r="L66" s="1019" t="s">
        <v>31</v>
      </c>
      <c r="M66" s="1019" t="s">
        <v>31</v>
      </c>
      <c r="N66" s="216"/>
    </row>
    <row r="67" spans="1:14" s="202" customFormat="1" ht="8.1" customHeight="1">
      <c r="B67" s="219"/>
      <c r="C67" s="203"/>
      <c r="D67" s="214"/>
      <c r="E67" s="1017"/>
      <c r="F67" s="56"/>
      <c r="G67" s="1017"/>
      <c r="H67" s="1017"/>
      <c r="I67" s="1017"/>
      <c r="J67" s="56"/>
      <c r="K67" s="1017"/>
      <c r="L67" s="1019"/>
      <c r="M67" s="1019"/>
      <c r="N67" s="216"/>
    </row>
    <row r="68" spans="1:14" s="202" customFormat="1" ht="15" customHeight="1">
      <c r="B68" s="219" t="s">
        <v>28</v>
      </c>
      <c r="C68" s="221"/>
      <c r="D68" s="214">
        <v>2021</v>
      </c>
      <c r="E68" s="1017">
        <v>68</v>
      </c>
      <c r="F68" s="1017"/>
      <c r="G68" s="1017">
        <f t="shared" ref="G68:G69" si="26">SUM(H68:I68)</f>
        <v>318</v>
      </c>
      <c r="H68" s="1017">
        <v>11</v>
      </c>
      <c r="I68" s="1017">
        <v>307</v>
      </c>
      <c r="J68" s="1017"/>
      <c r="K68" s="1017">
        <f t="shared" ref="K68:K69" si="27">SUM(L68:M68)</f>
        <v>4249</v>
      </c>
      <c r="L68" s="1019">
        <v>2228</v>
      </c>
      <c r="M68" s="1019">
        <v>2021</v>
      </c>
      <c r="N68" s="1018"/>
    </row>
    <row r="69" spans="1:14" s="202" customFormat="1" ht="15" customHeight="1">
      <c r="B69" s="219"/>
      <c r="C69" s="221"/>
      <c r="D69" s="214">
        <v>2022</v>
      </c>
      <c r="E69" s="1017">
        <v>67</v>
      </c>
      <c r="F69" s="1017"/>
      <c r="G69" s="1017">
        <f t="shared" si="26"/>
        <v>307</v>
      </c>
      <c r="H69" s="1017">
        <v>12</v>
      </c>
      <c r="I69" s="1017">
        <v>295</v>
      </c>
      <c r="J69" s="1017"/>
      <c r="K69" s="1017">
        <f t="shared" si="27"/>
        <v>4352</v>
      </c>
      <c r="L69" s="1019">
        <v>2086</v>
      </c>
      <c r="M69" s="1019">
        <v>2266</v>
      </c>
      <c r="N69" s="1018"/>
    </row>
    <row r="70" spans="1:14" s="202" customFormat="1" ht="15" customHeight="1">
      <c r="B70" s="219"/>
      <c r="C70" s="221"/>
      <c r="D70" s="214">
        <v>2023</v>
      </c>
      <c r="E70" s="1017" t="s">
        <v>31</v>
      </c>
      <c r="F70" s="980"/>
      <c r="G70" s="1017" t="s">
        <v>31</v>
      </c>
      <c r="H70" s="1017" t="s">
        <v>31</v>
      </c>
      <c r="I70" s="1017" t="s">
        <v>31</v>
      </c>
      <c r="J70" s="1017"/>
      <c r="K70" s="980" t="s">
        <v>31</v>
      </c>
      <c r="L70" s="1019" t="s">
        <v>31</v>
      </c>
      <c r="M70" s="1019" t="s">
        <v>31</v>
      </c>
      <c r="N70" s="1018"/>
    </row>
    <row r="71" spans="1:14" s="202" customFormat="1" ht="8.1" customHeight="1">
      <c r="B71" s="219"/>
      <c r="C71" s="203"/>
      <c r="D71" s="214"/>
      <c r="E71" s="1017"/>
      <c r="F71" s="56"/>
      <c r="G71" s="1017"/>
      <c r="H71" s="1017"/>
      <c r="I71" s="1017"/>
      <c r="J71" s="56"/>
      <c r="K71" s="1017"/>
      <c r="L71" s="1019"/>
      <c r="M71" s="1019"/>
      <c r="N71" s="216"/>
    </row>
    <row r="72" spans="1:14" s="202" customFormat="1" ht="15" customHeight="1">
      <c r="B72" s="219" t="s">
        <v>29</v>
      </c>
      <c r="C72" s="221"/>
      <c r="D72" s="214">
        <v>2021</v>
      </c>
      <c r="E72" s="1017">
        <v>4</v>
      </c>
      <c r="F72" s="1017"/>
      <c r="G72" s="1017">
        <f t="shared" ref="G72:G73" si="28">SUM(H72:I72)</f>
        <v>21</v>
      </c>
      <c r="H72" s="1017">
        <v>1</v>
      </c>
      <c r="I72" s="1017">
        <v>20</v>
      </c>
      <c r="J72" s="1017"/>
      <c r="K72" s="1017">
        <f t="shared" ref="K72:K73" si="29">SUM(L72:M72)</f>
        <v>277</v>
      </c>
      <c r="L72" s="1019">
        <v>140</v>
      </c>
      <c r="M72" s="1019">
        <v>137</v>
      </c>
      <c r="N72" s="1018"/>
    </row>
    <row r="73" spans="1:14" s="202" customFormat="1" ht="15" customHeight="1">
      <c r="B73" s="219"/>
      <c r="C73" s="221"/>
      <c r="D73" s="214">
        <v>2022</v>
      </c>
      <c r="E73" s="1017">
        <v>4</v>
      </c>
      <c r="F73" s="1017"/>
      <c r="G73" s="1017">
        <f t="shared" si="28"/>
        <v>21</v>
      </c>
      <c r="H73" s="1017">
        <v>1</v>
      </c>
      <c r="I73" s="1017">
        <v>20</v>
      </c>
      <c r="J73" s="1017"/>
      <c r="K73" s="1017">
        <f t="shared" si="29"/>
        <v>281</v>
      </c>
      <c r="L73" s="1019">
        <v>140</v>
      </c>
      <c r="M73" s="1019">
        <v>141</v>
      </c>
      <c r="N73" s="1018"/>
    </row>
    <row r="74" spans="1:14" s="202" customFormat="1" ht="15" customHeight="1">
      <c r="B74" s="219"/>
      <c r="C74" s="221"/>
      <c r="D74" s="214">
        <v>2023</v>
      </c>
      <c r="E74" s="1017" t="s">
        <v>31</v>
      </c>
      <c r="F74" s="980"/>
      <c r="G74" s="1017" t="s">
        <v>31</v>
      </c>
      <c r="H74" s="1017" t="s">
        <v>31</v>
      </c>
      <c r="I74" s="1017" t="s">
        <v>31</v>
      </c>
      <c r="J74" s="1017"/>
      <c r="K74" s="980" t="s">
        <v>31</v>
      </c>
      <c r="L74" s="1019" t="s">
        <v>31</v>
      </c>
      <c r="M74" s="1019" t="s">
        <v>31</v>
      </c>
      <c r="N74" s="1018"/>
    </row>
    <row r="75" spans="1:14" s="202" customFormat="1" ht="8.1" customHeight="1">
      <c r="B75" s="219"/>
      <c r="C75" s="203"/>
      <c r="D75" s="214"/>
      <c r="E75" s="1017"/>
      <c r="F75" s="56"/>
      <c r="G75" s="1017"/>
      <c r="H75" s="1017"/>
      <c r="I75" s="1017"/>
      <c r="J75" s="56"/>
      <c r="K75" s="1017"/>
      <c r="L75" s="1019"/>
      <c r="M75" s="1019"/>
      <c r="N75" s="216"/>
    </row>
    <row r="76" spans="1:14" s="202" customFormat="1" ht="15" customHeight="1">
      <c r="B76" s="219" t="s">
        <v>30</v>
      </c>
      <c r="C76" s="221"/>
      <c r="D76" s="214">
        <v>2021</v>
      </c>
      <c r="E76" s="1017">
        <v>7</v>
      </c>
      <c r="G76" s="1017">
        <f t="shared" ref="G76:G77" si="30">SUM(H76:I76)</f>
        <v>61</v>
      </c>
      <c r="H76" s="1017">
        <v>3</v>
      </c>
      <c r="I76" s="1017">
        <v>58</v>
      </c>
      <c r="K76" s="1017">
        <f t="shared" ref="K76:K77" si="31">SUM(L76:M76)</f>
        <v>685</v>
      </c>
      <c r="L76" s="1019">
        <v>352</v>
      </c>
      <c r="M76" s="1019">
        <v>333</v>
      </c>
      <c r="N76" s="1018"/>
    </row>
    <row r="77" spans="1:14" s="202" customFormat="1" ht="15" customHeight="1">
      <c r="B77" s="219"/>
      <c r="C77" s="221"/>
      <c r="D77" s="214">
        <v>2022</v>
      </c>
      <c r="E77" s="1017">
        <v>7</v>
      </c>
      <c r="G77" s="1017">
        <f t="shared" si="30"/>
        <v>61</v>
      </c>
      <c r="H77" s="1017">
        <v>3</v>
      </c>
      <c r="I77" s="1017">
        <v>58</v>
      </c>
      <c r="K77" s="1017">
        <f t="shared" si="31"/>
        <v>613</v>
      </c>
      <c r="L77" s="1019">
        <v>319</v>
      </c>
      <c r="M77" s="1019">
        <v>294</v>
      </c>
      <c r="N77" s="1018"/>
    </row>
    <row r="78" spans="1:14" s="202" customFormat="1" ht="15" customHeight="1">
      <c r="B78" s="219"/>
      <c r="C78" s="221"/>
      <c r="D78" s="214">
        <v>2023</v>
      </c>
      <c r="E78" s="1017" t="s">
        <v>31</v>
      </c>
      <c r="F78" s="980"/>
      <c r="G78" s="1017" t="s">
        <v>31</v>
      </c>
      <c r="H78" s="1017" t="s">
        <v>31</v>
      </c>
      <c r="I78" s="1017" t="s">
        <v>31</v>
      </c>
      <c r="J78" s="1017"/>
      <c r="K78" s="980" t="s">
        <v>31</v>
      </c>
      <c r="L78" s="1019" t="s">
        <v>31</v>
      </c>
      <c r="M78" s="1019" t="s">
        <v>31</v>
      </c>
      <c r="N78" s="1018"/>
    </row>
    <row r="79" spans="1:14" s="202" customFormat="1" ht="8.1" customHeight="1" thickBot="1">
      <c r="A79" s="226"/>
      <c r="B79" s="1020"/>
      <c r="C79" s="228"/>
      <c r="D79" s="229"/>
      <c r="E79" s="230"/>
      <c r="F79" s="230"/>
      <c r="G79" s="230"/>
      <c r="H79" s="230"/>
      <c r="I79" s="230"/>
      <c r="J79" s="230"/>
      <c r="K79" s="230"/>
      <c r="L79" s="228"/>
      <c r="M79" s="1021"/>
      <c r="N79" s="1022"/>
    </row>
    <row r="80" spans="1:14" s="233" customFormat="1" ht="15.75" customHeight="1">
      <c r="A80" s="309"/>
      <c r="B80" s="234"/>
      <c r="D80" s="235"/>
      <c r="E80" s="310"/>
      <c r="F80" s="238"/>
      <c r="G80" s="238"/>
      <c r="H80" s="238"/>
      <c r="I80" s="310"/>
      <c r="J80" s="238"/>
      <c r="K80" s="238"/>
      <c r="M80" s="239"/>
      <c r="N80" s="1023" t="s">
        <v>865</v>
      </c>
    </row>
    <row r="81" spans="2:14" s="233" customFormat="1" ht="15.75" customHeight="1">
      <c r="D81" s="235"/>
      <c r="E81" s="310"/>
      <c r="F81" s="238"/>
      <c r="G81" s="238"/>
      <c r="H81" s="238"/>
      <c r="I81" s="310"/>
      <c r="J81" s="238"/>
      <c r="K81" s="238"/>
      <c r="M81" s="242"/>
      <c r="N81" s="1024" t="s">
        <v>866</v>
      </c>
    </row>
    <row r="82" spans="2:14" s="237" customFormat="1" ht="14.25">
      <c r="B82" s="234" t="s">
        <v>1194</v>
      </c>
      <c r="H82" s="311"/>
      <c r="I82" s="311"/>
    </row>
    <row r="83" spans="2:14" s="237" customFormat="1" ht="14.25">
      <c r="B83" s="244" t="s">
        <v>1348</v>
      </c>
      <c r="H83" s="311"/>
      <c r="I83" s="311"/>
    </row>
    <row r="84" spans="2:14" s="237" customFormat="1" ht="14.25">
      <c r="B84" s="247" t="s">
        <v>1349</v>
      </c>
      <c r="H84" s="311"/>
      <c r="I84" s="311"/>
    </row>
    <row r="85" spans="2:14">
      <c r="B85" s="244" t="s">
        <v>1351</v>
      </c>
    </row>
    <row r="86" spans="2:14">
      <c r="B86" s="247" t="s">
        <v>1350</v>
      </c>
    </row>
    <row r="95" spans="2:14" ht="3.75" customHeight="1"/>
    <row r="102" ht="3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</sheetData>
  <mergeCells count="4">
    <mergeCell ref="G6:I6"/>
    <mergeCell ref="K6:M6"/>
    <mergeCell ref="G7:I7"/>
    <mergeCell ref="K7:M7"/>
  </mergeCells>
  <printOptions horizontalCentered="1"/>
  <pageMargins left="0.39370078740157483" right="0.39370078740157483" top="0.55118110236220474" bottom="0.31496062992125984" header="0.31496062992125984" footer="0.31496062992125984"/>
  <pageSetup paperSize="9"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>
    <tabColor rgb="FF92D050"/>
  </sheetPr>
  <dimension ref="A1:V124"/>
  <sheetViews>
    <sheetView showGridLines="0" view="pageBreakPreview" zoomScaleNormal="100" zoomScaleSheetLayoutView="100" workbookViewId="0">
      <selection activeCell="F88" sqref="F88"/>
    </sheetView>
  </sheetViews>
  <sheetFormatPr defaultColWidth="9.140625" defaultRowHeight="16.5"/>
  <cols>
    <col min="1" max="1" width="1.140625" style="64" customWidth="1"/>
    <col min="2" max="2" width="12" style="64" customWidth="1"/>
    <col min="3" max="3" width="10" style="64" customWidth="1"/>
    <col min="4" max="4" width="11.5703125" style="990" customWidth="1"/>
    <col min="5" max="5" width="14.5703125" style="64" customWidth="1"/>
    <col min="6" max="6" width="1.42578125" style="64" customWidth="1"/>
    <col min="7" max="7" width="11.140625" style="64" customWidth="1"/>
    <col min="8" max="8" width="11.28515625" style="991" customWidth="1"/>
    <col min="9" max="9" width="13.7109375" style="64" customWidth="1"/>
    <col min="10" max="10" width="1.42578125" style="64" customWidth="1"/>
    <col min="11" max="11" width="11.140625" style="64" customWidth="1"/>
    <col min="12" max="12" width="11.28515625" style="64" customWidth="1"/>
    <col min="13" max="13" width="13.7109375" style="64" customWidth="1"/>
    <col min="14" max="14" width="1.140625" style="64" customWidth="1"/>
    <col min="15" max="16384" width="9.140625" style="64"/>
  </cols>
  <sheetData>
    <row r="1" spans="1:14" ht="15" customHeight="1"/>
    <row r="2" spans="1:14">
      <c r="B2" s="992" t="s">
        <v>410</v>
      </c>
      <c r="C2" s="993" t="s">
        <v>1344</v>
      </c>
      <c r="D2" s="994"/>
    </row>
    <row r="3" spans="1:14" ht="15" customHeight="1">
      <c r="B3" s="995" t="s">
        <v>411</v>
      </c>
      <c r="C3" s="996" t="s">
        <v>1345</v>
      </c>
      <c r="D3" s="997"/>
    </row>
    <row r="4" spans="1:14" ht="15" customHeight="1" thickBot="1"/>
    <row r="5" spans="1:14" ht="8.1" customHeight="1" thickTop="1">
      <c r="A5" s="998"/>
      <c r="B5" s="998"/>
      <c r="C5" s="999" t="s">
        <v>57</v>
      </c>
      <c r="D5" s="1000"/>
      <c r="E5" s="998"/>
      <c r="F5" s="998"/>
      <c r="G5" s="999" t="s">
        <v>57</v>
      </c>
      <c r="H5" s="1001"/>
      <c r="I5" s="998"/>
      <c r="J5" s="998"/>
      <c r="K5" s="998"/>
      <c r="L5" s="998"/>
      <c r="M5" s="998"/>
      <c r="N5" s="998"/>
    </row>
    <row r="6" spans="1:14" ht="15.95" customHeight="1">
      <c r="A6" s="66"/>
      <c r="B6" s="67" t="s">
        <v>2</v>
      </c>
      <c r="C6" s="67"/>
      <c r="D6" s="1002" t="s">
        <v>3</v>
      </c>
      <c r="E6" s="1003" t="s">
        <v>344</v>
      </c>
      <c r="F6" s="1003"/>
      <c r="G6" s="1910" t="s">
        <v>372</v>
      </c>
      <c r="H6" s="1910"/>
      <c r="I6" s="1910"/>
      <c r="J6" s="68"/>
      <c r="K6" s="1910" t="s">
        <v>863</v>
      </c>
      <c r="L6" s="1910"/>
      <c r="M6" s="1910"/>
      <c r="N6" s="66"/>
    </row>
    <row r="7" spans="1:14" ht="15.95" customHeight="1">
      <c r="A7" s="66"/>
      <c r="B7" s="74" t="s">
        <v>7</v>
      </c>
      <c r="C7" s="68"/>
      <c r="D7" s="1004" t="s">
        <v>8</v>
      </c>
      <c r="E7" s="1003" t="s">
        <v>375</v>
      </c>
      <c r="F7" s="1005"/>
      <c r="G7" s="1912" t="s">
        <v>376</v>
      </c>
      <c r="H7" s="1912"/>
      <c r="I7" s="1912"/>
      <c r="J7" s="1006"/>
      <c r="K7" s="1912" t="s">
        <v>864</v>
      </c>
      <c r="L7" s="1912"/>
      <c r="M7" s="1912"/>
      <c r="N7" s="1007"/>
    </row>
    <row r="8" spans="1:14" ht="15.95" customHeight="1">
      <c r="A8" s="66"/>
      <c r="B8" s="74"/>
      <c r="C8" s="68"/>
      <c r="D8" s="72"/>
      <c r="E8" s="1005" t="s">
        <v>378</v>
      </c>
      <c r="F8" s="1005"/>
      <c r="G8" s="1003" t="s">
        <v>4</v>
      </c>
      <c r="H8" s="1003" t="s">
        <v>37</v>
      </c>
      <c r="I8" s="1003" t="s">
        <v>38</v>
      </c>
      <c r="J8" s="68"/>
      <c r="K8" s="1003" t="s">
        <v>4</v>
      </c>
      <c r="L8" s="1003" t="s">
        <v>37</v>
      </c>
      <c r="M8" s="1003" t="s">
        <v>38</v>
      </c>
      <c r="N8" s="1008"/>
    </row>
    <row r="9" spans="1:14" ht="15.95" customHeight="1">
      <c r="A9" s="66"/>
      <c r="B9" s="74"/>
      <c r="C9" s="68"/>
      <c r="D9" s="72"/>
      <c r="E9" s="1009" t="s">
        <v>379</v>
      </c>
      <c r="F9" s="1005"/>
      <c r="G9" s="1005" t="s">
        <v>9</v>
      </c>
      <c r="H9" s="1005" t="s">
        <v>39</v>
      </c>
      <c r="I9" s="1005" t="s">
        <v>40</v>
      </c>
      <c r="J9" s="68"/>
      <c r="K9" s="1005" t="s">
        <v>9</v>
      </c>
      <c r="L9" s="1005" t="s">
        <v>39</v>
      </c>
      <c r="M9" s="1005" t="s">
        <v>40</v>
      </c>
      <c r="N9" s="1008"/>
    </row>
    <row r="10" spans="1:14" ht="6.75" customHeight="1">
      <c r="A10" s="1010"/>
      <c r="B10" s="1011"/>
      <c r="C10" s="1011"/>
      <c r="D10" s="1012"/>
      <c r="E10" s="1013"/>
      <c r="F10" s="1013"/>
      <c r="G10" s="1011"/>
      <c r="H10" s="1013"/>
      <c r="I10" s="1011"/>
      <c r="J10" s="1011"/>
      <c r="K10" s="1011"/>
      <c r="L10" s="1011"/>
      <c r="M10" s="1011"/>
      <c r="N10" s="1010"/>
    </row>
    <row r="11" spans="1:14" ht="6.75" customHeight="1">
      <c r="A11" s="66"/>
      <c r="B11" s="68"/>
      <c r="C11" s="1014" t="s">
        <v>57</v>
      </c>
      <c r="D11" s="72"/>
      <c r="E11" s="1015"/>
      <c r="F11" s="1015"/>
      <c r="G11" s="68"/>
      <c r="H11" s="1015"/>
      <c r="I11" s="68"/>
      <c r="J11" s="68"/>
      <c r="K11" s="68"/>
      <c r="L11" s="68"/>
      <c r="M11" s="68"/>
      <c r="N11" s="1016"/>
    </row>
    <row r="12" spans="1:14" s="202" customFormat="1" ht="15" customHeight="1">
      <c r="B12" s="207" t="s">
        <v>14</v>
      </c>
      <c r="C12" s="208"/>
      <c r="D12" s="209">
        <v>2021</v>
      </c>
      <c r="E12" s="211">
        <f>SUM(E16,E20,E24,E28,E32,E36,E40,E44,E48,E52,E56,E60,E64,E68,E72,E76,)</f>
        <v>280</v>
      </c>
      <c r="F12" s="211"/>
      <c r="G12" s="211">
        <f>SUM(G16,G20,G24,G28,G32,G36,G40,G44,G48,G52,G56,G60,G64,G68,G72,G76,)</f>
        <v>797</v>
      </c>
      <c r="H12" s="211">
        <f>SUM(H16,H20,H24,H28,H32,H36,H40,H44,H48,H52,H56,H60,H64,H68,H72,H76,)</f>
        <v>27</v>
      </c>
      <c r="I12" s="211">
        <f>SUM(I16,I20,I24,I28,I32,I36,I40,I44,I48,I52,I56,I60,I64,I68,I72,I76,)</f>
        <v>770</v>
      </c>
      <c r="J12" s="211"/>
      <c r="K12" s="211">
        <f>SUM(K16,K20,K24,K28,K32,K36,K40,K44,K48,K52,K56,K60,K64,K68,K72,K76,)</f>
        <v>4088</v>
      </c>
      <c r="L12" s="211">
        <f>SUM(L16,L20,L24,L28,L32,L36,L40,L44,L48,L52,L56,L60,L64,L68,L72,L76,)</f>
        <v>2196</v>
      </c>
      <c r="M12" s="211">
        <f>SUM(M16,M20,M24,M28,M32,M36,M40,M44,M48,M52,M56,M60,M64,M68,M72,M76,)</f>
        <v>1892</v>
      </c>
      <c r="N12" s="224"/>
    </row>
    <row r="13" spans="1:14" s="202" customFormat="1" ht="15" customHeight="1">
      <c r="B13" s="207"/>
      <c r="C13" s="208"/>
      <c r="D13" s="209">
        <v>2022</v>
      </c>
      <c r="E13" s="211">
        <f>SUM(E17,E21,E25,E29,E33,E37,E41,E45,E49,E53,E57,E61,E65,E69,E73,E77,)</f>
        <v>303</v>
      </c>
      <c r="F13" s="211"/>
      <c r="G13" s="211">
        <f t="shared" ref="G13:I13" si="0">SUM(G17,G21,G25,G29,G33,G37,G41,G45,G49,G53,G57,G61,G65,G69,G73,G77,)</f>
        <v>862</v>
      </c>
      <c r="H13" s="211">
        <f t="shared" si="0"/>
        <v>22</v>
      </c>
      <c r="I13" s="211">
        <f t="shared" si="0"/>
        <v>840</v>
      </c>
      <c r="J13" s="211"/>
      <c r="K13" s="211">
        <f t="shared" ref="K13:M13" si="1">SUM(K17,K21,K25,K29,K33,K37,K41,K45,K49,K53,K57,K61,K65,K69,K73,K77,)</f>
        <v>4180</v>
      </c>
      <c r="L13" s="211">
        <f t="shared" si="1"/>
        <v>2176</v>
      </c>
      <c r="M13" s="211">
        <f t="shared" si="1"/>
        <v>2004</v>
      </c>
      <c r="N13" s="224"/>
    </row>
    <row r="14" spans="1:14" s="202" customFormat="1" ht="15" customHeight="1">
      <c r="B14" s="207"/>
      <c r="C14" s="208"/>
      <c r="D14" s="209">
        <v>2023</v>
      </c>
      <c r="E14" s="211">
        <f t="shared" ref="E14" si="2">SUM(E18,E22,E26,E30,E34,E38,E42,E46,E50,E54,E58,E62,E66,E70,E74,E78,)</f>
        <v>340</v>
      </c>
      <c r="F14" s="211"/>
      <c r="G14" s="211">
        <f t="shared" ref="G14:I14" si="3">SUM(G18,G22,G26,G30,G34,G38,G42,G46,G50,G54,G58,G62,G66,G70,G74,G78,)</f>
        <v>1192</v>
      </c>
      <c r="H14" s="211">
        <f t="shared" si="3"/>
        <v>41</v>
      </c>
      <c r="I14" s="211">
        <f t="shared" si="3"/>
        <v>1151</v>
      </c>
      <c r="J14" s="211"/>
      <c r="K14" s="211">
        <f t="shared" ref="K14:M14" si="4">SUM(K18,K22,K26,K30,K34,K38,K42,K46,K50,K54,K58,K62,K66,K70,K74,K78,)</f>
        <v>10689</v>
      </c>
      <c r="L14" s="211">
        <f t="shared" si="4"/>
        <v>5415</v>
      </c>
      <c r="M14" s="211">
        <f t="shared" si="4"/>
        <v>5274</v>
      </c>
      <c r="N14" s="224"/>
    </row>
    <row r="15" spans="1:14" s="202" customFormat="1" ht="8.1" customHeight="1">
      <c r="B15" s="207"/>
      <c r="C15" s="208"/>
      <c r="D15" s="214"/>
      <c r="E15" s="980"/>
      <c r="F15" s="1017"/>
      <c r="G15" s="980"/>
      <c r="H15" s="980"/>
      <c r="I15" s="980"/>
      <c r="J15" s="1017"/>
      <c r="K15" s="980"/>
      <c r="L15" s="980"/>
      <c r="M15" s="980"/>
      <c r="N15" s="307"/>
    </row>
    <row r="16" spans="1:14" s="202" customFormat="1" ht="15" customHeight="1">
      <c r="B16" s="219" t="s">
        <v>15</v>
      </c>
      <c r="C16" s="215"/>
      <c r="D16" s="214">
        <v>2021</v>
      </c>
      <c r="E16" s="980" t="s">
        <v>31</v>
      </c>
      <c r="F16" s="1017"/>
      <c r="G16" s="980" t="s">
        <v>31</v>
      </c>
      <c r="H16" s="980" t="s">
        <v>31</v>
      </c>
      <c r="I16" s="980" t="s">
        <v>31</v>
      </c>
      <c r="J16" s="1017"/>
      <c r="K16" s="980" t="s">
        <v>31</v>
      </c>
      <c r="L16" s="980" t="s">
        <v>31</v>
      </c>
      <c r="M16" s="980" t="s">
        <v>31</v>
      </c>
      <c r="N16" s="216"/>
    </row>
    <row r="17" spans="2:14" s="202" customFormat="1" ht="15" customHeight="1">
      <c r="B17" s="219"/>
      <c r="C17" s="215"/>
      <c r="D17" s="214">
        <v>2022</v>
      </c>
      <c r="E17" s="980" t="s">
        <v>31</v>
      </c>
      <c r="F17" s="1017"/>
      <c r="G17" s="980" t="s">
        <v>31</v>
      </c>
      <c r="H17" s="980" t="s">
        <v>31</v>
      </c>
      <c r="I17" s="980" t="s">
        <v>31</v>
      </c>
      <c r="J17" s="1017"/>
      <c r="K17" s="980" t="s">
        <v>31</v>
      </c>
      <c r="L17" s="980" t="s">
        <v>31</v>
      </c>
      <c r="M17" s="980" t="s">
        <v>31</v>
      </c>
      <c r="N17" s="216"/>
    </row>
    <row r="18" spans="2:14" s="202" customFormat="1" ht="15" customHeight="1">
      <c r="B18" s="219"/>
      <c r="C18" s="215"/>
      <c r="D18" s="214">
        <v>2023</v>
      </c>
      <c r="E18" s="980" t="s">
        <v>31</v>
      </c>
      <c r="F18" s="1017"/>
      <c r="G18" s="980" t="s">
        <v>31</v>
      </c>
      <c r="H18" s="980" t="s">
        <v>31</v>
      </c>
      <c r="I18" s="980" t="s">
        <v>31</v>
      </c>
      <c r="J18" s="1017"/>
      <c r="K18" s="980" t="s">
        <v>31</v>
      </c>
      <c r="L18" s="980" t="s">
        <v>31</v>
      </c>
      <c r="M18" s="980" t="s">
        <v>31</v>
      </c>
      <c r="N18" s="216"/>
    </row>
    <row r="19" spans="2:14" s="202" customFormat="1" ht="8.1" customHeight="1">
      <c r="B19" s="219"/>
      <c r="C19" s="215"/>
      <c r="D19" s="214"/>
      <c r="E19" s="980"/>
      <c r="F19" s="1017"/>
      <c r="G19" s="980"/>
      <c r="H19" s="980"/>
      <c r="I19" s="980"/>
      <c r="J19" s="1017"/>
      <c r="K19" s="980"/>
      <c r="L19" s="980"/>
      <c r="M19" s="980"/>
      <c r="N19" s="216"/>
    </row>
    <row r="20" spans="2:14" s="202" customFormat="1" ht="15" customHeight="1">
      <c r="B20" s="219" t="s">
        <v>16</v>
      </c>
      <c r="C20" s="215"/>
      <c r="D20" s="214">
        <v>2021</v>
      </c>
      <c r="E20" s="980" t="s">
        <v>31</v>
      </c>
      <c r="F20" s="1017"/>
      <c r="G20" s="980" t="s">
        <v>31</v>
      </c>
      <c r="H20" s="980" t="s">
        <v>31</v>
      </c>
      <c r="I20" s="980" t="s">
        <v>31</v>
      </c>
      <c r="J20" s="1017"/>
      <c r="K20" s="980" t="s">
        <v>31</v>
      </c>
      <c r="L20" s="980" t="s">
        <v>31</v>
      </c>
      <c r="M20" s="980" t="s">
        <v>31</v>
      </c>
      <c r="N20" s="216"/>
    </row>
    <row r="21" spans="2:14" s="202" customFormat="1" ht="15" customHeight="1">
      <c r="B21" s="219"/>
      <c r="C21" s="215"/>
      <c r="D21" s="214">
        <v>2022</v>
      </c>
      <c r="E21" s="980" t="s">
        <v>31</v>
      </c>
      <c r="F21" s="1017"/>
      <c r="G21" s="980" t="s">
        <v>31</v>
      </c>
      <c r="H21" s="980" t="s">
        <v>31</v>
      </c>
      <c r="I21" s="980" t="s">
        <v>31</v>
      </c>
      <c r="J21" s="1017"/>
      <c r="K21" s="980" t="s">
        <v>31</v>
      </c>
      <c r="L21" s="980" t="s">
        <v>31</v>
      </c>
      <c r="M21" s="980" t="s">
        <v>31</v>
      </c>
      <c r="N21" s="216"/>
    </row>
    <row r="22" spans="2:14" s="202" customFormat="1" ht="15" customHeight="1">
      <c r="B22" s="219"/>
      <c r="C22" s="215"/>
      <c r="D22" s="214">
        <v>2023</v>
      </c>
      <c r="E22" s="980" t="s">
        <v>31</v>
      </c>
      <c r="F22" s="1017"/>
      <c r="G22" s="980" t="s">
        <v>31</v>
      </c>
      <c r="H22" s="980" t="s">
        <v>31</v>
      </c>
      <c r="I22" s="980" t="s">
        <v>31</v>
      </c>
      <c r="J22" s="1017"/>
      <c r="K22" s="980" t="s">
        <v>31</v>
      </c>
      <c r="L22" s="980" t="s">
        <v>31</v>
      </c>
      <c r="M22" s="980" t="s">
        <v>31</v>
      </c>
      <c r="N22" s="216"/>
    </row>
    <row r="23" spans="2:14" s="202" customFormat="1" ht="8.1" customHeight="1">
      <c r="B23" s="219"/>
      <c r="C23" s="215"/>
      <c r="D23" s="214"/>
      <c r="E23" s="980"/>
      <c r="F23" s="1017"/>
      <c r="G23" s="980"/>
      <c r="H23" s="980"/>
      <c r="I23" s="980"/>
      <c r="J23" s="1017"/>
      <c r="K23" s="980"/>
      <c r="L23" s="980"/>
      <c r="M23" s="980"/>
      <c r="N23" s="216"/>
    </row>
    <row r="24" spans="2:14" s="202" customFormat="1" ht="15" customHeight="1">
      <c r="B24" s="219" t="s">
        <v>17</v>
      </c>
      <c r="C24" s="215"/>
      <c r="D24" s="214">
        <v>2021</v>
      </c>
      <c r="E24" s="980" t="s">
        <v>31</v>
      </c>
      <c r="F24" s="1017"/>
      <c r="G24" s="980" t="s">
        <v>31</v>
      </c>
      <c r="H24" s="980" t="s">
        <v>31</v>
      </c>
      <c r="I24" s="980" t="s">
        <v>31</v>
      </c>
      <c r="J24" s="1017"/>
      <c r="K24" s="980" t="s">
        <v>31</v>
      </c>
      <c r="L24" s="980" t="s">
        <v>31</v>
      </c>
      <c r="M24" s="980" t="s">
        <v>31</v>
      </c>
      <c r="N24" s="216"/>
    </row>
    <row r="25" spans="2:14" s="202" customFormat="1" ht="15" customHeight="1">
      <c r="B25" s="219"/>
      <c r="C25" s="215"/>
      <c r="D25" s="214">
        <v>2022</v>
      </c>
      <c r="E25" s="980" t="s">
        <v>31</v>
      </c>
      <c r="F25" s="1017"/>
      <c r="G25" s="980" t="s">
        <v>31</v>
      </c>
      <c r="H25" s="980" t="s">
        <v>31</v>
      </c>
      <c r="I25" s="980" t="s">
        <v>31</v>
      </c>
      <c r="J25" s="1017"/>
      <c r="K25" s="980" t="s">
        <v>31</v>
      </c>
      <c r="L25" s="980" t="s">
        <v>31</v>
      </c>
      <c r="M25" s="980" t="s">
        <v>31</v>
      </c>
      <c r="N25" s="216"/>
    </row>
    <row r="26" spans="2:14" s="202" customFormat="1" ht="15" customHeight="1">
      <c r="B26" s="219"/>
      <c r="C26" s="215"/>
      <c r="D26" s="214">
        <v>2023</v>
      </c>
      <c r="E26" s="980" t="s">
        <v>31</v>
      </c>
      <c r="F26" s="1017"/>
      <c r="G26" s="980" t="s">
        <v>31</v>
      </c>
      <c r="H26" s="980" t="s">
        <v>31</v>
      </c>
      <c r="I26" s="980" t="s">
        <v>31</v>
      </c>
      <c r="J26" s="1017"/>
      <c r="K26" s="980" t="s">
        <v>31</v>
      </c>
      <c r="L26" s="980" t="s">
        <v>31</v>
      </c>
      <c r="M26" s="980" t="s">
        <v>31</v>
      </c>
      <c r="N26" s="216"/>
    </row>
    <row r="27" spans="2:14" s="202" customFormat="1" ht="8.1" customHeight="1">
      <c r="B27" s="219"/>
      <c r="C27" s="215"/>
      <c r="D27" s="214"/>
      <c r="E27" s="980"/>
      <c r="F27" s="1017"/>
      <c r="G27" s="980"/>
      <c r="H27" s="980"/>
      <c r="I27" s="980"/>
      <c r="J27" s="1017"/>
      <c r="K27" s="980"/>
      <c r="L27" s="980"/>
      <c r="M27" s="980"/>
      <c r="N27" s="216"/>
    </row>
    <row r="28" spans="2:14" s="202" customFormat="1" ht="15" customHeight="1">
      <c r="B28" s="219" t="s">
        <v>18</v>
      </c>
      <c r="C28" s="221"/>
      <c r="D28" s="214">
        <v>2021</v>
      </c>
      <c r="E28" s="980" t="s">
        <v>31</v>
      </c>
      <c r="F28" s="1017"/>
      <c r="G28" s="980" t="s">
        <v>31</v>
      </c>
      <c r="H28" s="980" t="s">
        <v>31</v>
      </c>
      <c r="I28" s="980" t="s">
        <v>31</v>
      </c>
      <c r="J28" s="1017"/>
      <c r="K28" s="980" t="s">
        <v>31</v>
      </c>
      <c r="L28" s="980" t="s">
        <v>31</v>
      </c>
      <c r="M28" s="980" t="s">
        <v>31</v>
      </c>
      <c r="N28" s="1018"/>
    </row>
    <row r="29" spans="2:14" s="202" customFormat="1" ht="15" customHeight="1">
      <c r="B29" s="219"/>
      <c r="C29" s="221"/>
      <c r="D29" s="214">
        <v>2022</v>
      </c>
      <c r="E29" s="980" t="s">
        <v>31</v>
      </c>
      <c r="F29" s="1017"/>
      <c r="G29" s="980" t="s">
        <v>31</v>
      </c>
      <c r="H29" s="980" t="s">
        <v>31</v>
      </c>
      <c r="I29" s="980" t="s">
        <v>31</v>
      </c>
      <c r="J29" s="1017"/>
      <c r="K29" s="980" t="s">
        <v>31</v>
      </c>
      <c r="L29" s="980" t="s">
        <v>31</v>
      </c>
      <c r="M29" s="980" t="s">
        <v>31</v>
      </c>
      <c r="N29" s="1018"/>
    </row>
    <row r="30" spans="2:14" s="202" customFormat="1" ht="15" customHeight="1">
      <c r="B30" s="219"/>
      <c r="C30" s="221"/>
      <c r="D30" s="214">
        <v>2023</v>
      </c>
      <c r="E30" s="980" t="s">
        <v>31</v>
      </c>
      <c r="F30" s="1017"/>
      <c r="G30" s="980" t="s">
        <v>31</v>
      </c>
      <c r="H30" s="980" t="s">
        <v>31</v>
      </c>
      <c r="I30" s="980" t="s">
        <v>31</v>
      </c>
      <c r="J30" s="1017"/>
      <c r="K30" s="980" t="s">
        <v>31</v>
      </c>
      <c r="L30" s="980" t="s">
        <v>31</v>
      </c>
      <c r="M30" s="980" t="s">
        <v>31</v>
      </c>
      <c r="N30" s="1018"/>
    </row>
    <row r="31" spans="2:14" s="202" customFormat="1" ht="8.1" customHeight="1">
      <c r="B31" s="219"/>
      <c r="C31" s="221"/>
      <c r="D31" s="214"/>
      <c r="E31" s="56"/>
      <c r="F31" s="56"/>
      <c r="G31" s="1017"/>
      <c r="H31" s="442"/>
      <c r="I31" s="56"/>
      <c r="J31" s="56"/>
      <c r="K31" s="1017"/>
      <c r="L31" s="56"/>
      <c r="M31" s="56"/>
      <c r="N31" s="1018"/>
    </row>
    <row r="32" spans="2:14" s="202" customFormat="1" ht="15" customHeight="1">
      <c r="B32" s="219" t="s">
        <v>19</v>
      </c>
      <c r="C32" s="203"/>
      <c r="D32" s="214">
        <v>2021</v>
      </c>
      <c r="E32" s="980">
        <v>35</v>
      </c>
      <c r="F32" s="1017"/>
      <c r="G32" s="1017">
        <f>SUM(H32:I32)</f>
        <v>136</v>
      </c>
      <c r="H32" s="980">
        <v>4</v>
      </c>
      <c r="I32" s="980">
        <v>132</v>
      </c>
      <c r="J32" s="1017"/>
      <c r="K32" s="1017">
        <f>SUM(L32:M32)</f>
        <v>913</v>
      </c>
      <c r="L32" s="980">
        <v>483</v>
      </c>
      <c r="M32" s="980">
        <v>430</v>
      </c>
      <c r="N32" s="216"/>
    </row>
    <row r="33" spans="2:22" s="202" customFormat="1" ht="15" customHeight="1">
      <c r="B33" s="219"/>
      <c r="C33" s="203"/>
      <c r="D33" s="214">
        <v>2022</v>
      </c>
      <c r="E33" s="980">
        <v>45</v>
      </c>
      <c r="F33" s="1017"/>
      <c r="G33" s="1017">
        <f t="shared" ref="G33:G34" si="5">SUM(H33:I33)</f>
        <v>154</v>
      </c>
      <c r="H33" s="980">
        <v>6</v>
      </c>
      <c r="I33" s="980">
        <v>148</v>
      </c>
      <c r="J33" s="1017"/>
      <c r="K33" s="1017">
        <f t="shared" ref="K33:K34" si="6">SUM(L33:M33)</f>
        <v>1195</v>
      </c>
      <c r="L33" s="980">
        <v>642</v>
      </c>
      <c r="M33" s="980">
        <v>553</v>
      </c>
      <c r="N33" s="216"/>
    </row>
    <row r="34" spans="2:22" s="202" customFormat="1" ht="15" customHeight="1">
      <c r="B34" s="219"/>
      <c r="C34" s="203"/>
      <c r="D34" s="214">
        <v>2023</v>
      </c>
      <c r="E34" s="980">
        <v>44</v>
      </c>
      <c r="F34" s="1017"/>
      <c r="G34" s="1017">
        <f t="shared" si="5"/>
        <v>161</v>
      </c>
      <c r="H34" s="980">
        <v>4</v>
      </c>
      <c r="I34" s="980">
        <v>157</v>
      </c>
      <c r="J34" s="1017"/>
      <c r="K34" s="1017">
        <f t="shared" si="6"/>
        <v>1172</v>
      </c>
      <c r="L34" s="980">
        <v>617</v>
      </c>
      <c r="M34" s="980">
        <v>555</v>
      </c>
      <c r="N34" s="216"/>
    </row>
    <row r="35" spans="2:22" s="202" customFormat="1" ht="8.1" customHeight="1">
      <c r="B35" s="219"/>
      <c r="C35" s="203"/>
      <c r="D35" s="214"/>
      <c r="E35" s="56"/>
      <c r="F35" s="56"/>
      <c r="G35" s="1017"/>
      <c r="H35" s="56"/>
      <c r="I35" s="56"/>
      <c r="J35" s="56"/>
      <c r="K35" s="1017"/>
      <c r="L35" s="56"/>
      <c r="M35" s="56"/>
      <c r="N35" s="216"/>
    </row>
    <row r="36" spans="2:22" s="202" customFormat="1" ht="15" customHeight="1">
      <c r="B36" s="219" t="s">
        <v>20</v>
      </c>
      <c r="C36" s="203"/>
      <c r="D36" s="214">
        <v>2021</v>
      </c>
      <c r="E36" s="980">
        <v>2</v>
      </c>
      <c r="F36" s="1017"/>
      <c r="G36" s="1017">
        <f>SUM(H36:I36)</f>
        <v>13</v>
      </c>
      <c r="H36" s="980">
        <v>1</v>
      </c>
      <c r="I36" s="980">
        <v>12</v>
      </c>
      <c r="J36" s="1017"/>
      <c r="K36" s="1017">
        <f>SUM(L36:M36)</f>
        <v>64</v>
      </c>
      <c r="L36" s="980">
        <v>33</v>
      </c>
      <c r="M36" s="980">
        <v>31</v>
      </c>
      <c r="N36" s="216"/>
    </row>
    <row r="37" spans="2:22" s="202" customFormat="1" ht="15" customHeight="1">
      <c r="B37" s="219"/>
      <c r="C37" s="203"/>
      <c r="D37" s="214">
        <v>2022</v>
      </c>
      <c r="E37" s="980">
        <v>2</v>
      </c>
      <c r="F37" s="1017"/>
      <c r="G37" s="1017">
        <f t="shared" ref="G37:G38" si="7">SUM(H37:I37)</f>
        <v>22</v>
      </c>
      <c r="H37" s="980">
        <v>1</v>
      </c>
      <c r="I37" s="980">
        <v>21</v>
      </c>
      <c r="J37" s="1017"/>
      <c r="K37" s="1017">
        <f t="shared" ref="K37:K38" si="8">SUM(L37:M37)</f>
        <v>64</v>
      </c>
      <c r="L37" s="980">
        <v>33</v>
      </c>
      <c r="M37" s="980">
        <v>31</v>
      </c>
      <c r="N37" s="216"/>
    </row>
    <row r="38" spans="2:22" s="202" customFormat="1" ht="15" customHeight="1">
      <c r="B38" s="219"/>
      <c r="C38" s="203"/>
      <c r="D38" s="214">
        <v>2023</v>
      </c>
      <c r="E38" s="980">
        <v>8</v>
      </c>
      <c r="F38" s="1017"/>
      <c r="G38" s="1017">
        <f t="shared" si="7"/>
        <v>26</v>
      </c>
      <c r="H38" s="980">
        <v>2</v>
      </c>
      <c r="I38" s="980">
        <v>24</v>
      </c>
      <c r="J38" s="1017"/>
      <c r="K38" s="1017">
        <f t="shared" si="8"/>
        <v>218</v>
      </c>
      <c r="L38" s="980">
        <v>118</v>
      </c>
      <c r="M38" s="980">
        <v>100</v>
      </c>
      <c r="N38" s="216"/>
    </row>
    <row r="39" spans="2:22" s="202" customFormat="1" ht="8.1" customHeight="1">
      <c r="B39" s="219"/>
      <c r="C39" s="203"/>
      <c r="D39" s="214"/>
      <c r="E39" s="980"/>
      <c r="F39" s="1017"/>
      <c r="G39" s="980"/>
      <c r="H39" s="980"/>
      <c r="I39" s="980"/>
      <c r="J39" s="1017"/>
      <c r="K39" s="980"/>
      <c r="L39" s="980"/>
      <c r="M39" s="980"/>
      <c r="N39" s="216"/>
    </row>
    <row r="40" spans="2:22" s="202" customFormat="1" ht="15" customHeight="1">
      <c r="B40" s="219" t="s">
        <v>21</v>
      </c>
      <c r="C40" s="203"/>
      <c r="D40" s="214">
        <v>2021</v>
      </c>
      <c r="E40" s="980" t="s">
        <v>31</v>
      </c>
      <c r="F40" s="1017"/>
      <c r="G40" s="980" t="s">
        <v>31</v>
      </c>
      <c r="H40" s="980" t="s">
        <v>31</v>
      </c>
      <c r="I40" s="980" t="s">
        <v>31</v>
      </c>
      <c r="J40" s="1017"/>
      <c r="K40" s="980" t="s">
        <v>31</v>
      </c>
      <c r="L40" s="980" t="s">
        <v>31</v>
      </c>
      <c r="M40" s="980" t="s">
        <v>31</v>
      </c>
      <c r="N40" s="216"/>
    </row>
    <row r="41" spans="2:22" s="202" customFormat="1" ht="15" customHeight="1">
      <c r="B41" s="219"/>
      <c r="C41" s="203"/>
      <c r="D41" s="214">
        <v>2022</v>
      </c>
      <c r="E41" s="980" t="s">
        <v>31</v>
      </c>
      <c r="F41" s="1017"/>
      <c r="G41" s="980" t="s">
        <v>31</v>
      </c>
      <c r="H41" s="980" t="s">
        <v>31</v>
      </c>
      <c r="I41" s="980" t="s">
        <v>31</v>
      </c>
      <c r="J41" s="1017"/>
      <c r="K41" s="980" t="s">
        <v>31</v>
      </c>
      <c r="L41" s="980" t="s">
        <v>31</v>
      </c>
      <c r="M41" s="980" t="s">
        <v>31</v>
      </c>
      <c r="N41" s="216"/>
    </row>
    <row r="42" spans="2:22" s="202" customFormat="1" ht="15" customHeight="1">
      <c r="B42" s="219"/>
      <c r="C42" s="203"/>
      <c r="D42" s="214">
        <v>2023</v>
      </c>
      <c r="E42" s="980" t="s">
        <v>31</v>
      </c>
      <c r="F42" s="1017"/>
      <c r="G42" s="980" t="s">
        <v>31</v>
      </c>
      <c r="H42" s="980" t="s">
        <v>31</v>
      </c>
      <c r="I42" s="980" t="s">
        <v>31</v>
      </c>
      <c r="J42" s="1017"/>
      <c r="K42" s="980" t="s">
        <v>31</v>
      </c>
      <c r="L42" s="980" t="s">
        <v>31</v>
      </c>
      <c r="M42" s="980" t="s">
        <v>31</v>
      </c>
      <c r="N42" s="216"/>
    </row>
    <row r="43" spans="2:22" s="202" customFormat="1" ht="8.1" customHeight="1">
      <c r="B43" s="219"/>
      <c r="C43" s="203"/>
      <c r="D43" s="214"/>
      <c r="E43" s="56"/>
      <c r="F43" s="56"/>
      <c r="G43" s="1017"/>
      <c r="H43" s="56"/>
      <c r="I43" s="56"/>
      <c r="J43" s="56"/>
      <c r="K43" s="1017"/>
      <c r="L43" s="56"/>
      <c r="M43" s="56"/>
      <c r="N43" s="216"/>
    </row>
    <row r="44" spans="2:22" s="202" customFormat="1" ht="15" customHeight="1">
      <c r="B44" s="219" t="s">
        <v>22</v>
      </c>
      <c r="C44" s="203"/>
      <c r="D44" s="214">
        <v>2021</v>
      </c>
      <c r="E44" s="980">
        <v>15</v>
      </c>
      <c r="F44" s="1017"/>
      <c r="G44" s="1017">
        <f>SUM(H44:I44)</f>
        <v>40</v>
      </c>
      <c r="H44" s="980">
        <v>1</v>
      </c>
      <c r="I44" s="980">
        <v>39</v>
      </c>
      <c r="J44" s="1017"/>
      <c r="K44" s="1017">
        <f>SUM(L44:M44)</f>
        <v>430</v>
      </c>
      <c r="L44" s="980">
        <v>226</v>
      </c>
      <c r="M44" s="980">
        <v>204</v>
      </c>
      <c r="N44" s="216"/>
    </row>
    <row r="45" spans="2:22" s="202" customFormat="1" ht="15" customHeight="1">
      <c r="B45" s="219"/>
      <c r="C45" s="203"/>
      <c r="D45" s="214">
        <v>2022</v>
      </c>
      <c r="E45" s="980">
        <v>14</v>
      </c>
      <c r="F45" s="1017"/>
      <c r="G45" s="1017">
        <f t="shared" ref="G45:G46" si="9">SUM(H45:I45)</f>
        <v>75</v>
      </c>
      <c r="H45" s="980" t="s">
        <v>31</v>
      </c>
      <c r="I45" s="980">
        <v>75</v>
      </c>
      <c r="J45" s="1017"/>
      <c r="K45" s="1017">
        <f t="shared" ref="K45:K46" si="10">SUM(L45:M45)</f>
        <v>430</v>
      </c>
      <c r="L45" s="980">
        <v>212</v>
      </c>
      <c r="M45" s="980">
        <v>218</v>
      </c>
      <c r="N45" s="216"/>
    </row>
    <row r="46" spans="2:22" s="202" customFormat="1" ht="15" customHeight="1">
      <c r="B46" s="219"/>
      <c r="C46" s="203"/>
      <c r="D46" s="214">
        <v>2023</v>
      </c>
      <c r="E46" s="980">
        <v>15</v>
      </c>
      <c r="F46" s="1017"/>
      <c r="G46" s="1017">
        <f t="shared" si="9"/>
        <v>77</v>
      </c>
      <c r="H46" s="980">
        <v>1</v>
      </c>
      <c r="I46" s="980">
        <v>76</v>
      </c>
      <c r="J46" s="1017"/>
      <c r="K46" s="1017">
        <f t="shared" si="10"/>
        <v>427</v>
      </c>
      <c r="L46" s="980">
        <v>189</v>
      </c>
      <c r="M46" s="980">
        <v>238</v>
      </c>
      <c r="N46" s="216"/>
    </row>
    <row r="47" spans="2:22" s="202" customFormat="1" ht="8.1" customHeight="1">
      <c r="B47" s="219"/>
      <c r="C47" s="203"/>
      <c r="D47" s="214"/>
      <c r="E47" s="980"/>
      <c r="F47" s="1017"/>
      <c r="G47" s="980"/>
      <c r="H47" s="980"/>
      <c r="I47" s="980"/>
      <c r="J47" s="1017"/>
      <c r="K47" s="980"/>
      <c r="L47" s="980"/>
      <c r="M47" s="980"/>
      <c r="N47" s="216"/>
      <c r="O47" s="225"/>
      <c r="P47" s="225"/>
      <c r="Q47" s="225"/>
      <c r="R47" s="225"/>
      <c r="S47" s="225"/>
      <c r="T47" s="225"/>
      <c r="U47" s="225"/>
      <c r="V47" s="225"/>
    </row>
    <row r="48" spans="2:22" s="202" customFormat="1" ht="15" customHeight="1">
      <c r="B48" s="219" t="s">
        <v>23</v>
      </c>
      <c r="C48" s="221"/>
      <c r="D48" s="214">
        <v>2021</v>
      </c>
      <c r="E48" s="1017">
        <v>1</v>
      </c>
      <c r="F48" s="1017"/>
      <c r="G48" s="1017">
        <f>SUM(H48:I48)</f>
        <v>5</v>
      </c>
      <c r="H48" s="980" t="s">
        <v>31</v>
      </c>
      <c r="I48" s="1017">
        <v>5</v>
      </c>
      <c r="J48" s="1017"/>
      <c r="K48" s="1017">
        <f>SUM(L48:M48)</f>
        <v>26</v>
      </c>
      <c r="L48" s="1019">
        <v>16</v>
      </c>
      <c r="M48" s="1019">
        <v>10</v>
      </c>
      <c r="N48" s="1018"/>
    </row>
    <row r="49" spans="2:14" s="202" customFormat="1" ht="15" customHeight="1">
      <c r="B49" s="219"/>
      <c r="C49" s="221"/>
      <c r="D49" s="214">
        <v>2022</v>
      </c>
      <c r="E49" s="1017">
        <v>1</v>
      </c>
      <c r="F49" s="1017"/>
      <c r="G49" s="1017">
        <f t="shared" ref="G49:G50" si="11">SUM(H49:I49)</f>
        <v>15</v>
      </c>
      <c r="H49" s="980" t="s">
        <v>31</v>
      </c>
      <c r="I49" s="1017">
        <v>15</v>
      </c>
      <c r="J49" s="1017"/>
      <c r="K49" s="1017">
        <f t="shared" ref="K49:K50" si="12">SUM(L49:M49)</f>
        <v>74</v>
      </c>
      <c r="L49" s="1019">
        <v>39</v>
      </c>
      <c r="M49" s="1019">
        <v>35</v>
      </c>
      <c r="N49" s="1018"/>
    </row>
    <row r="50" spans="2:14" s="202" customFormat="1" ht="15" customHeight="1">
      <c r="B50" s="219"/>
      <c r="C50" s="221"/>
      <c r="D50" s="214">
        <v>2023</v>
      </c>
      <c r="E50" s="1017">
        <v>1</v>
      </c>
      <c r="F50" s="1017"/>
      <c r="G50" s="1017">
        <f t="shared" si="11"/>
        <v>10</v>
      </c>
      <c r="H50" s="980" t="s">
        <v>31</v>
      </c>
      <c r="I50" s="1017">
        <v>10</v>
      </c>
      <c r="J50" s="1017"/>
      <c r="K50" s="1017">
        <f t="shared" si="12"/>
        <v>28</v>
      </c>
      <c r="L50" s="1019">
        <v>16</v>
      </c>
      <c r="M50" s="1019">
        <v>12</v>
      </c>
      <c r="N50" s="1018"/>
    </row>
    <row r="51" spans="2:14" s="202" customFormat="1" ht="8.1" customHeight="1">
      <c r="B51" s="219"/>
      <c r="C51" s="221"/>
      <c r="D51" s="214"/>
      <c r="E51" s="56"/>
      <c r="F51" s="56"/>
      <c r="G51" s="1017"/>
      <c r="H51" s="56"/>
      <c r="I51" s="56"/>
      <c r="J51" s="56"/>
      <c r="K51" s="1017"/>
      <c r="L51" s="56"/>
      <c r="M51" s="56"/>
      <c r="N51" s="1018"/>
    </row>
    <row r="52" spans="2:14" s="202" customFormat="1" ht="15" customHeight="1">
      <c r="B52" s="219" t="s">
        <v>24</v>
      </c>
      <c r="C52" s="203"/>
      <c r="D52" s="214">
        <v>2021</v>
      </c>
      <c r="E52" s="980">
        <v>166</v>
      </c>
      <c r="F52" s="1017"/>
      <c r="G52" s="1017">
        <f>SUM(H52:I52)</f>
        <v>416</v>
      </c>
      <c r="H52" s="980">
        <v>13</v>
      </c>
      <c r="I52" s="980">
        <v>403</v>
      </c>
      <c r="J52" s="1017"/>
      <c r="K52" s="1017">
        <f>SUM(L52:M52)</f>
        <v>1231</v>
      </c>
      <c r="L52" s="980">
        <v>666</v>
      </c>
      <c r="M52" s="980">
        <v>565</v>
      </c>
      <c r="N52" s="216"/>
    </row>
    <row r="53" spans="2:14" s="202" customFormat="1" ht="15" customHeight="1">
      <c r="B53" s="219"/>
      <c r="C53" s="203"/>
      <c r="D53" s="214">
        <v>2022</v>
      </c>
      <c r="E53" s="980">
        <v>180</v>
      </c>
      <c r="F53" s="1017"/>
      <c r="G53" s="1017">
        <f t="shared" ref="G53:G54" si="13">SUM(H53:I53)</f>
        <v>400</v>
      </c>
      <c r="H53" s="980">
        <v>7</v>
      </c>
      <c r="I53" s="980">
        <v>393</v>
      </c>
      <c r="J53" s="1017"/>
      <c r="K53" s="1017">
        <f t="shared" ref="K53:K54" si="14">SUM(L53:M53)</f>
        <v>1219</v>
      </c>
      <c r="L53" s="980">
        <v>630</v>
      </c>
      <c r="M53" s="980">
        <v>589</v>
      </c>
      <c r="N53" s="216"/>
    </row>
    <row r="54" spans="2:14" s="202" customFormat="1" ht="15" customHeight="1">
      <c r="B54" s="219"/>
      <c r="C54" s="203"/>
      <c r="D54" s="214">
        <v>2023</v>
      </c>
      <c r="E54" s="980">
        <v>134</v>
      </c>
      <c r="F54" s="1017"/>
      <c r="G54" s="1017">
        <f t="shared" si="13"/>
        <v>329</v>
      </c>
      <c r="H54" s="980">
        <v>6</v>
      </c>
      <c r="I54" s="980">
        <v>323</v>
      </c>
      <c r="J54" s="1017"/>
      <c r="K54" s="1017">
        <f t="shared" si="14"/>
        <v>1845</v>
      </c>
      <c r="L54" s="980">
        <v>939</v>
      </c>
      <c r="M54" s="980">
        <v>906</v>
      </c>
      <c r="N54" s="216"/>
    </row>
    <row r="55" spans="2:14" s="202" customFormat="1" ht="8.1" customHeight="1">
      <c r="B55" s="219"/>
      <c r="C55" s="203"/>
      <c r="D55" s="214"/>
      <c r="E55" s="980"/>
      <c r="F55" s="1017"/>
      <c r="G55" s="980"/>
      <c r="H55" s="980"/>
      <c r="I55" s="980"/>
      <c r="J55" s="1017"/>
      <c r="K55" s="980"/>
      <c r="L55" s="980"/>
      <c r="M55" s="980"/>
      <c r="N55" s="216"/>
    </row>
    <row r="56" spans="2:14" s="202" customFormat="1" ht="15" customHeight="1">
      <c r="B56" s="219" t="s">
        <v>25</v>
      </c>
      <c r="C56" s="203"/>
      <c r="D56" s="214">
        <v>2021</v>
      </c>
      <c r="E56" s="980" t="s">
        <v>31</v>
      </c>
      <c r="F56" s="1017"/>
      <c r="G56" s="980" t="s">
        <v>31</v>
      </c>
      <c r="H56" s="980" t="s">
        <v>31</v>
      </c>
      <c r="I56" s="980" t="s">
        <v>31</v>
      </c>
      <c r="J56" s="1017"/>
      <c r="K56" s="980" t="s">
        <v>31</v>
      </c>
      <c r="L56" s="980" t="s">
        <v>31</v>
      </c>
      <c r="M56" s="980" t="s">
        <v>31</v>
      </c>
      <c r="N56" s="216"/>
    </row>
    <row r="57" spans="2:14" s="202" customFormat="1" ht="15" customHeight="1">
      <c r="B57" s="219"/>
      <c r="C57" s="203"/>
      <c r="D57" s="214">
        <v>2022</v>
      </c>
      <c r="E57" s="980" t="s">
        <v>31</v>
      </c>
      <c r="F57" s="1017"/>
      <c r="G57" s="980" t="s">
        <v>31</v>
      </c>
      <c r="H57" s="980" t="s">
        <v>31</v>
      </c>
      <c r="I57" s="980" t="s">
        <v>31</v>
      </c>
      <c r="J57" s="1017"/>
      <c r="K57" s="980" t="s">
        <v>31</v>
      </c>
      <c r="L57" s="980" t="s">
        <v>31</v>
      </c>
      <c r="M57" s="980" t="s">
        <v>31</v>
      </c>
      <c r="N57" s="216"/>
    </row>
    <row r="58" spans="2:14" s="202" customFormat="1" ht="15" customHeight="1">
      <c r="B58" s="219"/>
      <c r="C58" s="203"/>
      <c r="D58" s="214">
        <v>2023</v>
      </c>
      <c r="E58" s="980" t="s">
        <v>31</v>
      </c>
      <c r="F58" s="1017"/>
      <c r="G58" s="980" t="s">
        <v>31</v>
      </c>
      <c r="H58" s="980" t="s">
        <v>31</v>
      </c>
      <c r="I58" s="980" t="s">
        <v>31</v>
      </c>
      <c r="J58" s="1017"/>
      <c r="K58" s="980" t="s">
        <v>31</v>
      </c>
      <c r="L58" s="980" t="s">
        <v>31</v>
      </c>
      <c r="M58" s="980" t="s">
        <v>31</v>
      </c>
      <c r="N58" s="216"/>
    </row>
    <row r="59" spans="2:14" s="202" customFormat="1" ht="8.1" customHeight="1">
      <c r="B59" s="219"/>
      <c r="C59" s="203"/>
      <c r="D59" s="214"/>
      <c r="E59" s="56"/>
      <c r="F59" s="56"/>
      <c r="G59" s="1017"/>
      <c r="H59" s="56"/>
      <c r="I59" s="56"/>
      <c r="J59" s="56"/>
      <c r="K59" s="1017"/>
      <c r="L59" s="56"/>
      <c r="M59" s="56"/>
      <c r="N59" s="216"/>
    </row>
    <row r="60" spans="2:14" s="202" customFormat="1" ht="15" customHeight="1">
      <c r="B60" s="219" t="s">
        <v>26</v>
      </c>
      <c r="C60" s="203"/>
      <c r="D60" s="214">
        <v>2021</v>
      </c>
      <c r="E60" s="1017">
        <v>59</v>
      </c>
      <c r="F60" s="980"/>
      <c r="G60" s="1017">
        <f>SUM(H60:I60)</f>
        <v>184</v>
      </c>
      <c r="H60" s="980">
        <v>8</v>
      </c>
      <c r="I60" s="980">
        <v>176</v>
      </c>
      <c r="J60" s="1017"/>
      <c r="K60" s="1017">
        <f>SUM(L60:M60)</f>
        <v>1405</v>
      </c>
      <c r="L60" s="980">
        <v>762</v>
      </c>
      <c r="M60" s="980">
        <v>643</v>
      </c>
      <c r="N60" s="216"/>
    </row>
    <row r="61" spans="2:14" s="202" customFormat="1" ht="15" customHeight="1">
      <c r="B61" s="219"/>
      <c r="C61" s="203"/>
      <c r="D61" s="214">
        <v>2022</v>
      </c>
      <c r="E61" s="980">
        <v>59</v>
      </c>
      <c r="F61" s="980"/>
      <c r="G61" s="1017">
        <f t="shared" ref="G61:G62" si="15">SUM(H61:I61)</f>
        <v>190</v>
      </c>
      <c r="H61" s="980">
        <v>8</v>
      </c>
      <c r="I61" s="980">
        <v>182</v>
      </c>
      <c r="J61" s="1017"/>
      <c r="K61" s="1017">
        <f t="shared" ref="K61:K62" si="16">SUM(L61:M61)</f>
        <v>1183</v>
      </c>
      <c r="L61" s="980">
        <v>615</v>
      </c>
      <c r="M61" s="980">
        <v>568</v>
      </c>
      <c r="N61" s="216"/>
    </row>
    <row r="62" spans="2:14" s="202" customFormat="1" ht="15" customHeight="1">
      <c r="B62" s="219"/>
      <c r="C62" s="203"/>
      <c r="D62" s="214">
        <v>2023</v>
      </c>
      <c r="E62" s="980">
        <v>54</v>
      </c>
      <c r="F62" s="980"/>
      <c r="G62" s="1017">
        <f t="shared" si="15"/>
        <v>179</v>
      </c>
      <c r="H62" s="980">
        <v>8</v>
      </c>
      <c r="I62" s="980">
        <v>171</v>
      </c>
      <c r="J62" s="1017"/>
      <c r="K62" s="1017">
        <f t="shared" si="16"/>
        <v>1412</v>
      </c>
      <c r="L62" s="980">
        <v>766</v>
      </c>
      <c r="M62" s="980">
        <v>646</v>
      </c>
      <c r="N62" s="216"/>
    </row>
    <row r="63" spans="2:14" s="202" customFormat="1" ht="8.1" customHeight="1">
      <c r="B63" s="219"/>
      <c r="C63" s="203"/>
      <c r="D63" s="214"/>
      <c r="E63" s="56"/>
      <c r="F63" s="56"/>
      <c r="G63" s="1017"/>
      <c r="H63" s="980"/>
      <c r="I63" s="56"/>
      <c r="J63" s="56"/>
      <c r="K63" s="1017"/>
      <c r="L63" s="56"/>
      <c r="M63" s="56"/>
      <c r="N63" s="216"/>
    </row>
    <row r="64" spans="2:14" s="202" customFormat="1" ht="15" customHeight="1">
      <c r="B64" s="219" t="s">
        <v>27</v>
      </c>
      <c r="C64" s="203"/>
      <c r="D64" s="214">
        <v>2021</v>
      </c>
      <c r="E64" s="980">
        <v>2</v>
      </c>
      <c r="F64" s="1017"/>
      <c r="G64" s="1017">
        <f>SUM(H64:I64)</f>
        <v>3</v>
      </c>
      <c r="H64" s="980" t="s">
        <v>31</v>
      </c>
      <c r="I64" s="980">
        <v>3</v>
      </c>
      <c r="J64" s="1017"/>
      <c r="K64" s="1017">
        <f>SUM(L64:M64)</f>
        <v>19</v>
      </c>
      <c r="L64" s="980">
        <v>10</v>
      </c>
      <c r="M64" s="980">
        <v>9</v>
      </c>
      <c r="N64" s="216"/>
    </row>
    <row r="65" spans="1:14" s="202" customFormat="1" ht="15" customHeight="1">
      <c r="B65" s="219"/>
      <c r="C65" s="203"/>
      <c r="D65" s="214">
        <v>2022</v>
      </c>
      <c r="E65" s="980">
        <v>2</v>
      </c>
      <c r="F65" s="1017"/>
      <c r="G65" s="1017">
        <f t="shared" ref="G65:G66" si="17">SUM(H65:I65)</f>
        <v>6</v>
      </c>
      <c r="H65" s="980" t="s">
        <v>31</v>
      </c>
      <c r="I65" s="980">
        <v>6</v>
      </c>
      <c r="J65" s="1017"/>
      <c r="K65" s="1017">
        <f t="shared" ref="K65:K66" si="18">SUM(L65:M65)</f>
        <v>15</v>
      </c>
      <c r="L65" s="980">
        <v>5</v>
      </c>
      <c r="M65" s="980">
        <v>10</v>
      </c>
      <c r="N65" s="216"/>
    </row>
    <row r="66" spans="1:14" s="202" customFormat="1" ht="15" customHeight="1">
      <c r="B66" s="219"/>
      <c r="C66" s="203"/>
      <c r="D66" s="214">
        <v>2023</v>
      </c>
      <c r="E66" s="980">
        <v>7</v>
      </c>
      <c r="F66" s="1017"/>
      <c r="G66" s="1017">
        <f t="shared" si="17"/>
        <v>45</v>
      </c>
      <c r="H66" s="980" t="s">
        <v>31</v>
      </c>
      <c r="I66" s="980">
        <v>45</v>
      </c>
      <c r="J66" s="1017"/>
      <c r="K66" s="1017">
        <f t="shared" si="18"/>
        <v>366</v>
      </c>
      <c r="L66" s="980">
        <v>179</v>
      </c>
      <c r="M66" s="980">
        <v>187</v>
      </c>
      <c r="N66" s="216"/>
    </row>
    <row r="67" spans="1:14" s="202" customFormat="1" ht="8.1" customHeight="1">
      <c r="B67" s="219"/>
      <c r="C67" s="203"/>
      <c r="D67" s="214"/>
      <c r="E67" s="980"/>
      <c r="F67" s="1017"/>
      <c r="G67" s="980"/>
      <c r="H67" s="980"/>
      <c r="I67" s="980"/>
      <c r="J67" s="1017"/>
      <c r="K67" s="980"/>
      <c r="L67" s="980"/>
      <c r="M67" s="980"/>
      <c r="N67" s="216"/>
    </row>
    <row r="68" spans="1:14" s="202" customFormat="1" ht="15" customHeight="1">
      <c r="B68" s="219" t="s">
        <v>28</v>
      </c>
      <c r="C68" s="221"/>
      <c r="D68" s="214">
        <v>2021</v>
      </c>
      <c r="E68" s="980" t="s">
        <v>31</v>
      </c>
      <c r="F68" s="1017"/>
      <c r="G68" s="980" t="s">
        <v>31</v>
      </c>
      <c r="H68" s="980" t="s">
        <v>31</v>
      </c>
      <c r="I68" s="980" t="s">
        <v>31</v>
      </c>
      <c r="J68" s="1017"/>
      <c r="K68" s="980" t="s">
        <v>31</v>
      </c>
      <c r="L68" s="980" t="s">
        <v>31</v>
      </c>
      <c r="M68" s="980" t="s">
        <v>31</v>
      </c>
      <c r="N68" s="1018"/>
    </row>
    <row r="69" spans="1:14" s="202" customFormat="1" ht="15" customHeight="1">
      <c r="B69" s="219"/>
      <c r="C69" s="221"/>
      <c r="D69" s="214">
        <v>2022</v>
      </c>
      <c r="E69" s="980" t="s">
        <v>31</v>
      </c>
      <c r="F69" s="1017"/>
      <c r="G69" s="980" t="s">
        <v>31</v>
      </c>
      <c r="H69" s="980" t="s">
        <v>31</v>
      </c>
      <c r="I69" s="980" t="s">
        <v>31</v>
      </c>
      <c r="J69" s="1017"/>
      <c r="K69" s="980" t="s">
        <v>31</v>
      </c>
      <c r="L69" s="980" t="s">
        <v>31</v>
      </c>
      <c r="M69" s="980" t="s">
        <v>31</v>
      </c>
      <c r="N69" s="1018"/>
    </row>
    <row r="70" spans="1:14" s="202" customFormat="1" ht="15" customHeight="1">
      <c r="B70" s="219"/>
      <c r="C70" s="221"/>
      <c r="D70" s="214">
        <v>2023</v>
      </c>
      <c r="E70" s="980">
        <v>66</v>
      </c>
      <c r="F70" s="1017"/>
      <c r="G70" s="1017">
        <f t="shared" ref="G70" si="19">SUM(H70:I70)</f>
        <v>299</v>
      </c>
      <c r="H70" s="980">
        <v>12</v>
      </c>
      <c r="I70" s="980">
        <v>287</v>
      </c>
      <c r="J70" s="1017"/>
      <c r="K70" s="1017">
        <f t="shared" ref="K70" si="20">SUM(L70:M70)</f>
        <v>4252</v>
      </c>
      <c r="L70" s="980">
        <v>2117</v>
      </c>
      <c r="M70" s="980">
        <v>2135</v>
      </c>
      <c r="N70" s="1018"/>
    </row>
    <row r="71" spans="1:14" s="202" customFormat="1" ht="8.1" customHeight="1">
      <c r="B71" s="219"/>
      <c r="C71" s="203"/>
      <c r="D71" s="214"/>
      <c r="E71" s="980"/>
      <c r="F71" s="1017"/>
      <c r="G71" s="980"/>
      <c r="H71" s="980"/>
      <c r="I71" s="980"/>
      <c r="J71" s="1017"/>
      <c r="K71" s="980"/>
      <c r="L71" s="980"/>
      <c r="M71" s="980"/>
      <c r="N71" s="216"/>
    </row>
    <row r="72" spans="1:14" s="202" customFormat="1" ht="15" customHeight="1">
      <c r="B72" s="219" t="s">
        <v>29</v>
      </c>
      <c r="C72" s="221"/>
      <c r="D72" s="214">
        <v>2021</v>
      </c>
      <c r="E72" s="980" t="s">
        <v>31</v>
      </c>
      <c r="F72" s="1017"/>
      <c r="G72" s="980" t="s">
        <v>31</v>
      </c>
      <c r="H72" s="980" t="s">
        <v>31</v>
      </c>
      <c r="I72" s="980" t="s">
        <v>31</v>
      </c>
      <c r="J72" s="1017"/>
      <c r="K72" s="980" t="s">
        <v>31</v>
      </c>
      <c r="L72" s="980" t="s">
        <v>31</v>
      </c>
      <c r="M72" s="980" t="s">
        <v>31</v>
      </c>
      <c r="N72" s="1018"/>
    </row>
    <row r="73" spans="1:14" s="202" customFormat="1" ht="15" customHeight="1">
      <c r="B73" s="219"/>
      <c r="C73" s="221"/>
      <c r="D73" s="214">
        <v>2022</v>
      </c>
      <c r="E73" s="980" t="s">
        <v>31</v>
      </c>
      <c r="F73" s="1017"/>
      <c r="G73" s="980" t="s">
        <v>31</v>
      </c>
      <c r="H73" s="980" t="s">
        <v>31</v>
      </c>
      <c r="I73" s="980" t="s">
        <v>31</v>
      </c>
      <c r="J73" s="1017"/>
      <c r="K73" s="980" t="s">
        <v>31</v>
      </c>
      <c r="L73" s="980" t="s">
        <v>31</v>
      </c>
      <c r="M73" s="980" t="s">
        <v>31</v>
      </c>
      <c r="N73" s="1018"/>
    </row>
    <row r="74" spans="1:14" s="202" customFormat="1" ht="15" customHeight="1">
      <c r="B74" s="219"/>
      <c r="C74" s="221"/>
      <c r="D74" s="214">
        <v>2023</v>
      </c>
      <c r="E74" s="980">
        <v>4</v>
      </c>
      <c r="F74" s="1017"/>
      <c r="G74" s="1017">
        <f t="shared" ref="G74" si="21">SUM(H74:I74)</f>
        <v>4</v>
      </c>
      <c r="H74" s="980">
        <f t="shared" ref="H74" si="22">SUM(B74,E74)</f>
        <v>4</v>
      </c>
      <c r="I74" s="980" t="s">
        <v>31</v>
      </c>
      <c r="J74" s="1017"/>
      <c r="K74" s="1017">
        <f t="shared" ref="K74" si="23">SUM(L74:M74)</f>
        <v>292</v>
      </c>
      <c r="L74" s="980">
        <v>159</v>
      </c>
      <c r="M74" s="980">
        <v>133</v>
      </c>
      <c r="N74" s="1018"/>
    </row>
    <row r="75" spans="1:14" s="202" customFormat="1" ht="8.1" customHeight="1">
      <c r="B75" s="219"/>
      <c r="C75" s="203"/>
      <c r="D75" s="214"/>
      <c r="E75" s="980"/>
      <c r="F75" s="1017"/>
      <c r="G75" s="980"/>
      <c r="H75" s="980"/>
      <c r="I75" s="980"/>
      <c r="J75" s="1017"/>
      <c r="K75" s="980"/>
      <c r="L75" s="980"/>
      <c r="M75" s="980"/>
      <c r="N75" s="216"/>
    </row>
    <row r="76" spans="1:14" s="202" customFormat="1" ht="15" customHeight="1">
      <c r="B76" s="219" t="s">
        <v>30</v>
      </c>
      <c r="C76" s="221"/>
      <c r="D76" s="214">
        <v>2021</v>
      </c>
      <c r="E76" s="1017" t="s">
        <v>31</v>
      </c>
      <c r="F76" s="1017"/>
      <c r="G76" s="980" t="s">
        <v>31</v>
      </c>
      <c r="H76" s="980" t="s">
        <v>31</v>
      </c>
      <c r="I76" s="980" t="s">
        <v>31</v>
      </c>
      <c r="J76" s="1017"/>
      <c r="K76" s="980" t="s">
        <v>31</v>
      </c>
      <c r="L76" s="980" t="s">
        <v>31</v>
      </c>
      <c r="M76" s="980" t="s">
        <v>31</v>
      </c>
      <c r="N76" s="1018"/>
    </row>
    <row r="77" spans="1:14" s="202" customFormat="1" ht="15" customHeight="1">
      <c r="B77" s="219"/>
      <c r="C77" s="221"/>
      <c r="D77" s="214">
        <v>2022</v>
      </c>
      <c r="E77" s="1017" t="s">
        <v>31</v>
      </c>
      <c r="F77" s="1017"/>
      <c r="G77" s="980" t="s">
        <v>31</v>
      </c>
      <c r="H77" s="980" t="s">
        <v>31</v>
      </c>
      <c r="I77" s="980" t="s">
        <v>31</v>
      </c>
      <c r="J77" s="1017"/>
      <c r="K77" s="980" t="s">
        <v>31</v>
      </c>
      <c r="L77" s="980" t="s">
        <v>31</v>
      </c>
      <c r="M77" s="980" t="s">
        <v>31</v>
      </c>
      <c r="N77" s="1018"/>
    </row>
    <row r="78" spans="1:14" s="202" customFormat="1" ht="15" customHeight="1">
      <c r="B78" s="219"/>
      <c r="C78" s="221"/>
      <c r="D78" s="214">
        <v>2023</v>
      </c>
      <c r="E78" s="1017">
        <v>7</v>
      </c>
      <c r="G78" s="1017">
        <f t="shared" ref="G78" si="24">SUM(H78:I78)</f>
        <v>62</v>
      </c>
      <c r="H78" s="980">
        <v>4</v>
      </c>
      <c r="I78" s="980">
        <v>58</v>
      </c>
      <c r="K78" s="1017">
        <f t="shared" ref="K78" si="25">SUM(L78:M78)</f>
        <v>677</v>
      </c>
      <c r="L78" s="202">
        <v>315</v>
      </c>
      <c r="M78" s="202">
        <v>362</v>
      </c>
      <c r="N78" s="1018"/>
    </row>
    <row r="79" spans="1:14" s="202" customFormat="1" ht="8.1" customHeight="1" thickBot="1">
      <c r="A79" s="226"/>
      <c r="B79" s="1020"/>
      <c r="C79" s="228"/>
      <c r="D79" s="229"/>
      <c r="E79" s="230"/>
      <c r="F79" s="230"/>
      <c r="G79" s="230"/>
      <c r="H79" s="230"/>
      <c r="I79" s="230"/>
      <c r="J79" s="230"/>
      <c r="K79" s="230"/>
      <c r="L79" s="228"/>
      <c r="M79" s="1021"/>
      <c r="N79" s="1022"/>
    </row>
    <row r="80" spans="1:14" s="233" customFormat="1" ht="15.75" customHeight="1">
      <c r="A80" s="309"/>
      <c r="B80" s="234"/>
      <c r="D80" s="235"/>
      <c r="E80" s="310"/>
      <c r="F80" s="238"/>
      <c r="G80" s="238"/>
      <c r="H80" s="238"/>
      <c r="I80" s="310"/>
      <c r="J80" s="238"/>
      <c r="K80" s="238"/>
      <c r="M80" s="239"/>
      <c r="N80" s="1023" t="s">
        <v>865</v>
      </c>
    </row>
    <row r="81" spans="2:14" s="233" customFormat="1" ht="15.75" customHeight="1">
      <c r="D81" s="235"/>
      <c r="E81" s="310"/>
      <c r="F81" s="238"/>
      <c r="G81" s="238"/>
      <c r="H81" s="238"/>
      <c r="I81" s="310"/>
      <c r="J81" s="238"/>
      <c r="K81" s="238"/>
      <c r="M81" s="242"/>
      <c r="N81" s="1024" t="s">
        <v>866</v>
      </c>
    </row>
    <row r="82" spans="2:14" s="237" customFormat="1" ht="14.25">
      <c r="B82" s="234" t="s">
        <v>1194</v>
      </c>
      <c r="H82" s="311"/>
      <c r="I82" s="311"/>
    </row>
    <row r="83" spans="2:14" s="237" customFormat="1" ht="14.25">
      <c r="B83" s="244" t="s">
        <v>1348</v>
      </c>
      <c r="H83" s="311"/>
      <c r="I83" s="311"/>
    </row>
    <row r="84" spans="2:14" s="237" customFormat="1" ht="14.25">
      <c r="B84" s="247" t="s">
        <v>1349</v>
      </c>
      <c r="H84" s="311"/>
      <c r="I84" s="311"/>
    </row>
    <row r="85" spans="2:14">
      <c r="B85" s="244" t="s">
        <v>1351</v>
      </c>
    </row>
    <row r="86" spans="2:14">
      <c r="B86" s="247" t="s">
        <v>1350</v>
      </c>
    </row>
    <row r="97" ht="3.75" customHeight="1"/>
    <row r="104" ht="3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</sheetData>
  <mergeCells count="4">
    <mergeCell ref="G6:I6"/>
    <mergeCell ref="K6:M6"/>
    <mergeCell ref="G7:I7"/>
    <mergeCell ref="K7:M7"/>
  </mergeCells>
  <printOptions horizontalCentered="1"/>
  <pageMargins left="0.39370078740157483" right="0.39370078740157483" top="0.55118110236220474" bottom="0.31496062992125984" header="0.31496062992125984" footer="0.31496062992125984"/>
  <pageSetup paperSize="9" scale="6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3">
    <tabColor rgb="FF92D050"/>
  </sheetPr>
  <dimension ref="A1:T88"/>
  <sheetViews>
    <sheetView view="pageBreakPreview" topLeftCell="A43" zoomScale="80" zoomScaleNormal="100" zoomScaleSheetLayoutView="80" workbookViewId="0">
      <selection activeCell="A83" sqref="A83:XFD85"/>
    </sheetView>
  </sheetViews>
  <sheetFormatPr defaultColWidth="10.42578125" defaultRowHeight="14.25"/>
  <cols>
    <col min="1" max="1" width="1.85546875" style="263" customWidth="1"/>
    <col min="2" max="2" width="12.85546875" style="263" customWidth="1"/>
    <col min="3" max="3" width="6" style="263" customWidth="1"/>
    <col min="4" max="4" width="8.140625" style="264" customWidth="1"/>
    <col min="5" max="5" width="13.85546875" style="264" customWidth="1"/>
    <col min="6" max="6" width="1.140625" style="265" customWidth="1"/>
    <col min="7" max="7" width="8.7109375" style="265" customWidth="1"/>
    <col min="8" max="8" width="12.5703125" style="265" customWidth="1"/>
    <col min="9" max="9" width="10.140625" style="265" customWidth="1"/>
    <col min="10" max="10" width="1.140625" style="265" customWidth="1"/>
    <col min="11" max="11" width="8.7109375" style="265" customWidth="1"/>
    <col min="12" max="12" width="12.5703125" style="265" customWidth="1"/>
    <col min="13" max="13" width="10.140625" style="265" customWidth="1"/>
    <col min="14" max="14" width="8.85546875" style="265" customWidth="1"/>
    <col min="15" max="15" width="1.85546875" style="263" customWidth="1"/>
    <col min="16" max="16" width="11" style="263" customWidth="1"/>
    <col min="17" max="17" width="1" style="263" customWidth="1"/>
    <col min="18" max="18" width="11" style="263" customWidth="1"/>
    <col min="19" max="19" width="12.5703125" style="263" customWidth="1"/>
    <col min="20" max="20" width="11" style="263" customWidth="1"/>
    <col min="21" max="16384" width="10.42578125" style="263"/>
  </cols>
  <sheetData>
    <row r="1" spans="1:19" ht="8.1" customHeight="1"/>
    <row r="2" spans="1:19" ht="8.1" customHeight="1"/>
    <row r="3" spans="1:19" s="167" customFormat="1" ht="16.5" customHeight="1">
      <c r="B3" s="168" t="s">
        <v>412</v>
      </c>
      <c r="C3" s="169" t="s">
        <v>1270</v>
      </c>
      <c r="D3" s="170"/>
      <c r="E3" s="170"/>
      <c r="F3" s="171"/>
      <c r="G3" s="171"/>
      <c r="H3" s="171"/>
      <c r="I3" s="171"/>
      <c r="J3" s="171"/>
      <c r="K3" s="171"/>
      <c r="L3" s="171"/>
      <c r="M3" s="171"/>
      <c r="N3" s="171"/>
      <c r="P3" s="172"/>
      <c r="Q3" s="172"/>
      <c r="R3" s="172"/>
    </row>
    <row r="4" spans="1:19" s="173" customFormat="1" ht="16.5" customHeight="1">
      <c r="B4" s="174" t="s">
        <v>413</v>
      </c>
      <c r="C4" s="175" t="s">
        <v>1271</v>
      </c>
      <c r="D4" s="176"/>
      <c r="E4" s="176"/>
      <c r="F4" s="174"/>
      <c r="G4" s="174"/>
      <c r="H4" s="174"/>
      <c r="I4" s="174"/>
      <c r="J4" s="174"/>
      <c r="K4" s="174"/>
      <c r="L4" s="174"/>
      <c r="M4" s="174"/>
      <c r="N4" s="174"/>
      <c r="P4" s="175"/>
      <c r="Q4" s="175"/>
      <c r="R4" s="175"/>
    </row>
    <row r="5" spans="1:19" s="177" customFormat="1" ht="9.9499999999999993" customHeight="1">
      <c r="B5" s="178"/>
      <c r="C5" s="178"/>
      <c r="D5" s="179"/>
      <c r="E5" s="179"/>
      <c r="F5" s="180"/>
      <c r="G5" s="180"/>
      <c r="H5" s="180"/>
      <c r="I5" s="180"/>
      <c r="J5" s="180"/>
      <c r="K5" s="180"/>
      <c r="L5" s="180"/>
      <c r="M5" s="180"/>
      <c r="N5" s="180"/>
    </row>
    <row r="6" spans="1:19" s="966" customFormat="1" ht="5.25" customHeight="1">
      <c r="A6" s="181"/>
      <c r="B6" s="182"/>
      <c r="C6" s="183"/>
      <c r="D6" s="184"/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1"/>
    </row>
    <row r="7" spans="1:19" s="966" customFormat="1">
      <c r="A7" s="187"/>
      <c r="B7" s="187" t="s">
        <v>2</v>
      </c>
      <c r="C7" s="188"/>
      <c r="D7" s="189" t="s">
        <v>3</v>
      </c>
      <c r="E7" s="190" t="s">
        <v>900</v>
      </c>
      <c r="F7" s="190"/>
      <c r="G7" s="1881" t="s">
        <v>5</v>
      </c>
      <c r="H7" s="1881"/>
      <c r="I7" s="1881"/>
      <c r="J7" s="190"/>
      <c r="K7" s="1881" t="s">
        <v>6</v>
      </c>
      <c r="L7" s="1881"/>
      <c r="M7" s="1881"/>
      <c r="N7" s="1881"/>
      <c r="O7" s="187"/>
    </row>
    <row r="8" spans="1:19" s="966" customFormat="1" ht="17.100000000000001" customHeight="1">
      <c r="A8" s="192"/>
      <c r="B8" s="192" t="s">
        <v>7</v>
      </c>
      <c r="C8" s="193"/>
      <c r="D8" s="194" t="s">
        <v>8</v>
      </c>
      <c r="E8" s="979" t="s">
        <v>144</v>
      </c>
      <c r="F8" s="195"/>
      <c r="G8" s="1882" t="s">
        <v>10</v>
      </c>
      <c r="H8" s="1882"/>
      <c r="I8" s="1882"/>
      <c r="J8" s="195"/>
      <c r="K8" s="1882" t="s">
        <v>11</v>
      </c>
      <c r="L8" s="1882"/>
      <c r="M8" s="1882"/>
      <c r="N8" s="1882"/>
      <c r="O8" s="192"/>
    </row>
    <row r="9" spans="1:19" s="966" customFormat="1">
      <c r="A9" s="192"/>
      <c r="B9" s="192"/>
      <c r="C9" s="193"/>
      <c r="D9" s="194"/>
      <c r="E9" s="195" t="s">
        <v>148</v>
      </c>
      <c r="F9" s="195"/>
      <c r="G9" s="190" t="s">
        <v>4</v>
      </c>
      <c r="H9" s="190" t="s">
        <v>12</v>
      </c>
      <c r="I9" s="190" t="s">
        <v>398</v>
      </c>
      <c r="J9" s="195"/>
      <c r="K9" s="190" t="s">
        <v>4</v>
      </c>
      <c r="L9" s="190" t="s">
        <v>12</v>
      </c>
      <c r="M9" s="190" t="s">
        <v>398</v>
      </c>
      <c r="N9" s="190" t="s">
        <v>399</v>
      </c>
      <c r="O9" s="192"/>
    </row>
    <row r="10" spans="1:19" s="966" customFormat="1">
      <c r="A10" s="192"/>
      <c r="B10" s="192"/>
      <c r="C10" s="193"/>
      <c r="D10" s="194"/>
      <c r="E10" s="195" t="s">
        <v>901</v>
      </c>
      <c r="F10" s="195"/>
      <c r="G10" s="195" t="s">
        <v>9</v>
      </c>
      <c r="H10" s="195" t="s">
        <v>13</v>
      </c>
      <c r="I10" s="195" t="s">
        <v>400</v>
      </c>
      <c r="J10" s="195"/>
      <c r="K10" s="195" t="s">
        <v>9</v>
      </c>
      <c r="L10" s="195" t="s">
        <v>13</v>
      </c>
      <c r="M10" s="195" t="s">
        <v>400</v>
      </c>
      <c r="N10" s="195" t="s">
        <v>401</v>
      </c>
      <c r="O10" s="192"/>
    </row>
    <row r="11" spans="1:19" s="966" customFormat="1" ht="7.5" customHeight="1">
      <c r="A11" s="198"/>
      <c r="B11" s="198"/>
      <c r="C11" s="199"/>
      <c r="D11" s="200"/>
      <c r="E11" s="200"/>
      <c r="F11" s="201"/>
      <c r="G11" s="201"/>
      <c r="H11" s="201"/>
      <c r="I11" s="201"/>
      <c r="J11" s="201"/>
      <c r="K11" s="201"/>
      <c r="L11" s="201"/>
      <c r="M11" s="201"/>
      <c r="N11" s="201"/>
      <c r="O11" s="198"/>
    </row>
    <row r="12" spans="1:19" ht="8.1" customHeight="1">
      <c r="B12" s="279"/>
      <c r="C12" s="279"/>
      <c r="D12" s="280"/>
      <c r="E12" s="280"/>
      <c r="F12" s="281"/>
      <c r="G12" s="281"/>
      <c r="H12" s="281"/>
      <c r="I12" s="281"/>
      <c r="J12" s="281"/>
      <c r="K12" s="281"/>
      <c r="L12" s="281"/>
      <c r="M12" s="281"/>
      <c r="N12" s="281"/>
    </row>
    <row r="13" spans="1:19" s="202" customFormat="1" ht="12.95" customHeight="1">
      <c r="B13" s="207" t="s">
        <v>14</v>
      </c>
      <c r="C13" s="208"/>
      <c r="D13" s="209">
        <v>2021</v>
      </c>
      <c r="E13" s="210">
        <f>SUM(E17,E21,E25,E29,E33,E37,E41,E45,E49,E53,E57,E61,E65,E69,E73,E77)</f>
        <v>8086</v>
      </c>
      <c r="F13" s="212"/>
      <c r="G13" s="212">
        <f t="shared" ref="G13:I15" si="0">SUM(G17,G21,G25,G29,G33,G37,G41,G45,G49,G53,G57,G61,G65,G69,G73,G77)</f>
        <v>132</v>
      </c>
      <c r="H13" s="212">
        <f t="shared" si="0"/>
        <v>71</v>
      </c>
      <c r="I13" s="212">
        <f t="shared" si="0"/>
        <v>61</v>
      </c>
      <c r="J13" s="212"/>
      <c r="K13" s="212">
        <f t="shared" ref="K13:N15" si="1">SUM(K17,K21,K25,K29,K33,K37,K41,K45,K49,K53,K57,K61,K65,K69,K73,K77)</f>
        <v>167</v>
      </c>
      <c r="L13" s="212">
        <f t="shared" si="1"/>
        <v>69</v>
      </c>
      <c r="M13" s="212">
        <f t="shared" si="1"/>
        <v>38</v>
      </c>
      <c r="N13" s="212">
        <f t="shared" si="1"/>
        <v>60</v>
      </c>
    </row>
    <row r="14" spans="1:19" s="202" customFormat="1" ht="12.95" customHeight="1">
      <c r="B14" s="207"/>
      <c r="C14" s="208"/>
      <c r="D14" s="209">
        <v>2022</v>
      </c>
      <c r="E14" s="210">
        <f>SUM(E18,E22,E26,E30,E34,E38,E42,E46,E50,E54,E58,E62,E66,E70,E74,E78)</f>
        <v>7740</v>
      </c>
      <c r="F14" s="212"/>
      <c r="G14" s="212">
        <f t="shared" si="0"/>
        <v>138</v>
      </c>
      <c r="H14" s="212">
        <f t="shared" si="0"/>
        <v>69</v>
      </c>
      <c r="I14" s="212">
        <f t="shared" si="0"/>
        <v>69</v>
      </c>
      <c r="J14" s="212"/>
      <c r="K14" s="212">
        <f t="shared" si="1"/>
        <v>161</v>
      </c>
      <c r="L14" s="212">
        <f t="shared" si="1"/>
        <v>62</v>
      </c>
      <c r="M14" s="212">
        <f t="shared" si="1"/>
        <v>39</v>
      </c>
      <c r="N14" s="212">
        <f t="shared" si="1"/>
        <v>60</v>
      </c>
    </row>
    <row r="15" spans="1:19" s="202" customFormat="1" ht="12.95" customHeight="1">
      <c r="B15" s="207"/>
      <c r="C15" s="208"/>
      <c r="D15" s="209">
        <v>2023</v>
      </c>
      <c r="E15" s="210">
        <f>SUM(E19,E23,E27,E31,E35,E39,E43,E47,E51,E55,E59,E63,E67,E71,E75,E79)</f>
        <v>7289</v>
      </c>
      <c r="F15" s="212"/>
      <c r="G15" s="212">
        <f t="shared" si="0"/>
        <v>135</v>
      </c>
      <c r="H15" s="212">
        <f t="shared" si="0"/>
        <v>66</v>
      </c>
      <c r="I15" s="212">
        <f t="shared" si="0"/>
        <v>69</v>
      </c>
      <c r="J15" s="212"/>
      <c r="K15" s="212">
        <f t="shared" si="1"/>
        <v>160</v>
      </c>
      <c r="L15" s="212">
        <f t="shared" si="1"/>
        <v>68</v>
      </c>
      <c r="M15" s="212">
        <f t="shared" si="1"/>
        <v>41</v>
      </c>
      <c r="N15" s="212">
        <f t="shared" si="1"/>
        <v>51</v>
      </c>
      <c r="P15" s="210"/>
      <c r="Q15" s="207"/>
      <c r="R15" s="211"/>
      <c r="S15" s="211"/>
    </row>
    <row r="16" spans="1:19" s="202" customFormat="1" ht="8.1" customHeight="1">
      <c r="B16" s="207"/>
      <c r="C16" s="208"/>
      <c r="D16" s="214"/>
      <c r="E16" s="216"/>
      <c r="F16" s="56"/>
      <c r="G16" s="56"/>
      <c r="H16" s="57"/>
      <c r="I16" s="57"/>
      <c r="J16" s="56"/>
      <c r="K16" s="56"/>
      <c r="L16" s="56"/>
      <c r="M16" s="56"/>
      <c r="N16" s="56"/>
      <c r="P16" s="210"/>
      <c r="Q16" s="207"/>
      <c r="R16" s="211"/>
      <c r="S16" s="211"/>
    </row>
    <row r="17" spans="2:19" s="202" customFormat="1" ht="12.95" customHeight="1">
      <c r="B17" s="219" t="s">
        <v>15</v>
      </c>
      <c r="C17" s="215"/>
      <c r="D17" s="214">
        <v>2021</v>
      </c>
      <c r="E17" s="216">
        <v>1383</v>
      </c>
      <c r="F17" s="126"/>
      <c r="G17" s="56">
        <f t="shared" ref="G17:G19" si="2">SUM(H17:I17)</f>
        <v>19</v>
      </c>
      <c r="H17" s="55">
        <v>8</v>
      </c>
      <c r="I17" s="54">
        <v>11</v>
      </c>
      <c r="J17" s="126"/>
      <c r="K17" s="56">
        <f t="shared" ref="K17:K18" si="3">SUM(L17:N17)</f>
        <v>21</v>
      </c>
      <c r="L17" s="63">
        <v>8</v>
      </c>
      <c r="M17" s="63">
        <v>5</v>
      </c>
      <c r="N17" s="63">
        <v>8</v>
      </c>
      <c r="P17" s="218"/>
      <c r="Q17" s="219"/>
    </row>
    <row r="18" spans="2:19" s="202" customFormat="1" ht="12.95" customHeight="1">
      <c r="B18" s="219"/>
      <c r="C18" s="215"/>
      <c r="D18" s="214">
        <v>2022</v>
      </c>
      <c r="E18" s="216">
        <v>1255</v>
      </c>
      <c r="F18" s="56"/>
      <c r="G18" s="56">
        <f t="shared" si="2"/>
        <v>15</v>
      </c>
      <c r="H18" s="223">
        <v>8</v>
      </c>
      <c r="I18" s="223">
        <v>7</v>
      </c>
      <c r="J18" s="56"/>
      <c r="K18" s="56">
        <f t="shared" si="3"/>
        <v>24</v>
      </c>
      <c r="L18" s="223">
        <v>11</v>
      </c>
      <c r="M18" s="223">
        <v>5</v>
      </c>
      <c r="N18" s="223">
        <v>8</v>
      </c>
      <c r="P18" s="218"/>
      <c r="Q18" s="219"/>
      <c r="R18" s="56"/>
      <c r="S18" s="56"/>
    </row>
    <row r="19" spans="2:19" s="202" customFormat="1" ht="12.95" customHeight="1">
      <c r="B19" s="219"/>
      <c r="C19" s="215"/>
      <c r="D19" s="214">
        <v>2023</v>
      </c>
      <c r="E19" s="216">
        <v>1249</v>
      </c>
      <c r="F19" s="56"/>
      <c r="G19" s="56">
        <f t="shared" si="2"/>
        <v>19</v>
      </c>
      <c r="H19" s="57">
        <v>7</v>
      </c>
      <c r="I19" s="57">
        <v>12</v>
      </c>
      <c r="J19" s="56"/>
      <c r="K19" s="56">
        <f>SUM(L19:N19)</f>
        <v>21</v>
      </c>
      <c r="L19" s="56">
        <v>7</v>
      </c>
      <c r="M19" s="56">
        <v>6</v>
      </c>
      <c r="N19" s="56">
        <v>8</v>
      </c>
      <c r="P19" s="218"/>
      <c r="Q19" s="219"/>
      <c r="R19" s="56"/>
      <c r="S19" s="56"/>
    </row>
    <row r="20" spans="2:19" s="202" customFormat="1" ht="8.1" customHeight="1">
      <c r="B20" s="219"/>
      <c r="C20" s="215"/>
      <c r="D20" s="214"/>
      <c r="E20" s="216"/>
      <c r="F20" s="56"/>
      <c r="G20" s="56"/>
      <c r="H20" s="57"/>
      <c r="I20" s="57"/>
      <c r="J20" s="56"/>
      <c r="K20" s="56"/>
      <c r="L20" s="56"/>
      <c r="M20" s="56"/>
      <c r="N20" s="56"/>
      <c r="P20" s="218"/>
      <c r="Q20" s="219"/>
      <c r="R20" s="56"/>
      <c r="S20" s="56"/>
    </row>
    <row r="21" spans="2:19" s="202" customFormat="1" ht="12.95" customHeight="1">
      <c r="B21" s="219" t="s">
        <v>16</v>
      </c>
      <c r="C21" s="215"/>
      <c r="D21" s="214">
        <v>2021</v>
      </c>
      <c r="E21" s="216">
        <v>572</v>
      </c>
      <c r="F21" s="63"/>
      <c r="G21" s="56">
        <f t="shared" ref="G21:G23" si="4">SUM(H21:I21)</f>
        <v>8</v>
      </c>
      <c r="H21" s="54">
        <v>1</v>
      </c>
      <c r="I21" s="54">
        <v>7</v>
      </c>
      <c r="J21" s="63"/>
      <c r="K21" s="56">
        <f t="shared" ref="K21:K22" si="5">SUM(L21:N21)</f>
        <v>8</v>
      </c>
      <c r="L21" s="63">
        <v>2</v>
      </c>
      <c r="M21" s="63">
        <v>3</v>
      </c>
      <c r="N21" s="63">
        <v>3</v>
      </c>
      <c r="P21" s="218"/>
      <c r="Q21" s="219"/>
    </row>
    <row r="22" spans="2:19" s="202" customFormat="1" ht="12.95" customHeight="1">
      <c r="B22" s="219"/>
      <c r="C22" s="215"/>
      <c r="D22" s="214">
        <v>2022</v>
      </c>
      <c r="E22" s="216">
        <v>566</v>
      </c>
      <c r="F22" s="56"/>
      <c r="G22" s="56">
        <f t="shared" si="4"/>
        <v>3</v>
      </c>
      <c r="H22" s="296">
        <v>1</v>
      </c>
      <c r="I22" s="223">
        <v>2</v>
      </c>
      <c r="J22" s="56"/>
      <c r="K22" s="56">
        <f t="shared" si="5"/>
        <v>13</v>
      </c>
      <c r="L22" s="223">
        <v>7</v>
      </c>
      <c r="M22" s="223">
        <v>3</v>
      </c>
      <c r="N22" s="223">
        <v>3</v>
      </c>
      <c r="P22" s="218"/>
      <c r="Q22" s="219"/>
      <c r="R22" s="56"/>
      <c r="S22" s="56"/>
    </row>
    <row r="23" spans="2:19" s="202" customFormat="1" ht="12.95" customHeight="1">
      <c r="B23" s="219"/>
      <c r="C23" s="215"/>
      <c r="D23" s="214">
        <v>2023</v>
      </c>
      <c r="E23" s="216">
        <v>537</v>
      </c>
      <c r="F23" s="56"/>
      <c r="G23" s="56">
        <f t="shared" si="4"/>
        <v>8</v>
      </c>
      <c r="H23" s="980">
        <v>1</v>
      </c>
      <c r="I23" s="57">
        <v>7</v>
      </c>
      <c r="J23" s="56"/>
      <c r="K23" s="56">
        <f>SUM(L23:N23)</f>
        <v>8</v>
      </c>
      <c r="L23" s="56">
        <v>2</v>
      </c>
      <c r="M23" s="56">
        <v>3</v>
      </c>
      <c r="N23" s="56">
        <v>3</v>
      </c>
      <c r="P23" s="218"/>
      <c r="Q23" s="219"/>
      <c r="R23" s="56"/>
      <c r="S23" s="56"/>
    </row>
    <row r="24" spans="2:19" s="202" customFormat="1" ht="8.1" customHeight="1">
      <c r="B24" s="219"/>
      <c r="C24" s="215"/>
      <c r="D24" s="214"/>
      <c r="E24" s="216"/>
      <c r="F24" s="56"/>
      <c r="G24" s="56"/>
      <c r="H24" s="981"/>
      <c r="I24" s="57"/>
      <c r="J24" s="56"/>
      <c r="K24" s="56"/>
      <c r="L24" s="56"/>
      <c r="M24" s="56"/>
      <c r="N24" s="56"/>
      <c r="P24" s="218"/>
      <c r="Q24" s="219"/>
      <c r="R24" s="56"/>
      <c r="S24" s="56"/>
    </row>
    <row r="25" spans="2:19" s="202" customFormat="1" ht="12.95" customHeight="1">
      <c r="B25" s="219" t="s">
        <v>17</v>
      </c>
      <c r="C25" s="215"/>
      <c r="D25" s="214">
        <v>2021</v>
      </c>
      <c r="E25" s="216">
        <v>268</v>
      </c>
      <c r="F25" s="63"/>
      <c r="G25" s="56">
        <f t="shared" ref="G25:G27" si="6">SUM(H25:I25)</f>
        <v>8</v>
      </c>
      <c r="H25" s="981" t="s">
        <v>31</v>
      </c>
      <c r="I25" s="57">
        <v>8</v>
      </c>
      <c r="J25" s="63"/>
      <c r="K25" s="56">
        <f t="shared" ref="K25:K26" si="7">SUM(L25:N25)</f>
        <v>6</v>
      </c>
      <c r="L25" s="63">
        <v>4</v>
      </c>
      <c r="M25" s="63">
        <v>1</v>
      </c>
      <c r="N25" s="63">
        <v>1</v>
      </c>
      <c r="P25" s="218"/>
      <c r="Q25" s="219"/>
    </row>
    <row r="26" spans="2:19" s="202" customFormat="1" ht="12.95" customHeight="1">
      <c r="B26" s="219"/>
      <c r="C26" s="215"/>
      <c r="D26" s="214">
        <v>2022</v>
      </c>
      <c r="E26" s="216">
        <v>260</v>
      </c>
      <c r="F26" s="56"/>
      <c r="G26" s="56">
        <f t="shared" si="6"/>
        <v>4</v>
      </c>
      <c r="H26" s="981" t="s">
        <v>31</v>
      </c>
      <c r="I26" s="220">
        <v>4</v>
      </c>
      <c r="J26" s="56"/>
      <c r="K26" s="56">
        <f t="shared" si="7"/>
        <v>10</v>
      </c>
      <c r="L26" s="223">
        <v>8</v>
      </c>
      <c r="M26" s="223">
        <v>1</v>
      </c>
      <c r="N26" s="223">
        <v>1</v>
      </c>
      <c r="P26" s="218"/>
      <c r="Q26" s="219"/>
      <c r="R26" s="56"/>
      <c r="S26" s="56"/>
    </row>
    <row r="27" spans="2:19" s="202" customFormat="1" ht="12.95" customHeight="1">
      <c r="B27" s="219"/>
      <c r="C27" s="215"/>
      <c r="D27" s="214">
        <v>2023</v>
      </c>
      <c r="E27" s="216">
        <v>255</v>
      </c>
      <c r="F27" s="56"/>
      <c r="G27" s="56">
        <f t="shared" si="6"/>
        <v>9</v>
      </c>
      <c r="H27" s="442" t="s">
        <v>31</v>
      </c>
      <c r="I27" s="442">
        <v>9</v>
      </c>
      <c r="J27" s="56"/>
      <c r="K27" s="56">
        <f>SUM(L27:N27)</f>
        <v>6</v>
      </c>
      <c r="L27" s="56">
        <v>4</v>
      </c>
      <c r="M27" s="56">
        <v>1</v>
      </c>
      <c r="N27" s="56">
        <v>1</v>
      </c>
      <c r="P27" s="218"/>
      <c r="Q27" s="219"/>
      <c r="R27" s="56"/>
      <c r="S27" s="56"/>
    </row>
    <row r="28" spans="2:19" s="202" customFormat="1" ht="8.1" customHeight="1">
      <c r="B28" s="219"/>
      <c r="C28" s="215"/>
      <c r="D28" s="214"/>
      <c r="E28" s="216"/>
      <c r="F28" s="56"/>
      <c r="G28" s="981"/>
      <c r="H28" s="981"/>
      <c r="I28" s="981"/>
      <c r="J28" s="56"/>
      <c r="K28" s="56"/>
      <c r="L28" s="56"/>
      <c r="M28" s="56"/>
      <c r="N28" s="56"/>
      <c r="P28" s="218"/>
      <c r="Q28" s="219"/>
      <c r="R28" s="56"/>
      <c r="S28" s="56"/>
    </row>
    <row r="29" spans="2:19" s="202" customFormat="1" ht="12.95" customHeight="1">
      <c r="B29" s="219" t="s">
        <v>18</v>
      </c>
      <c r="C29" s="221"/>
      <c r="D29" s="214">
        <v>2021</v>
      </c>
      <c r="E29" s="216">
        <v>346</v>
      </c>
      <c r="F29" s="63"/>
      <c r="G29" s="981" t="s">
        <v>31</v>
      </c>
      <c r="H29" s="981" t="s">
        <v>31</v>
      </c>
      <c r="I29" s="981" t="s">
        <v>31</v>
      </c>
      <c r="J29" s="63"/>
      <c r="K29" s="56">
        <f t="shared" ref="K29:K30" si="8">SUM(L29:N29)</f>
        <v>4</v>
      </c>
      <c r="L29" s="63">
        <v>1</v>
      </c>
      <c r="M29" s="63">
        <v>2</v>
      </c>
      <c r="N29" s="63">
        <v>1</v>
      </c>
      <c r="P29" s="218"/>
      <c r="Q29" s="222"/>
    </row>
    <row r="30" spans="2:19" s="202" customFormat="1" ht="12.95" customHeight="1">
      <c r="B30" s="219"/>
      <c r="C30" s="221"/>
      <c r="D30" s="214">
        <v>2022</v>
      </c>
      <c r="E30" s="216">
        <v>308</v>
      </c>
      <c r="F30" s="56"/>
      <c r="G30" s="56">
        <f t="shared" ref="G30:G31" si="9">SUM(H30:I30)</f>
        <v>1</v>
      </c>
      <c r="H30" s="981" t="s">
        <v>31</v>
      </c>
      <c r="I30" s="223">
        <v>1</v>
      </c>
      <c r="J30" s="56"/>
      <c r="K30" s="56">
        <f t="shared" si="8"/>
        <v>3</v>
      </c>
      <c r="L30" s="296" t="s">
        <v>31</v>
      </c>
      <c r="M30" s="223">
        <v>2</v>
      </c>
      <c r="N30" s="223">
        <v>1</v>
      </c>
      <c r="P30" s="218"/>
      <c r="Q30" s="222"/>
      <c r="R30" s="56"/>
      <c r="S30" s="56"/>
    </row>
    <row r="31" spans="2:19" s="202" customFormat="1" ht="12.95" customHeight="1">
      <c r="B31" s="219"/>
      <c r="C31" s="221"/>
      <c r="D31" s="214">
        <v>2023</v>
      </c>
      <c r="E31" s="216">
        <v>364</v>
      </c>
      <c r="F31" s="56"/>
      <c r="G31" s="56">
        <f t="shared" si="9"/>
        <v>0</v>
      </c>
      <c r="H31" s="220" t="s">
        <v>31</v>
      </c>
      <c r="I31" s="220" t="s">
        <v>31</v>
      </c>
      <c r="J31" s="56"/>
      <c r="K31" s="56">
        <f>SUM(L31:N31)</f>
        <v>4</v>
      </c>
      <c r="L31" s="56">
        <v>1</v>
      </c>
      <c r="M31" s="56">
        <v>2</v>
      </c>
      <c r="N31" s="56">
        <v>1</v>
      </c>
      <c r="P31" s="218"/>
      <c r="Q31" s="222"/>
      <c r="R31" s="56"/>
      <c r="S31" s="56"/>
    </row>
    <row r="32" spans="2:19" s="202" customFormat="1" ht="8.1" customHeight="1">
      <c r="B32" s="219"/>
      <c r="C32" s="221"/>
      <c r="D32" s="214"/>
      <c r="E32" s="216"/>
      <c r="F32" s="56"/>
      <c r="G32" s="56"/>
      <c r="H32" s="57"/>
      <c r="I32" s="57"/>
      <c r="J32" s="56"/>
      <c r="K32" s="56"/>
      <c r="L32" s="56"/>
      <c r="M32" s="56"/>
      <c r="N32" s="56"/>
      <c r="P32" s="218"/>
      <c r="Q32" s="222"/>
      <c r="R32" s="56"/>
      <c r="S32" s="56"/>
    </row>
    <row r="33" spans="2:19" s="202" customFormat="1" ht="12.95" customHeight="1">
      <c r="B33" s="219" t="s">
        <v>19</v>
      </c>
      <c r="C33" s="203"/>
      <c r="D33" s="214">
        <v>2021</v>
      </c>
      <c r="E33" s="216">
        <v>392</v>
      </c>
      <c r="F33" s="63"/>
      <c r="G33" s="56">
        <f t="shared" ref="G33:G35" si="10">SUM(H33:I33)</f>
        <v>7</v>
      </c>
      <c r="H33" s="57">
        <v>4</v>
      </c>
      <c r="I33" s="54">
        <v>3</v>
      </c>
      <c r="J33" s="63"/>
      <c r="K33" s="56">
        <f t="shared" ref="K33:K34" si="11">SUM(L33:N33)</f>
        <v>10</v>
      </c>
      <c r="L33" s="63">
        <v>5</v>
      </c>
      <c r="M33" s="63">
        <v>3</v>
      </c>
      <c r="N33" s="56">
        <v>2</v>
      </c>
      <c r="P33" s="218"/>
      <c r="Q33" s="219"/>
    </row>
    <row r="34" spans="2:19" s="202" customFormat="1" ht="12.95" customHeight="1">
      <c r="B34" s="219"/>
      <c r="C34" s="203"/>
      <c r="D34" s="214">
        <v>2022</v>
      </c>
      <c r="E34" s="216">
        <v>384</v>
      </c>
      <c r="F34" s="56"/>
      <c r="G34" s="56">
        <f t="shared" si="10"/>
        <v>10</v>
      </c>
      <c r="H34" s="220">
        <v>4</v>
      </c>
      <c r="I34" s="223">
        <v>6</v>
      </c>
      <c r="J34" s="56"/>
      <c r="K34" s="56">
        <f t="shared" si="11"/>
        <v>8</v>
      </c>
      <c r="L34" s="223">
        <v>3</v>
      </c>
      <c r="M34" s="223">
        <v>3</v>
      </c>
      <c r="N34" s="442">
        <v>2</v>
      </c>
      <c r="P34" s="218"/>
      <c r="Q34" s="219"/>
      <c r="R34" s="56"/>
      <c r="S34" s="56"/>
    </row>
    <row r="35" spans="2:19" s="202" customFormat="1" ht="12.95" customHeight="1">
      <c r="B35" s="219"/>
      <c r="C35" s="203"/>
      <c r="D35" s="214">
        <v>2023</v>
      </c>
      <c r="E35" s="216">
        <v>394</v>
      </c>
      <c r="F35" s="56"/>
      <c r="G35" s="56">
        <f t="shared" si="10"/>
        <v>6</v>
      </c>
      <c r="H35" s="442">
        <v>3</v>
      </c>
      <c r="I35" s="57">
        <v>3</v>
      </c>
      <c r="J35" s="56"/>
      <c r="K35" s="56">
        <f>SUM(L35:N35)</f>
        <v>10</v>
      </c>
      <c r="L35" s="56">
        <v>5</v>
      </c>
      <c r="M35" s="56">
        <v>3</v>
      </c>
      <c r="N35" s="442">
        <v>2</v>
      </c>
      <c r="P35" s="218"/>
      <c r="Q35" s="219"/>
      <c r="R35" s="56"/>
      <c r="S35" s="56"/>
    </row>
    <row r="36" spans="2:19" s="202" customFormat="1" ht="8.1" customHeight="1">
      <c r="B36" s="219"/>
      <c r="C36" s="203"/>
      <c r="D36" s="214"/>
      <c r="E36" s="216"/>
      <c r="F36" s="56"/>
      <c r="G36" s="56"/>
      <c r="H36" s="981"/>
      <c r="I36" s="57"/>
      <c r="J36" s="56"/>
      <c r="K36" s="56"/>
      <c r="L36" s="56"/>
      <c r="M36" s="56"/>
      <c r="N36" s="442"/>
      <c r="P36" s="218"/>
      <c r="Q36" s="219"/>
      <c r="R36" s="56"/>
      <c r="S36" s="56"/>
    </row>
    <row r="37" spans="2:19" s="202" customFormat="1" ht="12.95" customHeight="1">
      <c r="B37" s="219" t="s">
        <v>20</v>
      </c>
      <c r="C37" s="203"/>
      <c r="D37" s="214">
        <v>2021</v>
      </c>
      <c r="E37" s="216">
        <v>264</v>
      </c>
      <c r="F37" s="54"/>
      <c r="G37" s="56">
        <f t="shared" ref="G37:G39" si="12">SUM(H37:I37)</f>
        <v>6</v>
      </c>
      <c r="H37" s="981" t="s">
        <v>31</v>
      </c>
      <c r="I37" s="54">
        <v>6</v>
      </c>
      <c r="J37" s="54"/>
      <c r="K37" s="56">
        <f t="shared" ref="K37:K38" si="13">SUM(L37:N37)</f>
        <v>4</v>
      </c>
      <c r="L37" s="54">
        <v>2</v>
      </c>
      <c r="M37" s="54">
        <v>2</v>
      </c>
      <c r="N37" s="125" t="s">
        <v>31</v>
      </c>
      <c r="P37" s="218"/>
      <c r="Q37" s="219"/>
    </row>
    <row r="38" spans="2:19" s="202" customFormat="1" ht="12.95" customHeight="1">
      <c r="B38" s="219"/>
      <c r="C38" s="203"/>
      <c r="D38" s="214">
        <v>2022</v>
      </c>
      <c r="E38" s="216">
        <v>255</v>
      </c>
      <c r="F38" s="223"/>
      <c r="G38" s="56">
        <f t="shared" si="12"/>
        <v>2</v>
      </c>
      <c r="H38" s="981" t="s">
        <v>31</v>
      </c>
      <c r="I38" s="223">
        <v>2</v>
      </c>
      <c r="J38" s="223"/>
      <c r="K38" s="56">
        <f t="shared" si="13"/>
        <v>8</v>
      </c>
      <c r="L38" s="223">
        <v>6</v>
      </c>
      <c r="M38" s="223">
        <v>2</v>
      </c>
      <c r="N38" s="296" t="s">
        <v>31</v>
      </c>
      <c r="P38" s="218"/>
      <c r="Q38" s="219"/>
      <c r="R38" s="56"/>
      <c r="S38" s="56"/>
    </row>
    <row r="39" spans="2:19" s="202" customFormat="1" ht="12.95" customHeight="1">
      <c r="B39" s="219"/>
      <c r="C39" s="203"/>
      <c r="D39" s="214">
        <v>2023</v>
      </c>
      <c r="E39" s="216">
        <v>248</v>
      </c>
      <c r="F39" s="223"/>
      <c r="G39" s="56">
        <f t="shared" si="12"/>
        <v>6</v>
      </c>
      <c r="H39" s="296" t="s">
        <v>31</v>
      </c>
      <c r="I39" s="223">
        <v>6</v>
      </c>
      <c r="J39" s="223"/>
      <c r="K39" s="56">
        <f>SUM(L39:N39)</f>
        <v>4</v>
      </c>
      <c r="L39" s="223">
        <v>2</v>
      </c>
      <c r="M39" s="223">
        <v>2</v>
      </c>
      <c r="N39" s="296" t="s">
        <v>31</v>
      </c>
      <c r="P39" s="218"/>
      <c r="Q39" s="219"/>
      <c r="R39" s="56"/>
      <c r="S39" s="56"/>
    </row>
    <row r="40" spans="2:19" s="202" customFormat="1" ht="8.1" customHeight="1">
      <c r="B40" s="219"/>
      <c r="C40" s="203"/>
      <c r="D40" s="214"/>
      <c r="E40" s="216"/>
      <c r="F40" s="56"/>
      <c r="G40" s="56"/>
      <c r="H40" s="57"/>
      <c r="I40" s="57"/>
      <c r="J40" s="56"/>
      <c r="K40" s="56"/>
      <c r="L40" s="56"/>
      <c r="M40" s="56"/>
      <c r="N40" s="56"/>
      <c r="P40" s="218"/>
      <c r="Q40" s="219"/>
      <c r="R40" s="56"/>
      <c r="S40" s="56"/>
    </row>
    <row r="41" spans="2:19" s="202" customFormat="1" ht="12.95" customHeight="1">
      <c r="B41" s="219" t="s">
        <v>21</v>
      </c>
      <c r="C41" s="203"/>
      <c r="D41" s="214">
        <v>2021</v>
      </c>
      <c r="E41" s="216">
        <v>453</v>
      </c>
      <c r="F41" s="63"/>
      <c r="G41" s="56">
        <f t="shared" ref="G41:G43" si="14">SUM(H41:I41)</f>
        <v>4</v>
      </c>
      <c r="H41" s="54">
        <v>2</v>
      </c>
      <c r="I41" s="54">
        <v>2</v>
      </c>
      <c r="J41" s="63"/>
      <c r="K41" s="56">
        <f t="shared" ref="K41:K42" si="15">SUM(L41:N41)</f>
        <v>9</v>
      </c>
      <c r="L41" s="63">
        <v>3</v>
      </c>
      <c r="M41" s="63">
        <v>1</v>
      </c>
      <c r="N41" s="63">
        <v>5</v>
      </c>
      <c r="P41" s="218"/>
      <c r="Q41" s="219"/>
    </row>
    <row r="42" spans="2:19" s="202" customFormat="1" ht="12.95" customHeight="1">
      <c r="B42" s="219"/>
      <c r="C42" s="203"/>
      <c r="D42" s="214">
        <v>2022</v>
      </c>
      <c r="E42" s="216">
        <v>463</v>
      </c>
      <c r="F42" s="56"/>
      <c r="G42" s="56">
        <f t="shared" si="14"/>
        <v>5</v>
      </c>
      <c r="H42" s="223">
        <v>2</v>
      </c>
      <c r="I42" s="223">
        <v>3</v>
      </c>
      <c r="J42" s="56"/>
      <c r="K42" s="56">
        <f t="shared" si="15"/>
        <v>8</v>
      </c>
      <c r="L42" s="223">
        <v>2</v>
      </c>
      <c r="M42" s="223">
        <v>1</v>
      </c>
      <c r="N42" s="223">
        <v>5</v>
      </c>
      <c r="P42" s="218"/>
      <c r="Q42" s="219"/>
      <c r="R42" s="56"/>
      <c r="S42" s="56"/>
    </row>
    <row r="43" spans="2:19" s="202" customFormat="1" ht="12.95" customHeight="1">
      <c r="B43" s="219"/>
      <c r="C43" s="203"/>
      <c r="D43" s="214">
        <v>2023</v>
      </c>
      <c r="E43" s="216">
        <v>438</v>
      </c>
      <c r="F43" s="56"/>
      <c r="G43" s="56">
        <f t="shared" si="14"/>
        <v>5</v>
      </c>
      <c r="H43" s="57">
        <v>3</v>
      </c>
      <c r="I43" s="57">
        <v>2</v>
      </c>
      <c r="J43" s="56"/>
      <c r="K43" s="56">
        <f>SUM(L43:N43)</f>
        <v>8</v>
      </c>
      <c r="L43" s="56">
        <v>2</v>
      </c>
      <c r="M43" s="56">
        <v>1</v>
      </c>
      <c r="N43" s="56">
        <v>5</v>
      </c>
      <c r="P43" s="218"/>
      <c r="Q43" s="219"/>
      <c r="R43" s="56"/>
      <c r="S43" s="56"/>
    </row>
    <row r="44" spans="2:19" s="202" customFormat="1" ht="8.1" customHeight="1">
      <c r="B44" s="219"/>
      <c r="C44" s="203"/>
      <c r="D44" s="214"/>
      <c r="E44" s="216"/>
      <c r="F44" s="56"/>
      <c r="G44" s="56"/>
      <c r="H44" s="57"/>
      <c r="I44" s="57"/>
      <c r="J44" s="56"/>
      <c r="K44" s="56"/>
      <c r="L44" s="56"/>
      <c r="M44" s="56"/>
      <c r="N44" s="56"/>
      <c r="P44" s="218"/>
      <c r="Q44" s="219"/>
      <c r="R44" s="56"/>
      <c r="S44" s="56"/>
    </row>
    <row r="45" spans="2:19" s="202" customFormat="1" ht="12.95" customHeight="1">
      <c r="B45" s="219" t="s">
        <v>22</v>
      </c>
      <c r="C45" s="203"/>
      <c r="D45" s="214">
        <v>2021</v>
      </c>
      <c r="E45" s="216">
        <v>568</v>
      </c>
      <c r="F45" s="63"/>
      <c r="G45" s="56">
        <f t="shared" ref="G45:G47" si="16">SUM(H45:I45)</f>
        <v>3</v>
      </c>
      <c r="H45" s="57">
        <v>2</v>
      </c>
      <c r="I45" s="57">
        <v>1</v>
      </c>
      <c r="J45" s="63"/>
      <c r="K45" s="56">
        <f t="shared" ref="K45:K46" si="17">SUM(L45:N45)</f>
        <v>13</v>
      </c>
      <c r="L45" s="56">
        <v>3</v>
      </c>
      <c r="M45" s="63">
        <v>1</v>
      </c>
      <c r="N45" s="56">
        <v>9</v>
      </c>
      <c r="P45" s="218"/>
      <c r="Q45" s="219"/>
    </row>
    <row r="46" spans="2:19" s="202" customFormat="1" ht="12.95" customHeight="1">
      <c r="B46" s="219"/>
      <c r="C46" s="203"/>
      <c r="D46" s="214">
        <v>2022</v>
      </c>
      <c r="E46" s="216">
        <v>569</v>
      </c>
      <c r="F46" s="56"/>
      <c r="G46" s="56">
        <f t="shared" si="16"/>
        <v>2</v>
      </c>
      <c r="H46" s="220">
        <v>1</v>
      </c>
      <c r="I46" s="220">
        <v>1</v>
      </c>
      <c r="J46" s="56"/>
      <c r="K46" s="56">
        <f t="shared" si="17"/>
        <v>11</v>
      </c>
      <c r="L46" s="442">
        <v>1</v>
      </c>
      <c r="M46" s="223">
        <v>1</v>
      </c>
      <c r="N46" s="442">
        <v>9</v>
      </c>
      <c r="P46" s="218"/>
      <c r="Q46" s="219"/>
      <c r="R46" s="56"/>
      <c r="S46" s="56"/>
    </row>
    <row r="47" spans="2:19" s="202" customFormat="1" ht="12.95" customHeight="1">
      <c r="B47" s="219"/>
      <c r="C47" s="203"/>
      <c r="D47" s="214">
        <v>2023</v>
      </c>
      <c r="E47" s="216">
        <v>248</v>
      </c>
      <c r="F47" s="56"/>
      <c r="G47" s="56">
        <f t="shared" si="16"/>
        <v>6</v>
      </c>
      <c r="H47" s="442" t="s">
        <v>31</v>
      </c>
      <c r="I47" s="442">
        <v>6</v>
      </c>
      <c r="J47" s="56"/>
      <c r="K47" s="56">
        <f>SUM(L47:N47)</f>
        <v>4</v>
      </c>
      <c r="L47" s="442">
        <v>2</v>
      </c>
      <c r="M47" s="223">
        <v>2</v>
      </c>
      <c r="N47" s="442" t="s">
        <v>31</v>
      </c>
      <c r="P47" s="218"/>
      <c r="Q47" s="219"/>
      <c r="R47" s="56"/>
      <c r="S47" s="56"/>
    </row>
    <row r="48" spans="2:19" s="202" customFormat="1" ht="8.1" customHeight="1">
      <c r="B48" s="219"/>
      <c r="C48" s="203"/>
      <c r="D48" s="214"/>
      <c r="E48" s="216"/>
      <c r="F48" s="56"/>
      <c r="G48" s="442"/>
      <c r="H48" s="981"/>
      <c r="I48" s="981"/>
      <c r="J48" s="56"/>
      <c r="K48" s="56"/>
      <c r="L48" s="442"/>
      <c r="M48" s="56"/>
      <c r="N48" s="442"/>
      <c r="P48" s="218"/>
      <c r="Q48" s="219"/>
      <c r="R48" s="56"/>
      <c r="S48" s="56"/>
    </row>
    <row r="49" spans="2:19" s="202" customFormat="1" ht="12.95" customHeight="1">
      <c r="B49" s="219" t="s">
        <v>23</v>
      </c>
      <c r="C49" s="221"/>
      <c r="D49" s="214">
        <v>2021</v>
      </c>
      <c r="E49" s="216">
        <v>42</v>
      </c>
      <c r="F49" s="63"/>
      <c r="G49" s="442" t="s">
        <v>31</v>
      </c>
      <c r="H49" s="981" t="s">
        <v>31</v>
      </c>
      <c r="I49" s="981" t="s">
        <v>31</v>
      </c>
      <c r="J49" s="63"/>
      <c r="K49" s="56">
        <f t="shared" ref="K49:K50" si="18">SUM(L49:N49)</f>
        <v>1</v>
      </c>
      <c r="L49" s="124" t="s">
        <v>31</v>
      </c>
      <c r="M49" s="63">
        <v>1</v>
      </c>
      <c r="N49" s="124" t="s">
        <v>31</v>
      </c>
      <c r="P49" s="218"/>
      <c r="Q49" s="222"/>
    </row>
    <row r="50" spans="2:19" s="202" customFormat="1" ht="12.95" customHeight="1">
      <c r="B50" s="219"/>
      <c r="C50" s="221"/>
      <c r="D50" s="214">
        <v>2022</v>
      </c>
      <c r="E50" s="216">
        <v>41</v>
      </c>
      <c r="F50" s="56"/>
      <c r="G50" s="981" t="s">
        <v>31</v>
      </c>
      <c r="H50" s="981" t="s">
        <v>31</v>
      </c>
      <c r="I50" s="981" t="s">
        <v>31</v>
      </c>
      <c r="J50" s="56"/>
      <c r="K50" s="56">
        <f t="shared" si="18"/>
        <v>1</v>
      </c>
      <c r="L50" s="296" t="s">
        <v>31</v>
      </c>
      <c r="M50" s="223">
        <v>1</v>
      </c>
      <c r="N50" s="296" t="s">
        <v>31</v>
      </c>
      <c r="P50" s="218"/>
      <c r="Q50" s="222"/>
      <c r="R50" s="56"/>
      <c r="S50" s="56"/>
    </row>
    <row r="51" spans="2:19" s="202" customFormat="1" ht="12.95" customHeight="1">
      <c r="B51" s="219"/>
      <c r="C51" s="221"/>
      <c r="D51" s="214">
        <v>2023</v>
      </c>
      <c r="E51" s="216">
        <v>38</v>
      </c>
      <c r="F51" s="56"/>
      <c r="G51" s="56">
        <f t="shared" ref="G51" si="19">SUM(H51:I51)</f>
        <v>0</v>
      </c>
      <c r="H51" s="220" t="s">
        <v>31</v>
      </c>
      <c r="I51" s="220" t="s">
        <v>31</v>
      </c>
      <c r="J51" s="56"/>
      <c r="K51" s="56">
        <f>SUM(L51:N51)</f>
        <v>1</v>
      </c>
      <c r="L51" s="442" t="s">
        <v>31</v>
      </c>
      <c r="M51" s="56">
        <v>1</v>
      </c>
      <c r="N51" s="442" t="s">
        <v>31</v>
      </c>
      <c r="P51" s="218"/>
      <c r="Q51" s="222"/>
      <c r="R51" s="56"/>
    </row>
    <row r="52" spans="2:19" s="202" customFormat="1" ht="8.1" customHeight="1">
      <c r="B52" s="219"/>
      <c r="C52" s="221"/>
      <c r="D52" s="214"/>
      <c r="E52" s="216"/>
      <c r="F52" s="56"/>
      <c r="G52" s="56"/>
      <c r="H52" s="223"/>
      <c r="I52" s="223"/>
      <c r="J52" s="56"/>
      <c r="K52" s="56"/>
      <c r="L52" s="56"/>
      <c r="M52" s="56"/>
      <c r="N52" s="56"/>
      <c r="P52" s="218"/>
      <c r="Q52" s="222"/>
      <c r="R52" s="56"/>
      <c r="S52" s="56"/>
    </row>
    <row r="53" spans="2:19" s="202" customFormat="1" ht="12.95" customHeight="1">
      <c r="B53" s="219" t="s">
        <v>24</v>
      </c>
      <c r="C53" s="203"/>
      <c r="D53" s="214">
        <v>2021</v>
      </c>
      <c r="E53" s="216">
        <v>2299</v>
      </c>
      <c r="F53" s="63"/>
      <c r="G53" s="56">
        <f t="shared" ref="G53:G55" si="20">SUM(H53:I53)</f>
        <v>39</v>
      </c>
      <c r="H53" s="223">
        <v>23</v>
      </c>
      <c r="I53" s="223">
        <v>16</v>
      </c>
      <c r="J53" s="63"/>
      <c r="K53" s="56">
        <f t="shared" ref="K53:K54" si="21">SUM(L53:N53)</f>
        <v>39</v>
      </c>
      <c r="L53" s="63">
        <v>23</v>
      </c>
      <c r="M53" s="63">
        <v>12</v>
      </c>
      <c r="N53" s="56">
        <v>4</v>
      </c>
      <c r="P53" s="218"/>
      <c r="Q53" s="219"/>
    </row>
    <row r="54" spans="2:19" s="202" customFormat="1" ht="12.95" customHeight="1">
      <c r="B54" s="219"/>
      <c r="C54" s="203"/>
      <c r="D54" s="214">
        <v>2022</v>
      </c>
      <c r="E54" s="216">
        <v>2166</v>
      </c>
      <c r="F54" s="56"/>
      <c r="G54" s="56">
        <f t="shared" si="20"/>
        <v>45</v>
      </c>
      <c r="H54" s="223">
        <v>22</v>
      </c>
      <c r="I54" s="223">
        <v>23</v>
      </c>
      <c r="J54" s="56"/>
      <c r="K54" s="56">
        <f t="shared" si="21"/>
        <v>32</v>
      </c>
      <c r="L54" s="223">
        <v>16</v>
      </c>
      <c r="M54" s="223">
        <v>12</v>
      </c>
      <c r="N54" s="442">
        <v>4</v>
      </c>
      <c r="P54" s="218"/>
      <c r="Q54" s="219"/>
      <c r="R54" s="56"/>
      <c r="S54" s="56"/>
    </row>
    <row r="55" spans="2:19" s="202" customFormat="1" ht="12.95" customHeight="1">
      <c r="B55" s="219"/>
      <c r="C55" s="203"/>
      <c r="D55" s="214">
        <v>2023</v>
      </c>
      <c r="E55" s="216">
        <v>2081</v>
      </c>
      <c r="F55" s="56"/>
      <c r="G55" s="56">
        <f t="shared" si="20"/>
        <v>37</v>
      </c>
      <c r="H55" s="57">
        <v>21</v>
      </c>
      <c r="I55" s="57">
        <v>16</v>
      </c>
      <c r="J55" s="56"/>
      <c r="K55" s="56">
        <f>SUM(L55:N55)</f>
        <v>38</v>
      </c>
      <c r="L55" s="56">
        <v>22</v>
      </c>
      <c r="M55" s="56">
        <v>12</v>
      </c>
      <c r="N55" s="442">
        <v>4</v>
      </c>
      <c r="P55" s="218"/>
      <c r="Q55" s="219"/>
      <c r="R55" s="56"/>
      <c r="S55" s="56"/>
    </row>
    <row r="56" spans="2:19" s="202" customFormat="1" ht="8.1" customHeight="1">
      <c r="B56" s="219"/>
      <c r="C56" s="203"/>
      <c r="D56" s="214"/>
      <c r="E56" s="216"/>
      <c r="F56" s="56"/>
      <c r="G56" s="56"/>
      <c r="H56" s="57"/>
      <c r="I56" s="57"/>
      <c r="J56" s="56"/>
      <c r="K56" s="56"/>
      <c r="L56" s="56"/>
      <c r="M56" s="56"/>
      <c r="N56" s="442"/>
      <c r="P56" s="218"/>
      <c r="Q56" s="219"/>
      <c r="R56" s="56"/>
      <c r="S56" s="56"/>
    </row>
    <row r="57" spans="2:19" s="202" customFormat="1" ht="12.95" customHeight="1">
      <c r="B57" s="219" t="s">
        <v>25</v>
      </c>
      <c r="C57" s="203"/>
      <c r="D57" s="214">
        <v>2021</v>
      </c>
      <c r="E57" s="216">
        <v>152</v>
      </c>
      <c r="F57" s="63"/>
      <c r="G57" s="56">
        <f t="shared" ref="G57:G59" si="22">SUM(H57:I57)</f>
        <v>4</v>
      </c>
      <c r="H57" s="54">
        <v>1</v>
      </c>
      <c r="I57" s="54">
        <v>3</v>
      </c>
      <c r="J57" s="63"/>
      <c r="K57" s="56">
        <f t="shared" ref="K57:K58" si="23">SUM(L57:N57)</f>
        <v>9</v>
      </c>
      <c r="L57" s="63">
        <v>4</v>
      </c>
      <c r="M57" s="56">
        <v>5</v>
      </c>
      <c r="N57" s="124" t="s">
        <v>31</v>
      </c>
      <c r="P57" s="218"/>
      <c r="Q57" s="219"/>
    </row>
    <row r="58" spans="2:19" s="202" customFormat="1" ht="12.95" customHeight="1">
      <c r="B58" s="219"/>
      <c r="C58" s="203"/>
      <c r="D58" s="214">
        <v>2022</v>
      </c>
      <c r="E58" s="216">
        <v>160</v>
      </c>
      <c r="F58" s="56"/>
      <c r="G58" s="56">
        <f t="shared" si="22"/>
        <v>6</v>
      </c>
      <c r="H58" s="223">
        <v>1</v>
      </c>
      <c r="I58" s="223">
        <v>5</v>
      </c>
      <c r="J58" s="56"/>
      <c r="K58" s="56">
        <f t="shared" si="23"/>
        <v>8</v>
      </c>
      <c r="L58" s="223">
        <v>3</v>
      </c>
      <c r="M58" s="442">
        <v>5</v>
      </c>
      <c r="N58" s="296" t="s">
        <v>31</v>
      </c>
      <c r="P58" s="218"/>
      <c r="Q58" s="219"/>
      <c r="R58" s="56"/>
      <c r="S58" s="56"/>
    </row>
    <row r="59" spans="2:19" s="202" customFormat="1" ht="12.95" customHeight="1">
      <c r="B59" s="219"/>
      <c r="C59" s="203"/>
      <c r="D59" s="214">
        <v>2023</v>
      </c>
      <c r="E59" s="216">
        <v>158</v>
      </c>
      <c r="F59" s="56"/>
      <c r="G59" s="56">
        <f t="shared" si="22"/>
        <v>4</v>
      </c>
      <c r="H59" s="57">
        <v>1</v>
      </c>
      <c r="I59" s="57">
        <v>3</v>
      </c>
      <c r="J59" s="56"/>
      <c r="K59" s="56">
        <f>SUM(L59:N59)</f>
        <v>10</v>
      </c>
      <c r="L59" s="56">
        <v>5</v>
      </c>
      <c r="M59" s="442">
        <v>5</v>
      </c>
      <c r="N59" s="442" t="s">
        <v>31</v>
      </c>
      <c r="P59" s="218"/>
      <c r="Q59" s="219"/>
      <c r="R59" s="56"/>
      <c r="S59" s="56"/>
    </row>
    <row r="60" spans="2:19" s="202" customFormat="1" ht="8.1" customHeight="1">
      <c r="B60" s="219"/>
      <c r="C60" s="203"/>
      <c r="D60" s="214"/>
      <c r="E60" s="216"/>
      <c r="F60" s="56"/>
      <c r="G60" s="56"/>
      <c r="H60" s="57"/>
      <c r="I60" s="57"/>
      <c r="J60" s="56"/>
      <c r="K60" s="56"/>
      <c r="L60" s="56"/>
      <c r="M60" s="442"/>
      <c r="N60" s="56"/>
      <c r="P60" s="218"/>
      <c r="Q60" s="219"/>
      <c r="R60" s="56"/>
      <c r="S60" s="56"/>
    </row>
    <row r="61" spans="2:19" s="202" customFormat="1" ht="12.95" customHeight="1">
      <c r="B61" s="219" t="s">
        <v>26</v>
      </c>
      <c r="C61" s="203"/>
      <c r="D61" s="214">
        <v>2021</v>
      </c>
      <c r="E61" s="216">
        <v>412</v>
      </c>
      <c r="F61" s="63"/>
      <c r="G61" s="56">
        <f t="shared" ref="G61:G63" si="24">SUM(H61:I61)</f>
        <v>18</v>
      </c>
      <c r="H61" s="54">
        <v>17</v>
      </c>
      <c r="I61" s="54">
        <v>1</v>
      </c>
      <c r="J61" s="63"/>
      <c r="K61" s="56">
        <f t="shared" ref="K61:K62" si="25">SUM(L61:N61)</f>
        <v>15</v>
      </c>
      <c r="L61" s="63">
        <v>6</v>
      </c>
      <c r="M61" s="442" t="s">
        <v>31</v>
      </c>
      <c r="N61" s="63">
        <v>9</v>
      </c>
      <c r="P61" s="218"/>
      <c r="Q61" s="219"/>
    </row>
    <row r="62" spans="2:19" s="202" customFormat="1" ht="12.95" customHeight="1">
      <c r="B62" s="219"/>
      <c r="C62" s="203"/>
      <c r="D62" s="214">
        <v>2022</v>
      </c>
      <c r="E62" s="216">
        <v>397</v>
      </c>
      <c r="F62" s="56"/>
      <c r="G62" s="56">
        <f t="shared" si="24"/>
        <v>23</v>
      </c>
      <c r="H62" s="223">
        <v>17</v>
      </c>
      <c r="I62" s="223">
        <v>6</v>
      </c>
      <c r="J62" s="56"/>
      <c r="K62" s="56">
        <f t="shared" si="25"/>
        <v>10</v>
      </c>
      <c r="L62" s="223">
        <v>1</v>
      </c>
      <c r="M62" s="442" t="s">
        <v>31</v>
      </c>
      <c r="N62" s="223">
        <v>9</v>
      </c>
      <c r="P62" s="218"/>
      <c r="Q62" s="219"/>
      <c r="R62" s="56"/>
      <c r="S62" s="56"/>
    </row>
    <row r="63" spans="2:19" s="202" customFormat="1" ht="12.95" customHeight="1">
      <c r="B63" s="219"/>
      <c r="C63" s="203"/>
      <c r="D63" s="214">
        <v>2023</v>
      </c>
      <c r="E63" s="216">
        <v>378</v>
      </c>
      <c r="F63" s="56"/>
      <c r="G63" s="56">
        <f t="shared" si="24"/>
        <v>18</v>
      </c>
      <c r="H63" s="57">
        <v>17</v>
      </c>
      <c r="I63" s="57">
        <v>1</v>
      </c>
      <c r="J63" s="56"/>
      <c r="K63" s="56">
        <f>SUM(L63:N63)</f>
        <v>16</v>
      </c>
      <c r="L63" s="56">
        <v>7</v>
      </c>
      <c r="M63" s="442" t="s">
        <v>31</v>
      </c>
      <c r="N63" s="56">
        <v>9</v>
      </c>
      <c r="P63" s="218"/>
      <c r="Q63" s="219"/>
      <c r="R63" s="56"/>
      <c r="S63" s="56"/>
    </row>
    <row r="64" spans="2:19" s="202" customFormat="1" ht="8.1" customHeight="1">
      <c r="B64" s="219"/>
      <c r="C64" s="203"/>
      <c r="D64" s="214"/>
      <c r="E64" s="216"/>
      <c r="F64" s="56"/>
      <c r="G64" s="56"/>
      <c r="H64" s="57"/>
      <c r="I64" s="57"/>
      <c r="J64" s="56"/>
      <c r="K64" s="56"/>
      <c r="L64" s="56"/>
      <c r="M64" s="442"/>
      <c r="N64" s="56"/>
      <c r="P64" s="218"/>
      <c r="Q64" s="219"/>
      <c r="R64" s="56"/>
      <c r="S64" s="56"/>
    </row>
    <row r="65" spans="1:20" s="202" customFormat="1" ht="12.95" customHeight="1">
      <c r="B65" s="219" t="s">
        <v>27</v>
      </c>
      <c r="C65" s="203"/>
      <c r="D65" s="214">
        <v>2021</v>
      </c>
      <c r="E65" s="216">
        <v>490</v>
      </c>
      <c r="F65" s="63"/>
      <c r="G65" s="56">
        <f t="shared" ref="G65:G67" si="26">SUM(H65:I65)</f>
        <v>11</v>
      </c>
      <c r="H65" s="54">
        <v>9</v>
      </c>
      <c r="I65" s="54">
        <v>2</v>
      </c>
      <c r="J65" s="63"/>
      <c r="K65" s="56">
        <f t="shared" ref="K65:K66" si="27">SUM(L65:N65)</f>
        <v>19</v>
      </c>
      <c r="L65" s="63">
        <v>5</v>
      </c>
      <c r="M65" s="124" t="s">
        <v>31</v>
      </c>
      <c r="N65" s="63">
        <v>14</v>
      </c>
      <c r="P65" s="218"/>
      <c r="Q65" s="219"/>
    </row>
    <row r="66" spans="1:20" s="202" customFormat="1" ht="12.95" customHeight="1">
      <c r="B66" s="219"/>
      <c r="C66" s="203"/>
      <c r="D66" s="214">
        <v>2022</v>
      </c>
      <c r="E66" s="216">
        <v>481</v>
      </c>
      <c r="F66" s="56"/>
      <c r="G66" s="56">
        <f t="shared" si="26"/>
        <v>14</v>
      </c>
      <c r="H66" s="223">
        <v>9</v>
      </c>
      <c r="I66" s="223">
        <v>5</v>
      </c>
      <c r="J66" s="56"/>
      <c r="K66" s="56">
        <f t="shared" si="27"/>
        <v>18</v>
      </c>
      <c r="L66" s="223">
        <v>3</v>
      </c>
      <c r="M66" s="223">
        <v>1</v>
      </c>
      <c r="N66" s="223">
        <v>14</v>
      </c>
      <c r="P66" s="218"/>
      <c r="Q66" s="219"/>
      <c r="R66" s="56"/>
      <c r="S66" s="56"/>
    </row>
    <row r="67" spans="1:20" s="202" customFormat="1" ht="12.95" customHeight="1">
      <c r="B67" s="219"/>
      <c r="C67" s="203"/>
      <c r="D67" s="214">
        <v>2023</v>
      </c>
      <c r="E67" s="216">
        <v>466</v>
      </c>
      <c r="F67" s="56"/>
      <c r="G67" s="56">
        <f t="shared" si="26"/>
        <v>12</v>
      </c>
      <c r="H67" s="57">
        <v>9</v>
      </c>
      <c r="I67" s="57">
        <v>3</v>
      </c>
      <c r="J67" s="56"/>
      <c r="K67" s="56">
        <f>SUM(L67:N67)</f>
        <v>20</v>
      </c>
      <c r="L67" s="56">
        <v>5</v>
      </c>
      <c r="M67" s="56">
        <v>1</v>
      </c>
      <c r="N67" s="56">
        <v>14</v>
      </c>
      <c r="P67" s="218"/>
      <c r="Q67" s="219"/>
      <c r="R67" s="56"/>
      <c r="S67" s="56"/>
    </row>
    <row r="68" spans="1:20" s="202" customFormat="1" ht="8.1" customHeight="1">
      <c r="B68" s="219"/>
      <c r="C68" s="203"/>
      <c r="D68" s="214"/>
      <c r="E68" s="216"/>
      <c r="F68" s="56"/>
      <c r="G68" s="56"/>
      <c r="H68" s="57"/>
      <c r="I68" s="57"/>
      <c r="J68" s="56"/>
      <c r="K68" s="56"/>
      <c r="L68" s="56"/>
      <c r="M68" s="56"/>
      <c r="N68" s="56"/>
      <c r="P68" s="218"/>
      <c r="Q68" s="219"/>
      <c r="R68" s="56"/>
      <c r="S68" s="56"/>
    </row>
    <row r="69" spans="1:20" s="202" customFormat="1" ht="12.95" customHeight="1">
      <c r="B69" s="219" t="s">
        <v>28</v>
      </c>
      <c r="C69" s="221"/>
      <c r="D69" s="214">
        <v>2021</v>
      </c>
      <c r="E69" s="216">
        <v>356</v>
      </c>
      <c r="F69" s="63"/>
      <c r="G69" s="56">
        <f t="shared" ref="G69:G71" si="28">SUM(H69:I69)</f>
        <v>4</v>
      </c>
      <c r="H69" s="54">
        <v>3</v>
      </c>
      <c r="I69" s="57">
        <v>1</v>
      </c>
      <c r="J69" s="63"/>
      <c r="K69" s="56">
        <f t="shared" ref="K69:K70" si="29">SUM(L69:N69)</f>
        <v>8</v>
      </c>
      <c r="L69" s="63">
        <v>2</v>
      </c>
      <c r="M69" s="56">
        <v>2</v>
      </c>
      <c r="N69" s="56">
        <v>4</v>
      </c>
      <c r="P69" s="218"/>
      <c r="Q69" s="222"/>
    </row>
    <row r="70" spans="1:20" s="202" customFormat="1" ht="12.95" customHeight="1">
      <c r="B70" s="219"/>
      <c r="C70" s="221"/>
      <c r="D70" s="214">
        <v>2022</v>
      </c>
      <c r="E70" s="216">
        <v>350</v>
      </c>
      <c r="F70" s="56"/>
      <c r="G70" s="56">
        <f t="shared" si="28"/>
        <v>6</v>
      </c>
      <c r="H70" s="223">
        <v>3</v>
      </c>
      <c r="I70" s="220">
        <v>3</v>
      </c>
      <c r="J70" s="56"/>
      <c r="K70" s="56">
        <f t="shared" si="29"/>
        <v>7</v>
      </c>
      <c r="L70" s="223">
        <v>1</v>
      </c>
      <c r="M70" s="442">
        <v>2</v>
      </c>
      <c r="N70" s="442">
        <v>4</v>
      </c>
      <c r="P70" s="218"/>
      <c r="Q70" s="222"/>
    </row>
    <row r="71" spans="1:20" s="202" customFormat="1" ht="12.95" customHeight="1">
      <c r="B71" s="219"/>
      <c r="C71" s="221"/>
      <c r="D71" s="214">
        <v>2023</v>
      </c>
      <c r="E71" s="216">
        <v>353</v>
      </c>
      <c r="F71" s="56"/>
      <c r="G71" s="56">
        <f t="shared" si="28"/>
        <v>4</v>
      </c>
      <c r="H71" s="223">
        <v>3</v>
      </c>
      <c r="I71" s="220">
        <v>1</v>
      </c>
      <c r="J71" s="56"/>
      <c r="K71" s="56">
        <f>SUM(L71:N71)</f>
        <v>9</v>
      </c>
      <c r="L71" s="223">
        <v>3</v>
      </c>
      <c r="M71" s="442">
        <v>2</v>
      </c>
      <c r="N71" s="442">
        <v>4</v>
      </c>
      <c r="P71" s="218"/>
      <c r="Q71" s="222"/>
    </row>
    <row r="72" spans="1:20" s="202" customFormat="1" ht="8.1" customHeight="1">
      <c r="B72" s="219"/>
      <c r="C72" s="221"/>
      <c r="D72" s="214"/>
      <c r="E72" s="216"/>
      <c r="F72" s="56"/>
      <c r="G72" s="56"/>
      <c r="H72" s="57"/>
      <c r="I72" s="981"/>
      <c r="J72" s="56"/>
      <c r="K72" s="56"/>
      <c r="L72" s="56"/>
      <c r="M72" s="442"/>
      <c r="N72" s="442"/>
      <c r="P72" s="218"/>
      <c r="Q72" s="222"/>
    </row>
    <row r="73" spans="1:20" s="202" customFormat="1" ht="12.95" customHeight="1">
      <c r="B73" s="219" t="s">
        <v>29</v>
      </c>
      <c r="C73" s="221"/>
      <c r="D73" s="214">
        <v>2021</v>
      </c>
      <c r="E73" s="216">
        <v>14</v>
      </c>
      <c r="F73" s="216"/>
      <c r="G73" s="216">
        <f t="shared" ref="G73:G75" si="30">SUM(H73:I73)</f>
        <v>1</v>
      </c>
      <c r="H73" s="216">
        <v>1</v>
      </c>
      <c r="I73" s="216" t="s">
        <v>31</v>
      </c>
      <c r="J73" s="216"/>
      <c r="K73" s="216">
        <f t="shared" ref="K73" si="31">SUM(L73:N73)</f>
        <v>1</v>
      </c>
      <c r="L73" s="216">
        <v>1</v>
      </c>
      <c r="M73" s="216" t="s">
        <v>31</v>
      </c>
      <c r="N73" s="216" t="s">
        <v>31</v>
      </c>
      <c r="P73" s="218"/>
      <c r="Q73" s="222"/>
    </row>
    <row r="74" spans="1:20" s="202" customFormat="1" ht="12.95" customHeight="1">
      <c r="B74" s="219"/>
      <c r="C74" s="221"/>
      <c r="D74" s="214">
        <v>2022</v>
      </c>
      <c r="E74" s="216">
        <v>15</v>
      </c>
      <c r="F74" s="216"/>
      <c r="G74" s="216">
        <f t="shared" si="30"/>
        <v>2</v>
      </c>
      <c r="H74" s="216">
        <v>1</v>
      </c>
      <c r="I74" s="216">
        <v>1</v>
      </c>
      <c r="J74" s="216"/>
      <c r="K74" s="216" t="s">
        <v>31</v>
      </c>
      <c r="L74" s="216" t="s">
        <v>31</v>
      </c>
      <c r="M74" s="216" t="s">
        <v>31</v>
      </c>
      <c r="N74" s="216" t="s">
        <v>31</v>
      </c>
      <c r="P74" s="218"/>
      <c r="Q74" s="222"/>
    </row>
    <row r="75" spans="1:20" s="202" customFormat="1" ht="12.95" customHeight="1">
      <c r="B75" s="219"/>
      <c r="C75" s="221"/>
      <c r="D75" s="214">
        <v>2023</v>
      </c>
      <c r="E75" s="216">
        <v>15</v>
      </c>
      <c r="F75" s="216"/>
      <c r="G75" s="56">
        <f t="shared" si="30"/>
        <v>1</v>
      </c>
      <c r="H75" s="216">
        <v>1</v>
      </c>
      <c r="I75" s="1864" t="s">
        <v>31</v>
      </c>
      <c r="J75" s="216"/>
      <c r="K75" s="56">
        <f>SUM(L75:N75)</f>
        <v>1</v>
      </c>
      <c r="L75" s="216">
        <v>1</v>
      </c>
      <c r="M75" s="1864" t="s">
        <v>31</v>
      </c>
      <c r="N75" s="1864" t="s">
        <v>31</v>
      </c>
      <c r="P75" s="218"/>
      <c r="Q75" s="222"/>
    </row>
    <row r="76" spans="1:20" s="202" customFormat="1" ht="8.1" customHeight="1">
      <c r="B76" s="219"/>
      <c r="C76" s="221"/>
      <c r="D76" s="214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P76" s="218"/>
      <c r="Q76" s="222"/>
    </row>
    <row r="77" spans="1:20" s="202" customFormat="1" ht="12.95" customHeight="1">
      <c r="B77" s="219" t="s">
        <v>30</v>
      </c>
      <c r="C77" s="221"/>
      <c r="D77" s="214">
        <v>2021</v>
      </c>
      <c r="E77" s="216">
        <v>75</v>
      </c>
      <c r="F77" s="216"/>
      <c r="G77" s="216" t="s">
        <v>31</v>
      </c>
      <c r="H77" s="216" t="s">
        <v>31</v>
      </c>
      <c r="I77" s="216" t="s">
        <v>31</v>
      </c>
      <c r="J77" s="216"/>
      <c r="K77" s="216" t="s">
        <v>31</v>
      </c>
      <c r="L77" s="216" t="s">
        <v>31</v>
      </c>
      <c r="M77" s="216" t="s">
        <v>31</v>
      </c>
      <c r="N77" s="216" t="s">
        <v>31</v>
      </c>
      <c r="P77" s="218"/>
      <c r="Q77" s="222"/>
    </row>
    <row r="78" spans="1:20" s="202" customFormat="1" ht="12.95" customHeight="1">
      <c r="B78" s="219"/>
      <c r="C78" s="221"/>
      <c r="D78" s="214">
        <v>2022</v>
      </c>
      <c r="E78" s="216">
        <v>70</v>
      </c>
      <c r="F78" s="216"/>
      <c r="G78" s="216" t="s">
        <v>31</v>
      </c>
      <c r="H78" s="216" t="s">
        <v>31</v>
      </c>
      <c r="I78" s="216" t="s">
        <v>31</v>
      </c>
      <c r="J78" s="216"/>
      <c r="K78" s="216" t="s">
        <v>31</v>
      </c>
      <c r="L78" s="216" t="s">
        <v>31</v>
      </c>
      <c r="M78" s="216" t="s">
        <v>31</v>
      </c>
      <c r="N78" s="216" t="s">
        <v>31</v>
      </c>
      <c r="P78" s="218"/>
      <c r="Q78" s="222"/>
      <c r="R78" s="56"/>
      <c r="S78" s="56"/>
    </row>
    <row r="79" spans="1:20" s="202" customFormat="1" ht="12.95" customHeight="1">
      <c r="B79" s="219"/>
      <c r="C79" s="221"/>
      <c r="D79" s="214">
        <v>2023</v>
      </c>
      <c r="E79" s="216">
        <v>67</v>
      </c>
      <c r="F79" s="216"/>
      <c r="G79" s="216" t="s">
        <v>31</v>
      </c>
      <c r="H79" s="1864" t="s">
        <v>31</v>
      </c>
      <c r="I79" s="1864" t="s">
        <v>31</v>
      </c>
      <c r="J79" s="216"/>
      <c r="K79" s="216" t="s">
        <v>31</v>
      </c>
      <c r="L79" s="1864" t="s">
        <v>31</v>
      </c>
      <c r="M79" s="1864" t="s">
        <v>31</v>
      </c>
      <c r="N79" s="1864" t="s">
        <v>31</v>
      </c>
      <c r="P79" s="218"/>
      <c r="Q79" s="222"/>
      <c r="R79" s="56"/>
      <c r="S79" s="56"/>
      <c r="T79" s="225"/>
    </row>
    <row r="80" spans="1:20" s="202" customFormat="1" ht="8.1" customHeight="1">
      <c r="A80" s="226"/>
      <c r="B80" s="227"/>
      <c r="C80" s="228"/>
      <c r="D80" s="229"/>
      <c r="E80" s="229"/>
      <c r="F80" s="230"/>
      <c r="G80" s="230"/>
      <c r="H80" s="230"/>
      <c r="I80" s="230"/>
      <c r="J80" s="230"/>
      <c r="K80" s="230"/>
      <c r="L80" s="230"/>
      <c r="M80" s="230"/>
      <c r="N80" s="230"/>
      <c r="O80" s="226"/>
      <c r="P80" s="218"/>
      <c r="Q80" s="222"/>
      <c r="R80" s="232"/>
      <c r="S80" s="232"/>
      <c r="T80" s="216"/>
    </row>
    <row r="81" spans="2:20" s="237" customFormat="1" ht="17.25" customHeight="1">
      <c r="B81" s="234"/>
      <c r="D81" s="236"/>
      <c r="E81" s="236"/>
      <c r="H81" s="311"/>
      <c r="I81" s="311"/>
      <c r="O81" s="239" t="s">
        <v>32</v>
      </c>
    </row>
    <row r="82" spans="2:20" s="237" customFormat="1">
      <c r="B82" s="234"/>
      <c r="D82" s="236"/>
      <c r="E82" s="236"/>
      <c r="H82" s="311"/>
      <c r="I82" s="311"/>
      <c r="O82" s="978" t="s">
        <v>285</v>
      </c>
    </row>
    <row r="83" spans="2:20" s="237" customFormat="1">
      <c r="B83" s="234" t="s">
        <v>1195</v>
      </c>
      <c r="H83" s="311"/>
      <c r="I83" s="311"/>
    </row>
    <row r="84" spans="2:20" s="237" customFormat="1">
      <c r="B84" s="244" t="s">
        <v>402</v>
      </c>
      <c r="H84" s="311"/>
      <c r="I84" s="311"/>
    </row>
    <row r="85" spans="2:20" s="237" customFormat="1">
      <c r="B85" s="247" t="s">
        <v>403</v>
      </c>
      <c r="H85" s="311"/>
      <c r="I85" s="311"/>
    </row>
    <row r="86" spans="2:20" s="986" customFormat="1" ht="15.75" customHeight="1">
      <c r="B86" s="250"/>
      <c r="C86" s="982"/>
      <c r="D86" s="983"/>
      <c r="E86" s="983"/>
      <c r="F86" s="984"/>
      <c r="G86" s="984"/>
      <c r="H86" s="985"/>
      <c r="I86" s="985"/>
      <c r="J86" s="984"/>
      <c r="K86" s="984"/>
      <c r="L86" s="984"/>
      <c r="M86" s="984"/>
      <c r="N86" s="984"/>
      <c r="P86" s="984"/>
      <c r="Q86" s="984"/>
      <c r="R86" s="984"/>
      <c r="S86" s="984"/>
      <c r="T86" s="984"/>
    </row>
    <row r="87" spans="2:20" s="251" customFormat="1" ht="15.75" customHeight="1">
      <c r="B87" s="252"/>
      <c r="C87" s="987"/>
      <c r="D87" s="988"/>
      <c r="E87" s="988"/>
      <c r="F87" s="989"/>
      <c r="G87" s="989"/>
      <c r="H87" s="989"/>
      <c r="I87" s="989"/>
      <c r="J87" s="989"/>
      <c r="K87" s="989"/>
      <c r="L87" s="989"/>
      <c r="M87" s="989"/>
      <c r="N87" s="989"/>
      <c r="P87" s="253"/>
      <c r="Q87" s="253"/>
      <c r="R87" s="254"/>
      <c r="S87" s="253"/>
    </row>
    <row r="88" spans="2:20" ht="15.75">
      <c r="B88" s="255"/>
      <c r="C88" s="256"/>
      <c r="D88" s="257"/>
      <c r="E88" s="257"/>
      <c r="F88" s="253"/>
      <c r="G88" s="253"/>
      <c r="H88" s="253"/>
      <c r="I88" s="253"/>
      <c r="J88" s="253"/>
      <c r="K88" s="253"/>
      <c r="L88" s="253"/>
      <c r="M88" s="253"/>
      <c r="N88" s="253"/>
    </row>
  </sheetData>
  <mergeCells count="4">
    <mergeCell ref="G7:I7"/>
    <mergeCell ref="K7:N7"/>
    <mergeCell ref="G8:I8"/>
    <mergeCell ref="K8:N8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4">
    <tabColor rgb="FF92D050"/>
  </sheetPr>
  <dimension ref="A1:M80"/>
  <sheetViews>
    <sheetView view="pageBreakPreview" zoomScale="80" zoomScaleNormal="100" zoomScaleSheetLayoutView="80" workbookViewId="0">
      <selection activeCell="F28" sqref="F27:F28"/>
    </sheetView>
  </sheetViews>
  <sheetFormatPr defaultColWidth="10.42578125" defaultRowHeight="14.25"/>
  <cols>
    <col min="1" max="1" width="1.85546875" style="263" customWidth="1"/>
    <col min="2" max="2" width="13.140625" style="263" customWidth="1"/>
    <col min="3" max="3" width="9.85546875" style="263" customWidth="1"/>
    <col min="4" max="4" width="11.42578125" style="264" customWidth="1"/>
    <col min="5" max="7" width="25.28515625" style="265" customWidth="1"/>
    <col min="8" max="8" width="1.85546875" style="265" customWidth="1"/>
    <col min="9" max="9" width="11" style="263" customWidth="1"/>
    <col min="10" max="10" width="1" style="263" customWidth="1"/>
    <col min="11" max="11" width="11" style="263" customWidth="1"/>
    <col min="12" max="12" width="12.5703125" style="263" customWidth="1"/>
    <col min="13" max="13" width="11" style="263" customWidth="1"/>
    <col min="14" max="16384" width="10.42578125" style="263"/>
  </cols>
  <sheetData>
    <row r="1" spans="1:12" ht="8.1" customHeight="1"/>
    <row r="2" spans="1:12" ht="8.1" customHeight="1"/>
    <row r="3" spans="1:12" s="167" customFormat="1" ht="16.5" customHeight="1">
      <c r="B3" s="168" t="s">
        <v>412</v>
      </c>
      <c r="C3" s="169" t="s">
        <v>1272</v>
      </c>
      <c r="D3" s="170"/>
      <c r="E3" s="171"/>
      <c r="F3" s="171"/>
      <c r="G3" s="171"/>
      <c r="H3" s="171"/>
      <c r="I3" s="172"/>
      <c r="J3" s="172"/>
      <c r="K3" s="172"/>
    </row>
    <row r="4" spans="1:12" s="173" customFormat="1" ht="16.5" customHeight="1">
      <c r="B4" s="174" t="s">
        <v>413</v>
      </c>
      <c r="C4" s="175" t="s">
        <v>1273</v>
      </c>
      <c r="D4" s="176"/>
      <c r="E4" s="174"/>
      <c r="F4" s="174"/>
      <c r="G4" s="174"/>
      <c r="H4" s="174"/>
      <c r="I4" s="175"/>
      <c r="J4" s="175"/>
      <c r="K4" s="175"/>
    </row>
    <row r="5" spans="1:12" s="177" customFormat="1" ht="9.9499999999999993" customHeight="1">
      <c r="B5" s="178"/>
      <c r="C5" s="178"/>
      <c r="D5" s="179"/>
      <c r="E5" s="180"/>
      <c r="F5" s="180"/>
      <c r="G5" s="180"/>
      <c r="H5" s="180"/>
    </row>
    <row r="6" spans="1:12" s="966" customFormat="1" ht="5.25" customHeight="1">
      <c r="A6" s="181"/>
      <c r="B6" s="182"/>
      <c r="C6" s="183"/>
      <c r="D6" s="184"/>
      <c r="E6" s="185"/>
      <c r="F6" s="185"/>
      <c r="G6" s="185"/>
      <c r="H6" s="185"/>
    </row>
    <row r="7" spans="1:12" s="966" customFormat="1">
      <c r="A7" s="187"/>
      <c r="B7" s="187" t="s">
        <v>2</v>
      </c>
      <c r="C7" s="188"/>
      <c r="D7" s="189" t="s">
        <v>3</v>
      </c>
      <c r="E7" s="302" t="s">
        <v>404</v>
      </c>
      <c r="F7" s="967" t="s">
        <v>405</v>
      </c>
      <c r="G7" s="967" t="s">
        <v>406</v>
      </c>
      <c r="H7" s="190"/>
    </row>
    <row r="8" spans="1:12" s="966" customFormat="1">
      <c r="A8" s="192"/>
      <c r="B8" s="192" t="s">
        <v>7</v>
      </c>
      <c r="C8" s="193"/>
      <c r="D8" s="194" t="s">
        <v>8</v>
      </c>
      <c r="E8" s="968" t="s">
        <v>407</v>
      </c>
      <c r="F8" s="969" t="s">
        <v>408</v>
      </c>
      <c r="G8" s="969" t="s">
        <v>409</v>
      </c>
      <c r="H8" s="195"/>
    </row>
    <row r="9" spans="1:12" s="966" customFormat="1" ht="7.5" customHeight="1">
      <c r="A9" s="198"/>
      <c r="B9" s="198"/>
      <c r="C9" s="199"/>
      <c r="D9" s="200"/>
      <c r="E9" s="201"/>
      <c r="F9" s="201"/>
      <c r="G9" s="201"/>
      <c r="H9" s="201"/>
    </row>
    <row r="10" spans="1:12" ht="8.1" customHeight="1">
      <c r="B10" s="279"/>
      <c r="C10" s="279"/>
      <c r="D10" s="280"/>
      <c r="E10" s="281"/>
      <c r="F10" s="281"/>
      <c r="G10" s="281"/>
      <c r="H10" s="281"/>
    </row>
    <row r="11" spans="1:12" s="202" customFormat="1" ht="12.95" customHeight="1">
      <c r="B11" s="207" t="s">
        <v>14</v>
      </c>
      <c r="C11" s="208"/>
      <c r="D11" s="209">
        <v>2021</v>
      </c>
      <c r="E11" s="212">
        <f t="shared" ref="E11:G13" si="0">SUM(E15,E19,E23,E27,E31,E35,E39,E43,E47,E51,E55,E59,E63,E67,E71,E75,)</f>
        <v>15</v>
      </c>
      <c r="F11" s="212">
        <f t="shared" si="0"/>
        <v>192</v>
      </c>
      <c r="G11" s="212">
        <f t="shared" si="0"/>
        <v>17</v>
      </c>
      <c r="H11" s="211"/>
    </row>
    <row r="12" spans="1:12" s="202" customFormat="1" ht="12.95" customHeight="1">
      <c r="B12" s="207"/>
      <c r="C12" s="208"/>
      <c r="D12" s="209">
        <v>2022</v>
      </c>
      <c r="E12" s="212">
        <f t="shared" si="0"/>
        <v>15</v>
      </c>
      <c r="F12" s="212">
        <f t="shared" si="0"/>
        <v>204</v>
      </c>
      <c r="G12" s="212">
        <f t="shared" si="0"/>
        <v>17</v>
      </c>
      <c r="H12" s="61"/>
    </row>
    <row r="13" spans="1:12" s="202" customFormat="1" ht="12.95" customHeight="1">
      <c r="B13" s="207"/>
      <c r="C13" s="208"/>
      <c r="D13" s="209">
        <v>2023</v>
      </c>
      <c r="E13" s="212">
        <f t="shared" si="0"/>
        <v>16</v>
      </c>
      <c r="F13" s="212">
        <f t="shared" si="0"/>
        <v>217</v>
      </c>
      <c r="G13" s="212">
        <f t="shared" si="0"/>
        <v>17</v>
      </c>
      <c r="H13" s="211"/>
      <c r="I13" s="210"/>
      <c r="J13" s="207"/>
      <c r="K13" s="211"/>
      <c r="L13" s="211"/>
    </row>
    <row r="14" spans="1:12" s="202" customFormat="1" ht="8.1" customHeight="1">
      <c r="B14" s="207"/>
      <c r="C14" s="208"/>
      <c r="D14" s="214"/>
      <c r="E14" s="57"/>
      <c r="F14" s="57"/>
      <c r="G14" s="970"/>
      <c r="H14" s="211"/>
      <c r="I14" s="210"/>
      <c r="J14" s="207"/>
      <c r="K14" s="211"/>
      <c r="L14" s="211"/>
    </row>
    <row r="15" spans="1:12" s="202" customFormat="1" ht="12.95" customHeight="1">
      <c r="B15" s="215" t="s">
        <v>15</v>
      </c>
      <c r="C15" s="215"/>
      <c r="D15" s="214">
        <v>2021</v>
      </c>
      <c r="E15" s="57">
        <v>2</v>
      </c>
      <c r="F15" s="57">
        <v>20</v>
      </c>
      <c r="G15" s="57">
        <v>1</v>
      </c>
      <c r="H15" s="56"/>
      <c r="I15" s="218"/>
      <c r="J15" s="219"/>
    </row>
    <row r="16" spans="1:12" s="202" customFormat="1" ht="12.95" customHeight="1">
      <c r="B16" s="215"/>
      <c r="C16" s="215"/>
      <c r="D16" s="214">
        <v>2022</v>
      </c>
      <c r="E16" s="57">
        <v>2</v>
      </c>
      <c r="F16" s="57">
        <v>25</v>
      </c>
      <c r="G16" s="57">
        <v>1</v>
      </c>
      <c r="H16" s="61"/>
      <c r="I16" s="218"/>
      <c r="J16" s="219"/>
      <c r="K16" s="56"/>
      <c r="L16" s="56"/>
    </row>
    <row r="17" spans="2:12" s="202" customFormat="1" ht="12.95" customHeight="1">
      <c r="B17" s="215"/>
      <c r="C17" s="215"/>
      <c r="D17" s="214">
        <v>2023</v>
      </c>
      <c r="E17" s="57">
        <v>2</v>
      </c>
      <c r="F17" s="57">
        <v>29</v>
      </c>
      <c r="G17" s="57">
        <v>1</v>
      </c>
      <c r="H17" s="56"/>
      <c r="I17" s="218"/>
      <c r="J17" s="219"/>
      <c r="K17" s="56"/>
      <c r="L17" s="56"/>
    </row>
    <row r="18" spans="2:12" s="202" customFormat="1" ht="8.1" customHeight="1">
      <c r="B18" s="215"/>
      <c r="C18" s="215"/>
      <c r="D18" s="214"/>
      <c r="E18" s="57"/>
      <c r="F18" s="57"/>
      <c r="G18" s="57"/>
      <c r="H18" s="56"/>
      <c r="I18" s="218"/>
      <c r="J18" s="219"/>
      <c r="K18" s="56"/>
      <c r="L18" s="56"/>
    </row>
    <row r="19" spans="2:12" s="202" customFormat="1" ht="12.95" customHeight="1">
      <c r="B19" s="215" t="s">
        <v>16</v>
      </c>
      <c r="C19" s="215"/>
      <c r="D19" s="214">
        <v>2021</v>
      </c>
      <c r="E19" s="57" t="s">
        <v>31</v>
      </c>
      <c r="F19" s="57">
        <v>4</v>
      </c>
      <c r="G19" s="57" t="s">
        <v>31</v>
      </c>
      <c r="H19" s="56"/>
      <c r="I19" s="218"/>
      <c r="J19" s="219"/>
    </row>
    <row r="20" spans="2:12" s="202" customFormat="1" ht="12.95" customHeight="1">
      <c r="B20" s="215"/>
      <c r="C20" s="215"/>
      <c r="D20" s="214">
        <v>2022</v>
      </c>
      <c r="E20" s="57" t="s">
        <v>31</v>
      </c>
      <c r="F20" s="57">
        <v>4</v>
      </c>
      <c r="G20" s="57" t="s">
        <v>31</v>
      </c>
      <c r="H20" s="62"/>
      <c r="I20" s="218"/>
      <c r="J20" s="219"/>
      <c r="K20" s="56"/>
      <c r="L20" s="56"/>
    </row>
    <row r="21" spans="2:12" s="202" customFormat="1" ht="12.95" customHeight="1">
      <c r="B21" s="215"/>
      <c r="C21" s="215"/>
      <c r="D21" s="214">
        <v>2023</v>
      </c>
      <c r="E21" s="220" t="s">
        <v>31</v>
      </c>
      <c r="F21" s="57">
        <v>4</v>
      </c>
      <c r="G21" s="220" t="s">
        <v>31</v>
      </c>
      <c r="H21" s="56"/>
      <c r="I21" s="218"/>
      <c r="J21" s="219"/>
      <c r="K21" s="56"/>
      <c r="L21" s="56"/>
    </row>
    <row r="22" spans="2:12" s="202" customFormat="1" ht="8.1" customHeight="1">
      <c r="B22" s="215"/>
      <c r="C22" s="215"/>
      <c r="D22" s="214"/>
      <c r="E22" s="57"/>
      <c r="F22" s="57"/>
      <c r="G22" s="57"/>
      <c r="H22" s="56"/>
      <c r="I22" s="218"/>
      <c r="J22" s="219"/>
      <c r="K22" s="56"/>
      <c r="L22" s="56"/>
    </row>
    <row r="23" spans="2:12" s="202" customFormat="1" ht="12.95" customHeight="1">
      <c r="B23" s="215" t="s">
        <v>17</v>
      </c>
      <c r="C23" s="215"/>
      <c r="D23" s="214">
        <v>2021</v>
      </c>
      <c r="E23" s="57">
        <v>1</v>
      </c>
      <c r="F23" s="57">
        <v>2</v>
      </c>
      <c r="G23" s="57" t="s">
        <v>31</v>
      </c>
      <c r="H23" s="56"/>
      <c r="I23" s="218"/>
      <c r="J23" s="219"/>
    </row>
    <row r="24" spans="2:12" s="202" customFormat="1" ht="12.95" customHeight="1">
      <c r="B24" s="215"/>
      <c r="C24" s="215"/>
      <c r="D24" s="214">
        <v>2022</v>
      </c>
      <c r="E24" s="57">
        <v>1</v>
      </c>
      <c r="F24" s="57">
        <v>2</v>
      </c>
      <c r="G24" s="57" t="s">
        <v>31</v>
      </c>
      <c r="H24" s="61"/>
      <c r="I24" s="218"/>
      <c r="J24" s="219"/>
      <c r="K24" s="56"/>
      <c r="L24" s="56"/>
    </row>
    <row r="25" spans="2:12" s="202" customFormat="1" ht="12.95" customHeight="1">
      <c r="B25" s="215"/>
      <c r="C25" s="215"/>
      <c r="D25" s="214">
        <v>2023</v>
      </c>
      <c r="E25" s="57">
        <v>1</v>
      </c>
      <c r="F25" s="57">
        <v>2</v>
      </c>
      <c r="G25" s="220" t="s">
        <v>31</v>
      </c>
      <c r="H25" s="56"/>
      <c r="I25" s="218"/>
      <c r="J25" s="219"/>
      <c r="K25" s="56"/>
      <c r="L25" s="56"/>
    </row>
    <row r="26" spans="2:12" s="202" customFormat="1" ht="8.1" customHeight="1">
      <c r="B26" s="215"/>
      <c r="C26" s="215"/>
      <c r="D26" s="214"/>
      <c r="E26" s="57"/>
      <c r="F26" s="57"/>
      <c r="G26" s="57"/>
      <c r="H26" s="56"/>
      <c r="I26" s="218"/>
      <c r="J26" s="219"/>
      <c r="K26" s="56"/>
      <c r="L26" s="56"/>
    </row>
    <row r="27" spans="2:12" s="202" customFormat="1" ht="12.95" customHeight="1">
      <c r="B27" s="215" t="s">
        <v>18</v>
      </c>
      <c r="C27" s="221"/>
      <c r="D27" s="214">
        <v>2021</v>
      </c>
      <c r="E27" s="57" t="s">
        <v>31</v>
      </c>
      <c r="F27" s="57">
        <v>4</v>
      </c>
      <c r="G27" s="57" t="s">
        <v>31</v>
      </c>
      <c r="H27" s="56"/>
      <c r="I27" s="218"/>
      <c r="J27" s="222"/>
    </row>
    <row r="28" spans="2:12" s="202" customFormat="1" ht="12.95" customHeight="1">
      <c r="B28" s="215"/>
      <c r="C28" s="221"/>
      <c r="D28" s="214">
        <v>2022</v>
      </c>
      <c r="E28" s="57" t="s">
        <v>31</v>
      </c>
      <c r="F28" s="57">
        <v>4</v>
      </c>
      <c r="G28" s="57" t="s">
        <v>31</v>
      </c>
      <c r="H28" s="61"/>
      <c r="I28" s="218"/>
      <c r="J28" s="222"/>
      <c r="K28" s="56"/>
      <c r="L28" s="56"/>
    </row>
    <row r="29" spans="2:12" s="202" customFormat="1" ht="12.95" customHeight="1">
      <c r="B29" s="215"/>
      <c r="C29" s="221"/>
      <c r="D29" s="214">
        <v>2023</v>
      </c>
      <c r="E29" s="220" t="s">
        <v>31</v>
      </c>
      <c r="F29" s="57">
        <v>5</v>
      </c>
      <c r="G29" s="220" t="s">
        <v>31</v>
      </c>
      <c r="H29" s="56"/>
      <c r="I29" s="218"/>
      <c r="J29" s="222"/>
      <c r="K29" s="56"/>
      <c r="L29" s="56"/>
    </row>
    <row r="30" spans="2:12" s="202" customFormat="1" ht="8.1" customHeight="1">
      <c r="B30" s="215"/>
      <c r="C30" s="221"/>
      <c r="D30" s="214"/>
      <c r="E30" s="57"/>
      <c r="F30" s="57"/>
      <c r="G30" s="57"/>
      <c r="H30" s="56"/>
      <c r="I30" s="218"/>
      <c r="J30" s="222"/>
      <c r="K30" s="56"/>
      <c r="L30" s="56"/>
    </row>
    <row r="31" spans="2:12" s="202" customFormat="1" ht="12.95" customHeight="1">
      <c r="B31" s="215" t="s">
        <v>19</v>
      </c>
      <c r="C31" s="203"/>
      <c r="D31" s="214">
        <v>2021</v>
      </c>
      <c r="E31" s="57" t="s">
        <v>31</v>
      </c>
      <c r="F31" s="57">
        <v>6</v>
      </c>
      <c r="G31" s="57" t="s">
        <v>31</v>
      </c>
      <c r="H31" s="56"/>
      <c r="I31" s="218"/>
      <c r="J31" s="219"/>
    </row>
    <row r="32" spans="2:12" s="202" customFormat="1" ht="12.95" customHeight="1">
      <c r="B32" s="215"/>
      <c r="C32" s="203"/>
      <c r="D32" s="214">
        <v>2022</v>
      </c>
      <c r="E32" s="57" t="s">
        <v>31</v>
      </c>
      <c r="F32" s="57">
        <v>6</v>
      </c>
      <c r="G32" s="57" t="s">
        <v>31</v>
      </c>
      <c r="H32" s="61"/>
      <c r="I32" s="218"/>
      <c r="J32" s="219"/>
      <c r="K32" s="56"/>
      <c r="L32" s="56"/>
    </row>
    <row r="33" spans="2:12" s="202" customFormat="1" ht="12.95" customHeight="1">
      <c r="B33" s="215"/>
      <c r="C33" s="203"/>
      <c r="D33" s="214">
        <v>2023</v>
      </c>
      <c r="E33" s="220" t="s">
        <v>31</v>
      </c>
      <c r="F33" s="57">
        <v>7</v>
      </c>
      <c r="G33" s="220" t="s">
        <v>31</v>
      </c>
      <c r="H33" s="56"/>
      <c r="I33" s="218"/>
      <c r="J33" s="219"/>
      <c r="K33" s="56"/>
      <c r="L33" s="56"/>
    </row>
    <row r="34" spans="2:12" s="202" customFormat="1" ht="8.1" customHeight="1">
      <c r="B34" s="215"/>
      <c r="C34" s="203"/>
      <c r="D34" s="214"/>
      <c r="E34" s="57"/>
      <c r="F34" s="57"/>
      <c r="G34" s="57"/>
      <c r="H34" s="56"/>
      <c r="I34" s="218"/>
      <c r="J34" s="219"/>
      <c r="K34" s="56"/>
      <c r="L34" s="56"/>
    </row>
    <row r="35" spans="2:12" s="202" customFormat="1" ht="12.95" customHeight="1">
      <c r="B35" s="215" t="s">
        <v>20</v>
      </c>
      <c r="C35" s="203"/>
      <c r="D35" s="214">
        <v>2021</v>
      </c>
      <c r="E35" s="57" t="s">
        <v>31</v>
      </c>
      <c r="F35" s="57">
        <v>4</v>
      </c>
      <c r="G35" s="57" t="s">
        <v>31</v>
      </c>
      <c r="H35" s="56"/>
      <c r="I35" s="218"/>
      <c r="J35" s="219"/>
    </row>
    <row r="36" spans="2:12" s="202" customFormat="1" ht="12.95" customHeight="1">
      <c r="B36" s="215"/>
      <c r="C36" s="203"/>
      <c r="D36" s="214">
        <v>2022</v>
      </c>
      <c r="E36" s="57" t="s">
        <v>31</v>
      </c>
      <c r="F36" s="57">
        <v>4</v>
      </c>
      <c r="G36" s="57" t="s">
        <v>31</v>
      </c>
      <c r="H36" s="61"/>
      <c r="I36" s="218"/>
      <c r="J36" s="219"/>
      <c r="K36" s="56"/>
      <c r="L36" s="56"/>
    </row>
    <row r="37" spans="2:12" s="202" customFormat="1" ht="12.95" customHeight="1">
      <c r="B37" s="215"/>
      <c r="C37" s="203"/>
      <c r="D37" s="214">
        <v>2023</v>
      </c>
      <c r="E37" s="220" t="s">
        <v>31</v>
      </c>
      <c r="F37" s="57">
        <v>4</v>
      </c>
      <c r="G37" s="220" t="s">
        <v>31</v>
      </c>
      <c r="H37" s="56"/>
      <c r="I37" s="218"/>
      <c r="J37" s="219"/>
      <c r="K37" s="56"/>
      <c r="L37" s="56"/>
    </row>
    <row r="38" spans="2:12" s="202" customFormat="1" ht="8.1" customHeight="1">
      <c r="B38" s="215"/>
      <c r="C38" s="203"/>
      <c r="D38" s="214"/>
      <c r="E38" s="57"/>
      <c r="F38" s="57"/>
      <c r="G38" s="57"/>
      <c r="H38" s="56"/>
      <c r="I38" s="218"/>
      <c r="J38" s="219"/>
      <c r="K38" s="56"/>
      <c r="L38" s="56"/>
    </row>
    <row r="39" spans="2:12" s="202" customFormat="1" ht="12.95" customHeight="1">
      <c r="B39" s="215" t="s">
        <v>21</v>
      </c>
      <c r="C39" s="203"/>
      <c r="D39" s="214">
        <v>2021</v>
      </c>
      <c r="E39" s="57">
        <v>5</v>
      </c>
      <c r="F39" s="57">
        <v>12</v>
      </c>
      <c r="G39" s="57">
        <v>1</v>
      </c>
      <c r="H39" s="56"/>
      <c r="I39" s="218"/>
      <c r="J39" s="219"/>
    </row>
    <row r="40" spans="2:12" s="202" customFormat="1" ht="12.95" customHeight="1">
      <c r="B40" s="215"/>
      <c r="C40" s="203"/>
      <c r="D40" s="214">
        <v>2022</v>
      </c>
      <c r="E40" s="57">
        <v>5</v>
      </c>
      <c r="F40" s="57">
        <v>12</v>
      </c>
      <c r="G40" s="57">
        <v>1</v>
      </c>
      <c r="H40" s="61"/>
      <c r="I40" s="218"/>
      <c r="J40" s="219"/>
      <c r="K40" s="56"/>
      <c r="L40" s="56"/>
    </row>
    <row r="41" spans="2:12" s="202" customFormat="1" ht="12.95" customHeight="1">
      <c r="B41" s="215"/>
      <c r="C41" s="203"/>
      <c r="D41" s="214">
        <v>2023</v>
      </c>
      <c r="E41" s="57">
        <v>5</v>
      </c>
      <c r="F41" s="57">
        <v>12</v>
      </c>
      <c r="G41" s="57">
        <v>1</v>
      </c>
      <c r="H41" s="56"/>
      <c r="I41" s="218"/>
      <c r="J41" s="219"/>
      <c r="K41" s="56"/>
      <c r="L41" s="56"/>
    </row>
    <row r="42" spans="2:12" s="202" customFormat="1" ht="8.1" customHeight="1">
      <c r="B42" s="215"/>
      <c r="C42" s="203"/>
      <c r="D42" s="214"/>
      <c r="E42" s="57"/>
      <c r="F42" s="57"/>
      <c r="G42" s="57"/>
      <c r="H42" s="56"/>
      <c r="I42" s="218"/>
      <c r="J42" s="219"/>
      <c r="K42" s="56"/>
      <c r="L42" s="56"/>
    </row>
    <row r="43" spans="2:12" s="202" customFormat="1" ht="12.95" customHeight="1">
      <c r="B43" s="215" t="s">
        <v>22</v>
      </c>
      <c r="C43" s="203"/>
      <c r="D43" s="214">
        <v>2021</v>
      </c>
      <c r="E43" s="57">
        <v>5</v>
      </c>
      <c r="F43" s="57">
        <v>9</v>
      </c>
      <c r="G43" s="57" t="s">
        <v>31</v>
      </c>
      <c r="H43" s="56"/>
      <c r="I43" s="218"/>
      <c r="J43" s="219"/>
    </row>
    <row r="44" spans="2:12" s="202" customFormat="1" ht="12.95" customHeight="1">
      <c r="B44" s="215"/>
      <c r="C44" s="203"/>
      <c r="D44" s="214">
        <v>2022</v>
      </c>
      <c r="E44" s="57">
        <v>5</v>
      </c>
      <c r="F44" s="57">
        <v>9</v>
      </c>
      <c r="G44" s="57" t="s">
        <v>31</v>
      </c>
      <c r="H44" s="61"/>
      <c r="I44" s="218"/>
      <c r="J44" s="219"/>
      <c r="K44" s="56"/>
      <c r="L44" s="56"/>
    </row>
    <row r="45" spans="2:12" s="202" customFormat="1" ht="12.95" customHeight="1">
      <c r="B45" s="215"/>
      <c r="C45" s="203"/>
      <c r="D45" s="214">
        <v>2023</v>
      </c>
      <c r="E45" s="57">
        <v>5</v>
      </c>
      <c r="F45" s="57">
        <v>9</v>
      </c>
      <c r="G45" s="220" t="s">
        <v>31</v>
      </c>
      <c r="H45" s="56"/>
      <c r="I45" s="218"/>
      <c r="J45" s="219"/>
      <c r="K45" s="56"/>
      <c r="L45" s="56"/>
    </row>
    <row r="46" spans="2:12" s="202" customFormat="1" ht="8.1" customHeight="1">
      <c r="B46" s="215"/>
      <c r="C46" s="203"/>
      <c r="D46" s="214"/>
      <c r="E46" s="57"/>
      <c r="F46" s="57"/>
      <c r="G46" s="57"/>
      <c r="H46" s="56"/>
      <c r="I46" s="218"/>
      <c r="J46" s="219"/>
      <c r="K46" s="56"/>
      <c r="L46" s="56"/>
    </row>
    <row r="47" spans="2:12" s="202" customFormat="1" ht="12.95" customHeight="1">
      <c r="B47" s="215" t="s">
        <v>23</v>
      </c>
      <c r="C47" s="221"/>
      <c r="D47" s="214">
        <v>2021</v>
      </c>
      <c r="E47" s="57" t="s">
        <v>31</v>
      </c>
      <c r="F47" s="57" t="s">
        <v>31</v>
      </c>
      <c r="G47" s="57" t="s">
        <v>31</v>
      </c>
      <c r="H47" s="56"/>
      <c r="I47" s="218"/>
      <c r="J47" s="222"/>
    </row>
    <row r="48" spans="2:12" s="202" customFormat="1" ht="12.95" customHeight="1">
      <c r="B48" s="215"/>
      <c r="C48" s="221"/>
      <c r="D48" s="214">
        <v>2022</v>
      </c>
      <c r="E48" s="57" t="s">
        <v>31</v>
      </c>
      <c r="F48" s="57" t="s">
        <v>31</v>
      </c>
      <c r="G48" s="57" t="s">
        <v>31</v>
      </c>
      <c r="H48" s="61"/>
      <c r="I48" s="218"/>
      <c r="J48" s="222"/>
      <c r="K48" s="56"/>
      <c r="L48" s="56"/>
    </row>
    <row r="49" spans="2:12" s="202" customFormat="1" ht="12.95" customHeight="1">
      <c r="B49" s="215"/>
      <c r="C49" s="221"/>
      <c r="D49" s="214">
        <v>2023</v>
      </c>
      <c r="E49" s="220" t="s">
        <v>31</v>
      </c>
      <c r="F49" s="220" t="s">
        <v>31</v>
      </c>
      <c r="G49" s="220" t="s">
        <v>31</v>
      </c>
      <c r="H49" s="56"/>
      <c r="I49" s="218"/>
      <c r="J49" s="222"/>
      <c r="K49" s="56"/>
    </row>
    <row r="50" spans="2:12" s="202" customFormat="1" ht="8.1" customHeight="1">
      <c r="B50" s="215"/>
      <c r="C50" s="221"/>
      <c r="D50" s="214"/>
      <c r="E50" s="57"/>
      <c r="F50" s="57"/>
      <c r="G50" s="57"/>
      <c r="H50" s="56"/>
      <c r="I50" s="218"/>
      <c r="J50" s="222"/>
      <c r="K50" s="56"/>
      <c r="L50" s="56"/>
    </row>
    <row r="51" spans="2:12" s="202" customFormat="1" ht="12.95" customHeight="1">
      <c r="B51" s="215" t="s">
        <v>24</v>
      </c>
      <c r="C51" s="203"/>
      <c r="D51" s="214">
        <v>2021</v>
      </c>
      <c r="E51" s="57" t="s">
        <v>31</v>
      </c>
      <c r="F51" s="57">
        <v>83</v>
      </c>
      <c r="G51" s="57">
        <v>7</v>
      </c>
      <c r="H51" s="56"/>
      <c r="I51" s="218"/>
      <c r="J51" s="219"/>
    </row>
    <row r="52" spans="2:12" s="202" customFormat="1" ht="12.95" customHeight="1">
      <c r="B52" s="215"/>
      <c r="C52" s="203"/>
      <c r="D52" s="214">
        <v>2022</v>
      </c>
      <c r="E52" s="57" t="s">
        <v>31</v>
      </c>
      <c r="F52" s="57">
        <v>86</v>
      </c>
      <c r="G52" s="57">
        <v>7</v>
      </c>
      <c r="H52" s="61"/>
      <c r="I52" s="218"/>
      <c r="J52" s="219"/>
      <c r="K52" s="56"/>
      <c r="L52" s="56"/>
    </row>
    <row r="53" spans="2:12" s="202" customFormat="1" ht="12.95" customHeight="1">
      <c r="B53" s="215"/>
      <c r="C53" s="203"/>
      <c r="D53" s="214">
        <v>2023</v>
      </c>
      <c r="E53" s="57">
        <v>1</v>
      </c>
      <c r="F53" s="57">
        <v>91</v>
      </c>
      <c r="G53" s="57">
        <v>7</v>
      </c>
      <c r="H53" s="56"/>
      <c r="I53" s="218"/>
      <c r="J53" s="219"/>
      <c r="K53" s="56"/>
      <c r="L53" s="56"/>
    </row>
    <row r="54" spans="2:12" s="202" customFormat="1" ht="8.1" customHeight="1">
      <c r="B54" s="215"/>
      <c r="C54" s="203"/>
      <c r="D54" s="214"/>
      <c r="E54" s="57"/>
      <c r="F54" s="57"/>
      <c r="G54" s="57"/>
      <c r="H54" s="56"/>
      <c r="I54" s="218"/>
      <c r="J54" s="219"/>
      <c r="K54" s="56"/>
      <c r="L54" s="56"/>
    </row>
    <row r="55" spans="2:12" s="202" customFormat="1" ht="12.95" customHeight="1">
      <c r="B55" s="215" t="s">
        <v>25</v>
      </c>
      <c r="C55" s="203"/>
      <c r="D55" s="214">
        <v>2021</v>
      </c>
      <c r="E55" s="57" t="s">
        <v>31</v>
      </c>
      <c r="F55" s="57">
        <v>2</v>
      </c>
      <c r="G55" s="57" t="s">
        <v>31</v>
      </c>
      <c r="H55" s="56"/>
      <c r="I55" s="218"/>
      <c r="J55" s="219"/>
    </row>
    <row r="56" spans="2:12" s="202" customFormat="1" ht="12.95" customHeight="1">
      <c r="B56" s="215"/>
      <c r="C56" s="203"/>
      <c r="D56" s="214">
        <v>2022</v>
      </c>
      <c r="E56" s="57" t="s">
        <v>31</v>
      </c>
      <c r="F56" s="57">
        <v>2</v>
      </c>
      <c r="G56" s="57" t="s">
        <v>31</v>
      </c>
      <c r="H56" s="61"/>
      <c r="I56" s="218"/>
      <c r="J56" s="219"/>
      <c r="K56" s="56"/>
      <c r="L56" s="56"/>
    </row>
    <row r="57" spans="2:12" s="202" customFormat="1" ht="12.95" customHeight="1">
      <c r="B57" s="215"/>
      <c r="C57" s="203"/>
      <c r="D57" s="214">
        <v>2023</v>
      </c>
      <c r="E57" s="220" t="s">
        <v>31</v>
      </c>
      <c r="F57" s="57">
        <v>2</v>
      </c>
      <c r="G57" s="220" t="s">
        <v>31</v>
      </c>
      <c r="H57" s="56"/>
      <c r="I57" s="218"/>
      <c r="J57" s="219"/>
      <c r="K57" s="56"/>
      <c r="L57" s="56"/>
    </row>
    <row r="58" spans="2:12" s="202" customFormat="1" ht="8.1" customHeight="1">
      <c r="B58" s="215"/>
      <c r="C58" s="203"/>
      <c r="D58" s="214"/>
      <c r="E58" s="57"/>
      <c r="F58" s="57"/>
      <c r="G58" s="57"/>
      <c r="H58" s="56"/>
      <c r="I58" s="218"/>
      <c r="J58" s="219"/>
      <c r="K58" s="56"/>
      <c r="L58" s="56"/>
    </row>
    <row r="59" spans="2:12" s="202" customFormat="1" ht="12.95" customHeight="1">
      <c r="B59" s="215" t="s">
        <v>26</v>
      </c>
      <c r="C59" s="203"/>
      <c r="D59" s="214">
        <v>2021</v>
      </c>
      <c r="E59" s="57" t="s">
        <v>31</v>
      </c>
      <c r="F59" s="57">
        <v>4</v>
      </c>
      <c r="G59" s="57">
        <v>2</v>
      </c>
      <c r="H59" s="56"/>
      <c r="I59" s="218"/>
      <c r="J59" s="219"/>
    </row>
    <row r="60" spans="2:12" s="202" customFormat="1" ht="12.95" customHeight="1">
      <c r="B60" s="215"/>
      <c r="C60" s="203"/>
      <c r="D60" s="214">
        <v>2022</v>
      </c>
      <c r="E60" s="57" t="s">
        <v>31</v>
      </c>
      <c r="F60" s="57">
        <v>4</v>
      </c>
      <c r="G60" s="57">
        <v>2</v>
      </c>
      <c r="H60" s="61"/>
      <c r="I60" s="218"/>
      <c r="J60" s="219"/>
      <c r="K60" s="56"/>
      <c r="L60" s="56"/>
    </row>
    <row r="61" spans="2:12" s="202" customFormat="1" ht="12.95" customHeight="1">
      <c r="B61" s="215"/>
      <c r="C61" s="203"/>
      <c r="D61" s="214">
        <v>2023</v>
      </c>
      <c r="E61" s="220" t="s">
        <v>31</v>
      </c>
      <c r="F61" s="57">
        <v>4</v>
      </c>
      <c r="G61" s="57">
        <v>2</v>
      </c>
      <c r="H61" s="56"/>
      <c r="I61" s="218"/>
      <c r="J61" s="219"/>
      <c r="K61" s="56"/>
      <c r="L61" s="56"/>
    </row>
    <row r="62" spans="2:12" s="202" customFormat="1" ht="8.1" customHeight="1">
      <c r="B62" s="215"/>
      <c r="C62" s="203"/>
      <c r="D62" s="214"/>
      <c r="E62" s="57"/>
      <c r="F62" s="57"/>
      <c r="G62" s="57"/>
      <c r="H62" s="56"/>
      <c r="I62" s="218"/>
      <c r="J62" s="219"/>
      <c r="K62" s="56"/>
      <c r="L62" s="56"/>
    </row>
    <row r="63" spans="2:12" s="202" customFormat="1" ht="12.95" customHeight="1">
      <c r="B63" s="215" t="s">
        <v>27</v>
      </c>
      <c r="C63" s="203"/>
      <c r="D63" s="214">
        <v>2021</v>
      </c>
      <c r="E63" s="57">
        <v>1</v>
      </c>
      <c r="F63" s="57">
        <v>6</v>
      </c>
      <c r="G63" s="57" t="s">
        <v>31</v>
      </c>
      <c r="H63" s="56"/>
      <c r="I63" s="218"/>
      <c r="J63" s="219"/>
    </row>
    <row r="64" spans="2:12" s="202" customFormat="1" ht="12.95" customHeight="1">
      <c r="B64" s="215"/>
      <c r="C64" s="203"/>
      <c r="D64" s="214">
        <v>2022</v>
      </c>
      <c r="E64" s="57">
        <v>1</v>
      </c>
      <c r="F64" s="57">
        <v>8</v>
      </c>
      <c r="G64" s="57" t="s">
        <v>31</v>
      </c>
      <c r="H64" s="61"/>
      <c r="I64" s="218"/>
      <c r="J64" s="219"/>
      <c r="K64" s="56"/>
      <c r="L64" s="56"/>
    </row>
    <row r="65" spans="1:13" s="202" customFormat="1" ht="12.95" customHeight="1">
      <c r="B65" s="215"/>
      <c r="C65" s="203"/>
      <c r="D65" s="214">
        <v>2023</v>
      </c>
      <c r="E65" s="57">
        <v>1</v>
      </c>
      <c r="F65" s="57">
        <v>8</v>
      </c>
      <c r="G65" s="220" t="s">
        <v>31</v>
      </c>
      <c r="H65" s="56"/>
      <c r="I65" s="218"/>
      <c r="J65" s="219"/>
      <c r="K65" s="56"/>
      <c r="L65" s="56"/>
    </row>
    <row r="66" spans="1:13" s="202" customFormat="1" ht="8.1" customHeight="1">
      <c r="B66" s="215"/>
      <c r="C66" s="203"/>
      <c r="D66" s="214"/>
      <c r="E66" s="57"/>
      <c r="F66" s="57"/>
      <c r="G66" s="57"/>
      <c r="H66" s="56"/>
      <c r="I66" s="218"/>
      <c r="J66" s="219"/>
      <c r="K66" s="56"/>
      <c r="L66" s="56"/>
    </row>
    <row r="67" spans="1:13" s="202" customFormat="1" ht="12.95" customHeight="1">
      <c r="B67" s="215" t="s">
        <v>28</v>
      </c>
      <c r="C67" s="221"/>
      <c r="D67" s="214">
        <v>2021</v>
      </c>
      <c r="E67" s="57">
        <v>1</v>
      </c>
      <c r="F67" s="57">
        <v>33</v>
      </c>
      <c r="G67" s="57">
        <v>6</v>
      </c>
      <c r="H67" s="56"/>
      <c r="I67" s="218"/>
      <c r="J67" s="222"/>
    </row>
    <row r="68" spans="1:13" s="202" customFormat="1" ht="12.95" customHeight="1">
      <c r="B68" s="215"/>
      <c r="C68" s="221"/>
      <c r="D68" s="214">
        <v>2022</v>
      </c>
      <c r="E68" s="57">
        <v>1</v>
      </c>
      <c r="F68" s="57">
        <v>35</v>
      </c>
      <c r="G68" s="57">
        <v>6</v>
      </c>
      <c r="H68" s="61"/>
      <c r="I68" s="218"/>
      <c r="J68" s="222"/>
    </row>
    <row r="69" spans="1:13" s="202" customFormat="1" ht="12.95" customHeight="1">
      <c r="B69" s="215"/>
      <c r="C69" s="221"/>
      <c r="D69" s="214">
        <v>2023</v>
      </c>
      <c r="E69" s="57">
        <v>1</v>
      </c>
      <c r="F69" s="57">
        <v>37</v>
      </c>
      <c r="G69" s="57">
        <v>6</v>
      </c>
      <c r="H69" s="56"/>
      <c r="I69" s="218"/>
      <c r="J69" s="222"/>
    </row>
    <row r="70" spans="1:13" s="202" customFormat="1" ht="8.1" customHeight="1">
      <c r="B70" s="215"/>
      <c r="C70" s="221"/>
      <c r="D70" s="214"/>
      <c r="E70" s="57"/>
      <c r="F70" s="57"/>
      <c r="G70" s="57"/>
      <c r="H70" s="56"/>
      <c r="I70" s="218"/>
      <c r="J70" s="222"/>
    </row>
    <row r="71" spans="1:13" s="202" customFormat="1" ht="12.95" customHeight="1">
      <c r="B71" s="215" t="s">
        <v>29</v>
      </c>
      <c r="C71" s="221"/>
      <c r="D71" s="214">
        <v>2021</v>
      </c>
      <c r="E71" s="57" t="s">
        <v>31</v>
      </c>
      <c r="F71" s="57">
        <v>1</v>
      </c>
      <c r="G71" s="57" t="s">
        <v>31</v>
      </c>
      <c r="H71" s="56"/>
      <c r="I71" s="218"/>
      <c r="J71" s="222"/>
    </row>
    <row r="72" spans="1:13" s="202" customFormat="1" ht="12.95" customHeight="1">
      <c r="B72" s="215"/>
      <c r="C72" s="221"/>
      <c r="D72" s="214">
        <v>2022</v>
      </c>
      <c r="E72" s="57" t="s">
        <v>31</v>
      </c>
      <c r="F72" s="57">
        <v>1</v>
      </c>
      <c r="G72" s="57" t="s">
        <v>31</v>
      </c>
      <c r="H72" s="61"/>
      <c r="I72" s="218"/>
      <c r="J72" s="222"/>
    </row>
    <row r="73" spans="1:13" s="202" customFormat="1" ht="12.95" customHeight="1">
      <c r="B73" s="215"/>
      <c r="C73" s="221"/>
      <c r="D73" s="214">
        <v>2023</v>
      </c>
      <c r="E73" s="220" t="s">
        <v>31</v>
      </c>
      <c r="F73" s="57">
        <v>1</v>
      </c>
      <c r="G73" s="220" t="s">
        <v>31</v>
      </c>
      <c r="H73" s="56"/>
      <c r="I73" s="218"/>
      <c r="J73" s="222"/>
    </row>
    <row r="74" spans="1:13" s="202" customFormat="1" ht="8.1" customHeight="1">
      <c r="B74" s="215"/>
      <c r="C74" s="221"/>
      <c r="D74" s="214"/>
      <c r="E74" s="57"/>
      <c r="F74" s="57"/>
      <c r="G74" s="57"/>
      <c r="H74" s="56"/>
      <c r="I74" s="218"/>
      <c r="J74" s="222"/>
    </row>
    <row r="75" spans="1:13" s="202" customFormat="1" ht="12.95" customHeight="1">
      <c r="B75" s="215" t="s">
        <v>30</v>
      </c>
      <c r="C75" s="221"/>
      <c r="D75" s="214">
        <v>2021</v>
      </c>
      <c r="E75" s="57" t="s">
        <v>31</v>
      </c>
      <c r="F75" s="57">
        <v>2</v>
      </c>
      <c r="G75" s="57" t="s">
        <v>31</v>
      </c>
      <c r="H75" s="56"/>
      <c r="I75" s="218"/>
      <c r="J75" s="222"/>
    </row>
    <row r="76" spans="1:13" s="202" customFormat="1" ht="12.95" customHeight="1">
      <c r="B76" s="215"/>
      <c r="C76" s="221"/>
      <c r="D76" s="214">
        <v>2022</v>
      </c>
      <c r="E76" s="57" t="s">
        <v>31</v>
      </c>
      <c r="F76" s="57">
        <v>2</v>
      </c>
      <c r="G76" s="57" t="s">
        <v>31</v>
      </c>
      <c r="H76" s="63"/>
      <c r="I76" s="218"/>
      <c r="J76" s="222"/>
      <c r="K76" s="56"/>
      <c r="L76" s="56"/>
    </row>
    <row r="77" spans="1:13" s="202" customFormat="1" ht="12.95" customHeight="1">
      <c r="B77" s="215"/>
      <c r="C77" s="221"/>
      <c r="D77" s="214">
        <v>2023</v>
      </c>
      <c r="E77" s="220" t="s">
        <v>31</v>
      </c>
      <c r="F77" s="57">
        <v>2</v>
      </c>
      <c r="G77" s="220" t="s">
        <v>31</v>
      </c>
      <c r="H77" s="56"/>
      <c r="I77" s="218"/>
      <c r="J77" s="222"/>
      <c r="K77" s="56"/>
      <c r="L77" s="56"/>
      <c r="M77" s="225"/>
    </row>
    <row r="78" spans="1:13" s="202" customFormat="1" ht="8.1" customHeight="1">
      <c r="A78" s="226"/>
      <c r="B78" s="227"/>
      <c r="C78" s="228"/>
      <c r="D78" s="229"/>
      <c r="E78" s="230"/>
      <c r="F78" s="230"/>
      <c r="G78" s="230"/>
      <c r="H78" s="230"/>
      <c r="I78" s="218"/>
      <c r="J78" s="222"/>
      <c r="K78" s="232"/>
      <c r="L78" s="232"/>
      <c r="M78" s="216"/>
    </row>
    <row r="79" spans="1:13" s="251" customFormat="1" ht="16.5" customHeight="1">
      <c r="B79" s="971"/>
      <c r="C79" s="972"/>
      <c r="D79" s="973"/>
      <c r="E79" s="974"/>
      <c r="F79" s="974"/>
      <c r="H79" s="239" t="s">
        <v>32</v>
      </c>
      <c r="I79" s="253"/>
      <c r="J79" s="253"/>
      <c r="K79" s="254"/>
      <c r="L79" s="253"/>
    </row>
    <row r="80" spans="1:13" ht="12.95" customHeight="1">
      <c r="B80" s="255"/>
      <c r="C80" s="975"/>
      <c r="D80" s="976"/>
      <c r="E80" s="977"/>
      <c r="F80" s="977"/>
      <c r="H80" s="978" t="s">
        <v>285</v>
      </c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5">
    <tabColor rgb="FF92D050"/>
  </sheetPr>
  <dimension ref="A1:P87"/>
  <sheetViews>
    <sheetView view="pageBreakPreview" zoomScale="90" zoomScaleNormal="90" zoomScaleSheetLayoutView="90" workbookViewId="0">
      <selection activeCell="I29" sqref="I29:K29"/>
    </sheetView>
  </sheetViews>
  <sheetFormatPr defaultColWidth="10.42578125" defaultRowHeight="16.5"/>
  <cols>
    <col min="1" max="1" width="1.85546875" style="164" customWidth="1"/>
    <col min="2" max="2" width="12.5703125" style="164" customWidth="1"/>
    <col min="3" max="3" width="5.28515625" style="164" customWidth="1"/>
    <col min="4" max="4" width="9.28515625" style="165" customWidth="1"/>
    <col min="5" max="5" width="8.5703125" style="165" customWidth="1"/>
    <col min="6" max="6" width="7.85546875" style="165" customWidth="1"/>
    <col min="7" max="7" width="11.5703125" style="165" customWidth="1"/>
    <col min="8" max="8" width="1.140625" style="166" customWidth="1"/>
    <col min="9" max="9" width="8.5703125" style="166" customWidth="1"/>
    <col min="10" max="10" width="7.85546875" style="166" customWidth="1"/>
    <col min="11" max="11" width="11.5703125" style="166" customWidth="1"/>
    <col min="12" max="12" width="1.28515625" style="166" customWidth="1"/>
    <col min="13" max="13" width="8.5703125" style="166" customWidth="1"/>
    <col min="14" max="14" width="7.85546875" style="166" customWidth="1"/>
    <col min="15" max="15" width="11.5703125" style="166" customWidth="1"/>
    <col min="16" max="16" width="1.85546875" style="164" customWidth="1"/>
    <col min="17" max="16384" width="10.42578125" style="164"/>
  </cols>
  <sheetData>
    <row r="1" spans="1:16" ht="8.1" customHeight="1"/>
    <row r="2" spans="1:16" ht="8.1" customHeight="1"/>
    <row r="3" spans="1:16" s="167" customFormat="1">
      <c r="B3" s="168" t="s">
        <v>414</v>
      </c>
      <c r="C3" s="169" t="s">
        <v>1274</v>
      </c>
      <c r="D3" s="170"/>
      <c r="E3" s="170"/>
      <c r="F3" s="170"/>
      <c r="G3" s="170"/>
      <c r="H3" s="171"/>
      <c r="I3" s="171"/>
      <c r="J3" s="171"/>
      <c r="K3" s="171"/>
      <c r="L3" s="171"/>
      <c r="M3" s="171"/>
      <c r="N3" s="171"/>
      <c r="O3" s="171"/>
    </row>
    <row r="4" spans="1:16" s="173" customFormat="1" ht="16.5" customHeight="1">
      <c r="B4" s="174" t="s">
        <v>416</v>
      </c>
      <c r="C4" s="175" t="s">
        <v>1275</v>
      </c>
      <c r="D4" s="176"/>
      <c r="E4" s="176"/>
      <c r="F4" s="176"/>
      <c r="G4" s="176"/>
      <c r="H4" s="174"/>
      <c r="I4" s="174"/>
      <c r="J4" s="174"/>
      <c r="K4" s="174"/>
      <c r="L4" s="174"/>
      <c r="M4" s="174"/>
      <c r="N4" s="174"/>
      <c r="O4" s="174"/>
    </row>
    <row r="5" spans="1:16" s="177" customFormat="1" ht="9.9499999999999993" customHeight="1" thickBot="1">
      <c r="B5" s="178"/>
      <c r="C5" s="178"/>
      <c r="D5" s="179"/>
      <c r="E5" s="179"/>
      <c r="F5" s="179"/>
      <c r="G5" s="179"/>
      <c r="H5" s="180"/>
      <c r="I5" s="180"/>
      <c r="J5" s="180"/>
      <c r="K5" s="180"/>
      <c r="L5" s="180"/>
      <c r="M5" s="180"/>
      <c r="N5" s="180"/>
      <c r="O5" s="180"/>
    </row>
    <row r="6" spans="1:16" s="186" customFormat="1" ht="5.25" customHeight="1" thickTop="1">
      <c r="A6" s="181"/>
      <c r="B6" s="182"/>
      <c r="C6" s="183"/>
      <c r="D6" s="184"/>
      <c r="E6" s="184"/>
      <c r="F6" s="184"/>
      <c r="G6" s="184"/>
      <c r="H6" s="185"/>
      <c r="I6" s="185"/>
      <c r="J6" s="185"/>
      <c r="K6" s="185"/>
      <c r="L6" s="185"/>
      <c r="M6" s="185"/>
      <c r="N6" s="185"/>
      <c r="O6" s="185"/>
      <c r="P6" s="181"/>
    </row>
    <row r="7" spans="1:16" s="186" customFormat="1" ht="16.5" customHeight="1">
      <c r="A7" s="187"/>
      <c r="B7" s="187" t="s">
        <v>2</v>
      </c>
      <c r="C7" s="188"/>
      <c r="D7" s="189" t="s">
        <v>3</v>
      </c>
      <c r="E7" s="1913" t="s">
        <v>967</v>
      </c>
      <c r="F7" s="1913"/>
      <c r="G7" s="1913"/>
      <c r="H7" s="190"/>
      <c r="I7" s="1881" t="s">
        <v>5</v>
      </c>
      <c r="J7" s="1881"/>
      <c r="K7" s="1881"/>
      <c r="L7" s="1881"/>
      <c r="M7" s="1881"/>
      <c r="N7" s="1881"/>
      <c r="O7" s="1881"/>
      <c r="P7" s="187"/>
    </row>
    <row r="8" spans="1:16" s="186" customFormat="1" ht="17.100000000000001" customHeight="1">
      <c r="A8" s="192"/>
      <c r="B8" s="192" t="s">
        <v>7</v>
      </c>
      <c r="C8" s="193"/>
      <c r="D8" s="194" t="s">
        <v>8</v>
      </c>
      <c r="E8" s="1914" t="s">
        <v>968</v>
      </c>
      <c r="F8" s="1914"/>
      <c r="G8" s="1914"/>
      <c r="H8" s="195"/>
      <c r="I8" s="1882" t="s">
        <v>10</v>
      </c>
      <c r="J8" s="1882"/>
      <c r="K8" s="1882"/>
      <c r="L8" s="1882"/>
      <c r="M8" s="1882"/>
      <c r="N8" s="1882"/>
      <c r="O8" s="1882"/>
      <c r="P8" s="192"/>
    </row>
    <row r="9" spans="1:16" s="186" customFormat="1" ht="17.100000000000001" customHeight="1">
      <c r="A9" s="192"/>
      <c r="B9" s="192"/>
      <c r="C9" s="193"/>
      <c r="D9" s="194"/>
      <c r="E9" s="261" t="s">
        <v>65</v>
      </c>
      <c r="F9" s="261" t="s">
        <v>37</v>
      </c>
      <c r="G9" s="261" t="s">
        <v>38</v>
      </c>
      <c r="H9" s="195"/>
      <c r="I9" s="1886" t="s">
        <v>4</v>
      </c>
      <c r="J9" s="1886"/>
      <c r="K9" s="1886"/>
      <c r="L9" s="189"/>
      <c r="M9" s="1881" t="s">
        <v>12</v>
      </c>
      <c r="N9" s="1881"/>
      <c r="O9" s="1881"/>
      <c r="P9" s="192"/>
    </row>
    <row r="10" spans="1:16" s="186" customFormat="1" ht="17.100000000000001" customHeight="1">
      <c r="A10" s="192"/>
      <c r="B10" s="192"/>
      <c r="C10" s="193"/>
      <c r="D10" s="194"/>
      <c r="E10" s="195" t="s">
        <v>9</v>
      </c>
      <c r="F10" s="195" t="s">
        <v>39</v>
      </c>
      <c r="G10" s="195" t="s">
        <v>40</v>
      </c>
      <c r="H10" s="195"/>
      <c r="I10" s="1882" t="s">
        <v>9</v>
      </c>
      <c r="J10" s="1882"/>
      <c r="K10" s="1882"/>
      <c r="L10" s="194"/>
      <c r="M10" s="1882" t="s">
        <v>13</v>
      </c>
      <c r="N10" s="1882"/>
      <c r="O10" s="1882"/>
      <c r="P10" s="192"/>
    </row>
    <row r="11" spans="1:16" s="186" customFormat="1">
      <c r="A11" s="192"/>
      <c r="B11" s="192"/>
      <c r="C11" s="193"/>
      <c r="D11" s="194"/>
      <c r="H11" s="195"/>
      <c r="I11" s="196" t="s">
        <v>65</v>
      </c>
      <c r="J11" s="196" t="s">
        <v>37</v>
      </c>
      <c r="K11" s="196" t="s">
        <v>38</v>
      </c>
      <c r="L11" s="196"/>
      <c r="M11" s="196" t="s">
        <v>65</v>
      </c>
      <c r="N11" s="196" t="s">
        <v>37</v>
      </c>
      <c r="O11" s="196" t="s">
        <v>38</v>
      </c>
      <c r="P11" s="192"/>
    </row>
    <row r="12" spans="1:16" s="186" customFormat="1">
      <c r="A12" s="192"/>
      <c r="B12" s="192"/>
      <c r="C12" s="193"/>
      <c r="D12" s="194"/>
      <c r="H12" s="195"/>
      <c r="I12" s="195" t="s">
        <v>9</v>
      </c>
      <c r="J12" s="195" t="s">
        <v>39</v>
      </c>
      <c r="K12" s="195" t="s">
        <v>40</v>
      </c>
      <c r="L12" s="195"/>
      <c r="M12" s="195" t="s">
        <v>9</v>
      </c>
      <c r="N12" s="195" t="s">
        <v>39</v>
      </c>
      <c r="O12" s="195" t="s">
        <v>40</v>
      </c>
      <c r="P12" s="192"/>
    </row>
    <row r="13" spans="1:16" s="186" customFormat="1" ht="7.5" customHeight="1">
      <c r="A13" s="198"/>
      <c r="B13" s="198"/>
      <c r="C13" s="199"/>
      <c r="D13" s="200"/>
      <c r="E13" s="200"/>
      <c r="F13" s="200"/>
      <c r="G13" s="200"/>
      <c r="H13" s="201"/>
      <c r="I13" s="201"/>
      <c r="J13" s="201"/>
      <c r="K13" s="201"/>
      <c r="L13" s="201"/>
      <c r="M13" s="201"/>
      <c r="N13" s="201"/>
      <c r="O13" s="201"/>
      <c r="P13" s="198"/>
    </row>
    <row r="14" spans="1:16" ht="6.95" customHeight="1">
      <c r="A14" s="202"/>
      <c r="B14" s="203"/>
      <c r="C14" s="203"/>
      <c r="D14" s="204"/>
      <c r="E14" s="204"/>
      <c r="F14" s="204"/>
      <c r="G14" s="204"/>
      <c r="H14" s="205"/>
      <c r="I14" s="206"/>
      <c r="J14" s="206"/>
      <c r="K14" s="206"/>
      <c r="L14" s="206"/>
      <c r="M14" s="206"/>
      <c r="N14" s="206"/>
      <c r="O14" s="206"/>
      <c r="P14" s="202"/>
    </row>
    <row r="15" spans="1:16" s="202" customFormat="1" ht="12.95" customHeight="1">
      <c r="B15" s="207" t="s">
        <v>14</v>
      </c>
      <c r="C15" s="208"/>
      <c r="D15" s="209">
        <v>2021</v>
      </c>
      <c r="E15" s="210">
        <f>SUM(E19,E23,E27,E31,E35,E39,E43,E47,E51,E55,E59,E63,E67,E71,E75,E79)</f>
        <v>32334</v>
      </c>
      <c r="F15" s="210">
        <f>SUM(F19,F23,F27,F31,F35,F39,F43,F47,F51,F55,F59,F63,F67,F71,F75,F79)</f>
        <v>517</v>
      </c>
      <c r="G15" s="210">
        <f>SUM(G19,G23,G27,G31,G35,G39,G43,G47,G51,G55,G59,G63,G67,G71,G75,G79)</f>
        <v>31817</v>
      </c>
      <c r="H15" s="212"/>
      <c r="I15" s="210">
        <f>SUM(I19,I23,I27,I31,I35,I39,I43,I47,I51,I55,I59,I63,I67,I71,I75,I79)</f>
        <v>3402</v>
      </c>
      <c r="J15" s="210">
        <f>SUM(J19,J23,J27,J31,J35,J39,J43,J47,J51,J55,J59,J63,J67,J71,J75,J79)</f>
        <v>669</v>
      </c>
      <c r="K15" s="210">
        <f>SUM(K19,K23,K27,K31,K35,K39,K43,K47,K51,K55,K59,K63,K67,K71,K75,K79)</f>
        <v>2733</v>
      </c>
      <c r="L15" s="210"/>
      <c r="M15" s="210">
        <f>SUM(M19,M23,M27,M31,M35,M39,M43,M47,M51,M55,M59,M63,M67,M71,M75,M79)</f>
        <v>1228</v>
      </c>
      <c r="N15" s="210">
        <f>SUM(N19,N23,N27,N31,N35,N39,N43,N47,N51,N55,N59,N63,N67,N71,N75,N79)</f>
        <v>214</v>
      </c>
      <c r="O15" s="210">
        <f>SUM(O19,O23,O27,O31,O35,O39,O43,O47,O51,O55,O59,O63,O67,O71,O75,O79)</f>
        <v>1014</v>
      </c>
    </row>
    <row r="16" spans="1:16" s="202" customFormat="1" ht="12.95" customHeight="1">
      <c r="B16" s="207"/>
      <c r="C16" s="208"/>
      <c r="D16" s="209">
        <v>2022</v>
      </c>
      <c r="E16" s="210">
        <f t="shared" ref="E16:G16" si="0">SUM(E20,E24,E28,E32,E36,E40,E44,E48,E52,E56,E60,E64,E68,E72,E76,E80)</f>
        <v>31622</v>
      </c>
      <c r="F16" s="210">
        <f t="shared" si="0"/>
        <v>534</v>
      </c>
      <c r="G16" s="210">
        <f t="shared" si="0"/>
        <v>31088</v>
      </c>
      <c r="H16" s="212"/>
      <c r="I16" s="210">
        <f t="shared" ref="I16:K16" si="1">SUM(I20,I24,I28,I32,I36,I40,I44,I48,I52,I56,I60,I64,I68,I72,I76,I80)</f>
        <v>3334</v>
      </c>
      <c r="J16" s="210">
        <f t="shared" si="1"/>
        <v>675</v>
      </c>
      <c r="K16" s="210">
        <f t="shared" si="1"/>
        <v>2659</v>
      </c>
      <c r="L16" s="210"/>
      <c r="M16" s="210">
        <f t="shared" ref="M16:O16" si="2">SUM(M20,M24,M28,M32,M36,M40,M44,M48,M52,M56,M60,M64,M68,M72,M76,M80)</f>
        <v>1172</v>
      </c>
      <c r="N16" s="210">
        <f t="shared" si="2"/>
        <v>225</v>
      </c>
      <c r="O16" s="210">
        <f t="shared" si="2"/>
        <v>947</v>
      </c>
    </row>
    <row r="17" spans="2:15" s="202" customFormat="1" ht="12.95" customHeight="1">
      <c r="B17" s="207"/>
      <c r="C17" s="208"/>
      <c r="D17" s="209">
        <v>2023</v>
      </c>
      <c r="E17" s="210">
        <f t="shared" ref="E17:G17" si="3">SUM(E21,E25,E29,E33,E37,E41,E45,E49,E53,E57,E61,E65,E69,E73,E77,E81)</f>
        <v>31853</v>
      </c>
      <c r="F17" s="210">
        <f t="shared" si="3"/>
        <v>528</v>
      </c>
      <c r="G17" s="210">
        <f t="shared" si="3"/>
        <v>31325</v>
      </c>
      <c r="H17" s="212"/>
      <c r="I17" s="210">
        <f t="shared" ref="I17:K17" si="4">SUM(I21,I25,I29,I33,I37,I41,I45,I49,I53,I57,I61,I65,I69,I73,I77,I81)</f>
        <v>1167</v>
      </c>
      <c r="J17" s="210">
        <f t="shared" si="4"/>
        <v>220</v>
      </c>
      <c r="K17" s="210">
        <f t="shared" si="4"/>
        <v>947</v>
      </c>
      <c r="L17" s="210"/>
      <c r="M17" s="210">
        <f t="shared" ref="M17:O17" si="5">SUM(M21,M25,M29,M33,M37,M41,M45,M49,M53,M57,M61,M65,M69,M73,M77,M81)</f>
        <v>1167</v>
      </c>
      <c r="N17" s="210">
        <f t="shared" si="5"/>
        <v>220</v>
      </c>
      <c r="O17" s="210">
        <f t="shared" si="5"/>
        <v>947</v>
      </c>
    </row>
    <row r="18" spans="2:15" s="202" customFormat="1" ht="6.95" customHeight="1">
      <c r="B18" s="207"/>
      <c r="C18" s="208"/>
      <c r="D18" s="214"/>
      <c r="E18" s="216"/>
      <c r="F18" s="216"/>
      <c r="G18" s="216"/>
      <c r="H18" s="56"/>
      <c r="I18" s="57"/>
      <c r="J18" s="57"/>
      <c r="K18" s="57"/>
      <c r="L18" s="57"/>
      <c r="M18" s="216"/>
      <c r="N18" s="57"/>
      <c r="O18" s="57"/>
    </row>
    <row r="19" spans="2:15" s="202" customFormat="1" ht="12.95" customHeight="1">
      <c r="B19" s="215" t="s">
        <v>15</v>
      </c>
      <c r="C19" s="215"/>
      <c r="D19" s="214">
        <v>2021</v>
      </c>
      <c r="E19" s="216">
        <f t="shared" ref="E19:E21" si="6">SUM(F19:G19)</f>
        <v>5431</v>
      </c>
      <c r="F19" s="216">
        <v>118</v>
      </c>
      <c r="G19" s="216">
        <v>5313</v>
      </c>
      <c r="H19" s="56"/>
      <c r="I19" s="57">
        <f t="shared" ref="I19:I20" si="7">SUM(J19:K19)</f>
        <v>429</v>
      </c>
      <c r="J19" s="57">
        <f>SUM(N19,'[32]6.21 (2)'!F22)</f>
        <v>77</v>
      </c>
      <c r="K19" s="57">
        <f>SUM(O19,'[32]6.21 (2)'!G22)</f>
        <v>352</v>
      </c>
      <c r="L19" s="57"/>
      <c r="M19" s="216">
        <f t="shared" ref="M19:M21" si="8">SUM(N19:O19)</f>
        <v>116</v>
      </c>
      <c r="N19" s="57">
        <v>19</v>
      </c>
      <c r="O19" s="57">
        <v>97</v>
      </c>
    </row>
    <row r="20" spans="2:15" s="202" customFormat="1" ht="12.95" customHeight="1">
      <c r="B20" s="215"/>
      <c r="C20" s="215"/>
      <c r="D20" s="214">
        <v>2022</v>
      </c>
      <c r="E20" s="216">
        <f t="shared" si="6"/>
        <v>5264</v>
      </c>
      <c r="F20" s="216">
        <v>122</v>
      </c>
      <c r="G20" s="216">
        <v>5142</v>
      </c>
      <c r="H20" s="126"/>
      <c r="I20" s="57">
        <f t="shared" si="7"/>
        <v>404</v>
      </c>
      <c r="J20" s="57">
        <f>SUM(N20,'[32]6.21 (2)'!F23)</f>
        <v>74</v>
      </c>
      <c r="K20" s="57">
        <f>SUM(O20,'[32]6.21 (2)'!G23)</f>
        <v>330</v>
      </c>
      <c r="L20" s="57"/>
      <c r="M20" s="216">
        <f t="shared" si="8"/>
        <v>88</v>
      </c>
      <c r="N20" s="58">
        <v>12</v>
      </c>
      <c r="O20" s="58">
        <v>76</v>
      </c>
    </row>
    <row r="21" spans="2:15" s="202" customFormat="1" ht="12.95" customHeight="1">
      <c r="B21" s="215"/>
      <c r="C21" s="215"/>
      <c r="D21" s="214">
        <v>2023</v>
      </c>
      <c r="E21" s="216">
        <f t="shared" si="6"/>
        <v>5566</v>
      </c>
      <c r="F21" s="216">
        <v>119</v>
      </c>
      <c r="G21" s="216">
        <v>5447</v>
      </c>
      <c r="H21" s="56"/>
      <c r="I21" s="57">
        <f t="shared" ref="I21" si="9">SUM(J21:K21)</f>
        <v>97</v>
      </c>
      <c r="J21" s="57">
        <f>SUM(N21,'[32]6.21 (2)'!F24)</f>
        <v>17</v>
      </c>
      <c r="K21" s="57">
        <f>SUM(O21,'[32]6.21 (2)'!G24)</f>
        <v>80</v>
      </c>
      <c r="L21" s="57"/>
      <c r="M21" s="216">
        <f t="shared" si="8"/>
        <v>97</v>
      </c>
      <c r="N21" s="217">
        <v>17</v>
      </c>
      <c r="O21" s="217">
        <v>80</v>
      </c>
    </row>
    <row r="22" spans="2:15" s="202" customFormat="1" ht="6.95" customHeight="1">
      <c r="B22" s="215"/>
      <c r="C22" s="215"/>
      <c r="D22" s="214"/>
      <c r="E22" s="216"/>
      <c r="F22" s="216"/>
      <c r="G22" s="216"/>
      <c r="H22" s="56"/>
      <c r="I22" s="57"/>
      <c r="J22" s="57"/>
      <c r="K22" s="57"/>
      <c r="L22" s="57"/>
      <c r="M22" s="216"/>
      <c r="N22" s="57"/>
      <c r="O22" s="57"/>
    </row>
    <row r="23" spans="2:15" s="202" customFormat="1" ht="12.95" customHeight="1">
      <c r="B23" s="215" t="s">
        <v>16</v>
      </c>
      <c r="C23" s="215"/>
      <c r="D23" s="214">
        <v>2021</v>
      </c>
      <c r="E23" s="216">
        <f t="shared" ref="E23:E25" si="10">SUM(F23:G23)</f>
        <v>2010</v>
      </c>
      <c r="F23" s="216">
        <v>23</v>
      </c>
      <c r="G23" s="216">
        <v>1987</v>
      </c>
      <c r="H23" s="56"/>
      <c r="I23" s="57">
        <f t="shared" ref="I23:I25" si="11">SUM(J23:K23)</f>
        <v>346</v>
      </c>
      <c r="J23" s="57">
        <f>SUM(N23,'[32]6.21 (2)'!F26)</f>
        <v>78</v>
      </c>
      <c r="K23" s="57">
        <f>SUM(O23,'[32]6.21 (2)'!G26)</f>
        <v>268</v>
      </c>
      <c r="L23" s="57"/>
      <c r="M23" s="216">
        <f t="shared" ref="M23:M25" si="12">SUM(N23:O23)</f>
        <v>26</v>
      </c>
      <c r="N23" s="57">
        <v>2</v>
      </c>
      <c r="O23" s="57">
        <v>24</v>
      </c>
    </row>
    <row r="24" spans="2:15" s="202" customFormat="1" ht="12.95" customHeight="1">
      <c r="B24" s="215"/>
      <c r="C24" s="215"/>
      <c r="D24" s="214">
        <v>2022</v>
      </c>
      <c r="E24" s="216">
        <f t="shared" si="10"/>
        <v>1949</v>
      </c>
      <c r="F24" s="216">
        <v>26</v>
      </c>
      <c r="G24" s="216">
        <v>1923</v>
      </c>
      <c r="H24" s="63"/>
      <c r="I24" s="57">
        <f t="shared" si="11"/>
        <v>338</v>
      </c>
      <c r="J24" s="57">
        <f>SUM(N24,'[32]6.21 (2)'!F27)</f>
        <v>72</v>
      </c>
      <c r="K24" s="57">
        <f>SUM(O24,'[32]6.21 (2)'!G27)</f>
        <v>266</v>
      </c>
      <c r="L24" s="57"/>
      <c r="M24" s="216">
        <f t="shared" si="12"/>
        <v>25</v>
      </c>
      <c r="N24" s="57">
        <v>2</v>
      </c>
      <c r="O24" s="57">
        <v>23</v>
      </c>
    </row>
    <row r="25" spans="2:15" s="202" customFormat="1" ht="12.95" customHeight="1">
      <c r="B25" s="215"/>
      <c r="C25" s="215"/>
      <c r="D25" s="214">
        <v>2023</v>
      </c>
      <c r="E25" s="216">
        <f t="shared" si="10"/>
        <v>1799</v>
      </c>
      <c r="F25" s="216">
        <v>19</v>
      </c>
      <c r="G25" s="216">
        <v>1780</v>
      </c>
      <c r="H25" s="56"/>
      <c r="I25" s="57">
        <f t="shared" si="11"/>
        <v>25</v>
      </c>
      <c r="J25" s="57">
        <f>SUM(N25,'[32]6.21 (2)'!F28)</f>
        <v>3</v>
      </c>
      <c r="K25" s="57">
        <f>SUM(O25,'[32]6.21 (2)'!G28)</f>
        <v>22</v>
      </c>
      <c r="L25" s="57"/>
      <c r="M25" s="216">
        <f t="shared" si="12"/>
        <v>25</v>
      </c>
      <c r="N25" s="220">
        <v>3</v>
      </c>
      <c r="O25" s="220">
        <v>22</v>
      </c>
    </row>
    <row r="26" spans="2:15" s="202" customFormat="1" ht="6.95" customHeight="1">
      <c r="B26" s="215"/>
      <c r="C26" s="215"/>
      <c r="D26" s="214"/>
      <c r="E26" s="216"/>
      <c r="F26" s="216"/>
      <c r="G26" s="216"/>
      <c r="H26" s="56"/>
      <c r="I26" s="57"/>
      <c r="J26" s="57"/>
      <c r="K26" s="57"/>
      <c r="L26" s="57"/>
      <c r="M26" s="216"/>
      <c r="N26" s="220"/>
      <c r="O26" s="220"/>
    </row>
    <row r="27" spans="2:15" s="202" customFormat="1" ht="12.95" customHeight="1">
      <c r="B27" s="215" t="s">
        <v>17</v>
      </c>
      <c r="C27" s="215"/>
      <c r="D27" s="214">
        <v>2021</v>
      </c>
      <c r="E27" s="216">
        <f t="shared" ref="E27:E28" si="13">SUM(F27:G27)</f>
        <v>928</v>
      </c>
      <c r="F27" s="216">
        <v>5</v>
      </c>
      <c r="G27" s="216">
        <v>923</v>
      </c>
      <c r="H27" s="56"/>
      <c r="I27" s="57">
        <f t="shared" ref="I27:I28" si="14">SUM(J27:K27)</f>
        <v>191</v>
      </c>
      <c r="J27" s="57">
        <f>SUM(N27,'[32]6.21 (2)'!F30)</f>
        <v>28</v>
      </c>
      <c r="K27" s="57">
        <f>SUM(O27,'[32]6.21 (2)'!G30)</f>
        <v>163</v>
      </c>
      <c r="L27" s="57"/>
      <c r="M27" s="216" t="s">
        <v>31</v>
      </c>
      <c r="N27" s="216" t="s">
        <v>31</v>
      </c>
      <c r="O27" s="216" t="s">
        <v>31</v>
      </c>
    </row>
    <row r="28" spans="2:15" s="202" customFormat="1" ht="12.95" customHeight="1">
      <c r="B28" s="215"/>
      <c r="C28" s="215"/>
      <c r="D28" s="214">
        <v>2022</v>
      </c>
      <c r="E28" s="216">
        <f t="shared" si="13"/>
        <v>914</v>
      </c>
      <c r="F28" s="216">
        <v>5</v>
      </c>
      <c r="G28" s="216">
        <v>909</v>
      </c>
      <c r="H28" s="63"/>
      <c r="I28" s="57">
        <f t="shared" si="14"/>
        <v>190</v>
      </c>
      <c r="J28" s="57">
        <f>SUM(N28,'[32]6.21 (2)'!F31)</f>
        <v>31</v>
      </c>
      <c r="K28" s="57">
        <f>SUM(O28,'[32]6.21 (2)'!G31)</f>
        <v>159</v>
      </c>
      <c r="L28" s="57"/>
      <c r="M28" s="216" t="s">
        <v>31</v>
      </c>
      <c r="N28" s="216" t="s">
        <v>31</v>
      </c>
      <c r="O28" s="216" t="s">
        <v>31</v>
      </c>
    </row>
    <row r="29" spans="2:15" s="202" customFormat="1" ht="12.95" customHeight="1">
      <c r="B29" s="215"/>
      <c r="C29" s="215"/>
      <c r="D29" s="214">
        <v>2023</v>
      </c>
      <c r="E29" s="216">
        <f t="shared" ref="E29" si="15">SUM(F29:G29)</f>
        <v>916</v>
      </c>
      <c r="F29" s="216">
        <v>4</v>
      </c>
      <c r="G29" s="216">
        <v>912</v>
      </c>
      <c r="H29" s="56"/>
      <c r="I29" s="216" t="s">
        <v>31</v>
      </c>
      <c r="J29" s="216" t="s">
        <v>31</v>
      </c>
      <c r="K29" s="216" t="s">
        <v>31</v>
      </c>
      <c r="L29" s="220"/>
      <c r="M29" s="216" t="s">
        <v>31</v>
      </c>
      <c r="N29" s="216" t="s">
        <v>31</v>
      </c>
      <c r="O29" s="216" t="s">
        <v>31</v>
      </c>
    </row>
    <row r="30" spans="2:15" s="202" customFormat="1" ht="6.95" customHeight="1">
      <c r="B30" s="215"/>
      <c r="C30" s="215"/>
      <c r="D30" s="214"/>
      <c r="E30" s="216"/>
      <c r="F30" s="216"/>
      <c r="G30" s="216"/>
      <c r="H30" s="56"/>
      <c r="I30" s="220"/>
      <c r="J30" s="220"/>
      <c r="K30" s="220"/>
      <c r="L30" s="220"/>
      <c r="M30" s="216"/>
      <c r="N30" s="220"/>
      <c r="O30" s="220"/>
    </row>
    <row r="31" spans="2:15" s="202" customFormat="1" ht="12.95" customHeight="1">
      <c r="B31" s="215" t="s">
        <v>18</v>
      </c>
      <c r="C31" s="221"/>
      <c r="D31" s="214">
        <v>2021</v>
      </c>
      <c r="E31" s="216">
        <f t="shared" ref="E31:E33" si="16">SUM(F31:G31)</f>
        <v>1192</v>
      </c>
      <c r="F31" s="216">
        <v>22</v>
      </c>
      <c r="G31" s="216">
        <v>1170</v>
      </c>
      <c r="H31" s="56"/>
      <c r="I31" s="216" t="s">
        <v>31</v>
      </c>
      <c r="J31" s="216" t="s">
        <v>31</v>
      </c>
      <c r="K31" s="216" t="s">
        <v>31</v>
      </c>
      <c r="L31" s="220"/>
      <c r="M31" s="216" t="s">
        <v>31</v>
      </c>
      <c r="N31" s="216" t="s">
        <v>31</v>
      </c>
      <c r="O31" s="216" t="s">
        <v>31</v>
      </c>
    </row>
    <row r="32" spans="2:15" s="202" customFormat="1" ht="12.95" customHeight="1">
      <c r="B32" s="215"/>
      <c r="C32" s="221"/>
      <c r="D32" s="214">
        <v>2022</v>
      </c>
      <c r="E32" s="216">
        <f t="shared" si="16"/>
        <v>1096</v>
      </c>
      <c r="F32" s="216">
        <v>19</v>
      </c>
      <c r="G32" s="216">
        <v>1077</v>
      </c>
      <c r="H32" s="63"/>
      <c r="I32" s="216" t="s">
        <v>31</v>
      </c>
      <c r="J32" s="216" t="s">
        <v>31</v>
      </c>
      <c r="K32" s="216" t="s">
        <v>31</v>
      </c>
      <c r="L32" s="57"/>
      <c r="M32" s="216" t="s">
        <v>31</v>
      </c>
      <c r="N32" s="216" t="s">
        <v>31</v>
      </c>
      <c r="O32" s="216" t="s">
        <v>31</v>
      </c>
    </row>
    <row r="33" spans="2:15" s="202" customFormat="1" ht="12.95" customHeight="1">
      <c r="B33" s="215"/>
      <c r="C33" s="221"/>
      <c r="D33" s="214">
        <v>2023</v>
      </c>
      <c r="E33" s="216">
        <f t="shared" si="16"/>
        <v>1377</v>
      </c>
      <c r="F33" s="216">
        <v>20</v>
      </c>
      <c r="G33" s="216">
        <v>1357</v>
      </c>
      <c r="H33" s="56"/>
      <c r="I33" s="216" t="s">
        <v>31</v>
      </c>
      <c r="J33" s="216" t="s">
        <v>31</v>
      </c>
      <c r="K33" s="216" t="s">
        <v>31</v>
      </c>
      <c r="L33" s="57"/>
      <c r="M33" s="216" t="s">
        <v>31</v>
      </c>
      <c r="N33" s="216" t="s">
        <v>31</v>
      </c>
      <c r="O33" s="216" t="s">
        <v>31</v>
      </c>
    </row>
    <row r="34" spans="2:15" s="202" customFormat="1" ht="6.95" customHeight="1">
      <c r="B34" s="215"/>
      <c r="C34" s="221"/>
      <c r="D34" s="214"/>
      <c r="E34" s="216"/>
      <c r="F34" s="216"/>
      <c r="G34" s="216"/>
      <c r="H34" s="56"/>
      <c r="I34" s="57"/>
      <c r="J34" s="57"/>
      <c r="K34" s="57"/>
      <c r="L34" s="57"/>
      <c r="M34" s="216"/>
      <c r="N34" s="57"/>
      <c r="O34" s="57"/>
    </row>
    <row r="35" spans="2:15" s="202" customFormat="1" ht="12.95" customHeight="1">
      <c r="B35" s="215" t="s">
        <v>19</v>
      </c>
      <c r="C35" s="203"/>
      <c r="D35" s="214">
        <v>2021</v>
      </c>
      <c r="E35" s="216">
        <f t="shared" ref="E35:E37" si="17">SUM(F35:G35)</f>
        <v>1419</v>
      </c>
      <c r="F35" s="216">
        <v>22</v>
      </c>
      <c r="G35" s="216">
        <v>1397</v>
      </c>
      <c r="H35" s="56"/>
      <c r="I35" s="57">
        <f t="shared" ref="I35:I37" si="18">SUM(J35:K35)</f>
        <v>146</v>
      </c>
      <c r="J35" s="57">
        <f>SUM(N35,'[32]6.21 (2)'!F38)</f>
        <v>27</v>
      </c>
      <c r="K35" s="57">
        <f>SUM(O35,'[32]6.21 (2)'!G38)</f>
        <v>119</v>
      </c>
      <c r="L35" s="57"/>
      <c r="M35" s="216">
        <f t="shared" ref="M35:M37" si="19">SUM(N35:O35)</f>
        <v>35</v>
      </c>
      <c r="N35" s="57">
        <v>4</v>
      </c>
      <c r="O35" s="57">
        <v>31</v>
      </c>
    </row>
    <row r="36" spans="2:15" s="202" customFormat="1" ht="12.95" customHeight="1">
      <c r="B36" s="215"/>
      <c r="C36" s="203"/>
      <c r="D36" s="214">
        <v>2022</v>
      </c>
      <c r="E36" s="216">
        <f t="shared" si="17"/>
        <v>1406</v>
      </c>
      <c r="F36" s="216">
        <v>23</v>
      </c>
      <c r="G36" s="216">
        <v>1383</v>
      </c>
      <c r="H36" s="63"/>
      <c r="I36" s="57">
        <f t="shared" si="18"/>
        <v>151</v>
      </c>
      <c r="J36" s="57">
        <f>SUM(N36,'[32]6.21 (2)'!F39)</f>
        <v>31</v>
      </c>
      <c r="K36" s="57">
        <f>SUM(O36,'[32]6.21 (2)'!G39)</f>
        <v>120</v>
      </c>
      <c r="L36" s="57"/>
      <c r="M36" s="216">
        <f t="shared" si="19"/>
        <v>38</v>
      </c>
      <c r="N36" s="57">
        <v>6</v>
      </c>
      <c r="O36" s="57">
        <v>32</v>
      </c>
    </row>
    <row r="37" spans="2:15" s="202" customFormat="1" ht="12.95" customHeight="1">
      <c r="B37" s="215"/>
      <c r="C37" s="203"/>
      <c r="D37" s="214">
        <v>2023</v>
      </c>
      <c r="E37" s="216">
        <f t="shared" si="17"/>
        <v>1468</v>
      </c>
      <c r="F37" s="216">
        <v>26</v>
      </c>
      <c r="G37" s="216">
        <v>1442</v>
      </c>
      <c r="H37" s="56"/>
      <c r="I37" s="57">
        <f t="shared" si="18"/>
        <v>26</v>
      </c>
      <c r="J37" s="57">
        <f>SUM(N37,'[32]6.21 (2)'!F40)</f>
        <v>2</v>
      </c>
      <c r="K37" s="57">
        <f>SUM(O37,'[32]6.21 (2)'!G40)</f>
        <v>24</v>
      </c>
      <c r="L37" s="57"/>
      <c r="M37" s="216">
        <f t="shared" si="19"/>
        <v>26</v>
      </c>
      <c r="N37" s="220">
        <v>2</v>
      </c>
      <c r="O37" s="220">
        <v>24</v>
      </c>
    </row>
    <row r="38" spans="2:15" s="202" customFormat="1" ht="6.95" customHeight="1">
      <c r="B38" s="215"/>
      <c r="C38" s="203"/>
      <c r="D38" s="214"/>
      <c r="E38" s="216"/>
      <c r="F38" s="216"/>
      <c r="G38" s="216"/>
      <c r="H38" s="56"/>
      <c r="I38" s="57"/>
      <c r="J38" s="57"/>
      <c r="K38" s="57"/>
      <c r="L38" s="57"/>
      <c r="M38" s="216"/>
      <c r="N38" s="220"/>
      <c r="O38" s="220"/>
    </row>
    <row r="39" spans="2:15" s="202" customFormat="1" ht="12.95" customHeight="1">
      <c r="B39" s="215" t="s">
        <v>20</v>
      </c>
      <c r="C39" s="203"/>
      <c r="D39" s="214">
        <v>2021</v>
      </c>
      <c r="E39" s="216">
        <f t="shared" ref="E39:E40" si="20">SUM(F39:G39)</f>
        <v>1004</v>
      </c>
      <c r="F39" s="216">
        <v>18</v>
      </c>
      <c r="G39" s="216">
        <v>986</v>
      </c>
      <c r="H39" s="56"/>
      <c r="I39" s="57">
        <f t="shared" ref="I39:I40" si="21">SUM(J39:K39)</f>
        <v>234</v>
      </c>
      <c r="J39" s="57">
        <f>SUM(N39,'[32]6.21 (2)'!F42)</f>
        <v>44</v>
      </c>
      <c r="K39" s="57">
        <f>SUM(O39,'[32]6.21 (2)'!G42)</f>
        <v>190</v>
      </c>
      <c r="L39" s="57"/>
      <c r="M39" s="216" t="s">
        <v>31</v>
      </c>
      <c r="N39" s="216" t="s">
        <v>31</v>
      </c>
      <c r="O39" s="216" t="s">
        <v>31</v>
      </c>
    </row>
    <row r="40" spans="2:15" s="202" customFormat="1" ht="12.95" customHeight="1">
      <c r="B40" s="215"/>
      <c r="C40" s="203"/>
      <c r="D40" s="214">
        <v>2022</v>
      </c>
      <c r="E40" s="216">
        <f t="shared" si="20"/>
        <v>991</v>
      </c>
      <c r="F40" s="216">
        <v>17</v>
      </c>
      <c r="G40" s="216">
        <v>974</v>
      </c>
      <c r="H40" s="54"/>
      <c r="I40" s="57">
        <f t="shared" si="21"/>
        <v>234</v>
      </c>
      <c r="J40" s="57">
        <f>SUM(N40,'[32]6.21 (2)'!F43)</f>
        <v>41</v>
      </c>
      <c r="K40" s="57">
        <f>SUM(O40,'[32]6.21 (2)'!G43)</f>
        <v>193</v>
      </c>
      <c r="L40" s="57"/>
      <c r="M40" s="216" t="s">
        <v>31</v>
      </c>
      <c r="N40" s="216" t="s">
        <v>31</v>
      </c>
      <c r="O40" s="216" t="s">
        <v>31</v>
      </c>
    </row>
    <row r="41" spans="2:15" s="202" customFormat="1" ht="12.95" customHeight="1">
      <c r="B41" s="215"/>
      <c r="C41" s="203"/>
      <c r="D41" s="214">
        <v>2023</v>
      </c>
      <c r="E41" s="216">
        <f t="shared" ref="E41" si="22">SUM(F41:G41)</f>
        <v>969</v>
      </c>
      <c r="F41" s="216">
        <v>19</v>
      </c>
      <c r="G41" s="216">
        <v>950</v>
      </c>
      <c r="H41" s="223"/>
      <c r="I41" s="216" t="s">
        <v>31</v>
      </c>
      <c r="J41" s="216" t="s">
        <v>31</v>
      </c>
      <c r="K41" s="216" t="s">
        <v>31</v>
      </c>
      <c r="L41" s="57"/>
      <c r="M41" s="216" t="s">
        <v>31</v>
      </c>
      <c r="N41" s="216" t="s">
        <v>31</v>
      </c>
      <c r="O41" s="216" t="s">
        <v>31</v>
      </c>
    </row>
    <row r="42" spans="2:15" s="202" customFormat="1" ht="6.95" customHeight="1">
      <c r="B42" s="215"/>
      <c r="C42" s="203"/>
      <c r="D42" s="214"/>
      <c r="E42" s="216"/>
      <c r="F42" s="216"/>
      <c r="G42" s="216"/>
      <c r="H42" s="223"/>
      <c r="I42" s="57"/>
      <c r="J42" s="57"/>
      <c r="K42" s="57"/>
      <c r="L42" s="57"/>
      <c r="M42" s="216"/>
      <c r="N42" s="217"/>
      <c r="O42" s="217"/>
    </row>
    <row r="43" spans="2:15" s="202" customFormat="1" ht="12.95" customHeight="1">
      <c r="B43" s="215" t="s">
        <v>21</v>
      </c>
      <c r="C43" s="203"/>
      <c r="D43" s="214">
        <v>2021</v>
      </c>
      <c r="E43" s="216">
        <f t="shared" ref="E43:E45" si="23">SUM(F43:G43)</f>
        <v>2030</v>
      </c>
      <c r="F43" s="216">
        <v>27</v>
      </c>
      <c r="G43" s="216">
        <v>2003</v>
      </c>
      <c r="H43" s="56"/>
      <c r="I43" s="57">
        <f t="shared" ref="I43:I45" si="24">SUM(J43:K43)</f>
        <v>103</v>
      </c>
      <c r="J43" s="57">
        <f>SUM(N43,'[32]6.21 (2)'!F46)</f>
        <v>26</v>
      </c>
      <c r="K43" s="57">
        <f>SUM(O43,'[32]6.21 (2)'!G46)</f>
        <v>77</v>
      </c>
      <c r="L43" s="57"/>
      <c r="M43" s="216">
        <f t="shared" ref="M43:M45" si="25">SUM(N43:O43)</f>
        <v>20</v>
      </c>
      <c r="N43" s="57">
        <v>4</v>
      </c>
      <c r="O43" s="57">
        <v>16</v>
      </c>
    </row>
    <row r="44" spans="2:15" s="202" customFormat="1" ht="12.95" customHeight="1">
      <c r="B44" s="215"/>
      <c r="C44" s="203"/>
      <c r="D44" s="214">
        <v>2022</v>
      </c>
      <c r="E44" s="216">
        <f t="shared" si="23"/>
        <v>1994</v>
      </c>
      <c r="F44" s="216">
        <v>37</v>
      </c>
      <c r="G44" s="216">
        <v>1957</v>
      </c>
      <c r="H44" s="63"/>
      <c r="I44" s="57">
        <f t="shared" si="24"/>
        <v>105</v>
      </c>
      <c r="J44" s="57">
        <f>SUM(N44,'[32]6.21 (2)'!F47)</f>
        <v>26</v>
      </c>
      <c r="K44" s="57">
        <f>SUM(O44,'[32]6.21 (2)'!G47)</f>
        <v>79</v>
      </c>
      <c r="L44" s="57"/>
      <c r="M44" s="216">
        <f t="shared" si="25"/>
        <v>22</v>
      </c>
      <c r="N44" s="217">
        <v>5</v>
      </c>
      <c r="O44" s="217">
        <v>17</v>
      </c>
    </row>
    <row r="45" spans="2:15" s="202" customFormat="1" ht="12.95" customHeight="1">
      <c r="B45" s="215"/>
      <c r="C45" s="203"/>
      <c r="D45" s="214">
        <v>2023</v>
      </c>
      <c r="E45" s="216">
        <f t="shared" si="23"/>
        <v>1980</v>
      </c>
      <c r="F45" s="216">
        <v>39</v>
      </c>
      <c r="G45" s="216">
        <v>1941</v>
      </c>
      <c r="H45" s="56"/>
      <c r="I45" s="57">
        <f t="shared" si="24"/>
        <v>34</v>
      </c>
      <c r="J45" s="57">
        <f>SUM(N45,'[32]6.21 (2)'!F48)</f>
        <v>5</v>
      </c>
      <c r="K45" s="57">
        <f>SUM(O45,'[32]6.21 (2)'!G48)</f>
        <v>29</v>
      </c>
      <c r="L45" s="57"/>
      <c r="M45" s="216">
        <f t="shared" si="25"/>
        <v>34</v>
      </c>
      <c r="N45" s="217">
        <v>5</v>
      </c>
      <c r="O45" s="217">
        <v>29</v>
      </c>
    </row>
    <row r="46" spans="2:15" s="202" customFormat="1" ht="6.95" customHeight="1">
      <c r="B46" s="215"/>
      <c r="C46" s="203"/>
      <c r="D46" s="214"/>
      <c r="E46" s="216"/>
      <c r="F46" s="216"/>
      <c r="G46" s="216"/>
      <c r="H46" s="56"/>
      <c r="I46" s="57"/>
      <c r="J46" s="57"/>
      <c r="K46" s="57"/>
      <c r="L46" s="57"/>
      <c r="M46" s="216"/>
      <c r="N46" s="57"/>
      <c r="O46" s="57"/>
    </row>
    <row r="47" spans="2:15" s="202" customFormat="1" ht="12.95" customHeight="1">
      <c r="B47" s="215" t="s">
        <v>22</v>
      </c>
      <c r="C47" s="203"/>
      <c r="D47" s="214">
        <v>2021</v>
      </c>
      <c r="E47" s="216">
        <f t="shared" ref="E47:E49" si="26">SUM(F47:G47)</f>
        <v>2044</v>
      </c>
      <c r="F47" s="216">
        <v>19</v>
      </c>
      <c r="G47" s="216">
        <v>2025</v>
      </c>
      <c r="H47" s="56"/>
      <c r="I47" s="57">
        <f t="shared" ref="I47:I49" si="27">SUM(J47:K47)</f>
        <v>34</v>
      </c>
      <c r="J47" s="57">
        <f>SUM(N47,'[32]6.21 (2)'!F50)</f>
        <v>5</v>
      </c>
      <c r="K47" s="57">
        <f>SUM(O47,'[32]6.21 (2)'!G50)</f>
        <v>29</v>
      </c>
      <c r="L47" s="57"/>
      <c r="M47" s="216">
        <f t="shared" ref="M47:M49" si="28">SUM(N47:O47)</f>
        <v>15</v>
      </c>
      <c r="N47" s="57">
        <v>1</v>
      </c>
      <c r="O47" s="57">
        <v>14</v>
      </c>
    </row>
    <row r="48" spans="2:15" s="202" customFormat="1" ht="12.95" customHeight="1">
      <c r="B48" s="215"/>
      <c r="C48" s="203"/>
      <c r="D48" s="214">
        <v>2022</v>
      </c>
      <c r="E48" s="216">
        <f t="shared" si="26"/>
        <v>2018</v>
      </c>
      <c r="F48" s="216">
        <v>16</v>
      </c>
      <c r="G48" s="216">
        <v>2002</v>
      </c>
      <c r="H48" s="63"/>
      <c r="I48" s="57">
        <f t="shared" si="27"/>
        <v>33</v>
      </c>
      <c r="J48" s="57">
        <f>SUM(N48,'[32]6.21 (2)'!F51)</f>
        <v>7</v>
      </c>
      <c r="K48" s="57">
        <f>SUM(O48,'[32]6.21 (2)'!G51)</f>
        <v>26</v>
      </c>
      <c r="L48" s="57"/>
      <c r="M48" s="216">
        <f t="shared" si="28"/>
        <v>18</v>
      </c>
      <c r="N48" s="57">
        <v>3</v>
      </c>
      <c r="O48" s="57">
        <v>15</v>
      </c>
    </row>
    <row r="49" spans="2:15" s="202" customFormat="1" ht="12.95" customHeight="1">
      <c r="B49" s="215"/>
      <c r="C49" s="203"/>
      <c r="D49" s="214">
        <v>2023</v>
      </c>
      <c r="E49" s="216">
        <f t="shared" si="26"/>
        <v>1925</v>
      </c>
      <c r="F49" s="216">
        <v>15</v>
      </c>
      <c r="G49" s="216">
        <v>1910</v>
      </c>
      <c r="H49" s="56"/>
      <c r="I49" s="57">
        <f t="shared" si="27"/>
        <v>16</v>
      </c>
      <c r="J49" s="57">
        <f>SUM(N49,'[32]6.21 (2)'!F52)</f>
        <v>2</v>
      </c>
      <c r="K49" s="57">
        <f>SUM(O49,'[32]6.21 (2)'!G52)</f>
        <v>14</v>
      </c>
      <c r="L49" s="220"/>
      <c r="M49" s="216">
        <f t="shared" si="28"/>
        <v>16</v>
      </c>
      <c r="N49" s="220">
        <v>2</v>
      </c>
      <c r="O49" s="220">
        <v>14</v>
      </c>
    </row>
    <row r="50" spans="2:15" s="202" customFormat="1" ht="6.95" customHeight="1">
      <c r="B50" s="215"/>
      <c r="C50" s="203"/>
      <c r="D50" s="214"/>
      <c r="E50" s="216"/>
      <c r="F50" s="216"/>
      <c r="G50" s="216"/>
      <c r="H50" s="56"/>
      <c r="I50" s="220"/>
      <c r="J50" s="220"/>
      <c r="K50" s="220"/>
      <c r="L50" s="220"/>
      <c r="M50" s="216"/>
      <c r="N50" s="220"/>
      <c r="O50" s="220"/>
    </row>
    <row r="51" spans="2:15" s="202" customFormat="1" ht="12.95" customHeight="1">
      <c r="B51" s="215" t="s">
        <v>23</v>
      </c>
      <c r="C51" s="221"/>
      <c r="D51" s="214">
        <v>2021</v>
      </c>
      <c r="E51" s="216">
        <f t="shared" ref="E51:E53" si="29">SUM(F51:G51)</f>
        <v>185</v>
      </c>
      <c r="F51" s="216">
        <v>2</v>
      </c>
      <c r="G51" s="216">
        <v>183</v>
      </c>
      <c r="H51" s="56"/>
      <c r="I51" s="216" t="s">
        <v>31</v>
      </c>
      <c r="J51" s="216" t="s">
        <v>31</v>
      </c>
      <c r="K51" s="216" t="s">
        <v>31</v>
      </c>
      <c r="L51" s="220"/>
      <c r="M51" s="216" t="s">
        <v>31</v>
      </c>
      <c r="N51" s="216" t="s">
        <v>31</v>
      </c>
      <c r="O51" s="216" t="s">
        <v>31</v>
      </c>
    </row>
    <row r="52" spans="2:15" s="202" customFormat="1" ht="12.95" customHeight="1">
      <c r="B52" s="215"/>
      <c r="C52" s="221"/>
      <c r="D52" s="214">
        <v>2022</v>
      </c>
      <c r="E52" s="216">
        <f t="shared" si="29"/>
        <v>173</v>
      </c>
      <c r="F52" s="216">
        <v>2</v>
      </c>
      <c r="G52" s="216">
        <v>171</v>
      </c>
      <c r="H52" s="63"/>
      <c r="I52" s="216" t="s">
        <v>31</v>
      </c>
      <c r="J52" s="216" t="s">
        <v>31</v>
      </c>
      <c r="K52" s="216" t="s">
        <v>31</v>
      </c>
      <c r="L52" s="57"/>
      <c r="M52" s="216" t="s">
        <v>31</v>
      </c>
      <c r="N52" s="216" t="s">
        <v>31</v>
      </c>
      <c r="O52" s="216" t="s">
        <v>31</v>
      </c>
    </row>
    <row r="53" spans="2:15" s="202" customFormat="1" ht="12.95" customHeight="1">
      <c r="B53" s="215"/>
      <c r="C53" s="221"/>
      <c r="D53" s="214">
        <v>2023</v>
      </c>
      <c r="E53" s="216">
        <f t="shared" si="29"/>
        <v>172</v>
      </c>
      <c r="F53" s="216">
        <v>2</v>
      </c>
      <c r="G53" s="216">
        <v>170</v>
      </c>
      <c r="H53" s="56"/>
      <c r="I53" s="216" t="s">
        <v>31</v>
      </c>
      <c r="J53" s="216" t="s">
        <v>31</v>
      </c>
      <c r="K53" s="216" t="s">
        <v>31</v>
      </c>
      <c r="L53" s="57"/>
      <c r="M53" s="216" t="s">
        <v>31</v>
      </c>
      <c r="N53" s="216" t="s">
        <v>31</v>
      </c>
      <c r="O53" s="216" t="s">
        <v>31</v>
      </c>
    </row>
    <row r="54" spans="2:15" s="202" customFormat="1" ht="6.95" customHeight="1">
      <c r="B54" s="215"/>
      <c r="C54" s="221"/>
      <c r="D54" s="214"/>
      <c r="E54" s="216"/>
      <c r="F54" s="216"/>
      <c r="G54" s="216"/>
      <c r="H54" s="56"/>
      <c r="I54" s="57"/>
      <c r="J54" s="57"/>
      <c r="K54" s="57"/>
      <c r="L54" s="57"/>
      <c r="M54" s="216"/>
      <c r="N54" s="57"/>
      <c r="O54" s="57"/>
    </row>
    <row r="55" spans="2:15" s="202" customFormat="1" ht="12.95" customHeight="1">
      <c r="B55" s="215" t="s">
        <v>24</v>
      </c>
      <c r="C55" s="203"/>
      <c r="D55" s="214">
        <v>2021</v>
      </c>
      <c r="E55" s="216">
        <f t="shared" ref="E55:E57" si="30">SUM(F55:G55)</f>
        <v>9622</v>
      </c>
      <c r="F55" s="216">
        <v>153</v>
      </c>
      <c r="G55" s="216">
        <v>9469</v>
      </c>
      <c r="H55" s="56"/>
      <c r="I55" s="57">
        <f t="shared" ref="I55:I57" si="31">SUM(J55:K55)</f>
        <v>1225</v>
      </c>
      <c r="J55" s="57">
        <f>SUM(N55,'[32]6.21 (2)'!F58)</f>
        <v>227</v>
      </c>
      <c r="K55" s="57">
        <f>SUM(O55,'[32]6.21 (2)'!G58)</f>
        <v>998</v>
      </c>
      <c r="L55" s="57"/>
      <c r="M55" s="216">
        <f t="shared" ref="M55:M57" si="32">SUM(N55:O55)</f>
        <v>542</v>
      </c>
      <c r="N55" s="57">
        <v>90</v>
      </c>
      <c r="O55" s="57">
        <v>452</v>
      </c>
    </row>
    <row r="56" spans="2:15" s="202" customFormat="1" ht="12.95" customHeight="1">
      <c r="B56" s="215"/>
      <c r="C56" s="203"/>
      <c r="D56" s="214">
        <v>2022</v>
      </c>
      <c r="E56" s="216">
        <f t="shared" si="30"/>
        <v>9424</v>
      </c>
      <c r="F56" s="216">
        <v>155</v>
      </c>
      <c r="G56" s="216">
        <v>9269</v>
      </c>
      <c r="H56" s="63"/>
      <c r="I56" s="57">
        <f t="shared" si="31"/>
        <v>1187</v>
      </c>
      <c r="J56" s="57">
        <f>SUM(N56,'[32]6.21 (2)'!F59)</f>
        <v>222</v>
      </c>
      <c r="K56" s="57">
        <f>SUM(O56,'[32]6.21 (2)'!G59)</f>
        <v>965</v>
      </c>
      <c r="L56" s="57"/>
      <c r="M56" s="216">
        <f t="shared" si="32"/>
        <v>518</v>
      </c>
      <c r="N56" s="217">
        <v>91</v>
      </c>
      <c r="O56" s="217">
        <v>427</v>
      </c>
    </row>
    <row r="57" spans="2:15" s="202" customFormat="1" ht="12.95" customHeight="1">
      <c r="B57" s="215"/>
      <c r="C57" s="203"/>
      <c r="D57" s="214">
        <v>2023</v>
      </c>
      <c r="E57" s="216">
        <f t="shared" si="30"/>
        <v>9371</v>
      </c>
      <c r="F57" s="216">
        <v>150</v>
      </c>
      <c r="G57" s="216">
        <v>9221</v>
      </c>
      <c r="H57" s="56"/>
      <c r="I57" s="57">
        <f t="shared" si="31"/>
        <v>493</v>
      </c>
      <c r="J57" s="57">
        <f>SUM(N57,'[32]6.21 (2)'!F60)</f>
        <v>89</v>
      </c>
      <c r="K57" s="57">
        <f>SUM(O57,'[32]6.21 (2)'!G60)</f>
        <v>404</v>
      </c>
      <c r="L57" s="57"/>
      <c r="M57" s="216">
        <f t="shared" si="32"/>
        <v>493</v>
      </c>
      <c r="N57" s="217">
        <v>89</v>
      </c>
      <c r="O57" s="217">
        <v>404</v>
      </c>
    </row>
    <row r="58" spans="2:15" s="202" customFormat="1" ht="6.95" customHeight="1">
      <c r="B58" s="215"/>
      <c r="C58" s="203"/>
      <c r="D58" s="214"/>
      <c r="E58" s="216"/>
      <c r="F58" s="216"/>
      <c r="G58" s="216"/>
      <c r="H58" s="56"/>
      <c r="I58" s="57"/>
      <c r="J58" s="57"/>
      <c r="K58" s="57"/>
      <c r="L58" s="57"/>
      <c r="M58" s="216"/>
      <c r="N58" s="57"/>
      <c r="O58" s="57"/>
    </row>
    <row r="59" spans="2:15" s="202" customFormat="1" ht="12.95" customHeight="1">
      <c r="B59" s="215" t="s">
        <v>25</v>
      </c>
      <c r="C59" s="203"/>
      <c r="D59" s="214">
        <v>2021</v>
      </c>
      <c r="E59" s="216">
        <f t="shared" ref="E59:E61" si="33">SUM(F59:G59)</f>
        <v>619</v>
      </c>
      <c r="F59" s="216">
        <v>6</v>
      </c>
      <c r="G59" s="216">
        <v>613</v>
      </c>
      <c r="H59" s="56"/>
      <c r="I59" s="57">
        <f t="shared" ref="I59:I61" si="34">SUM(J59:K59)</f>
        <v>135</v>
      </c>
      <c r="J59" s="57">
        <f>SUM(N59,'[32]6.21 (2)'!F62)</f>
        <v>21</v>
      </c>
      <c r="K59" s="57">
        <f>SUM(O59,'[32]6.21 (2)'!G62)</f>
        <v>114</v>
      </c>
      <c r="L59" s="57"/>
      <c r="M59" s="216">
        <f t="shared" ref="M59:M61" si="35">SUM(N59:O59)</f>
        <v>20</v>
      </c>
      <c r="N59" s="57">
        <v>4</v>
      </c>
      <c r="O59" s="57">
        <v>16</v>
      </c>
    </row>
    <row r="60" spans="2:15" s="202" customFormat="1" ht="12.95" customHeight="1">
      <c r="B60" s="215"/>
      <c r="C60" s="203"/>
      <c r="D60" s="214">
        <v>2022</v>
      </c>
      <c r="E60" s="216">
        <f t="shared" si="33"/>
        <v>647</v>
      </c>
      <c r="F60" s="216">
        <v>6</v>
      </c>
      <c r="G60" s="216">
        <v>641</v>
      </c>
      <c r="H60" s="63"/>
      <c r="I60" s="57">
        <f t="shared" si="34"/>
        <v>127</v>
      </c>
      <c r="J60" s="57">
        <f>SUM(N60,'[32]6.21 (2)'!F63)</f>
        <v>23</v>
      </c>
      <c r="K60" s="57">
        <f>SUM(O60,'[32]6.21 (2)'!G63)</f>
        <v>104</v>
      </c>
      <c r="L60" s="57"/>
      <c r="M60" s="216">
        <f t="shared" si="35"/>
        <v>15</v>
      </c>
      <c r="N60" s="58">
        <v>7</v>
      </c>
      <c r="O60" s="58">
        <v>8</v>
      </c>
    </row>
    <row r="61" spans="2:15" s="202" customFormat="1" ht="12.95" customHeight="1">
      <c r="B61" s="215"/>
      <c r="C61" s="203"/>
      <c r="D61" s="214">
        <v>2023</v>
      </c>
      <c r="E61" s="216">
        <f t="shared" si="33"/>
        <v>643</v>
      </c>
      <c r="F61" s="216">
        <v>6</v>
      </c>
      <c r="G61" s="216">
        <v>637</v>
      </c>
      <c r="H61" s="56"/>
      <c r="I61" s="57">
        <f t="shared" si="34"/>
        <v>17</v>
      </c>
      <c r="J61" s="57">
        <f>SUM(N61,'[32]6.21 (2)'!F64)</f>
        <v>7</v>
      </c>
      <c r="K61" s="57">
        <f>SUM(O61,'[32]6.21 (2)'!G64)</f>
        <v>10</v>
      </c>
      <c r="L61" s="57"/>
      <c r="M61" s="216">
        <f t="shared" si="35"/>
        <v>17</v>
      </c>
      <c r="N61" s="217">
        <v>7</v>
      </c>
      <c r="O61" s="217">
        <v>10</v>
      </c>
    </row>
    <row r="62" spans="2:15" s="202" customFormat="1" ht="6.95" customHeight="1">
      <c r="B62" s="215"/>
      <c r="C62" s="203"/>
      <c r="D62" s="214"/>
      <c r="E62" s="216"/>
      <c r="F62" s="216"/>
      <c r="G62" s="216"/>
      <c r="H62" s="56"/>
      <c r="I62" s="57"/>
      <c r="J62" s="57"/>
      <c r="K62" s="57"/>
      <c r="L62" s="57"/>
      <c r="M62" s="216"/>
      <c r="N62" s="57"/>
      <c r="O62" s="57"/>
    </row>
    <row r="63" spans="2:15" s="202" customFormat="1" ht="12.95" customHeight="1">
      <c r="B63" s="215" t="s">
        <v>26</v>
      </c>
      <c r="C63" s="203"/>
      <c r="D63" s="214">
        <v>2021</v>
      </c>
      <c r="E63" s="216">
        <f t="shared" ref="E63:E65" si="36">SUM(F63:G63)</f>
        <v>1669</v>
      </c>
      <c r="F63" s="216">
        <v>24</v>
      </c>
      <c r="G63" s="216">
        <v>1645</v>
      </c>
      <c r="H63" s="56"/>
      <c r="I63" s="57">
        <f t="shared" ref="I63:I65" si="37">SUM(J63:K63)</f>
        <v>215</v>
      </c>
      <c r="J63" s="57">
        <f>SUM(N63,'[32]6.21 (2)'!F66)</f>
        <v>65</v>
      </c>
      <c r="K63" s="57">
        <f>SUM(O63,'[32]6.21 (2)'!G66)</f>
        <v>150</v>
      </c>
      <c r="L63" s="57"/>
      <c r="M63" s="216">
        <f t="shared" ref="M63:M65" si="38">SUM(N63:O63)</f>
        <v>189</v>
      </c>
      <c r="N63" s="57">
        <v>55</v>
      </c>
      <c r="O63" s="57">
        <v>134</v>
      </c>
    </row>
    <row r="64" spans="2:15" s="202" customFormat="1" ht="12.95" customHeight="1">
      <c r="B64" s="215"/>
      <c r="C64" s="203"/>
      <c r="D64" s="214">
        <v>2022</v>
      </c>
      <c r="E64" s="216">
        <f t="shared" si="36"/>
        <v>1642</v>
      </c>
      <c r="F64" s="216">
        <v>28</v>
      </c>
      <c r="G64" s="216">
        <v>1614</v>
      </c>
      <c r="H64" s="63"/>
      <c r="I64" s="57">
        <f t="shared" si="37"/>
        <v>222</v>
      </c>
      <c r="J64" s="57">
        <f>SUM(N64,'[32]6.21 (2)'!F67)</f>
        <v>70</v>
      </c>
      <c r="K64" s="57">
        <f>SUM(O64,'[32]6.21 (2)'!G67)</f>
        <v>152</v>
      </c>
      <c r="L64" s="57"/>
      <c r="M64" s="216">
        <f t="shared" si="38"/>
        <v>197</v>
      </c>
      <c r="N64" s="217">
        <v>61</v>
      </c>
      <c r="O64" s="217">
        <v>136</v>
      </c>
    </row>
    <row r="65" spans="2:15" s="202" customFormat="1" ht="12.95" customHeight="1">
      <c r="B65" s="215"/>
      <c r="C65" s="203"/>
      <c r="D65" s="214">
        <v>2023</v>
      </c>
      <c r="E65" s="216">
        <f t="shared" si="36"/>
        <v>1569</v>
      </c>
      <c r="F65" s="216">
        <v>32</v>
      </c>
      <c r="G65" s="216">
        <v>1537</v>
      </c>
      <c r="H65" s="56"/>
      <c r="I65" s="57">
        <f t="shared" si="37"/>
        <v>193</v>
      </c>
      <c r="J65" s="57">
        <f>SUM(N65,'[32]6.21 (2)'!F68)</f>
        <v>57</v>
      </c>
      <c r="K65" s="57">
        <f>SUM(O65,'[32]6.21 (2)'!G68)</f>
        <v>136</v>
      </c>
      <c r="L65" s="57"/>
      <c r="M65" s="216">
        <f t="shared" si="38"/>
        <v>193</v>
      </c>
      <c r="N65" s="217">
        <v>57</v>
      </c>
      <c r="O65" s="217">
        <v>136</v>
      </c>
    </row>
    <row r="66" spans="2:15" s="202" customFormat="1" ht="6.95" customHeight="1">
      <c r="B66" s="215"/>
      <c r="C66" s="203"/>
      <c r="D66" s="214"/>
      <c r="E66" s="216"/>
      <c r="F66" s="216"/>
      <c r="G66" s="216"/>
      <c r="H66" s="56"/>
      <c r="I66" s="57"/>
      <c r="J66" s="57"/>
      <c r="K66" s="57"/>
      <c r="L66" s="57"/>
      <c r="M66" s="216"/>
      <c r="N66" s="57"/>
      <c r="O66" s="57"/>
    </row>
    <row r="67" spans="2:15" s="202" customFormat="1" ht="12.95" customHeight="1">
      <c r="B67" s="215" t="s">
        <v>27</v>
      </c>
      <c r="C67" s="203"/>
      <c r="D67" s="214">
        <v>2021</v>
      </c>
      <c r="E67" s="216">
        <f t="shared" ref="E67:E69" si="39">SUM(F67:G67)</f>
        <v>2083</v>
      </c>
      <c r="F67" s="216">
        <v>20</v>
      </c>
      <c r="G67" s="216">
        <v>2063</v>
      </c>
      <c r="H67" s="56"/>
      <c r="I67" s="57">
        <f t="shared" ref="I67:I69" si="40">SUM(J67:K67)</f>
        <v>244</v>
      </c>
      <c r="J67" s="57">
        <f>SUM(N67,'[32]6.21 (2)'!F70)</f>
        <v>51</v>
      </c>
      <c r="K67" s="57">
        <f>SUM(O67,'[32]6.21 (2)'!G70)</f>
        <v>193</v>
      </c>
      <c r="L67" s="57"/>
      <c r="M67" s="216">
        <f t="shared" ref="M67:M69" si="41">SUM(N67:O67)</f>
        <v>188</v>
      </c>
      <c r="N67" s="57">
        <v>25</v>
      </c>
      <c r="O67" s="57">
        <v>163</v>
      </c>
    </row>
    <row r="68" spans="2:15" s="202" customFormat="1" ht="12.95" customHeight="1">
      <c r="B68" s="215"/>
      <c r="C68" s="203"/>
      <c r="D68" s="214">
        <v>2022</v>
      </c>
      <c r="E68" s="216">
        <f t="shared" si="39"/>
        <v>2022</v>
      </c>
      <c r="F68" s="216">
        <v>22</v>
      </c>
      <c r="G68" s="216">
        <v>2000</v>
      </c>
      <c r="H68" s="63"/>
      <c r="I68" s="57">
        <f t="shared" si="40"/>
        <v>272</v>
      </c>
      <c r="J68" s="57">
        <f>SUM(N68,'[32]6.21 (2)'!F71)</f>
        <v>61</v>
      </c>
      <c r="K68" s="57">
        <f>SUM(O68,'[32]6.21 (2)'!G71)</f>
        <v>211</v>
      </c>
      <c r="L68" s="57"/>
      <c r="M68" s="216">
        <f t="shared" si="41"/>
        <v>204</v>
      </c>
      <c r="N68" s="58">
        <v>32</v>
      </c>
      <c r="O68" s="58">
        <v>172</v>
      </c>
    </row>
    <row r="69" spans="2:15" s="202" customFormat="1" ht="12.95" customHeight="1">
      <c r="B69" s="215"/>
      <c r="C69" s="203"/>
      <c r="D69" s="214">
        <v>2023</v>
      </c>
      <c r="E69" s="216">
        <f t="shared" si="39"/>
        <v>2006</v>
      </c>
      <c r="F69" s="216">
        <v>21</v>
      </c>
      <c r="G69" s="216">
        <v>1985</v>
      </c>
      <c r="H69" s="56"/>
      <c r="I69" s="57">
        <f t="shared" si="40"/>
        <v>195</v>
      </c>
      <c r="J69" s="57">
        <f>SUM(N69,'[32]6.21 (2)'!F72)</f>
        <v>30</v>
      </c>
      <c r="K69" s="57">
        <f>SUM(O69,'[32]6.21 (2)'!G72)</f>
        <v>165</v>
      </c>
      <c r="L69" s="57"/>
      <c r="M69" s="216">
        <f t="shared" si="41"/>
        <v>195</v>
      </c>
      <c r="N69" s="217">
        <v>30</v>
      </c>
      <c r="O69" s="217">
        <v>165</v>
      </c>
    </row>
    <row r="70" spans="2:15" s="202" customFormat="1" ht="6.95" customHeight="1">
      <c r="B70" s="215"/>
      <c r="C70" s="203"/>
      <c r="D70" s="214"/>
      <c r="E70" s="216"/>
      <c r="F70" s="216"/>
      <c r="G70" s="216"/>
      <c r="H70" s="56"/>
      <c r="I70" s="57"/>
      <c r="J70" s="57"/>
      <c r="K70" s="57"/>
      <c r="L70" s="57"/>
      <c r="M70" s="216"/>
      <c r="N70" s="57"/>
      <c r="O70" s="57"/>
    </row>
    <row r="71" spans="2:15" s="202" customFormat="1" ht="12.95" customHeight="1">
      <c r="B71" s="215" t="s">
        <v>28</v>
      </c>
      <c r="C71" s="221"/>
      <c r="D71" s="214">
        <v>2021</v>
      </c>
      <c r="E71" s="216">
        <f t="shared" ref="E71:E73" si="42">SUM(F71:G71)</f>
        <v>1700</v>
      </c>
      <c r="F71" s="216">
        <v>51</v>
      </c>
      <c r="G71" s="216">
        <v>1649</v>
      </c>
      <c r="H71" s="56"/>
      <c r="I71" s="57">
        <f t="shared" ref="I71:I73" si="43">SUM(J71:K71)</f>
        <v>79</v>
      </c>
      <c r="J71" s="57">
        <f>SUM(N71,'[32]6.21 (2)'!F74)</f>
        <v>16</v>
      </c>
      <c r="K71" s="57">
        <f>SUM(O71,'[32]6.21 (2)'!G74)</f>
        <v>63</v>
      </c>
      <c r="L71" s="57"/>
      <c r="M71" s="216">
        <f t="shared" ref="M71:M73" si="44">SUM(N71:O71)</f>
        <v>56</v>
      </c>
      <c r="N71" s="57">
        <v>6</v>
      </c>
      <c r="O71" s="57">
        <v>50</v>
      </c>
    </row>
    <row r="72" spans="2:15" s="202" customFormat="1" ht="12.95" customHeight="1">
      <c r="B72" s="215"/>
      <c r="C72" s="221"/>
      <c r="D72" s="214">
        <v>2022</v>
      </c>
      <c r="E72" s="216">
        <f t="shared" si="42"/>
        <v>1677</v>
      </c>
      <c r="F72" s="216">
        <v>49</v>
      </c>
      <c r="G72" s="216">
        <v>1628</v>
      </c>
      <c r="H72" s="63"/>
      <c r="I72" s="57">
        <f t="shared" si="43"/>
        <v>50</v>
      </c>
      <c r="J72" s="57">
        <f>SUM(N72,'[32]6.21 (2)'!F75)</f>
        <v>13</v>
      </c>
      <c r="K72" s="57">
        <f>SUM(O72,'[32]6.21 (2)'!G75)</f>
        <v>37</v>
      </c>
      <c r="L72" s="57"/>
      <c r="M72" s="216">
        <f t="shared" si="44"/>
        <v>26</v>
      </c>
      <c r="N72" s="58">
        <v>2</v>
      </c>
      <c r="O72" s="58">
        <v>24</v>
      </c>
    </row>
    <row r="73" spans="2:15" s="202" customFormat="1" ht="12.95" customHeight="1">
      <c r="B73" s="215"/>
      <c r="C73" s="221"/>
      <c r="D73" s="214">
        <v>2023</v>
      </c>
      <c r="E73" s="216">
        <f t="shared" si="42"/>
        <v>1715</v>
      </c>
      <c r="F73" s="216">
        <v>51</v>
      </c>
      <c r="G73" s="216">
        <v>1664</v>
      </c>
      <c r="H73" s="56"/>
      <c r="I73" s="57">
        <f t="shared" si="43"/>
        <v>50</v>
      </c>
      <c r="J73" s="57">
        <f>SUM(N73,'[32]6.21 (2)'!F76)</f>
        <v>5</v>
      </c>
      <c r="K73" s="57">
        <f>SUM(O73,'[32]6.21 (2)'!G76)</f>
        <v>45</v>
      </c>
      <c r="L73" s="57"/>
      <c r="M73" s="216">
        <f t="shared" si="44"/>
        <v>50</v>
      </c>
      <c r="N73" s="217">
        <v>5</v>
      </c>
      <c r="O73" s="217">
        <v>45</v>
      </c>
    </row>
    <row r="74" spans="2:15" s="202" customFormat="1" ht="6.95" customHeight="1">
      <c r="B74" s="215"/>
      <c r="C74" s="221"/>
      <c r="D74" s="214"/>
      <c r="E74" s="216"/>
      <c r="F74" s="216"/>
      <c r="G74" s="216"/>
      <c r="H74" s="56"/>
      <c r="I74" s="57"/>
      <c r="J74" s="57"/>
      <c r="K74" s="57"/>
      <c r="L74" s="57"/>
      <c r="M74" s="216"/>
      <c r="N74" s="57"/>
      <c r="O74" s="57"/>
    </row>
    <row r="75" spans="2:15" s="202" customFormat="1" ht="12.95" customHeight="1">
      <c r="B75" s="215" t="s">
        <v>29</v>
      </c>
      <c r="C75" s="221"/>
      <c r="D75" s="214">
        <v>2021</v>
      </c>
      <c r="E75" s="216">
        <f t="shared" ref="E75:E77" si="45">SUM(F75:G75)</f>
        <v>92</v>
      </c>
      <c r="F75" s="216">
        <v>4</v>
      </c>
      <c r="G75" s="216">
        <v>88</v>
      </c>
      <c r="H75" s="56"/>
      <c r="I75" s="57">
        <f t="shared" ref="I75:I77" si="46">SUM(J75:K75)</f>
        <v>21</v>
      </c>
      <c r="J75" s="57">
        <f>SUM(N75,'[32]6.21 (2)'!F78)</f>
        <v>4</v>
      </c>
      <c r="K75" s="57">
        <f>SUM(O75,'[32]6.21 (2)'!G78)</f>
        <v>17</v>
      </c>
      <c r="L75" s="57"/>
      <c r="M75" s="216">
        <f t="shared" ref="M75:M77" si="47">SUM(N75:O75)</f>
        <v>21</v>
      </c>
      <c r="N75" s="57">
        <v>4</v>
      </c>
      <c r="O75" s="57">
        <v>17</v>
      </c>
    </row>
    <row r="76" spans="2:15" s="202" customFormat="1" ht="12.95" customHeight="1">
      <c r="B76" s="215"/>
      <c r="C76" s="221"/>
      <c r="D76" s="214">
        <v>2022</v>
      </c>
      <c r="E76" s="216">
        <f t="shared" si="45"/>
        <v>101</v>
      </c>
      <c r="F76" s="216">
        <v>4</v>
      </c>
      <c r="G76" s="216">
        <v>97</v>
      </c>
      <c r="H76" s="63"/>
      <c r="I76" s="57">
        <f t="shared" si="46"/>
        <v>21</v>
      </c>
      <c r="J76" s="57">
        <f>SUM(N76,'[32]6.21 (2)'!F79)</f>
        <v>4</v>
      </c>
      <c r="K76" s="57">
        <f>SUM(O76,'[32]6.21 (2)'!G79)</f>
        <v>17</v>
      </c>
      <c r="L76" s="57"/>
      <c r="M76" s="216">
        <f t="shared" si="47"/>
        <v>21</v>
      </c>
      <c r="N76" s="57">
        <v>4</v>
      </c>
      <c r="O76" s="57">
        <v>17</v>
      </c>
    </row>
    <row r="77" spans="2:15" s="202" customFormat="1" ht="12.95" customHeight="1">
      <c r="B77" s="215"/>
      <c r="C77" s="221"/>
      <c r="D77" s="214">
        <v>2023</v>
      </c>
      <c r="E77" s="216">
        <f t="shared" si="45"/>
        <v>97</v>
      </c>
      <c r="F77" s="216">
        <v>3</v>
      </c>
      <c r="G77" s="216">
        <v>94</v>
      </c>
      <c r="H77" s="56"/>
      <c r="I77" s="57">
        <f t="shared" si="46"/>
        <v>21</v>
      </c>
      <c r="J77" s="57">
        <f>SUM(N77,'[32]6.21 (2)'!F80)</f>
        <v>3</v>
      </c>
      <c r="K77" s="57">
        <f>SUM(O77,'[32]6.21 (2)'!G80)</f>
        <v>18</v>
      </c>
      <c r="L77" s="220"/>
      <c r="M77" s="216">
        <f t="shared" si="47"/>
        <v>21</v>
      </c>
      <c r="N77" s="220">
        <v>3</v>
      </c>
      <c r="O77" s="220">
        <v>18</v>
      </c>
    </row>
    <row r="78" spans="2:15" s="202" customFormat="1" ht="6.95" customHeight="1">
      <c r="B78" s="215"/>
      <c r="C78" s="221"/>
      <c r="D78" s="214"/>
      <c r="E78" s="216"/>
      <c r="F78" s="216"/>
      <c r="G78" s="216"/>
      <c r="H78" s="213"/>
      <c r="I78" s="220"/>
      <c r="J78" s="220"/>
      <c r="K78" s="220"/>
      <c r="L78" s="220"/>
      <c r="M78" s="216"/>
      <c r="N78" s="220"/>
      <c r="O78" s="220"/>
    </row>
    <row r="79" spans="2:15" s="202" customFormat="1" ht="12.95" customHeight="1">
      <c r="B79" s="215" t="s">
        <v>30</v>
      </c>
      <c r="C79" s="221"/>
      <c r="D79" s="214">
        <v>2021</v>
      </c>
      <c r="E79" s="216">
        <f t="shared" ref="E79:E81" si="48">SUM(F79:G79)</f>
        <v>306</v>
      </c>
      <c r="F79" s="216">
        <v>3</v>
      </c>
      <c r="G79" s="216">
        <v>303</v>
      </c>
      <c r="H79" s="216"/>
      <c r="I79" s="216" t="s">
        <v>31</v>
      </c>
      <c r="J79" s="216" t="s">
        <v>31</v>
      </c>
      <c r="K79" s="216" t="s">
        <v>31</v>
      </c>
      <c r="L79" s="216"/>
      <c r="M79" s="216" t="s">
        <v>31</v>
      </c>
      <c r="N79" s="216" t="s">
        <v>31</v>
      </c>
      <c r="O79" s="216" t="s">
        <v>31</v>
      </c>
    </row>
    <row r="80" spans="2:15" s="202" customFormat="1" ht="12.95" customHeight="1">
      <c r="B80" s="215"/>
      <c r="C80" s="221"/>
      <c r="D80" s="214">
        <v>2022</v>
      </c>
      <c r="E80" s="216">
        <f t="shared" si="48"/>
        <v>304</v>
      </c>
      <c r="F80" s="216">
        <v>3</v>
      </c>
      <c r="G80" s="216">
        <v>301</v>
      </c>
      <c r="H80" s="216"/>
      <c r="I80" s="216" t="s">
        <v>31</v>
      </c>
      <c r="J80" s="216" t="s">
        <v>31</v>
      </c>
      <c r="K80" s="216" t="s">
        <v>31</v>
      </c>
      <c r="L80" s="216"/>
      <c r="M80" s="216" t="s">
        <v>31</v>
      </c>
      <c r="N80" s="216" t="s">
        <v>31</v>
      </c>
      <c r="O80" s="216" t="s">
        <v>31</v>
      </c>
    </row>
    <row r="81" spans="1:16" s="202" customFormat="1" ht="12.95" customHeight="1">
      <c r="B81" s="215"/>
      <c r="C81" s="221"/>
      <c r="D81" s="214">
        <v>2023</v>
      </c>
      <c r="E81" s="216">
        <f t="shared" si="48"/>
        <v>280</v>
      </c>
      <c r="F81" s="216">
        <v>2</v>
      </c>
      <c r="G81" s="216">
        <v>278</v>
      </c>
      <c r="H81" s="216"/>
      <c r="I81" s="216" t="s">
        <v>31</v>
      </c>
      <c r="J81" s="216" t="s">
        <v>31</v>
      </c>
      <c r="K81" s="216" t="s">
        <v>31</v>
      </c>
      <c r="L81" s="216"/>
      <c r="M81" s="216" t="s">
        <v>31</v>
      </c>
      <c r="N81" s="216" t="s">
        <v>31</v>
      </c>
      <c r="O81" s="216" t="s">
        <v>31</v>
      </c>
    </row>
    <row r="82" spans="1:16" s="202" customFormat="1" ht="6.95" customHeight="1" thickBot="1">
      <c r="A82" s="226"/>
      <c r="B82" s="227"/>
      <c r="C82" s="228"/>
      <c r="D82" s="229"/>
      <c r="E82" s="1021"/>
      <c r="F82" s="1021"/>
      <c r="G82" s="1021"/>
      <c r="H82" s="231"/>
      <c r="I82" s="1021"/>
      <c r="J82" s="1021"/>
      <c r="K82" s="1021"/>
      <c r="L82" s="231"/>
      <c r="M82" s="1021"/>
      <c r="N82" s="1021"/>
      <c r="O82" s="1021"/>
    </row>
    <row r="83" spans="1:16" s="241" customFormat="1" ht="18" customHeight="1">
      <c r="B83" s="234"/>
      <c r="D83" s="1865"/>
      <c r="E83" s="216"/>
      <c r="F83" s="216"/>
      <c r="G83" s="216"/>
      <c r="H83" s="1866"/>
      <c r="I83" s="216"/>
      <c r="J83" s="216"/>
      <c r="K83" s="216"/>
      <c r="L83" s="1866"/>
      <c r="M83" s="216"/>
      <c r="N83" s="216"/>
      <c r="O83" s="216"/>
      <c r="P83" s="240" t="s">
        <v>32</v>
      </c>
    </row>
    <row r="84" spans="1:16" s="233" customFormat="1" ht="15.75" customHeight="1">
      <c r="B84" s="234"/>
      <c r="D84" s="235"/>
      <c r="E84" s="236"/>
      <c r="F84" s="236"/>
      <c r="G84" s="236"/>
      <c r="H84" s="237"/>
      <c r="I84" s="238"/>
      <c r="J84" s="238"/>
      <c r="K84" s="238"/>
      <c r="L84" s="238"/>
      <c r="M84" s="238"/>
      <c r="N84" s="238"/>
      <c r="O84" s="238"/>
      <c r="P84" s="242" t="s">
        <v>33</v>
      </c>
    </row>
    <row r="85" spans="1:16" s="233" customFormat="1" ht="15.75" customHeight="1">
      <c r="B85" s="234"/>
      <c r="D85" s="235"/>
      <c r="E85" s="237"/>
      <c r="F85" s="237"/>
      <c r="G85" s="237"/>
      <c r="H85" s="237"/>
      <c r="I85" s="238"/>
      <c r="J85" s="238"/>
      <c r="K85" s="238"/>
      <c r="L85" s="238"/>
      <c r="M85" s="238"/>
      <c r="N85" s="238"/>
      <c r="O85" s="238"/>
    </row>
    <row r="86" spans="1:16" s="243" customFormat="1" ht="15.75" customHeight="1">
      <c r="B86" s="244"/>
      <c r="D86" s="245"/>
      <c r="E86" s="237"/>
      <c r="F86" s="237"/>
      <c r="G86" s="237"/>
      <c r="H86" s="237"/>
      <c r="I86" s="246"/>
      <c r="J86" s="246"/>
      <c r="K86" s="246"/>
      <c r="L86" s="246"/>
      <c r="M86" s="246"/>
      <c r="N86" s="246"/>
      <c r="O86" s="246"/>
    </row>
    <row r="87" spans="1:16" s="233" customFormat="1" ht="15.75" customHeight="1">
      <c r="B87" s="247"/>
      <c r="C87" s="248"/>
      <c r="D87" s="249"/>
      <c r="E87" s="237"/>
      <c r="F87" s="237"/>
      <c r="G87" s="237"/>
      <c r="H87" s="237"/>
      <c r="I87" s="238"/>
      <c r="J87" s="238"/>
      <c r="K87" s="238"/>
      <c r="L87" s="238"/>
      <c r="M87" s="238"/>
      <c r="N87" s="238"/>
      <c r="O87" s="238"/>
    </row>
  </sheetData>
  <mergeCells count="8">
    <mergeCell ref="E7:G7"/>
    <mergeCell ref="E8:G8"/>
    <mergeCell ref="I9:K9"/>
    <mergeCell ref="I10:K10"/>
    <mergeCell ref="M9:O9"/>
    <mergeCell ref="M10:O10"/>
    <mergeCell ref="I7:O7"/>
    <mergeCell ref="I8:O8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8">
    <tabColor rgb="FF92D050"/>
  </sheetPr>
  <dimension ref="A1:Q89"/>
  <sheetViews>
    <sheetView view="pageBreakPreview" zoomScale="90" zoomScaleNormal="90" zoomScaleSheetLayoutView="90" workbookViewId="0">
      <selection activeCell="E33" sqref="E33:G35"/>
    </sheetView>
  </sheetViews>
  <sheetFormatPr defaultColWidth="10.42578125" defaultRowHeight="16.5"/>
  <cols>
    <col min="1" max="1" width="1.85546875" style="164" customWidth="1"/>
    <col min="2" max="2" width="12.5703125" style="164" customWidth="1"/>
    <col min="3" max="3" width="5.28515625" style="164" customWidth="1"/>
    <col min="4" max="4" width="9.28515625" style="165" customWidth="1"/>
    <col min="5" max="5" width="9" style="166" customWidth="1"/>
    <col min="6" max="6" width="7.85546875" style="166" customWidth="1"/>
    <col min="7" max="7" width="12.5703125" style="166" customWidth="1"/>
    <col min="8" max="8" width="1.140625" style="166" customWidth="1"/>
    <col min="9" max="9" width="9" style="166" customWidth="1"/>
    <col min="10" max="10" width="7.85546875" style="166" customWidth="1"/>
    <col min="11" max="11" width="12.5703125" style="166" customWidth="1"/>
    <col min="12" max="12" width="1.140625" style="166" customWidth="1"/>
    <col min="13" max="13" width="9" style="166" customWidth="1"/>
    <col min="14" max="14" width="7.85546875" style="166" customWidth="1"/>
    <col min="15" max="15" width="12.5703125" style="166" customWidth="1"/>
    <col min="16" max="16" width="1.85546875" style="164" customWidth="1"/>
    <col min="17" max="17" width="1" style="164" customWidth="1"/>
    <col min="18" max="16384" width="10.42578125" style="164"/>
  </cols>
  <sheetData>
    <row r="1" spans="1:17" ht="8.1" customHeight="1"/>
    <row r="2" spans="1:17" ht="8.1" customHeight="1"/>
    <row r="3" spans="1:17" s="167" customFormat="1">
      <c r="B3" s="168" t="s">
        <v>414</v>
      </c>
      <c r="C3" s="169" t="s">
        <v>902</v>
      </c>
      <c r="D3" s="170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Q3" s="172"/>
    </row>
    <row r="4" spans="1:17" s="167" customFormat="1">
      <c r="B4" s="174"/>
      <c r="C4" s="169" t="s">
        <v>1276</v>
      </c>
      <c r="D4" s="170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Q4" s="172"/>
    </row>
    <row r="5" spans="1:17" s="173" customFormat="1" ht="16.5" customHeight="1">
      <c r="B5" s="174" t="s">
        <v>416</v>
      </c>
      <c r="C5" s="175" t="s">
        <v>903</v>
      </c>
      <c r="D5" s="176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Q5" s="175"/>
    </row>
    <row r="6" spans="1:17" s="173" customFormat="1" ht="16.5" customHeight="1">
      <c r="B6" s="268"/>
      <c r="C6" s="175" t="s">
        <v>1277</v>
      </c>
      <c r="D6" s="176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Q6" s="175"/>
    </row>
    <row r="7" spans="1:17" s="177" customFormat="1" ht="9.9499999999999993" customHeight="1" thickBot="1">
      <c r="B7" s="178"/>
      <c r="C7" s="178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1:17" s="186" customFormat="1" ht="5.25" customHeight="1" thickTop="1">
      <c r="A8" s="181"/>
      <c r="B8" s="182"/>
      <c r="C8" s="183"/>
      <c r="D8" s="184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1"/>
    </row>
    <row r="9" spans="1:17" s="186" customFormat="1" ht="16.5" customHeight="1">
      <c r="A9" s="187"/>
      <c r="B9" s="187" t="s">
        <v>2</v>
      </c>
      <c r="C9" s="188"/>
      <c r="D9" s="189" t="s">
        <v>3</v>
      </c>
      <c r="E9" s="1881" t="s">
        <v>5</v>
      </c>
      <c r="F9" s="1881"/>
      <c r="G9" s="1881"/>
      <c r="H9" s="190"/>
      <c r="I9" s="1881" t="s">
        <v>6</v>
      </c>
      <c r="J9" s="1881"/>
      <c r="K9" s="1881"/>
      <c r="L9" s="1881"/>
      <c r="M9" s="1881"/>
      <c r="N9" s="1881"/>
      <c r="O9" s="1881"/>
      <c r="P9" s="187"/>
    </row>
    <row r="10" spans="1:17" s="186" customFormat="1" ht="17.100000000000001" customHeight="1">
      <c r="A10" s="192"/>
      <c r="B10" s="192" t="s">
        <v>7</v>
      </c>
      <c r="C10" s="193"/>
      <c r="D10" s="194" t="s">
        <v>8</v>
      </c>
      <c r="E10" s="1882" t="s">
        <v>10</v>
      </c>
      <c r="F10" s="1882"/>
      <c r="G10" s="1882"/>
      <c r="H10" s="195"/>
      <c r="I10" s="1882" t="s">
        <v>11</v>
      </c>
      <c r="J10" s="1882"/>
      <c r="K10" s="1882"/>
      <c r="L10" s="1882"/>
      <c r="M10" s="1882"/>
      <c r="N10" s="1882"/>
      <c r="O10" s="1882"/>
      <c r="P10" s="192"/>
    </row>
    <row r="11" spans="1:17" s="186" customFormat="1" ht="17.100000000000001" customHeight="1">
      <c r="A11" s="192"/>
      <c r="B11" s="192"/>
      <c r="C11" s="193"/>
      <c r="D11" s="194"/>
      <c r="E11" s="1886" t="s">
        <v>398</v>
      </c>
      <c r="F11" s="1886"/>
      <c r="G11" s="1886"/>
      <c r="H11" s="195"/>
      <c r="I11" s="1886" t="s">
        <v>4</v>
      </c>
      <c r="J11" s="1886"/>
      <c r="K11" s="1886"/>
      <c r="L11" s="258"/>
      <c r="M11" s="1886" t="s">
        <v>12</v>
      </c>
      <c r="N11" s="1886"/>
      <c r="O11" s="1886"/>
      <c r="P11" s="192"/>
    </row>
    <row r="12" spans="1:17" s="186" customFormat="1" ht="17.100000000000001" customHeight="1">
      <c r="A12" s="192"/>
      <c r="B12" s="192"/>
      <c r="C12" s="193"/>
      <c r="D12" s="194"/>
      <c r="E12" s="1882" t="s">
        <v>400</v>
      </c>
      <c r="F12" s="1882"/>
      <c r="G12" s="1882"/>
      <c r="H12" s="195"/>
      <c r="I12" s="1882" t="s">
        <v>9</v>
      </c>
      <c r="J12" s="1882"/>
      <c r="K12" s="1882"/>
      <c r="L12" s="194"/>
      <c r="M12" s="1882" t="s">
        <v>13</v>
      </c>
      <c r="N12" s="1882"/>
      <c r="O12" s="1882"/>
      <c r="P12" s="192"/>
    </row>
    <row r="13" spans="1:17" s="186" customFormat="1">
      <c r="A13" s="192"/>
      <c r="B13" s="192"/>
      <c r="C13" s="193"/>
      <c r="D13" s="194"/>
      <c r="E13" s="196" t="s">
        <v>65</v>
      </c>
      <c r="F13" s="196" t="s">
        <v>37</v>
      </c>
      <c r="G13" s="196" t="s">
        <v>38</v>
      </c>
      <c r="H13" s="195"/>
      <c r="I13" s="196" t="s">
        <v>65</v>
      </c>
      <c r="J13" s="196" t="s">
        <v>37</v>
      </c>
      <c r="K13" s="196" t="s">
        <v>38</v>
      </c>
      <c r="L13" s="196"/>
      <c r="M13" s="196" t="s">
        <v>65</v>
      </c>
      <c r="N13" s="196" t="s">
        <v>37</v>
      </c>
      <c r="O13" s="196" t="s">
        <v>38</v>
      </c>
      <c r="P13" s="192"/>
    </row>
    <row r="14" spans="1:17" s="186" customFormat="1">
      <c r="A14" s="192"/>
      <c r="B14" s="192"/>
      <c r="C14" s="193"/>
      <c r="D14" s="194"/>
      <c r="E14" s="195" t="s">
        <v>9</v>
      </c>
      <c r="F14" s="195" t="s">
        <v>39</v>
      </c>
      <c r="G14" s="195" t="s">
        <v>40</v>
      </c>
      <c r="H14" s="195"/>
      <c r="I14" s="195" t="s">
        <v>9</v>
      </c>
      <c r="J14" s="195" t="s">
        <v>39</v>
      </c>
      <c r="K14" s="195" t="s">
        <v>40</v>
      </c>
      <c r="L14" s="195"/>
      <c r="M14" s="195" t="s">
        <v>9</v>
      </c>
      <c r="N14" s="195" t="s">
        <v>39</v>
      </c>
      <c r="O14" s="195" t="s">
        <v>40</v>
      </c>
      <c r="P14" s="192"/>
    </row>
    <row r="15" spans="1:17" s="186" customFormat="1" ht="7.5" customHeight="1">
      <c r="A15" s="198"/>
      <c r="B15" s="198"/>
      <c r="C15" s="199"/>
      <c r="D15" s="200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198"/>
    </row>
    <row r="16" spans="1:17" ht="6.95" customHeight="1">
      <c r="A16" s="202"/>
      <c r="B16" s="203"/>
      <c r="C16" s="203"/>
      <c r="D16" s="204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2"/>
    </row>
    <row r="17" spans="2:17" s="202" customFormat="1" ht="12.95" customHeight="1">
      <c r="B17" s="207" t="s">
        <v>14</v>
      </c>
      <c r="C17" s="208"/>
      <c r="D17" s="209">
        <v>2021</v>
      </c>
      <c r="E17" s="210">
        <f>SUM(E21,E25,E29,E33,E37,E41,E45,E49,E53,E57,E61,E65,E69,E73,E77,E81)</f>
        <v>2174</v>
      </c>
      <c r="F17" s="210">
        <f>SUM(F21,F25,F29,F33,F37,F41,F45,F49,F53,F57,F61,F65,F69,F73,F77,F81)</f>
        <v>455</v>
      </c>
      <c r="G17" s="210">
        <f>SUM(G21,G25,G29,G33,G37,G41,G45,G49,G53,G57,G61,G65,G69,G73,G77,G81)</f>
        <v>1719</v>
      </c>
      <c r="H17" s="59"/>
      <c r="I17" s="210">
        <f>SUM(I21,I25,I29,I33,I37,I41,I45,I49,I53,I57,I61,I65,I69,I73,I77,I81)</f>
        <v>7081</v>
      </c>
      <c r="J17" s="210">
        <f>SUM(J21,J25,J29,J33,J37,J41,J45,J49,J53,J57,J61,J65,J69,J73,J77,J81)</f>
        <v>2418</v>
      </c>
      <c r="K17" s="210">
        <f>SUM(K21,K25,K29,K33,K37,K41,K45,K49,K53,K57,K61,K65,K69,K73,K77,K81)</f>
        <v>4663</v>
      </c>
      <c r="L17" s="57"/>
      <c r="M17" s="210">
        <f>SUM(M21,M25,M29,M33,M37,M41,M45,M49,M53,M57,M61,M65,M69,M73,M77,M81)</f>
        <v>1399</v>
      </c>
      <c r="N17" s="210">
        <f>SUM(N21,N25,N29,N33,N37,N41,N45,N49,N53,N57,N61,N65,N69,N73,N77,N81)</f>
        <v>462</v>
      </c>
      <c r="O17" s="210">
        <f>SUM(O21,O25,O29,O33,O37,O41,O45,O49,O53,O57,O61,O65,O69,O73,O77,O81)</f>
        <v>937</v>
      </c>
    </row>
    <row r="18" spans="2:17" s="202" customFormat="1" ht="12.95" customHeight="1">
      <c r="B18" s="207"/>
      <c r="C18" s="208"/>
      <c r="D18" s="209">
        <v>2022</v>
      </c>
      <c r="E18" s="210">
        <f t="shared" ref="E18:G19" si="0">SUM(E22,E26,E30,E34,E38,E42,E46,E50,E54,E58,E62,E66,E70,E74,E78,E82)</f>
        <v>2162</v>
      </c>
      <c r="F18" s="210">
        <f t="shared" si="0"/>
        <v>450</v>
      </c>
      <c r="G18" s="210">
        <f t="shared" si="0"/>
        <v>1712</v>
      </c>
      <c r="H18" s="59"/>
      <c r="I18" s="210">
        <f t="shared" ref="I18:K19" si="1">SUM(I22,I26,I30,I34,I38,I42,I46,I50,I54,I58,I62,I66,I70,I74,I78,I82)</f>
        <v>7055</v>
      </c>
      <c r="J18" s="210">
        <f t="shared" si="1"/>
        <v>2394</v>
      </c>
      <c r="K18" s="210">
        <f t="shared" si="1"/>
        <v>4661</v>
      </c>
      <c r="L18" s="57"/>
      <c r="M18" s="210">
        <f t="shared" ref="M18:O19" si="2">SUM(M22,M26,M30,M34,M38,M42,M46,M50,M54,M58,M62,M66,M70,M74,M78,M82)</f>
        <v>1363</v>
      </c>
      <c r="N18" s="210">
        <f t="shared" si="2"/>
        <v>440</v>
      </c>
      <c r="O18" s="210">
        <f t="shared" si="2"/>
        <v>923</v>
      </c>
    </row>
    <row r="19" spans="2:17" s="202" customFormat="1" ht="12.95" customHeight="1">
      <c r="B19" s="207"/>
      <c r="C19" s="208"/>
      <c r="D19" s="209">
        <v>2023</v>
      </c>
      <c r="E19" s="210">
        <f t="shared" si="0"/>
        <v>2204</v>
      </c>
      <c r="F19" s="210">
        <f t="shared" si="0"/>
        <v>468</v>
      </c>
      <c r="G19" s="210">
        <f t="shared" si="0"/>
        <v>1736</v>
      </c>
      <c r="H19" s="57"/>
      <c r="I19" s="210">
        <f t="shared" si="1"/>
        <v>3219</v>
      </c>
      <c r="J19" s="210">
        <f t="shared" si="1"/>
        <v>832</v>
      </c>
      <c r="K19" s="210">
        <f t="shared" si="1"/>
        <v>2387</v>
      </c>
      <c r="L19" s="57"/>
      <c r="M19" s="210">
        <f t="shared" si="2"/>
        <v>1358</v>
      </c>
      <c r="N19" s="210">
        <f t="shared" si="2"/>
        <v>435</v>
      </c>
      <c r="O19" s="210">
        <f t="shared" si="2"/>
        <v>923</v>
      </c>
      <c r="Q19" s="207"/>
    </row>
    <row r="20" spans="2:17" s="202" customFormat="1" ht="6.95" customHeight="1">
      <c r="B20" s="207"/>
      <c r="C20" s="208"/>
      <c r="D20" s="214"/>
      <c r="E20" s="216"/>
      <c r="F20" s="57"/>
      <c r="G20" s="57"/>
      <c r="H20" s="57"/>
      <c r="I20" s="216"/>
      <c r="J20" s="57"/>
      <c r="K20" s="57"/>
      <c r="L20" s="57"/>
      <c r="M20" s="216"/>
      <c r="N20" s="57"/>
      <c r="O20" s="57"/>
      <c r="Q20" s="207"/>
    </row>
    <row r="21" spans="2:17" s="202" customFormat="1" ht="12.95" customHeight="1">
      <c r="B21" s="215" t="s">
        <v>15</v>
      </c>
      <c r="C21" s="215"/>
      <c r="D21" s="214">
        <v>2021</v>
      </c>
      <c r="E21" s="216">
        <f t="shared" ref="E21:E23" si="3">SUM(F21:G21)</f>
        <v>313</v>
      </c>
      <c r="F21" s="58">
        <v>58</v>
      </c>
      <c r="G21" s="58">
        <v>255</v>
      </c>
      <c r="H21" s="60"/>
      <c r="I21" s="216">
        <v>1338</v>
      </c>
      <c r="J21" s="57">
        <v>469</v>
      </c>
      <c r="K21" s="57">
        <v>869</v>
      </c>
      <c r="L21" s="57">
        <v>0</v>
      </c>
      <c r="M21" s="216">
        <f t="shared" ref="M21:M23" si="4">SUM(N21:O21)</f>
        <v>157</v>
      </c>
      <c r="N21" s="58">
        <v>55</v>
      </c>
      <c r="O21" s="58">
        <v>102</v>
      </c>
      <c r="Q21" s="219"/>
    </row>
    <row r="22" spans="2:17" s="202" customFormat="1" ht="12.95" customHeight="1">
      <c r="B22" s="215"/>
      <c r="C22" s="215"/>
      <c r="D22" s="214">
        <v>2022</v>
      </c>
      <c r="E22" s="216">
        <f t="shared" si="3"/>
        <v>316</v>
      </c>
      <c r="F22" s="217">
        <v>62</v>
      </c>
      <c r="G22" s="217">
        <v>254</v>
      </c>
      <c r="H22" s="57"/>
      <c r="I22" s="216">
        <v>1337</v>
      </c>
      <c r="J22" s="57">
        <v>481</v>
      </c>
      <c r="K22" s="57">
        <v>856</v>
      </c>
      <c r="L22" s="57">
        <v>0</v>
      </c>
      <c r="M22" s="216">
        <f t="shared" si="4"/>
        <v>135</v>
      </c>
      <c r="N22" s="217">
        <v>50</v>
      </c>
      <c r="O22" s="217">
        <v>85</v>
      </c>
      <c r="Q22" s="219"/>
    </row>
    <row r="23" spans="2:17" s="202" customFormat="1" ht="12.95" customHeight="1">
      <c r="B23" s="215"/>
      <c r="C23" s="215"/>
      <c r="D23" s="214">
        <v>2023</v>
      </c>
      <c r="E23" s="216">
        <f t="shared" si="3"/>
        <v>321</v>
      </c>
      <c r="F23" s="57">
        <v>64</v>
      </c>
      <c r="G23" s="57">
        <v>257</v>
      </c>
      <c r="H23" s="57"/>
      <c r="I23" s="57">
        <f t="shared" ref="I23" si="5">SUM(J23:K23)</f>
        <v>459</v>
      </c>
      <c r="J23" s="57">
        <f>SUM(N23,'[32]6.21 (2)'!F26)</f>
        <v>127</v>
      </c>
      <c r="K23" s="57">
        <f>SUM(O23,'[32]6.21 (2)'!G26)</f>
        <v>332</v>
      </c>
      <c r="L23" s="57"/>
      <c r="M23" s="216">
        <f t="shared" si="4"/>
        <v>139</v>
      </c>
      <c r="N23" s="57">
        <v>51</v>
      </c>
      <c r="O23" s="57">
        <v>88</v>
      </c>
      <c r="Q23" s="219"/>
    </row>
    <row r="24" spans="2:17" s="202" customFormat="1" ht="6.95" customHeight="1">
      <c r="B24" s="215"/>
      <c r="C24" s="215"/>
      <c r="D24" s="214"/>
      <c r="E24" s="216"/>
      <c r="F24" s="57"/>
      <c r="G24" s="57"/>
      <c r="H24" s="57"/>
      <c r="I24" s="216"/>
      <c r="J24" s="57"/>
      <c r="K24" s="57"/>
      <c r="L24" s="57"/>
      <c r="M24" s="216"/>
      <c r="N24" s="57"/>
      <c r="O24" s="57"/>
      <c r="Q24" s="219"/>
    </row>
    <row r="25" spans="2:17" s="202" customFormat="1" ht="12.95" customHeight="1">
      <c r="B25" s="215" t="s">
        <v>16</v>
      </c>
      <c r="C25" s="215"/>
      <c r="D25" s="214">
        <v>2021</v>
      </c>
      <c r="E25" s="216">
        <f t="shared" ref="E25:E27" si="6">SUM(F25:G25)</f>
        <v>320</v>
      </c>
      <c r="F25" s="58">
        <v>76</v>
      </c>
      <c r="G25" s="58">
        <v>244</v>
      </c>
      <c r="H25" s="59"/>
      <c r="I25" s="216">
        <v>197</v>
      </c>
      <c r="J25" s="57">
        <v>67</v>
      </c>
      <c r="K25" s="57">
        <v>130</v>
      </c>
      <c r="L25" s="57">
        <v>0</v>
      </c>
      <c r="M25" s="216">
        <f t="shared" ref="M25:M27" si="7">SUM(N25:O25)</f>
        <v>10</v>
      </c>
      <c r="N25" s="58">
        <v>3</v>
      </c>
      <c r="O25" s="58">
        <v>7</v>
      </c>
      <c r="Q25" s="219"/>
    </row>
    <row r="26" spans="2:17" s="202" customFormat="1" ht="12.95" customHeight="1">
      <c r="B26" s="215"/>
      <c r="C26" s="215"/>
      <c r="D26" s="214">
        <v>2022</v>
      </c>
      <c r="E26" s="216">
        <f t="shared" si="6"/>
        <v>313</v>
      </c>
      <c r="F26" s="217">
        <v>70</v>
      </c>
      <c r="G26" s="217">
        <v>243</v>
      </c>
      <c r="H26" s="57"/>
      <c r="I26" s="216">
        <v>196</v>
      </c>
      <c r="J26" s="57">
        <v>68</v>
      </c>
      <c r="K26" s="57">
        <v>128</v>
      </c>
      <c r="L26" s="57">
        <v>0</v>
      </c>
      <c r="M26" s="216">
        <f t="shared" si="7"/>
        <v>10</v>
      </c>
      <c r="N26" s="217">
        <v>2</v>
      </c>
      <c r="O26" s="217">
        <v>8</v>
      </c>
      <c r="Q26" s="219"/>
    </row>
    <row r="27" spans="2:17" s="202" customFormat="1" ht="12.95" customHeight="1">
      <c r="B27" s="215"/>
      <c r="C27" s="215"/>
      <c r="D27" s="214">
        <v>2023</v>
      </c>
      <c r="E27" s="216">
        <f t="shared" si="6"/>
        <v>317</v>
      </c>
      <c r="F27" s="57">
        <v>74</v>
      </c>
      <c r="G27" s="57">
        <v>243</v>
      </c>
      <c r="H27" s="57"/>
      <c r="I27" s="57">
        <f t="shared" ref="I27" si="8">SUM(J27:K27)</f>
        <v>201</v>
      </c>
      <c r="J27" s="57">
        <f>SUM(N27,'[32]6.21 (2)'!F30)</f>
        <v>30</v>
      </c>
      <c r="K27" s="57">
        <f>SUM(O27,'[32]6.21 (2)'!G30)</f>
        <v>171</v>
      </c>
      <c r="L27" s="57"/>
      <c r="M27" s="216">
        <f t="shared" si="7"/>
        <v>10</v>
      </c>
      <c r="N27" s="57">
        <v>2</v>
      </c>
      <c r="O27" s="57">
        <v>8</v>
      </c>
      <c r="Q27" s="219"/>
    </row>
    <row r="28" spans="2:17" s="202" customFormat="1" ht="6.95" customHeight="1">
      <c r="B28" s="215"/>
      <c r="C28" s="215"/>
      <c r="D28" s="214"/>
      <c r="E28" s="216"/>
      <c r="F28" s="57"/>
      <c r="G28" s="57"/>
      <c r="H28" s="57"/>
      <c r="I28" s="216"/>
      <c r="J28" s="57"/>
      <c r="K28" s="57"/>
      <c r="L28" s="57"/>
      <c r="M28" s="216"/>
      <c r="N28" s="57"/>
      <c r="O28" s="57"/>
      <c r="Q28" s="219"/>
    </row>
    <row r="29" spans="2:17" s="202" customFormat="1" ht="12.95" customHeight="1">
      <c r="B29" s="215" t="s">
        <v>17</v>
      </c>
      <c r="C29" s="215"/>
      <c r="D29" s="214">
        <v>2021</v>
      </c>
      <c r="E29" s="216">
        <f t="shared" ref="E29:E30" si="9">SUM(F29:G29)</f>
        <v>191</v>
      </c>
      <c r="F29" s="57">
        <v>28</v>
      </c>
      <c r="G29" s="57">
        <v>163</v>
      </c>
      <c r="H29" s="59"/>
      <c r="I29" s="216">
        <v>61</v>
      </c>
      <c r="J29" s="57">
        <v>18</v>
      </c>
      <c r="K29" s="57">
        <v>43</v>
      </c>
      <c r="L29" s="57">
        <v>0</v>
      </c>
      <c r="M29" s="216">
        <f t="shared" ref="M29:M30" si="10">SUM(N29:O29)</f>
        <v>25</v>
      </c>
      <c r="N29" s="58">
        <v>11</v>
      </c>
      <c r="O29" s="58">
        <v>14</v>
      </c>
      <c r="Q29" s="219"/>
    </row>
    <row r="30" spans="2:17" s="202" customFormat="1" ht="12.95" customHeight="1">
      <c r="B30" s="215"/>
      <c r="C30" s="215"/>
      <c r="D30" s="214">
        <v>2022</v>
      </c>
      <c r="E30" s="216">
        <f t="shared" si="9"/>
        <v>190</v>
      </c>
      <c r="F30" s="220">
        <v>31</v>
      </c>
      <c r="G30" s="220">
        <v>159</v>
      </c>
      <c r="H30" s="57"/>
      <c r="I30" s="216">
        <v>55</v>
      </c>
      <c r="J30" s="57">
        <v>17</v>
      </c>
      <c r="K30" s="57">
        <v>38</v>
      </c>
      <c r="L30" s="57">
        <v>0</v>
      </c>
      <c r="M30" s="216">
        <f t="shared" si="10"/>
        <v>18</v>
      </c>
      <c r="N30" s="217">
        <v>8</v>
      </c>
      <c r="O30" s="217">
        <v>10</v>
      </c>
      <c r="Q30" s="219"/>
    </row>
    <row r="31" spans="2:17" s="202" customFormat="1" ht="12.95" customHeight="1">
      <c r="B31" s="215"/>
      <c r="C31" s="215"/>
      <c r="D31" s="214">
        <v>2023</v>
      </c>
      <c r="E31" s="216">
        <f t="shared" ref="E31" si="11">SUM(F31:G31)</f>
        <v>214</v>
      </c>
      <c r="F31" s="220">
        <v>36</v>
      </c>
      <c r="G31" s="220">
        <v>178</v>
      </c>
      <c r="H31" s="57"/>
      <c r="I31" s="57">
        <f t="shared" ref="I31" si="12">SUM(J31:K31)</f>
        <v>19</v>
      </c>
      <c r="J31" s="57">
        <f>SUM(N31,'[32]6.21 (2)'!F34)</f>
        <v>7</v>
      </c>
      <c r="K31" s="57">
        <f>SUM(O31,'[32]6.21 (2)'!G34)</f>
        <v>12</v>
      </c>
      <c r="L31" s="57"/>
      <c r="M31" s="216">
        <f t="shared" ref="M31" si="13">SUM(N31:O31)</f>
        <v>19</v>
      </c>
      <c r="N31" s="57">
        <v>7</v>
      </c>
      <c r="O31" s="57">
        <v>12</v>
      </c>
      <c r="Q31" s="219"/>
    </row>
    <row r="32" spans="2:17" s="202" customFormat="1" ht="6.95" customHeight="1">
      <c r="B32" s="215"/>
      <c r="C32" s="215"/>
      <c r="D32" s="214"/>
      <c r="E32" s="216"/>
      <c r="F32" s="220"/>
      <c r="G32" s="220"/>
      <c r="H32" s="57"/>
      <c r="I32" s="216"/>
      <c r="J32" s="57"/>
      <c r="K32" s="57"/>
      <c r="L32" s="57"/>
      <c r="M32" s="216"/>
      <c r="N32" s="57"/>
      <c r="O32" s="57"/>
      <c r="Q32" s="219"/>
    </row>
    <row r="33" spans="2:17" s="202" customFormat="1" ht="12.95" customHeight="1">
      <c r="B33" s="215" t="s">
        <v>18</v>
      </c>
      <c r="C33" s="221"/>
      <c r="D33" s="214">
        <v>2021</v>
      </c>
      <c r="E33" s="216" t="s">
        <v>31</v>
      </c>
      <c r="F33" s="216" t="s">
        <v>31</v>
      </c>
      <c r="G33" s="216" t="s">
        <v>31</v>
      </c>
      <c r="H33" s="59"/>
      <c r="I33" s="216">
        <v>243</v>
      </c>
      <c r="J33" s="57">
        <v>106</v>
      </c>
      <c r="K33" s="57">
        <v>137</v>
      </c>
      <c r="L33" s="57">
        <v>0</v>
      </c>
      <c r="M33" s="216">
        <f t="shared" ref="M33:M35" si="14">SUM(N33:O33)</f>
        <v>76</v>
      </c>
      <c r="N33" s="58">
        <v>36</v>
      </c>
      <c r="O33" s="58">
        <v>40</v>
      </c>
      <c r="Q33" s="222"/>
    </row>
    <row r="34" spans="2:17" s="202" customFormat="1" ht="12.95" customHeight="1">
      <c r="B34" s="215"/>
      <c r="C34" s="221"/>
      <c r="D34" s="214">
        <v>2022</v>
      </c>
      <c r="E34" s="216" t="s">
        <v>31</v>
      </c>
      <c r="F34" s="216" t="s">
        <v>31</v>
      </c>
      <c r="G34" s="216" t="s">
        <v>31</v>
      </c>
      <c r="H34" s="57"/>
      <c r="I34" s="216">
        <v>239</v>
      </c>
      <c r="J34" s="57">
        <v>92</v>
      </c>
      <c r="K34" s="57">
        <v>147</v>
      </c>
      <c r="L34" s="57">
        <v>0</v>
      </c>
      <c r="M34" s="216">
        <f t="shared" si="14"/>
        <v>75</v>
      </c>
      <c r="N34" s="217">
        <v>29</v>
      </c>
      <c r="O34" s="217">
        <v>46</v>
      </c>
      <c r="Q34" s="222"/>
    </row>
    <row r="35" spans="2:17" s="202" customFormat="1" ht="12.95" customHeight="1">
      <c r="B35" s="215"/>
      <c r="C35" s="221"/>
      <c r="D35" s="214">
        <v>2023</v>
      </c>
      <c r="E35" s="216" t="s">
        <v>31</v>
      </c>
      <c r="F35" s="216" t="s">
        <v>31</v>
      </c>
      <c r="G35" s="216" t="s">
        <v>31</v>
      </c>
      <c r="H35" s="57"/>
      <c r="I35" s="57">
        <f t="shared" ref="I35" si="15">SUM(J35:K35)</f>
        <v>188</v>
      </c>
      <c r="J35" s="57">
        <f>SUM(N35,'[32]6.21 (2)'!F38)</f>
        <v>55</v>
      </c>
      <c r="K35" s="57">
        <f>SUM(O35,'[32]6.21 (2)'!G38)</f>
        <v>133</v>
      </c>
      <c r="L35" s="57"/>
      <c r="M35" s="216">
        <f t="shared" si="14"/>
        <v>77</v>
      </c>
      <c r="N35" s="57">
        <v>32</v>
      </c>
      <c r="O35" s="57">
        <v>45</v>
      </c>
      <c r="Q35" s="222"/>
    </row>
    <row r="36" spans="2:17" s="202" customFormat="1" ht="6.95" customHeight="1">
      <c r="B36" s="215"/>
      <c r="C36" s="221"/>
      <c r="D36" s="214"/>
      <c r="E36" s="216"/>
      <c r="F36" s="57"/>
      <c r="G36" s="57"/>
      <c r="H36" s="57"/>
      <c r="I36" s="216"/>
      <c r="J36" s="57"/>
      <c r="K36" s="57"/>
      <c r="L36" s="57"/>
      <c r="M36" s="216"/>
      <c r="N36" s="57"/>
      <c r="O36" s="57"/>
      <c r="Q36" s="222"/>
    </row>
    <row r="37" spans="2:17" s="202" customFormat="1" ht="12.95" customHeight="1">
      <c r="B37" s="215" t="s">
        <v>19</v>
      </c>
      <c r="C37" s="203"/>
      <c r="D37" s="214">
        <v>2021</v>
      </c>
      <c r="E37" s="216">
        <f t="shared" ref="E37:E39" si="16">SUM(F37:G37)</f>
        <v>111</v>
      </c>
      <c r="F37" s="58">
        <v>23</v>
      </c>
      <c r="G37" s="58">
        <v>88</v>
      </c>
      <c r="H37" s="59"/>
      <c r="I37" s="216">
        <v>309</v>
      </c>
      <c r="J37" s="57">
        <v>100</v>
      </c>
      <c r="K37" s="57">
        <v>209</v>
      </c>
      <c r="L37" s="57">
        <v>0</v>
      </c>
      <c r="M37" s="216">
        <f t="shared" ref="M37:M39" si="17">SUM(N37:O37)</f>
        <v>74</v>
      </c>
      <c r="N37" s="58">
        <v>21</v>
      </c>
      <c r="O37" s="58">
        <v>53</v>
      </c>
      <c r="Q37" s="219"/>
    </row>
    <row r="38" spans="2:17" s="202" customFormat="1" ht="12.95" customHeight="1">
      <c r="B38" s="215"/>
      <c r="C38" s="203"/>
      <c r="D38" s="214">
        <v>2022</v>
      </c>
      <c r="E38" s="216">
        <f t="shared" si="16"/>
        <v>113</v>
      </c>
      <c r="F38" s="217">
        <v>25</v>
      </c>
      <c r="G38" s="217">
        <v>88</v>
      </c>
      <c r="H38" s="57"/>
      <c r="I38" s="216">
        <v>321</v>
      </c>
      <c r="J38" s="57">
        <v>100</v>
      </c>
      <c r="K38" s="57">
        <v>221</v>
      </c>
      <c r="L38" s="57">
        <v>0</v>
      </c>
      <c r="M38" s="216">
        <f t="shared" si="17"/>
        <v>72</v>
      </c>
      <c r="N38" s="217">
        <v>17</v>
      </c>
      <c r="O38" s="217">
        <v>55</v>
      </c>
      <c r="Q38" s="219"/>
    </row>
    <row r="39" spans="2:17" s="202" customFormat="1" ht="12.95" customHeight="1">
      <c r="B39" s="215"/>
      <c r="C39" s="203"/>
      <c r="D39" s="214">
        <v>2023</v>
      </c>
      <c r="E39" s="216">
        <f t="shared" si="16"/>
        <v>109</v>
      </c>
      <c r="F39" s="57">
        <v>27</v>
      </c>
      <c r="G39" s="57">
        <v>82</v>
      </c>
      <c r="H39" s="57"/>
      <c r="I39" s="57">
        <f t="shared" ref="I39" si="18">SUM(J39:K39)</f>
        <v>288</v>
      </c>
      <c r="J39" s="57">
        <f>SUM(N39,'[32]6.21 (2)'!F42)</f>
        <v>57</v>
      </c>
      <c r="K39" s="57">
        <f>SUM(O39,'[32]6.21 (2)'!G42)</f>
        <v>231</v>
      </c>
      <c r="L39" s="57"/>
      <c r="M39" s="216">
        <f t="shared" si="17"/>
        <v>54</v>
      </c>
      <c r="N39" s="57">
        <v>13</v>
      </c>
      <c r="O39" s="57">
        <v>41</v>
      </c>
      <c r="Q39" s="219"/>
    </row>
    <row r="40" spans="2:17" s="202" customFormat="1" ht="6.95" customHeight="1">
      <c r="B40" s="215"/>
      <c r="C40" s="203"/>
      <c r="D40" s="214"/>
      <c r="E40" s="216"/>
      <c r="F40" s="57"/>
      <c r="G40" s="57"/>
      <c r="H40" s="57"/>
      <c r="I40" s="216"/>
      <c r="J40" s="57"/>
      <c r="K40" s="57"/>
      <c r="L40" s="57"/>
      <c r="M40" s="216"/>
      <c r="N40" s="57"/>
      <c r="O40" s="57"/>
      <c r="Q40" s="219"/>
    </row>
    <row r="41" spans="2:17" s="202" customFormat="1" ht="12.95" customHeight="1">
      <c r="B41" s="215" t="s">
        <v>20</v>
      </c>
      <c r="C41" s="203"/>
      <c r="D41" s="214">
        <v>2021</v>
      </c>
      <c r="E41" s="216">
        <f t="shared" ref="E41:E42" si="19">SUM(F41:G41)</f>
        <v>234</v>
      </c>
      <c r="F41" s="217">
        <v>44</v>
      </c>
      <c r="G41" s="217">
        <v>190</v>
      </c>
      <c r="H41" s="59"/>
      <c r="I41" s="216">
        <v>86</v>
      </c>
      <c r="J41" s="57">
        <v>26</v>
      </c>
      <c r="K41" s="57">
        <v>60</v>
      </c>
      <c r="L41" s="57">
        <v>0</v>
      </c>
      <c r="M41" s="216">
        <f t="shared" ref="M41:M42" si="20">SUM(N41:O41)</f>
        <v>51</v>
      </c>
      <c r="N41" s="58">
        <v>17</v>
      </c>
      <c r="O41" s="58">
        <v>34</v>
      </c>
      <c r="Q41" s="219"/>
    </row>
    <row r="42" spans="2:17" s="202" customFormat="1" ht="12.95" customHeight="1">
      <c r="B42" s="215"/>
      <c r="C42" s="203"/>
      <c r="D42" s="214">
        <v>2022</v>
      </c>
      <c r="E42" s="216">
        <f t="shared" si="19"/>
        <v>234</v>
      </c>
      <c r="F42" s="217">
        <v>41</v>
      </c>
      <c r="G42" s="217">
        <v>193</v>
      </c>
      <c r="H42" s="57"/>
      <c r="I42" s="216">
        <v>93</v>
      </c>
      <c r="J42" s="57">
        <v>28</v>
      </c>
      <c r="K42" s="57">
        <v>65</v>
      </c>
      <c r="L42" s="57">
        <v>0</v>
      </c>
      <c r="M42" s="216">
        <f t="shared" si="20"/>
        <v>57</v>
      </c>
      <c r="N42" s="217">
        <v>19</v>
      </c>
      <c r="O42" s="217">
        <v>38</v>
      </c>
      <c r="Q42" s="219"/>
    </row>
    <row r="43" spans="2:17" s="202" customFormat="1" ht="12.95" customHeight="1">
      <c r="B43" s="215"/>
      <c r="C43" s="203"/>
      <c r="D43" s="214">
        <v>2023</v>
      </c>
      <c r="E43" s="216">
        <f t="shared" ref="E43" si="21">SUM(F43:G43)</f>
        <v>241</v>
      </c>
      <c r="F43" s="217">
        <v>45</v>
      </c>
      <c r="G43" s="217">
        <v>196</v>
      </c>
      <c r="H43" s="57"/>
      <c r="I43" s="57">
        <f t="shared" ref="I43" si="22">SUM(J43:K43)</f>
        <v>145</v>
      </c>
      <c r="J43" s="57">
        <f>SUM(N43,'[32]6.21 (2)'!F46)</f>
        <v>44</v>
      </c>
      <c r="K43" s="57">
        <f>SUM(O43,'[32]6.21 (2)'!G46)</f>
        <v>101</v>
      </c>
      <c r="L43" s="57"/>
      <c r="M43" s="216">
        <f t="shared" ref="M43" si="23">SUM(N43:O43)</f>
        <v>62</v>
      </c>
      <c r="N43" s="217">
        <v>22</v>
      </c>
      <c r="O43" s="217">
        <v>40</v>
      </c>
      <c r="Q43" s="219"/>
    </row>
    <row r="44" spans="2:17" s="202" customFormat="1" ht="6.95" customHeight="1">
      <c r="B44" s="215"/>
      <c r="C44" s="203"/>
      <c r="D44" s="214"/>
      <c r="E44" s="216"/>
      <c r="F44" s="57"/>
      <c r="G44" s="57"/>
      <c r="H44" s="57"/>
      <c r="I44" s="216"/>
      <c r="J44" s="57"/>
      <c r="K44" s="57"/>
      <c r="L44" s="57"/>
      <c r="M44" s="216"/>
      <c r="N44" s="57"/>
      <c r="O44" s="57"/>
      <c r="Q44" s="219"/>
    </row>
    <row r="45" spans="2:17" s="202" customFormat="1" ht="12.95" customHeight="1">
      <c r="B45" s="215" t="s">
        <v>21</v>
      </c>
      <c r="C45" s="203"/>
      <c r="D45" s="214">
        <v>2021</v>
      </c>
      <c r="E45" s="216">
        <f t="shared" ref="E45:E47" si="24">SUM(F45:G45)</f>
        <v>83</v>
      </c>
      <c r="F45" s="217">
        <v>22</v>
      </c>
      <c r="G45" s="217">
        <v>61</v>
      </c>
      <c r="H45" s="59"/>
      <c r="I45" s="216">
        <v>436</v>
      </c>
      <c r="J45" s="57">
        <v>160</v>
      </c>
      <c r="K45" s="57">
        <v>276</v>
      </c>
      <c r="L45" s="57">
        <v>0</v>
      </c>
      <c r="M45" s="216">
        <f t="shared" ref="M45:M47" si="25">SUM(N45:O45)</f>
        <v>29</v>
      </c>
      <c r="N45" s="54">
        <v>14</v>
      </c>
      <c r="O45" s="54">
        <v>15</v>
      </c>
      <c r="Q45" s="219"/>
    </row>
    <row r="46" spans="2:17" s="202" customFormat="1" ht="12.95" customHeight="1">
      <c r="B46" s="215"/>
      <c r="C46" s="203"/>
      <c r="D46" s="214">
        <v>2022</v>
      </c>
      <c r="E46" s="216">
        <f t="shared" si="24"/>
        <v>83</v>
      </c>
      <c r="F46" s="262">
        <v>21</v>
      </c>
      <c r="G46" s="217">
        <v>62</v>
      </c>
      <c r="H46" s="57"/>
      <c r="I46" s="216">
        <v>455</v>
      </c>
      <c r="J46" s="57">
        <v>154</v>
      </c>
      <c r="K46" s="57">
        <v>301</v>
      </c>
      <c r="L46" s="57">
        <v>0</v>
      </c>
      <c r="M46" s="216">
        <f t="shared" si="25"/>
        <v>26</v>
      </c>
      <c r="N46" s="217">
        <v>12</v>
      </c>
      <c r="O46" s="217">
        <v>14</v>
      </c>
      <c r="Q46" s="219"/>
    </row>
    <row r="47" spans="2:17" s="202" customFormat="1" ht="12.95" customHeight="1">
      <c r="B47" s="215"/>
      <c r="C47" s="203"/>
      <c r="D47" s="214">
        <v>2023</v>
      </c>
      <c r="E47" s="216">
        <f t="shared" si="24"/>
        <v>84</v>
      </c>
      <c r="F47" s="220">
        <v>18</v>
      </c>
      <c r="G47" s="57">
        <v>66</v>
      </c>
      <c r="H47" s="57"/>
      <c r="I47" s="57">
        <f t="shared" ref="I47" si="26">SUM(J47:K47)</f>
        <v>38</v>
      </c>
      <c r="J47" s="57">
        <f>SUM(N47,'[32]6.21 (2)'!F50)</f>
        <v>10</v>
      </c>
      <c r="K47" s="57">
        <f>SUM(O47,'[32]6.21 (2)'!G50)</f>
        <v>28</v>
      </c>
      <c r="L47" s="57"/>
      <c r="M47" s="216">
        <f t="shared" si="25"/>
        <v>19</v>
      </c>
      <c r="N47" s="57">
        <v>6</v>
      </c>
      <c r="O47" s="57">
        <v>13</v>
      </c>
      <c r="Q47" s="219"/>
    </row>
    <row r="48" spans="2:17" s="202" customFormat="1" ht="6.95" customHeight="1">
      <c r="B48" s="215"/>
      <c r="C48" s="203"/>
      <c r="D48" s="214"/>
      <c r="E48" s="216"/>
      <c r="F48" s="57"/>
      <c r="G48" s="57"/>
      <c r="H48" s="57"/>
      <c r="I48" s="216"/>
      <c r="J48" s="57"/>
      <c r="K48" s="57"/>
      <c r="L48" s="57"/>
      <c r="M48" s="216"/>
      <c r="N48" s="57"/>
      <c r="O48" s="57"/>
      <c r="Q48" s="219"/>
    </row>
    <row r="49" spans="2:17" s="202" customFormat="1" ht="12.95" customHeight="1">
      <c r="B49" s="215" t="s">
        <v>22</v>
      </c>
      <c r="C49" s="203"/>
      <c r="D49" s="214">
        <v>2021</v>
      </c>
      <c r="E49" s="216">
        <f t="shared" ref="E49:E51" si="27">SUM(F49:G49)</f>
        <v>19</v>
      </c>
      <c r="F49" s="57">
        <v>4</v>
      </c>
      <c r="G49" s="57">
        <v>15</v>
      </c>
      <c r="H49" s="59"/>
      <c r="I49" s="216">
        <v>470</v>
      </c>
      <c r="J49" s="57">
        <v>171</v>
      </c>
      <c r="K49" s="57">
        <v>299</v>
      </c>
      <c r="L49" s="57">
        <v>0</v>
      </c>
      <c r="M49" s="216">
        <f t="shared" ref="M49:M51" si="28">SUM(N49:O49)</f>
        <v>16</v>
      </c>
      <c r="N49" s="57">
        <v>4</v>
      </c>
      <c r="O49" s="57">
        <v>12</v>
      </c>
      <c r="Q49" s="219"/>
    </row>
    <row r="50" spans="2:17" s="202" customFormat="1" ht="12.95" customHeight="1">
      <c r="B50" s="215"/>
      <c r="C50" s="203"/>
      <c r="D50" s="214">
        <v>2022</v>
      </c>
      <c r="E50" s="216">
        <f t="shared" si="27"/>
        <v>15</v>
      </c>
      <c r="F50" s="220">
        <v>4</v>
      </c>
      <c r="G50" s="220">
        <v>11</v>
      </c>
      <c r="H50" s="57"/>
      <c r="I50" s="216">
        <v>468</v>
      </c>
      <c r="J50" s="57">
        <v>177</v>
      </c>
      <c r="K50" s="57">
        <v>291</v>
      </c>
      <c r="L50" s="57">
        <v>0</v>
      </c>
      <c r="M50" s="216">
        <f t="shared" si="28"/>
        <v>16</v>
      </c>
      <c r="N50" s="220">
        <v>4</v>
      </c>
      <c r="O50" s="220">
        <v>12</v>
      </c>
      <c r="Q50" s="219"/>
    </row>
    <row r="51" spans="2:17" s="202" customFormat="1" ht="12.95" customHeight="1">
      <c r="B51" s="215"/>
      <c r="C51" s="203"/>
      <c r="D51" s="214">
        <v>2023</v>
      </c>
      <c r="E51" s="216">
        <f t="shared" si="27"/>
        <v>14</v>
      </c>
      <c r="F51" s="220">
        <v>4</v>
      </c>
      <c r="G51" s="220">
        <v>10</v>
      </c>
      <c r="H51" s="57"/>
      <c r="I51" s="57">
        <f t="shared" ref="I51" si="29">SUM(J51:K51)</f>
        <v>18</v>
      </c>
      <c r="J51" s="57">
        <f>SUM(N51,'[32]6.21 (2)'!F54)</f>
        <v>5</v>
      </c>
      <c r="K51" s="57">
        <f>SUM(O51,'[32]6.21 (2)'!G54)</f>
        <v>13</v>
      </c>
      <c r="L51" s="57"/>
      <c r="M51" s="216">
        <f t="shared" si="28"/>
        <v>18</v>
      </c>
      <c r="N51" s="220">
        <v>5</v>
      </c>
      <c r="O51" s="220">
        <v>13</v>
      </c>
      <c r="Q51" s="219"/>
    </row>
    <row r="52" spans="2:17" s="202" customFormat="1" ht="6.95" customHeight="1">
      <c r="B52" s="215"/>
      <c r="C52" s="203"/>
      <c r="D52" s="214"/>
      <c r="E52" s="216"/>
      <c r="F52" s="220"/>
      <c r="G52" s="220"/>
      <c r="H52" s="57"/>
      <c r="I52" s="216"/>
      <c r="J52" s="57"/>
      <c r="K52" s="57"/>
      <c r="L52" s="57"/>
      <c r="M52" s="216"/>
      <c r="N52" s="220"/>
      <c r="O52" s="220"/>
      <c r="Q52" s="219"/>
    </row>
    <row r="53" spans="2:17" s="202" customFormat="1" ht="12.95" customHeight="1">
      <c r="B53" s="215" t="s">
        <v>23</v>
      </c>
      <c r="C53" s="221"/>
      <c r="D53" s="214">
        <v>2021</v>
      </c>
      <c r="E53" s="216" t="s">
        <v>31</v>
      </c>
      <c r="F53" s="216" t="s">
        <v>31</v>
      </c>
      <c r="G53" s="216" t="s">
        <v>31</v>
      </c>
      <c r="H53" s="59"/>
      <c r="I53" s="216">
        <v>40</v>
      </c>
      <c r="J53" s="57">
        <v>18</v>
      </c>
      <c r="K53" s="57">
        <v>22</v>
      </c>
      <c r="L53" s="57">
        <v>0</v>
      </c>
      <c r="M53" s="216" t="s">
        <v>31</v>
      </c>
      <c r="N53" s="216" t="s">
        <v>31</v>
      </c>
      <c r="O53" s="216" t="s">
        <v>31</v>
      </c>
      <c r="Q53" s="222"/>
    </row>
    <row r="54" spans="2:17" s="202" customFormat="1" ht="12.95" customHeight="1">
      <c r="B54" s="215"/>
      <c r="C54" s="221"/>
      <c r="D54" s="214">
        <v>2022</v>
      </c>
      <c r="E54" s="216" t="s">
        <v>31</v>
      </c>
      <c r="F54" s="216" t="s">
        <v>31</v>
      </c>
      <c r="G54" s="216" t="s">
        <v>31</v>
      </c>
      <c r="H54" s="57"/>
      <c r="I54" s="216">
        <v>39</v>
      </c>
      <c r="J54" s="57">
        <v>18</v>
      </c>
      <c r="K54" s="57">
        <v>21</v>
      </c>
      <c r="L54" s="57">
        <v>0</v>
      </c>
      <c r="M54" s="216" t="s">
        <v>31</v>
      </c>
      <c r="N54" s="216" t="s">
        <v>31</v>
      </c>
      <c r="O54" s="216" t="s">
        <v>31</v>
      </c>
      <c r="Q54" s="222"/>
    </row>
    <row r="55" spans="2:17" s="202" customFormat="1" ht="12.95" customHeight="1">
      <c r="B55" s="215"/>
      <c r="C55" s="221"/>
      <c r="D55" s="214">
        <v>2023</v>
      </c>
      <c r="E55" s="216" t="s">
        <v>31</v>
      </c>
      <c r="F55" s="216" t="s">
        <v>31</v>
      </c>
      <c r="G55" s="216" t="s">
        <v>31</v>
      </c>
      <c r="H55" s="57"/>
      <c r="I55" s="57">
        <f t="shared" ref="I55" si="30">SUM(J55:K55)</f>
        <v>683</v>
      </c>
      <c r="J55" s="57">
        <f>SUM(N55,'[32]6.21 (2)'!F58)</f>
        <v>137</v>
      </c>
      <c r="K55" s="57">
        <f>SUM(O55,'[32]6.21 (2)'!G58)</f>
        <v>546</v>
      </c>
      <c r="L55" s="57"/>
      <c r="M55" s="216" t="s">
        <v>31</v>
      </c>
      <c r="N55" s="216" t="s">
        <v>31</v>
      </c>
      <c r="O55" s="216" t="s">
        <v>31</v>
      </c>
      <c r="Q55" s="222"/>
    </row>
    <row r="56" spans="2:17" s="202" customFormat="1" ht="6.95" customHeight="1">
      <c r="B56" s="215"/>
      <c r="C56" s="221"/>
      <c r="D56" s="214"/>
      <c r="E56" s="216"/>
      <c r="F56" s="57"/>
      <c r="G56" s="57"/>
      <c r="H56" s="57"/>
      <c r="I56" s="216"/>
      <c r="J56" s="57"/>
      <c r="K56" s="57"/>
      <c r="L56" s="57"/>
      <c r="M56" s="216"/>
      <c r="N56" s="57"/>
      <c r="O56" s="57"/>
      <c r="Q56" s="222"/>
    </row>
    <row r="57" spans="2:17" s="202" customFormat="1" ht="12.95" customHeight="1">
      <c r="B57" s="215" t="s">
        <v>24</v>
      </c>
      <c r="C57" s="203"/>
      <c r="D57" s="214">
        <v>2021</v>
      </c>
      <c r="E57" s="216">
        <f t="shared" ref="E57:E59" si="31">SUM(F57:G57)</f>
        <v>683</v>
      </c>
      <c r="F57" s="217">
        <v>137</v>
      </c>
      <c r="G57" s="217">
        <v>546</v>
      </c>
      <c r="H57" s="59"/>
      <c r="I57" s="216">
        <v>1566</v>
      </c>
      <c r="J57" s="57">
        <v>517</v>
      </c>
      <c r="K57" s="57">
        <v>1049</v>
      </c>
      <c r="L57" s="57">
        <v>0</v>
      </c>
      <c r="M57" s="216">
        <f t="shared" ref="M57:M59" si="32">SUM(N57:O57)</f>
        <v>590</v>
      </c>
      <c r="N57" s="217">
        <v>178</v>
      </c>
      <c r="O57" s="217">
        <v>412</v>
      </c>
      <c r="Q57" s="219"/>
    </row>
    <row r="58" spans="2:17" s="202" customFormat="1" ht="12.95" customHeight="1">
      <c r="B58" s="215"/>
      <c r="C58" s="203"/>
      <c r="D58" s="214">
        <v>2022</v>
      </c>
      <c r="E58" s="216">
        <f t="shared" si="31"/>
        <v>669</v>
      </c>
      <c r="F58" s="217">
        <v>131</v>
      </c>
      <c r="G58" s="217">
        <v>538</v>
      </c>
      <c r="H58" s="57"/>
      <c r="I58" s="216">
        <v>1503</v>
      </c>
      <c r="J58" s="57">
        <v>492</v>
      </c>
      <c r="K58" s="57">
        <v>1011</v>
      </c>
      <c r="L58" s="57">
        <v>0</v>
      </c>
      <c r="M58" s="216">
        <f t="shared" si="32"/>
        <v>569</v>
      </c>
      <c r="N58" s="217">
        <v>171</v>
      </c>
      <c r="O58" s="217">
        <v>398</v>
      </c>
      <c r="Q58" s="219"/>
    </row>
    <row r="59" spans="2:17" s="202" customFormat="1" ht="12.95" customHeight="1">
      <c r="B59" s="215"/>
      <c r="C59" s="203"/>
      <c r="D59" s="214">
        <v>2023</v>
      </c>
      <c r="E59" s="216">
        <f t="shared" si="31"/>
        <v>673</v>
      </c>
      <c r="F59" s="57">
        <v>131</v>
      </c>
      <c r="G59" s="57">
        <v>542</v>
      </c>
      <c r="H59" s="57"/>
      <c r="I59" s="57">
        <f t="shared" ref="I59" si="33">SUM(J59:K59)</f>
        <v>675</v>
      </c>
      <c r="J59" s="57">
        <f>SUM(N59,'[32]6.21 (2)'!F62)</f>
        <v>184</v>
      </c>
      <c r="K59" s="57">
        <f>SUM(O59,'[32]6.21 (2)'!G62)</f>
        <v>491</v>
      </c>
      <c r="L59" s="57"/>
      <c r="M59" s="216">
        <f t="shared" si="32"/>
        <v>560</v>
      </c>
      <c r="N59" s="57">
        <v>167</v>
      </c>
      <c r="O59" s="57">
        <v>393</v>
      </c>
      <c r="Q59" s="219"/>
    </row>
    <row r="60" spans="2:17" s="202" customFormat="1" ht="6.95" customHeight="1">
      <c r="B60" s="215"/>
      <c r="C60" s="203"/>
      <c r="D60" s="214"/>
      <c r="E60" s="216"/>
      <c r="F60" s="57"/>
      <c r="G60" s="57"/>
      <c r="H60" s="57"/>
      <c r="I60" s="216"/>
      <c r="J60" s="57"/>
      <c r="K60" s="57"/>
      <c r="L60" s="57"/>
      <c r="M60" s="216"/>
      <c r="N60" s="57"/>
      <c r="O60" s="57"/>
      <c r="Q60" s="219"/>
    </row>
    <row r="61" spans="2:17" s="202" customFormat="1" ht="12.95" customHeight="1">
      <c r="B61" s="215" t="s">
        <v>25</v>
      </c>
      <c r="C61" s="203"/>
      <c r="D61" s="214">
        <v>2021</v>
      </c>
      <c r="E61" s="216">
        <f t="shared" ref="E61:E63" si="34">SUM(F61:G61)</f>
        <v>115</v>
      </c>
      <c r="F61" s="58">
        <v>17</v>
      </c>
      <c r="G61" s="58">
        <v>98</v>
      </c>
      <c r="H61" s="59"/>
      <c r="I61" s="216">
        <v>212</v>
      </c>
      <c r="J61" s="57">
        <v>74</v>
      </c>
      <c r="K61" s="57">
        <v>138</v>
      </c>
      <c r="L61" s="57">
        <v>0</v>
      </c>
      <c r="M61" s="216">
        <f t="shared" ref="M61:M63" si="35">SUM(N61:O61)</f>
        <v>71</v>
      </c>
      <c r="N61" s="217">
        <v>20</v>
      </c>
      <c r="O61" s="217">
        <v>51</v>
      </c>
      <c r="Q61" s="219"/>
    </row>
    <row r="62" spans="2:17" s="202" customFormat="1" ht="12.95" customHeight="1">
      <c r="B62" s="215"/>
      <c r="C62" s="203"/>
      <c r="D62" s="214">
        <v>2022</v>
      </c>
      <c r="E62" s="216">
        <f t="shared" si="34"/>
        <v>112</v>
      </c>
      <c r="F62" s="217">
        <v>16</v>
      </c>
      <c r="G62" s="217">
        <v>96</v>
      </c>
      <c r="H62" s="57"/>
      <c r="I62" s="216">
        <v>208</v>
      </c>
      <c r="J62" s="57">
        <v>78</v>
      </c>
      <c r="K62" s="57">
        <v>130</v>
      </c>
      <c r="L62" s="57">
        <v>0</v>
      </c>
      <c r="M62" s="216">
        <f t="shared" si="35"/>
        <v>77</v>
      </c>
      <c r="N62" s="217">
        <v>24</v>
      </c>
      <c r="O62" s="217">
        <v>53</v>
      </c>
      <c r="Q62" s="219"/>
    </row>
    <row r="63" spans="2:17" s="202" customFormat="1" ht="12.95" customHeight="1">
      <c r="B63" s="215"/>
      <c r="C63" s="203"/>
      <c r="D63" s="214">
        <v>2023</v>
      </c>
      <c r="E63" s="216">
        <f t="shared" si="34"/>
        <v>114</v>
      </c>
      <c r="F63" s="57">
        <v>16</v>
      </c>
      <c r="G63" s="57">
        <v>98</v>
      </c>
      <c r="H63" s="57"/>
      <c r="I63" s="57">
        <f t="shared" ref="I63" si="36">SUM(J63:K63)</f>
        <v>108</v>
      </c>
      <c r="J63" s="57">
        <f>SUM(N63,'[32]6.21 (2)'!F66)</f>
        <v>33</v>
      </c>
      <c r="K63" s="57">
        <f>SUM(O63,'[32]6.21 (2)'!G66)</f>
        <v>75</v>
      </c>
      <c r="L63" s="57"/>
      <c r="M63" s="216">
        <f t="shared" si="35"/>
        <v>82</v>
      </c>
      <c r="N63" s="57">
        <v>23</v>
      </c>
      <c r="O63" s="57">
        <v>59</v>
      </c>
      <c r="Q63" s="219"/>
    </row>
    <row r="64" spans="2:17" s="202" customFormat="1" ht="6.95" customHeight="1">
      <c r="B64" s="215"/>
      <c r="C64" s="203"/>
      <c r="D64" s="214"/>
      <c r="E64" s="216"/>
      <c r="F64" s="57"/>
      <c r="G64" s="57"/>
      <c r="H64" s="57"/>
      <c r="I64" s="216"/>
      <c r="J64" s="57"/>
      <c r="K64" s="57"/>
      <c r="L64" s="57"/>
      <c r="M64" s="216"/>
      <c r="N64" s="57"/>
      <c r="O64" s="57"/>
      <c r="Q64" s="219"/>
    </row>
    <row r="65" spans="2:17" s="202" customFormat="1" ht="12.95" customHeight="1">
      <c r="B65" s="215" t="s">
        <v>26</v>
      </c>
      <c r="C65" s="203"/>
      <c r="D65" s="214">
        <v>2021</v>
      </c>
      <c r="E65" s="216">
        <f t="shared" ref="E65:E67" si="37">SUM(F65:G65)</f>
        <v>26</v>
      </c>
      <c r="F65" s="217">
        <v>10</v>
      </c>
      <c r="G65" s="217">
        <v>16</v>
      </c>
      <c r="H65" s="59"/>
      <c r="I65" s="216">
        <v>448</v>
      </c>
      <c r="J65" s="57">
        <v>149</v>
      </c>
      <c r="K65" s="57">
        <v>299</v>
      </c>
      <c r="L65" s="57">
        <v>0</v>
      </c>
      <c r="M65" s="216">
        <f t="shared" ref="M65:M67" si="38">SUM(N65:O65)</f>
        <v>96</v>
      </c>
      <c r="N65" s="58">
        <v>35</v>
      </c>
      <c r="O65" s="58">
        <v>61</v>
      </c>
      <c r="Q65" s="219"/>
    </row>
    <row r="66" spans="2:17" s="202" customFormat="1" ht="12.95" customHeight="1">
      <c r="B66" s="215"/>
      <c r="C66" s="203"/>
      <c r="D66" s="214">
        <v>2022</v>
      </c>
      <c r="E66" s="216">
        <f t="shared" si="37"/>
        <v>25</v>
      </c>
      <c r="F66" s="217">
        <v>9</v>
      </c>
      <c r="G66" s="217">
        <v>16</v>
      </c>
      <c r="H66" s="57"/>
      <c r="I66" s="216">
        <v>446</v>
      </c>
      <c r="J66" s="57">
        <v>141</v>
      </c>
      <c r="K66" s="57">
        <v>305</v>
      </c>
      <c r="L66" s="57">
        <v>0</v>
      </c>
      <c r="M66" s="216">
        <f t="shared" si="38"/>
        <v>99</v>
      </c>
      <c r="N66" s="217">
        <v>36</v>
      </c>
      <c r="O66" s="217">
        <v>63</v>
      </c>
      <c r="Q66" s="219"/>
    </row>
    <row r="67" spans="2:17" s="202" customFormat="1" ht="12.95" customHeight="1">
      <c r="B67" s="215"/>
      <c r="C67" s="203"/>
      <c r="D67" s="214">
        <v>2023</v>
      </c>
      <c r="E67" s="216">
        <f t="shared" si="37"/>
        <v>25</v>
      </c>
      <c r="F67" s="57">
        <v>9</v>
      </c>
      <c r="G67" s="57">
        <v>16</v>
      </c>
      <c r="H67" s="57"/>
      <c r="I67" s="57">
        <f t="shared" ref="I67" si="39">SUM(J67:K67)</f>
        <v>153</v>
      </c>
      <c r="J67" s="57">
        <f>SUM(N67,'[32]6.21 (2)'!F70)</f>
        <v>62</v>
      </c>
      <c r="K67" s="57">
        <f>SUM(O67,'[32]6.21 (2)'!G70)</f>
        <v>91</v>
      </c>
      <c r="L67" s="57"/>
      <c r="M67" s="216">
        <f t="shared" si="38"/>
        <v>97</v>
      </c>
      <c r="N67" s="57">
        <v>36</v>
      </c>
      <c r="O67" s="57">
        <v>61</v>
      </c>
      <c r="Q67" s="219"/>
    </row>
    <row r="68" spans="2:17" s="202" customFormat="1" ht="6.95" customHeight="1">
      <c r="B68" s="215"/>
      <c r="C68" s="203"/>
      <c r="D68" s="214"/>
      <c r="E68" s="216"/>
      <c r="F68" s="57"/>
      <c r="G68" s="57"/>
      <c r="H68" s="57"/>
      <c r="I68" s="216"/>
      <c r="J68" s="57"/>
      <c r="K68" s="57"/>
      <c r="L68" s="57"/>
      <c r="M68" s="216"/>
      <c r="N68" s="57"/>
      <c r="O68" s="57"/>
      <c r="Q68" s="219"/>
    </row>
    <row r="69" spans="2:17" s="202" customFormat="1" ht="12.95" customHeight="1">
      <c r="B69" s="215" t="s">
        <v>27</v>
      </c>
      <c r="C69" s="203"/>
      <c r="D69" s="214">
        <v>2021</v>
      </c>
      <c r="E69" s="216">
        <f t="shared" ref="E69:E71" si="40">SUM(F69:G69)</f>
        <v>56</v>
      </c>
      <c r="F69" s="54">
        <v>26</v>
      </c>
      <c r="G69" s="54">
        <v>30</v>
      </c>
      <c r="H69" s="59"/>
      <c r="I69" s="216">
        <v>639</v>
      </c>
      <c r="J69" s="57">
        <v>207</v>
      </c>
      <c r="K69" s="57">
        <v>432</v>
      </c>
      <c r="L69" s="57">
        <v>0</v>
      </c>
      <c r="M69" s="216">
        <f t="shared" ref="M69:M71" si="41">SUM(N69:O69)</f>
        <v>151</v>
      </c>
      <c r="N69" s="58">
        <v>55</v>
      </c>
      <c r="O69" s="58">
        <v>96</v>
      </c>
      <c r="Q69" s="219"/>
    </row>
    <row r="70" spans="2:17" s="202" customFormat="1" ht="12.95" customHeight="1">
      <c r="B70" s="215"/>
      <c r="C70" s="203"/>
      <c r="D70" s="214">
        <v>2022</v>
      </c>
      <c r="E70" s="216">
        <f t="shared" si="40"/>
        <v>68</v>
      </c>
      <c r="F70" s="262">
        <v>29</v>
      </c>
      <c r="G70" s="262">
        <v>39</v>
      </c>
      <c r="H70" s="57"/>
      <c r="I70" s="216">
        <v>641</v>
      </c>
      <c r="J70" s="57">
        <v>210</v>
      </c>
      <c r="K70" s="57">
        <v>431</v>
      </c>
      <c r="L70" s="57">
        <v>0</v>
      </c>
      <c r="M70" s="216">
        <f t="shared" si="41"/>
        <v>149</v>
      </c>
      <c r="N70" s="217">
        <v>53</v>
      </c>
      <c r="O70" s="217">
        <v>96</v>
      </c>
      <c r="Q70" s="219"/>
    </row>
    <row r="71" spans="2:17" s="202" customFormat="1" ht="12.95" customHeight="1">
      <c r="B71" s="215"/>
      <c r="C71" s="203"/>
      <c r="D71" s="214">
        <v>2023</v>
      </c>
      <c r="E71" s="216">
        <f t="shared" si="40"/>
        <v>71</v>
      </c>
      <c r="F71" s="220">
        <v>32</v>
      </c>
      <c r="G71" s="220">
        <v>39</v>
      </c>
      <c r="H71" s="57"/>
      <c r="I71" s="57">
        <f t="shared" ref="I71" si="42">SUM(J71:K71)</f>
        <v>181</v>
      </c>
      <c r="J71" s="57">
        <f>SUM(N71,'[32]6.21 (2)'!F74)</f>
        <v>64</v>
      </c>
      <c r="K71" s="57">
        <f>SUM(O71,'[32]6.21 (2)'!G74)</f>
        <v>117</v>
      </c>
      <c r="L71" s="57"/>
      <c r="M71" s="216">
        <f t="shared" si="41"/>
        <v>158</v>
      </c>
      <c r="N71" s="57">
        <v>54</v>
      </c>
      <c r="O71" s="57">
        <v>104</v>
      </c>
      <c r="Q71" s="219"/>
    </row>
    <row r="72" spans="2:17" s="202" customFormat="1" ht="6.95" customHeight="1">
      <c r="B72" s="215"/>
      <c r="C72" s="203"/>
      <c r="D72" s="214"/>
      <c r="E72" s="216"/>
      <c r="F72" s="57"/>
      <c r="G72" s="57"/>
      <c r="H72" s="57"/>
      <c r="I72" s="216"/>
      <c r="J72" s="57"/>
      <c r="K72" s="57"/>
      <c r="L72" s="57"/>
      <c r="M72" s="216"/>
      <c r="N72" s="57"/>
      <c r="O72" s="57"/>
      <c r="Q72" s="219"/>
    </row>
    <row r="73" spans="2:17" s="202" customFormat="1" ht="12.95" customHeight="1">
      <c r="B73" s="215" t="s">
        <v>28</v>
      </c>
      <c r="C73" s="221"/>
      <c r="D73" s="214">
        <v>2021</v>
      </c>
      <c r="E73" s="216">
        <f t="shared" ref="E73:E75" si="43">SUM(F73:G73)</f>
        <v>23</v>
      </c>
      <c r="F73" s="216">
        <v>10</v>
      </c>
      <c r="G73" s="216">
        <v>13</v>
      </c>
      <c r="H73" s="216"/>
      <c r="I73" s="216">
        <v>1030</v>
      </c>
      <c r="J73" s="216">
        <v>334</v>
      </c>
      <c r="K73" s="216">
        <v>696</v>
      </c>
      <c r="L73" s="216">
        <v>0</v>
      </c>
      <c r="M73" s="216">
        <f t="shared" ref="M73:M75" si="44">SUM(N73:O73)</f>
        <v>47</v>
      </c>
      <c r="N73" s="216">
        <v>11</v>
      </c>
      <c r="O73" s="216">
        <v>36</v>
      </c>
      <c r="Q73" s="222"/>
    </row>
    <row r="74" spans="2:17" s="202" customFormat="1" ht="12.95" customHeight="1">
      <c r="B74" s="215"/>
      <c r="C74" s="221"/>
      <c r="D74" s="214">
        <v>2022</v>
      </c>
      <c r="E74" s="216">
        <f t="shared" si="43"/>
        <v>24</v>
      </c>
      <c r="F74" s="216">
        <v>11</v>
      </c>
      <c r="G74" s="216">
        <v>13</v>
      </c>
      <c r="H74" s="216"/>
      <c r="I74" s="216">
        <v>1036</v>
      </c>
      <c r="J74" s="216">
        <v>332</v>
      </c>
      <c r="K74" s="216">
        <v>704</v>
      </c>
      <c r="L74" s="216">
        <v>0</v>
      </c>
      <c r="M74" s="216">
        <f t="shared" si="44"/>
        <v>42</v>
      </c>
      <c r="N74" s="216">
        <v>9</v>
      </c>
      <c r="O74" s="216">
        <v>33</v>
      </c>
      <c r="Q74" s="222"/>
    </row>
    <row r="75" spans="2:17" s="202" customFormat="1" ht="12.95" customHeight="1">
      <c r="B75" s="215"/>
      <c r="C75" s="221"/>
      <c r="D75" s="214">
        <v>2023</v>
      </c>
      <c r="E75" s="216">
        <f t="shared" si="43"/>
        <v>21</v>
      </c>
      <c r="F75" s="216">
        <v>12</v>
      </c>
      <c r="G75" s="216">
        <v>9</v>
      </c>
      <c r="H75" s="216"/>
      <c r="I75" s="216">
        <f t="shared" ref="I75" si="45">SUM(J75:K75)</f>
        <v>45</v>
      </c>
      <c r="J75" s="216">
        <f>SUM(N75,'[32]6.21 (2)'!F78)</f>
        <v>11</v>
      </c>
      <c r="K75" s="216">
        <f>SUM(O75,'[32]6.21 (2)'!G78)</f>
        <v>34</v>
      </c>
      <c r="L75" s="216"/>
      <c r="M75" s="216">
        <f t="shared" si="44"/>
        <v>45</v>
      </c>
      <c r="N75" s="216">
        <v>11</v>
      </c>
      <c r="O75" s="216">
        <v>34</v>
      </c>
      <c r="Q75" s="222"/>
    </row>
    <row r="76" spans="2:17" s="202" customFormat="1" ht="6.95" customHeight="1">
      <c r="B76" s="215"/>
      <c r="C76" s="221"/>
      <c r="D76" s="214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Q76" s="222"/>
    </row>
    <row r="77" spans="2:17" s="202" customFormat="1" ht="12.95" customHeight="1">
      <c r="B77" s="215" t="s">
        <v>29</v>
      </c>
      <c r="C77" s="221"/>
      <c r="D77" s="214">
        <v>2021</v>
      </c>
      <c r="E77" s="216" t="s">
        <v>31</v>
      </c>
      <c r="F77" s="216" t="s">
        <v>31</v>
      </c>
      <c r="G77" s="216" t="s">
        <v>31</v>
      </c>
      <c r="H77" s="216"/>
      <c r="I77" s="216">
        <v>6</v>
      </c>
      <c r="J77" s="216">
        <v>2</v>
      </c>
      <c r="K77" s="216">
        <v>4</v>
      </c>
      <c r="L77" s="216">
        <v>0</v>
      </c>
      <c r="M77" s="216">
        <f t="shared" ref="M77:M79" si="46">SUM(N77:O77)</f>
        <v>6</v>
      </c>
      <c r="N77" s="216">
        <v>2</v>
      </c>
      <c r="O77" s="216">
        <v>4</v>
      </c>
      <c r="Q77" s="222"/>
    </row>
    <row r="78" spans="2:17" s="202" customFormat="1" ht="12.95" customHeight="1">
      <c r="B78" s="215"/>
      <c r="C78" s="221"/>
      <c r="D78" s="214">
        <v>2022</v>
      </c>
      <c r="E78" s="216" t="s">
        <v>31</v>
      </c>
      <c r="F78" s="216" t="s">
        <v>31</v>
      </c>
      <c r="G78" s="216" t="s">
        <v>31</v>
      </c>
      <c r="H78" s="216"/>
      <c r="I78" s="216">
        <v>18</v>
      </c>
      <c r="J78" s="216">
        <v>6</v>
      </c>
      <c r="K78" s="216">
        <v>12</v>
      </c>
      <c r="L78" s="216">
        <v>0</v>
      </c>
      <c r="M78" s="216">
        <f t="shared" si="46"/>
        <v>18</v>
      </c>
      <c r="N78" s="216">
        <v>6</v>
      </c>
      <c r="O78" s="216">
        <v>12</v>
      </c>
      <c r="Q78" s="222"/>
    </row>
    <row r="79" spans="2:17" s="202" customFormat="1" ht="12.95" customHeight="1">
      <c r="B79" s="215"/>
      <c r="C79" s="221"/>
      <c r="D79" s="214">
        <v>2023</v>
      </c>
      <c r="E79" s="216" t="s">
        <v>31</v>
      </c>
      <c r="F79" s="216" t="s">
        <v>31</v>
      </c>
      <c r="G79" s="216" t="s">
        <v>31</v>
      </c>
      <c r="H79" s="216"/>
      <c r="I79" s="216">
        <f t="shared" ref="I79" si="47">SUM(J79:K79)</f>
        <v>18</v>
      </c>
      <c r="J79" s="216">
        <f>SUM(N79,'[32]6.21 (2)'!F82)</f>
        <v>6</v>
      </c>
      <c r="K79" s="216">
        <f>SUM(O79,'[32]6.21 (2)'!G82)</f>
        <v>12</v>
      </c>
      <c r="L79" s="216"/>
      <c r="M79" s="216">
        <f t="shared" si="46"/>
        <v>18</v>
      </c>
      <c r="N79" s="216">
        <v>6</v>
      </c>
      <c r="O79" s="216">
        <v>12</v>
      </c>
      <c r="Q79" s="222"/>
    </row>
    <row r="80" spans="2:17" s="202" customFormat="1" ht="6.95" customHeight="1">
      <c r="B80" s="215"/>
      <c r="C80" s="221"/>
      <c r="D80" s="214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Q80" s="222"/>
    </row>
    <row r="81" spans="1:17" s="202" customFormat="1" ht="12.95" customHeight="1">
      <c r="B81" s="215" t="s">
        <v>30</v>
      </c>
      <c r="C81" s="221"/>
      <c r="D81" s="214">
        <v>2021</v>
      </c>
      <c r="E81" s="216" t="s">
        <v>31</v>
      </c>
      <c r="F81" s="216" t="s">
        <v>31</v>
      </c>
      <c r="G81" s="216" t="s">
        <v>31</v>
      </c>
      <c r="H81" s="216"/>
      <c r="I81" s="216" t="s">
        <v>31</v>
      </c>
      <c r="J81" s="216" t="s">
        <v>31</v>
      </c>
      <c r="K81" s="216" t="s">
        <v>31</v>
      </c>
      <c r="L81" s="216"/>
      <c r="M81" s="216" t="s">
        <v>31</v>
      </c>
      <c r="N81" s="216" t="s">
        <v>31</v>
      </c>
      <c r="O81" s="216" t="s">
        <v>31</v>
      </c>
      <c r="Q81" s="222"/>
    </row>
    <row r="82" spans="1:17" s="202" customFormat="1" ht="12.95" customHeight="1">
      <c r="B82" s="215"/>
      <c r="C82" s="221"/>
      <c r="D82" s="214">
        <v>2022</v>
      </c>
      <c r="E82" s="216" t="s">
        <v>31</v>
      </c>
      <c r="F82" s="216" t="s">
        <v>31</v>
      </c>
      <c r="G82" s="216" t="s">
        <v>31</v>
      </c>
      <c r="H82" s="216"/>
      <c r="I82" s="216" t="s">
        <v>31</v>
      </c>
      <c r="J82" s="216" t="s">
        <v>31</v>
      </c>
      <c r="K82" s="216" t="s">
        <v>31</v>
      </c>
      <c r="L82" s="216"/>
      <c r="M82" s="216" t="s">
        <v>31</v>
      </c>
      <c r="N82" s="216" t="s">
        <v>31</v>
      </c>
      <c r="O82" s="216" t="s">
        <v>31</v>
      </c>
      <c r="Q82" s="222"/>
    </row>
    <row r="83" spans="1:17" s="202" customFormat="1" ht="12.95" customHeight="1">
      <c r="B83" s="215"/>
      <c r="C83" s="221"/>
      <c r="D83" s="214">
        <v>2023</v>
      </c>
      <c r="E83" s="216" t="s">
        <v>31</v>
      </c>
      <c r="F83" s="216" t="s">
        <v>31</v>
      </c>
      <c r="G83" s="216" t="s">
        <v>31</v>
      </c>
      <c r="H83" s="216"/>
      <c r="I83" s="216" t="s">
        <v>31</v>
      </c>
      <c r="J83" s="216" t="s">
        <v>31</v>
      </c>
      <c r="K83" s="216" t="s">
        <v>31</v>
      </c>
      <c r="L83" s="216"/>
      <c r="M83" s="216" t="s">
        <v>31</v>
      </c>
      <c r="N83" s="216" t="s">
        <v>31</v>
      </c>
      <c r="O83" s="216" t="s">
        <v>31</v>
      </c>
      <c r="Q83" s="222"/>
    </row>
    <row r="84" spans="1:17" s="202" customFormat="1" ht="6.95" customHeight="1" thickBot="1">
      <c r="A84" s="226"/>
      <c r="B84" s="227"/>
      <c r="C84" s="228"/>
      <c r="D84" s="229"/>
      <c r="E84" s="231"/>
      <c r="F84" s="231"/>
      <c r="G84" s="231"/>
      <c r="H84" s="231"/>
      <c r="I84" s="231"/>
      <c r="J84" s="231"/>
      <c r="K84" s="231"/>
      <c r="L84" s="231"/>
      <c r="M84" s="231"/>
      <c r="N84" s="231"/>
      <c r="O84" s="231"/>
      <c r="Q84" s="222"/>
    </row>
    <row r="85" spans="1:17" s="233" customFormat="1" ht="18" customHeight="1">
      <c r="B85" s="234"/>
      <c r="D85" s="235"/>
      <c r="E85" s="238"/>
      <c r="F85" s="238"/>
      <c r="G85" s="238"/>
      <c r="H85" s="238"/>
      <c r="I85" s="239"/>
      <c r="J85" s="239"/>
      <c r="K85" s="239"/>
      <c r="L85" s="239"/>
      <c r="M85" s="239"/>
      <c r="N85" s="239"/>
      <c r="O85" s="239"/>
      <c r="P85" s="240" t="s">
        <v>32</v>
      </c>
      <c r="Q85" s="238"/>
    </row>
    <row r="86" spans="1:17" s="233" customFormat="1" ht="15.75" customHeight="1">
      <c r="B86" s="234"/>
      <c r="D86" s="235"/>
      <c r="E86" s="238"/>
      <c r="F86" s="238"/>
      <c r="G86" s="238"/>
      <c r="H86" s="238"/>
      <c r="I86" s="242"/>
      <c r="J86" s="242"/>
      <c r="K86" s="242"/>
      <c r="L86" s="242"/>
      <c r="M86" s="242"/>
      <c r="N86" s="242"/>
      <c r="O86" s="242"/>
      <c r="P86" s="242" t="s">
        <v>33</v>
      </c>
      <c r="Q86" s="238"/>
    </row>
    <row r="87" spans="1:17" s="233" customFormat="1" ht="15.75" customHeight="1">
      <c r="B87" s="234"/>
      <c r="D87" s="235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Q87" s="238"/>
    </row>
    <row r="88" spans="1:17" s="243" customFormat="1" ht="15.75" customHeight="1">
      <c r="B88" s="244"/>
      <c r="D88" s="245"/>
      <c r="E88" s="246"/>
      <c r="F88" s="246"/>
      <c r="G88" s="246"/>
      <c r="H88" s="246"/>
      <c r="I88" s="246"/>
      <c r="J88" s="246"/>
      <c r="K88" s="246"/>
      <c r="L88" s="246"/>
      <c r="M88" s="246"/>
      <c r="N88" s="246"/>
      <c r="O88" s="246"/>
      <c r="Q88" s="246"/>
    </row>
    <row r="89" spans="1:17" s="233" customFormat="1" ht="15.75" customHeight="1">
      <c r="B89" s="247"/>
      <c r="C89" s="248"/>
      <c r="D89" s="249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Q89" s="238"/>
    </row>
  </sheetData>
  <mergeCells count="10">
    <mergeCell ref="E9:G9"/>
    <mergeCell ref="I9:O9"/>
    <mergeCell ref="E10:G10"/>
    <mergeCell ref="I10:O10"/>
    <mergeCell ref="E12:G12"/>
    <mergeCell ref="I12:K12"/>
    <mergeCell ref="M12:O12"/>
    <mergeCell ref="E11:G11"/>
    <mergeCell ref="I11:K11"/>
    <mergeCell ref="M11:O11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29">
    <tabColor rgb="FF92D050"/>
  </sheetPr>
  <dimension ref="A1:O89"/>
  <sheetViews>
    <sheetView view="pageBreakPreview" topLeftCell="A4" zoomScale="90" zoomScaleNormal="90" zoomScaleSheetLayoutView="90" workbookViewId="0">
      <selection activeCell="L82" sqref="L82"/>
    </sheetView>
  </sheetViews>
  <sheetFormatPr defaultColWidth="10.42578125" defaultRowHeight="16.5"/>
  <cols>
    <col min="1" max="1" width="1.85546875" style="164" customWidth="1"/>
    <col min="2" max="2" width="12.5703125" style="164" customWidth="1"/>
    <col min="3" max="3" width="5.28515625" style="164" customWidth="1"/>
    <col min="4" max="4" width="12.5703125" style="165" customWidth="1"/>
    <col min="5" max="5" width="13.28515625" style="166" customWidth="1"/>
    <col min="6" max="6" width="13" style="166" customWidth="1"/>
    <col min="7" max="7" width="16.7109375" style="166" customWidth="1"/>
    <col min="8" max="8" width="1.28515625" style="166" customWidth="1"/>
    <col min="9" max="9" width="13.28515625" style="166" customWidth="1"/>
    <col min="10" max="10" width="13" style="166" customWidth="1"/>
    <col min="11" max="11" width="16.7109375" style="166" customWidth="1"/>
    <col min="12" max="12" width="1.85546875" style="164" customWidth="1"/>
    <col min="13" max="13" width="1" style="164" customWidth="1"/>
    <col min="14" max="16384" width="10.42578125" style="164"/>
  </cols>
  <sheetData>
    <row r="1" spans="1:13" ht="8.1" customHeight="1"/>
    <row r="2" spans="1:13" ht="8.1" customHeight="1"/>
    <row r="3" spans="1:13" s="167" customFormat="1">
      <c r="B3" s="168" t="s">
        <v>414</v>
      </c>
      <c r="C3" s="169" t="s">
        <v>902</v>
      </c>
      <c r="D3" s="170"/>
      <c r="E3" s="171"/>
      <c r="F3" s="171"/>
      <c r="G3" s="171"/>
      <c r="H3" s="171"/>
      <c r="I3" s="171"/>
      <c r="J3" s="171"/>
      <c r="K3" s="171"/>
      <c r="M3" s="172"/>
    </row>
    <row r="4" spans="1:13" s="167" customFormat="1">
      <c r="B4" s="174"/>
      <c r="C4" s="169" t="s">
        <v>1276</v>
      </c>
      <c r="D4" s="170"/>
      <c r="E4" s="171"/>
      <c r="F4" s="171"/>
      <c r="G4" s="171"/>
      <c r="H4" s="171"/>
      <c r="I4" s="171"/>
      <c r="J4" s="171"/>
      <c r="K4" s="171"/>
      <c r="M4" s="172"/>
    </row>
    <row r="5" spans="1:13" s="173" customFormat="1" ht="16.5" customHeight="1">
      <c r="B5" s="174" t="s">
        <v>416</v>
      </c>
      <c r="C5" s="175" t="s">
        <v>903</v>
      </c>
      <c r="D5" s="176"/>
      <c r="E5" s="174"/>
      <c r="F5" s="174"/>
      <c r="G5" s="174"/>
      <c r="H5" s="174"/>
      <c r="I5" s="174"/>
      <c r="J5" s="174"/>
      <c r="K5" s="174"/>
      <c r="M5" s="175"/>
    </row>
    <row r="6" spans="1:13" s="173" customFormat="1" ht="16.5" customHeight="1">
      <c r="B6" s="268"/>
      <c r="C6" s="175" t="s">
        <v>1277</v>
      </c>
      <c r="D6" s="176"/>
      <c r="E6" s="174"/>
      <c r="F6" s="174"/>
      <c r="G6" s="174"/>
      <c r="H6" s="174"/>
      <c r="I6" s="174"/>
      <c r="J6" s="174"/>
      <c r="K6" s="174"/>
      <c r="M6" s="175"/>
    </row>
    <row r="7" spans="1:13" s="177" customFormat="1" ht="9.9499999999999993" customHeight="1" thickBot="1">
      <c r="B7" s="178"/>
      <c r="C7" s="178"/>
      <c r="D7" s="179"/>
      <c r="E7" s="180"/>
      <c r="F7" s="180"/>
      <c r="G7" s="180"/>
      <c r="H7" s="180"/>
      <c r="I7" s="180"/>
      <c r="J7" s="259"/>
      <c r="K7" s="259"/>
    </row>
    <row r="8" spans="1:13" s="186" customFormat="1" ht="5.25" customHeight="1" thickTop="1">
      <c r="A8" s="181"/>
      <c r="B8" s="182"/>
      <c r="C8" s="183"/>
      <c r="D8" s="184"/>
      <c r="E8" s="185"/>
      <c r="F8" s="185"/>
      <c r="G8" s="185"/>
      <c r="H8" s="185"/>
      <c r="I8" s="185"/>
      <c r="J8" s="260"/>
      <c r="K8" s="260"/>
      <c r="L8" s="181"/>
    </row>
    <row r="9" spans="1:13" s="186" customFormat="1" ht="16.5" customHeight="1">
      <c r="A9" s="187"/>
      <c r="B9" s="187" t="s">
        <v>2</v>
      </c>
      <c r="C9" s="188"/>
      <c r="D9" s="189" t="s">
        <v>3</v>
      </c>
      <c r="E9" s="1881" t="s">
        <v>132</v>
      </c>
      <c r="F9" s="1881"/>
      <c r="G9" s="1881"/>
      <c r="H9" s="1881"/>
      <c r="I9" s="1881"/>
      <c r="J9" s="1881"/>
      <c r="K9" s="1881"/>
      <c r="L9" s="187"/>
    </row>
    <row r="10" spans="1:13" s="186" customFormat="1" ht="17.100000000000001" customHeight="1">
      <c r="A10" s="192"/>
      <c r="B10" s="192" t="s">
        <v>7</v>
      </c>
      <c r="C10" s="193"/>
      <c r="D10" s="194" t="s">
        <v>8</v>
      </c>
      <c r="E10" s="1882" t="s">
        <v>140</v>
      </c>
      <c r="F10" s="1882"/>
      <c r="G10" s="1882"/>
      <c r="H10" s="1882"/>
      <c r="I10" s="1882"/>
      <c r="J10" s="1882"/>
      <c r="K10" s="1882"/>
      <c r="L10" s="192"/>
    </row>
    <row r="11" spans="1:13" s="186" customFormat="1" ht="17.100000000000001" customHeight="1">
      <c r="A11" s="192"/>
      <c r="B11" s="192"/>
      <c r="C11" s="193"/>
      <c r="D11" s="194"/>
      <c r="E11" s="1886" t="s">
        <v>398</v>
      </c>
      <c r="F11" s="1886"/>
      <c r="G11" s="1886"/>
      <c r="H11" s="258"/>
      <c r="I11" s="1886" t="s">
        <v>399</v>
      </c>
      <c r="J11" s="1886"/>
      <c r="K11" s="1886"/>
      <c r="L11" s="192"/>
    </row>
    <row r="12" spans="1:13" s="186" customFormat="1" ht="17.100000000000001" customHeight="1">
      <c r="A12" s="192"/>
      <c r="B12" s="192"/>
      <c r="C12" s="193"/>
      <c r="D12" s="194"/>
      <c r="E12" s="1882" t="s">
        <v>400</v>
      </c>
      <c r="F12" s="1882"/>
      <c r="G12" s="1882"/>
      <c r="H12" s="194"/>
      <c r="I12" s="1882" t="s">
        <v>401</v>
      </c>
      <c r="J12" s="1882"/>
      <c r="K12" s="1882"/>
      <c r="L12" s="192"/>
    </row>
    <row r="13" spans="1:13" s="186" customFormat="1">
      <c r="A13" s="192"/>
      <c r="B13" s="192"/>
      <c r="C13" s="193"/>
      <c r="D13" s="194"/>
      <c r="E13" s="196" t="s">
        <v>65</v>
      </c>
      <c r="F13" s="196" t="s">
        <v>37</v>
      </c>
      <c r="G13" s="196" t="s">
        <v>38</v>
      </c>
      <c r="H13" s="196"/>
      <c r="I13" s="196" t="s">
        <v>65</v>
      </c>
      <c r="J13" s="196" t="s">
        <v>37</v>
      </c>
      <c r="K13" s="196" t="s">
        <v>38</v>
      </c>
      <c r="L13" s="192"/>
    </row>
    <row r="14" spans="1:13" s="186" customFormat="1">
      <c r="A14" s="192"/>
      <c r="B14" s="192"/>
      <c r="C14" s="193"/>
      <c r="D14" s="194"/>
      <c r="E14" s="195" t="s">
        <v>9</v>
      </c>
      <c r="F14" s="195" t="s">
        <v>39</v>
      </c>
      <c r="G14" s="195" t="s">
        <v>40</v>
      </c>
      <c r="H14" s="195"/>
      <c r="I14" s="195" t="s">
        <v>9</v>
      </c>
      <c r="J14" s="195" t="s">
        <v>39</v>
      </c>
      <c r="K14" s="195" t="s">
        <v>40</v>
      </c>
      <c r="L14" s="192"/>
    </row>
    <row r="15" spans="1:13" s="186" customFormat="1" ht="7.5" customHeight="1">
      <c r="A15" s="198"/>
      <c r="B15" s="198"/>
      <c r="C15" s="199"/>
      <c r="D15" s="200"/>
      <c r="E15" s="201"/>
      <c r="F15" s="201"/>
      <c r="G15" s="201"/>
      <c r="H15" s="201"/>
      <c r="I15" s="201"/>
      <c r="J15" s="201"/>
      <c r="K15" s="201"/>
      <c r="L15" s="198"/>
    </row>
    <row r="16" spans="1:13" ht="6.95" customHeight="1">
      <c r="A16" s="202"/>
      <c r="B16" s="203"/>
      <c r="C16" s="203"/>
      <c r="D16" s="204"/>
      <c r="E16" s="206"/>
      <c r="F16" s="206"/>
      <c r="G16" s="206"/>
      <c r="H16" s="206"/>
      <c r="I16" s="206"/>
      <c r="J16" s="206"/>
      <c r="K16" s="206"/>
      <c r="L16" s="202"/>
    </row>
    <row r="17" spans="2:13" s="202" customFormat="1" ht="12.95" customHeight="1">
      <c r="B17" s="207" t="s">
        <v>14</v>
      </c>
      <c r="C17" s="208"/>
      <c r="D17" s="209">
        <v>2021</v>
      </c>
      <c r="E17" s="210">
        <f>SUM(E21,E25,E29,E33,E37,E41,E45,E49,E53,E57,E61,E65,E69,E73,E77,E81)</f>
        <v>1078</v>
      </c>
      <c r="F17" s="210">
        <f>SUM(F21,F25,F29,F33,F37,F41,F45,F49,F53,F57,F61,F65,F69,F73,F77,F81)</f>
        <v>405</v>
      </c>
      <c r="G17" s="210">
        <f>SUM(G21,G25,G29,G33,G37,G41,G45,G49,G53,G57,G61,G65,G69,G73,G77,G81)</f>
        <v>673</v>
      </c>
      <c r="H17" s="210"/>
      <c r="I17" s="210">
        <f>SUM(I21,I25,I29,I33,I37,I41,I45,I49,I53,I57,I61,I65,I69,I73,I77,I81)</f>
        <v>4604</v>
      </c>
      <c r="J17" s="210">
        <f>SUM(J21,J25,J29,J33,J37,J41,J45,J49,J53,J57,J61,J65,J69,J73,J77,J81)</f>
        <v>1551</v>
      </c>
      <c r="K17" s="210">
        <f>SUM(K21,K25,K29,K33,K37,K41,K45,K49,K53,K57,K61,K65,K69,K73,K77,K81)</f>
        <v>3053</v>
      </c>
    </row>
    <row r="18" spans="2:13" s="202" customFormat="1" ht="12.95" customHeight="1">
      <c r="B18" s="207"/>
      <c r="C18" s="208"/>
      <c r="D18" s="209">
        <v>2022</v>
      </c>
      <c r="E18" s="210">
        <f t="shared" ref="E18:G19" si="0">SUM(E22,E26,E30,E34,E38,E42,E46,E50,E54,E58,E62,E66,E70,E74,E78,E82)</f>
        <v>1057</v>
      </c>
      <c r="F18" s="210">
        <f t="shared" si="0"/>
        <v>390</v>
      </c>
      <c r="G18" s="210">
        <f t="shared" si="0"/>
        <v>667</v>
      </c>
      <c r="H18" s="210"/>
      <c r="I18" s="210">
        <f t="shared" ref="I18:K19" si="1">SUM(I22,I26,I30,I34,I38,I42,I46,I50,I54,I58,I62,I66,I70,I74,I78,I82)</f>
        <v>4635</v>
      </c>
      <c r="J18" s="210">
        <f t="shared" si="1"/>
        <v>1564</v>
      </c>
      <c r="K18" s="210">
        <f t="shared" si="1"/>
        <v>3071</v>
      </c>
    </row>
    <row r="19" spans="2:13" s="202" customFormat="1" ht="12.95" customHeight="1">
      <c r="B19" s="207"/>
      <c r="C19" s="208"/>
      <c r="D19" s="209">
        <v>2023</v>
      </c>
      <c r="E19" s="210">
        <f t="shared" si="0"/>
        <v>1379</v>
      </c>
      <c r="F19" s="210">
        <f t="shared" si="0"/>
        <v>495</v>
      </c>
      <c r="G19" s="210">
        <f t="shared" si="0"/>
        <v>884</v>
      </c>
      <c r="I19" s="210">
        <f t="shared" si="1"/>
        <v>5024</v>
      </c>
      <c r="J19" s="210">
        <f t="shared" si="1"/>
        <v>1702</v>
      </c>
      <c r="K19" s="210">
        <f t="shared" si="1"/>
        <v>3322</v>
      </c>
      <c r="M19" s="207"/>
    </row>
    <row r="20" spans="2:13" s="202" customFormat="1" ht="6.95" customHeight="1">
      <c r="B20" s="207"/>
      <c r="C20" s="208"/>
      <c r="D20" s="214"/>
      <c r="E20" s="216"/>
      <c r="F20" s="57"/>
      <c r="G20" s="57"/>
      <c r="H20" s="57"/>
      <c r="I20" s="216"/>
      <c r="J20" s="57"/>
      <c r="K20" s="57"/>
      <c r="M20" s="207"/>
    </row>
    <row r="21" spans="2:13" s="202" customFormat="1" ht="12.95" customHeight="1">
      <c r="B21" s="215" t="s">
        <v>15</v>
      </c>
      <c r="C21" s="215"/>
      <c r="D21" s="214">
        <v>2021</v>
      </c>
      <c r="E21" s="216">
        <f t="shared" ref="E21:E23" si="2">SUM(F21:G21)</f>
        <v>131</v>
      </c>
      <c r="F21" s="57">
        <v>40</v>
      </c>
      <c r="G21" s="57">
        <v>91</v>
      </c>
      <c r="H21" s="57"/>
      <c r="I21" s="216">
        <f t="shared" ref="I21:I23" si="3">SUM(J21:K21)</f>
        <v>1050</v>
      </c>
      <c r="J21" s="57">
        <v>374</v>
      </c>
      <c r="K21" s="57">
        <v>676</v>
      </c>
      <c r="M21" s="219"/>
    </row>
    <row r="22" spans="2:13" s="202" customFormat="1" ht="12.95" customHeight="1">
      <c r="B22" s="215"/>
      <c r="C22" s="215"/>
      <c r="D22" s="214">
        <v>2022</v>
      </c>
      <c r="E22" s="216">
        <f t="shared" si="2"/>
        <v>132</v>
      </c>
      <c r="F22" s="58">
        <v>42</v>
      </c>
      <c r="G22" s="58">
        <v>90</v>
      </c>
      <c r="H22" s="58"/>
      <c r="I22" s="216">
        <f t="shared" si="3"/>
        <v>1070</v>
      </c>
      <c r="J22" s="58">
        <v>389</v>
      </c>
      <c r="K22" s="58">
        <v>681</v>
      </c>
      <c r="M22" s="219"/>
    </row>
    <row r="23" spans="2:13" s="202" customFormat="1" ht="12.95" customHeight="1">
      <c r="B23" s="215"/>
      <c r="C23" s="215"/>
      <c r="D23" s="214">
        <v>2023</v>
      </c>
      <c r="E23" s="216">
        <f t="shared" si="2"/>
        <v>147</v>
      </c>
      <c r="F23" s="217">
        <v>52</v>
      </c>
      <c r="G23" s="217">
        <v>95</v>
      </c>
      <c r="H23" s="217"/>
      <c r="I23" s="216">
        <f t="shared" si="3"/>
        <v>1097</v>
      </c>
      <c r="J23" s="217">
        <v>406</v>
      </c>
      <c r="K23" s="217">
        <v>691</v>
      </c>
      <c r="M23" s="219"/>
    </row>
    <row r="24" spans="2:13" s="202" customFormat="1" ht="6.95" customHeight="1">
      <c r="B24" s="215"/>
      <c r="C24" s="215"/>
      <c r="D24" s="214"/>
      <c r="E24" s="216"/>
      <c r="F24" s="57"/>
      <c r="G24" s="57"/>
      <c r="H24" s="57"/>
      <c r="I24" s="216"/>
      <c r="J24" s="57"/>
      <c r="K24" s="57"/>
      <c r="M24" s="219"/>
    </row>
    <row r="25" spans="2:13" s="202" customFormat="1" ht="12.95" customHeight="1">
      <c r="B25" s="215" t="s">
        <v>16</v>
      </c>
      <c r="C25" s="215"/>
      <c r="D25" s="214">
        <v>2021</v>
      </c>
      <c r="E25" s="216">
        <f t="shared" ref="E25:E27" si="4">SUM(F25:G25)</f>
        <v>65</v>
      </c>
      <c r="F25" s="57">
        <v>20</v>
      </c>
      <c r="G25" s="57">
        <v>45</v>
      </c>
      <c r="H25" s="57"/>
      <c r="I25" s="216">
        <f t="shared" ref="I25:I27" si="5">SUM(J25:K25)</f>
        <v>122</v>
      </c>
      <c r="J25" s="57">
        <v>44</v>
      </c>
      <c r="K25" s="57">
        <v>78</v>
      </c>
      <c r="M25" s="219"/>
    </row>
    <row r="26" spans="2:13" s="202" customFormat="1" ht="12.95" customHeight="1">
      <c r="B26" s="215"/>
      <c r="C26" s="215"/>
      <c r="D26" s="214">
        <v>2022</v>
      </c>
      <c r="E26" s="216">
        <f t="shared" si="4"/>
        <v>66</v>
      </c>
      <c r="F26" s="58">
        <v>21</v>
      </c>
      <c r="G26" s="58">
        <v>45</v>
      </c>
      <c r="H26" s="58"/>
      <c r="I26" s="216">
        <f t="shared" si="5"/>
        <v>120</v>
      </c>
      <c r="J26" s="58">
        <v>45</v>
      </c>
      <c r="K26" s="58">
        <v>75</v>
      </c>
      <c r="M26" s="219"/>
    </row>
    <row r="27" spans="2:13" s="202" customFormat="1" ht="12.95" customHeight="1">
      <c r="B27" s="215"/>
      <c r="C27" s="215"/>
      <c r="D27" s="214">
        <v>2023</v>
      </c>
      <c r="E27" s="216">
        <f t="shared" si="4"/>
        <v>65</v>
      </c>
      <c r="F27" s="217">
        <v>20</v>
      </c>
      <c r="G27" s="217">
        <v>45</v>
      </c>
      <c r="H27" s="217"/>
      <c r="I27" s="216">
        <f t="shared" si="5"/>
        <v>122</v>
      </c>
      <c r="J27" s="217">
        <v>47</v>
      </c>
      <c r="K27" s="217">
        <v>75</v>
      </c>
      <c r="M27" s="219"/>
    </row>
    <row r="28" spans="2:13" s="202" customFormat="1" ht="6.95" customHeight="1">
      <c r="B28" s="215"/>
      <c r="C28" s="215"/>
      <c r="D28" s="214"/>
      <c r="E28" s="216"/>
      <c r="F28" s="220"/>
      <c r="G28" s="57"/>
      <c r="H28" s="57"/>
      <c r="I28" s="216"/>
      <c r="J28" s="57"/>
      <c r="K28" s="57"/>
      <c r="M28" s="219"/>
    </row>
    <row r="29" spans="2:13" s="202" customFormat="1" ht="12.95" customHeight="1">
      <c r="B29" s="215" t="s">
        <v>17</v>
      </c>
      <c r="C29" s="215"/>
      <c r="D29" s="214">
        <v>2021</v>
      </c>
      <c r="E29" s="216">
        <f t="shared" ref="E29:E30" si="6">SUM(F29:G29)</f>
        <v>8</v>
      </c>
      <c r="F29" s="57">
        <v>1</v>
      </c>
      <c r="G29" s="57">
        <v>7</v>
      </c>
      <c r="H29" s="57"/>
      <c r="I29" s="216">
        <f t="shared" ref="I29:I30" si="7">SUM(J29:K29)</f>
        <v>28</v>
      </c>
      <c r="J29" s="57">
        <v>6</v>
      </c>
      <c r="K29" s="57">
        <v>22</v>
      </c>
      <c r="M29" s="219"/>
    </row>
    <row r="30" spans="2:13" s="202" customFormat="1" ht="12.95" customHeight="1">
      <c r="B30" s="215"/>
      <c r="C30" s="215"/>
      <c r="D30" s="214">
        <v>2022</v>
      </c>
      <c r="E30" s="216">
        <f t="shared" si="6"/>
        <v>8</v>
      </c>
      <c r="F30" s="58">
        <v>1</v>
      </c>
      <c r="G30" s="58">
        <v>7</v>
      </c>
      <c r="H30" s="58"/>
      <c r="I30" s="216">
        <f t="shared" si="7"/>
        <v>29</v>
      </c>
      <c r="J30" s="58">
        <v>8</v>
      </c>
      <c r="K30" s="58">
        <v>21</v>
      </c>
      <c r="M30" s="219"/>
    </row>
    <row r="31" spans="2:13" s="202" customFormat="1" ht="12.95" customHeight="1">
      <c r="B31" s="215"/>
      <c r="C31" s="215"/>
      <c r="D31" s="214">
        <v>2023</v>
      </c>
      <c r="E31" s="216">
        <f t="shared" ref="E31" si="8">SUM(F31:G31)</f>
        <v>8</v>
      </c>
      <c r="F31" s="217">
        <v>1</v>
      </c>
      <c r="G31" s="217">
        <v>7</v>
      </c>
      <c r="H31" s="217"/>
      <c r="I31" s="216">
        <f t="shared" ref="I31" si="9">SUM(J31:K31)</f>
        <v>30</v>
      </c>
      <c r="J31" s="217">
        <v>9</v>
      </c>
      <c r="K31" s="217">
        <v>21</v>
      </c>
      <c r="M31" s="219"/>
    </row>
    <row r="32" spans="2:13" s="202" customFormat="1" ht="6.95" customHeight="1">
      <c r="B32" s="215"/>
      <c r="C32" s="215"/>
      <c r="D32" s="214"/>
      <c r="E32" s="216"/>
      <c r="F32" s="57"/>
      <c r="G32" s="57"/>
      <c r="H32" s="57"/>
      <c r="I32" s="216"/>
      <c r="J32" s="57"/>
      <c r="K32" s="57"/>
      <c r="M32" s="219"/>
    </row>
    <row r="33" spans="2:13" s="202" customFormat="1" ht="12.95" customHeight="1">
      <c r="B33" s="215" t="s">
        <v>18</v>
      </c>
      <c r="C33" s="221"/>
      <c r="D33" s="214">
        <v>2021</v>
      </c>
      <c r="E33" s="216">
        <f t="shared" ref="E33:E35" si="10">SUM(F33:G33)</f>
        <v>40</v>
      </c>
      <c r="F33" s="57">
        <v>29</v>
      </c>
      <c r="G33" s="57">
        <v>11</v>
      </c>
      <c r="H33" s="57"/>
      <c r="I33" s="216">
        <f t="shared" ref="I33:I35" si="11">SUM(J33:K33)</f>
        <v>127</v>
      </c>
      <c r="J33" s="57">
        <v>41</v>
      </c>
      <c r="K33" s="57">
        <v>86</v>
      </c>
      <c r="M33" s="222"/>
    </row>
    <row r="34" spans="2:13" s="202" customFormat="1" ht="12.95" customHeight="1">
      <c r="B34" s="215"/>
      <c r="C34" s="221"/>
      <c r="D34" s="214">
        <v>2022</v>
      </c>
      <c r="E34" s="216">
        <f t="shared" si="10"/>
        <v>37</v>
      </c>
      <c r="F34" s="58">
        <v>22</v>
      </c>
      <c r="G34" s="58">
        <v>15</v>
      </c>
      <c r="H34" s="58"/>
      <c r="I34" s="216">
        <f t="shared" si="11"/>
        <v>127</v>
      </c>
      <c r="J34" s="58">
        <v>41</v>
      </c>
      <c r="K34" s="58">
        <v>86</v>
      </c>
      <c r="M34" s="222"/>
    </row>
    <row r="35" spans="2:13" s="202" customFormat="1" ht="12.95" customHeight="1">
      <c r="B35" s="215"/>
      <c r="C35" s="221"/>
      <c r="D35" s="214">
        <v>2023</v>
      </c>
      <c r="E35" s="216">
        <f t="shared" si="10"/>
        <v>39</v>
      </c>
      <c r="F35" s="217">
        <v>20</v>
      </c>
      <c r="G35" s="217">
        <v>19</v>
      </c>
      <c r="H35" s="217"/>
      <c r="I35" s="216">
        <f t="shared" si="11"/>
        <v>132</v>
      </c>
      <c r="J35" s="217">
        <v>42</v>
      </c>
      <c r="K35" s="217">
        <v>90</v>
      </c>
      <c r="M35" s="222"/>
    </row>
    <row r="36" spans="2:13" s="202" customFormat="1" ht="6.95" customHeight="1">
      <c r="B36" s="215"/>
      <c r="C36" s="221"/>
      <c r="D36" s="214"/>
      <c r="E36" s="216"/>
      <c r="F36" s="57"/>
      <c r="G36" s="57"/>
      <c r="H36" s="57"/>
      <c r="I36" s="216"/>
      <c r="J36" s="57"/>
      <c r="K36" s="57"/>
      <c r="M36" s="222"/>
    </row>
    <row r="37" spans="2:13" s="202" customFormat="1" ht="12.95" customHeight="1">
      <c r="B37" s="215" t="s">
        <v>19</v>
      </c>
      <c r="C37" s="203"/>
      <c r="D37" s="214">
        <v>2021</v>
      </c>
      <c r="E37" s="216">
        <f t="shared" ref="E37:E39" si="12">SUM(F37:G37)</f>
        <v>58</v>
      </c>
      <c r="F37" s="57">
        <v>26</v>
      </c>
      <c r="G37" s="57">
        <v>32</v>
      </c>
      <c r="H37" s="57"/>
      <c r="I37" s="216">
        <f t="shared" ref="I37:I39" si="13">SUM(J37:K37)</f>
        <v>177</v>
      </c>
      <c r="J37" s="57">
        <v>53</v>
      </c>
      <c r="K37" s="57">
        <v>124</v>
      </c>
      <c r="M37" s="219"/>
    </row>
    <row r="38" spans="2:13" s="202" customFormat="1" ht="12.95" customHeight="1">
      <c r="B38" s="215"/>
      <c r="C38" s="203"/>
      <c r="D38" s="214">
        <v>2022</v>
      </c>
      <c r="E38" s="216">
        <f t="shared" si="12"/>
        <v>70</v>
      </c>
      <c r="F38" s="58">
        <v>30</v>
      </c>
      <c r="G38" s="58">
        <v>40</v>
      </c>
      <c r="H38" s="58"/>
      <c r="I38" s="216">
        <f t="shared" si="13"/>
        <v>179</v>
      </c>
      <c r="J38" s="57">
        <v>53</v>
      </c>
      <c r="K38" s="57">
        <v>126</v>
      </c>
      <c r="M38" s="219"/>
    </row>
    <row r="39" spans="2:13" s="202" customFormat="1" ht="12.95" customHeight="1">
      <c r="B39" s="215"/>
      <c r="C39" s="203"/>
      <c r="D39" s="214">
        <v>2023</v>
      </c>
      <c r="E39" s="216">
        <f t="shared" si="12"/>
        <v>64</v>
      </c>
      <c r="F39" s="217">
        <v>27</v>
      </c>
      <c r="G39" s="217">
        <v>37</v>
      </c>
      <c r="H39" s="217"/>
      <c r="I39" s="216">
        <f t="shared" si="13"/>
        <v>177</v>
      </c>
      <c r="J39" s="220">
        <v>53</v>
      </c>
      <c r="K39" s="220">
        <v>124</v>
      </c>
      <c r="M39" s="219"/>
    </row>
    <row r="40" spans="2:13" s="202" customFormat="1" ht="6.95" customHeight="1">
      <c r="B40" s="215"/>
      <c r="C40" s="203"/>
      <c r="D40" s="214"/>
      <c r="E40" s="216"/>
      <c r="F40" s="57"/>
      <c r="G40" s="57"/>
      <c r="H40" s="57"/>
      <c r="I40" s="216"/>
      <c r="J40" s="220"/>
      <c r="K40" s="220"/>
      <c r="M40" s="219"/>
    </row>
    <row r="41" spans="2:13" s="202" customFormat="1" ht="12.95" customHeight="1">
      <c r="B41" s="215" t="s">
        <v>20</v>
      </c>
      <c r="C41" s="203"/>
      <c r="D41" s="214">
        <v>2021</v>
      </c>
      <c r="E41" s="216">
        <f t="shared" ref="E41:E42" si="14">SUM(F41:G41)</f>
        <v>35</v>
      </c>
      <c r="F41" s="57">
        <v>9</v>
      </c>
      <c r="G41" s="57">
        <v>26</v>
      </c>
      <c r="H41" s="57"/>
      <c r="I41" s="216" t="s">
        <v>31</v>
      </c>
      <c r="J41" s="216" t="s">
        <v>31</v>
      </c>
      <c r="K41" s="216" t="s">
        <v>31</v>
      </c>
      <c r="M41" s="219"/>
    </row>
    <row r="42" spans="2:13" s="202" customFormat="1" ht="12.95" customHeight="1">
      <c r="B42" s="215"/>
      <c r="C42" s="203"/>
      <c r="D42" s="214">
        <v>2022</v>
      </c>
      <c r="E42" s="216">
        <f t="shared" si="14"/>
        <v>36</v>
      </c>
      <c r="F42" s="58">
        <v>9</v>
      </c>
      <c r="G42" s="58">
        <v>27</v>
      </c>
      <c r="H42" s="58"/>
      <c r="I42" s="216" t="s">
        <v>31</v>
      </c>
      <c r="J42" s="216" t="s">
        <v>31</v>
      </c>
      <c r="K42" s="216" t="s">
        <v>31</v>
      </c>
      <c r="M42" s="219"/>
    </row>
    <row r="43" spans="2:13" s="202" customFormat="1" ht="12.95" customHeight="1">
      <c r="B43" s="215"/>
      <c r="C43" s="203"/>
      <c r="D43" s="214">
        <v>2023</v>
      </c>
      <c r="E43" s="216">
        <f t="shared" ref="E43" si="15">SUM(F43:G43)</f>
        <v>40</v>
      </c>
      <c r="F43" s="217">
        <v>11</v>
      </c>
      <c r="G43" s="217">
        <v>29</v>
      </c>
      <c r="H43" s="217"/>
      <c r="I43" s="216" t="s">
        <v>31</v>
      </c>
      <c r="J43" s="216" t="s">
        <v>31</v>
      </c>
      <c r="K43" s="216" t="s">
        <v>31</v>
      </c>
      <c r="M43" s="219"/>
    </row>
    <row r="44" spans="2:13" s="202" customFormat="1" ht="6.95" customHeight="1">
      <c r="B44" s="215"/>
      <c r="C44" s="203"/>
      <c r="D44" s="214"/>
      <c r="E44" s="216"/>
      <c r="F44" s="217"/>
      <c r="G44" s="217"/>
      <c r="H44" s="217"/>
      <c r="I44" s="216"/>
      <c r="J44" s="217"/>
      <c r="K44" s="217"/>
      <c r="M44" s="219"/>
    </row>
    <row r="45" spans="2:13" s="202" customFormat="1" ht="12.95" customHeight="1">
      <c r="B45" s="215" t="s">
        <v>21</v>
      </c>
      <c r="C45" s="203"/>
      <c r="D45" s="214">
        <v>2021</v>
      </c>
      <c r="E45" s="216">
        <f t="shared" ref="E45:E47" si="16">SUM(F45:G45)</f>
        <v>18</v>
      </c>
      <c r="F45" s="57">
        <v>5</v>
      </c>
      <c r="G45" s="57">
        <v>13</v>
      </c>
      <c r="H45" s="57"/>
      <c r="I45" s="216">
        <f t="shared" ref="I45:I47" si="17">SUM(J45:K45)</f>
        <v>389</v>
      </c>
      <c r="J45" s="57">
        <v>141</v>
      </c>
      <c r="K45" s="57">
        <v>248</v>
      </c>
      <c r="M45" s="219"/>
    </row>
    <row r="46" spans="2:13" s="202" customFormat="1" ht="12.95" customHeight="1">
      <c r="B46" s="215"/>
      <c r="C46" s="203"/>
      <c r="D46" s="214">
        <v>2022</v>
      </c>
      <c r="E46" s="216">
        <f t="shared" si="16"/>
        <v>20</v>
      </c>
      <c r="F46" s="58">
        <v>5</v>
      </c>
      <c r="G46" s="58">
        <v>15</v>
      </c>
      <c r="H46" s="58"/>
      <c r="I46" s="216">
        <f t="shared" si="17"/>
        <v>409</v>
      </c>
      <c r="J46" s="54">
        <v>137</v>
      </c>
      <c r="K46" s="54">
        <v>272</v>
      </c>
      <c r="M46" s="219"/>
    </row>
    <row r="47" spans="2:13" s="202" customFormat="1" ht="12.95" customHeight="1">
      <c r="B47" s="215"/>
      <c r="C47" s="203"/>
      <c r="D47" s="214">
        <v>2023</v>
      </c>
      <c r="E47" s="216">
        <f t="shared" si="16"/>
        <v>22</v>
      </c>
      <c r="F47" s="217">
        <v>8</v>
      </c>
      <c r="G47" s="217">
        <v>14</v>
      </c>
      <c r="H47" s="217"/>
      <c r="I47" s="216">
        <f t="shared" si="17"/>
        <v>388</v>
      </c>
      <c r="J47" s="217">
        <v>131</v>
      </c>
      <c r="K47" s="217">
        <v>257</v>
      </c>
      <c r="M47" s="219"/>
    </row>
    <row r="48" spans="2:13" s="202" customFormat="1" ht="6.95" customHeight="1">
      <c r="B48" s="215"/>
      <c r="C48" s="203"/>
      <c r="D48" s="214"/>
      <c r="E48" s="216"/>
      <c r="F48" s="57"/>
      <c r="G48" s="57"/>
      <c r="H48" s="57"/>
      <c r="I48" s="216"/>
      <c r="J48" s="57"/>
      <c r="K48" s="57"/>
      <c r="M48" s="219"/>
    </row>
    <row r="49" spans="2:13" s="202" customFormat="1" ht="12.95" customHeight="1">
      <c r="B49" s="215" t="s">
        <v>22</v>
      </c>
      <c r="C49" s="203"/>
      <c r="D49" s="214">
        <v>2021</v>
      </c>
      <c r="E49" s="216">
        <f t="shared" ref="E49:E51" si="18">SUM(F49:G49)</f>
        <v>28</v>
      </c>
      <c r="F49" s="57">
        <v>12</v>
      </c>
      <c r="G49" s="57">
        <v>16</v>
      </c>
      <c r="H49" s="57"/>
      <c r="I49" s="216">
        <f t="shared" ref="I49:I51" si="19">SUM(J49:K49)</f>
        <v>426</v>
      </c>
      <c r="J49" s="57">
        <v>155</v>
      </c>
      <c r="K49" s="57">
        <v>271</v>
      </c>
      <c r="M49" s="219"/>
    </row>
    <row r="50" spans="2:13" s="202" customFormat="1" ht="12.95" customHeight="1">
      <c r="B50" s="215"/>
      <c r="C50" s="203"/>
      <c r="D50" s="214">
        <v>2022</v>
      </c>
      <c r="E50" s="216">
        <f t="shared" si="18"/>
        <v>28</v>
      </c>
      <c r="F50" s="217">
        <v>12</v>
      </c>
      <c r="G50" s="217">
        <v>16</v>
      </c>
      <c r="H50" s="217"/>
      <c r="I50" s="216">
        <f t="shared" si="19"/>
        <v>424</v>
      </c>
      <c r="J50" s="57">
        <v>161</v>
      </c>
      <c r="K50" s="57">
        <v>263</v>
      </c>
      <c r="M50" s="219"/>
    </row>
    <row r="51" spans="2:13" s="202" customFormat="1" ht="12.95" customHeight="1">
      <c r="B51" s="215"/>
      <c r="C51" s="203"/>
      <c r="D51" s="214">
        <v>2023</v>
      </c>
      <c r="E51" s="216">
        <f t="shared" si="18"/>
        <v>28</v>
      </c>
      <c r="F51" s="217">
        <v>12</v>
      </c>
      <c r="G51" s="217">
        <v>16</v>
      </c>
      <c r="H51" s="217"/>
      <c r="I51" s="216">
        <f t="shared" si="19"/>
        <v>414</v>
      </c>
      <c r="J51" s="220">
        <v>159</v>
      </c>
      <c r="K51" s="220">
        <v>255</v>
      </c>
      <c r="M51" s="219"/>
    </row>
    <row r="52" spans="2:13" s="202" customFormat="1" ht="6.95" customHeight="1">
      <c r="B52" s="215"/>
      <c r="C52" s="203"/>
      <c r="D52" s="214"/>
      <c r="E52" s="216"/>
      <c r="F52" s="57"/>
      <c r="G52" s="57"/>
      <c r="H52" s="57"/>
      <c r="I52" s="216"/>
      <c r="J52" s="220"/>
      <c r="K52" s="220"/>
      <c r="M52" s="219"/>
    </row>
    <row r="53" spans="2:13" s="202" customFormat="1" ht="12.95" customHeight="1">
      <c r="B53" s="215" t="s">
        <v>23</v>
      </c>
      <c r="C53" s="221"/>
      <c r="D53" s="214">
        <v>2021</v>
      </c>
      <c r="E53" s="216">
        <f t="shared" ref="E53:E55" si="20">SUM(F53:G53)</f>
        <v>40</v>
      </c>
      <c r="F53" s="57">
        <v>18</v>
      </c>
      <c r="G53" s="57">
        <v>22</v>
      </c>
      <c r="H53" s="57"/>
      <c r="I53" s="216" t="s">
        <v>31</v>
      </c>
      <c r="J53" s="216" t="s">
        <v>31</v>
      </c>
      <c r="K53" s="216" t="s">
        <v>31</v>
      </c>
      <c r="M53" s="222"/>
    </row>
    <row r="54" spans="2:13" s="202" customFormat="1" ht="12.95" customHeight="1">
      <c r="B54" s="215"/>
      <c r="C54" s="221"/>
      <c r="D54" s="214">
        <v>2022</v>
      </c>
      <c r="E54" s="216">
        <f t="shared" si="20"/>
        <v>39</v>
      </c>
      <c r="F54" s="217">
        <v>18</v>
      </c>
      <c r="G54" s="217">
        <v>21</v>
      </c>
      <c r="H54" s="217"/>
      <c r="I54" s="216" t="s">
        <v>31</v>
      </c>
      <c r="J54" s="216" t="s">
        <v>31</v>
      </c>
      <c r="K54" s="216" t="s">
        <v>31</v>
      </c>
      <c r="M54" s="222"/>
    </row>
    <row r="55" spans="2:13" s="202" customFormat="1" ht="12.95" customHeight="1">
      <c r="B55" s="215"/>
      <c r="C55" s="221"/>
      <c r="D55" s="214">
        <v>2023</v>
      </c>
      <c r="E55" s="216">
        <f t="shared" si="20"/>
        <v>37</v>
      </c>
      <c r="F55" s="217">
        <v>18</v>
      </c>
      <c r="G55" s="217">
        <v>19</v>
      </c>
      <c r="H55" s="217"/>
      <c r="I55" s="216" t="s">
        <v>31</v>
      </c>
      <c r="J55" s="216" t="s">
        <v>31</v>
      </c>
      <c r="K55" s="216" t="s">
        <v>31</v>
      </c>
      <c r="M55" s="222"/>
    </row>
    <row r="56" spans="2:13" s="202" customFormat="1" ht="6.95" customHeight="1">
      <c r="B56" s="215"/>
      <c r="C56" s="221"/>
      <c r="D56" s="214"/>
      <c r="E56" s="216"/>
      <c r="F56" s="57"/>
      <c r="G56" s="57"/>
      <c r="H56" s="57"/>
      <c r="I56" s="216"/>
      <c r="J56" s="57"/>
      <c r="K56" s="57"/>
      <c r="M56" s="222"/>
    </row>
    <row r="57" spans="2:13" s="202" customFormat="1" ht="12.95" customHeight="1">
      <c r="B57" s="215" t="s">
        <v>24</v>
      </c>
      <c r="C57" s="203"/>
      <c r="D57" s="214">
        <v>2021</v>
      </c>
      <c r="E57" s="216">
        <f t="shared" ref="E57:E59" si="21">SUM(F57:G57)</f>
        <v>447</v>
      </c>
      <c r="F57" s="57">
        <v>156</v>
      </c>
      <c r="G57" s="57">
        <v>291</v>
      </c>
      <c r="H57" s="57"/>
      <c r="I57" s="216">
        <f t="shared" ref="I57:I59" si="22">SUM(J57:K57)</f>
        <v>529</v>
      </c>
      <c r="J57" s="57">
        <v>183</v>
      </c>
      <c r="K57" s="57">
        <v>346</v>
      </c>
      <c r="M57" s="219"/>
    </row>
    <row r="58" spans="2:13" s="202" customFormat="1" ht="12.95" customHeight="1">
      <c r="B58" s="215"/>
      <c r="C58" s="203"/>
      <c r="D58" s="214">
        <v>2022</v>
      </c>
      <c r="E58" s="216">
        <f t="shared" si="21"/>
        <v>426</v>
      </c>
      <c r="F58" s="217">
        <v>148</v>
      </c>
      <c r="G58" s="217">
        <v>278</v>
      </c>
      <c r="H58" s="217"/>
      <c r="I58" s="216">
        <f t="shared" si="22"/>
        <v>508</v>
      </c>
      <c r="J58" s="57">
        <v>173</v>
      </c>
      <c r="K58" s="57">
        <v>335</v>
      </c>
      <c r="M58" s="219"/>
    </row>
    <row r="59" spans="2:13" s="202" customFormat="1" ht="12.95" customHeight="1">
      <c r="B59" s="215"/>
      <c r="C59" s="203"/>
      <c r="D59" s="214">
        <v>2023</v>
      </c>
      <c r="E59" s="216">
        <f t="shared" si="21"/>
        <v>434</v>
      </c>
      <c r="F59" s="217">
        <v>149</v>
      </c>
      <c r="G59" s="217">
        <v>285</v>
      </c>
      <c r="H59" s="217"/>
      <c r="I59" s="216">
        <f t="shared" si="22"/>
        <v>498</v>
      </c>
      <c r="J59" s="220">
        <v>166</v>
      </c>
      <c r="K59" s="220">
        <v>332</v>
      </c>
      <c r="M59" s="219"/>
    </row>
    <row r="60" spans="2:13" s="202" customFormat="1" ht="6.95" customHeight="1">
      <c r="B60" s="215"/>
      <c r="C60" s="203"/>
      <c r="D60" s="214"/>
      <c r="E60" s="216"/>
      <c r="F60" s="57"/>
      <c r="G60" s="57"/>
      <c r="H60" s="57"/>
      <c r="I60" s="216"/>
      <c r="J60" s="220"/>
      <c r="K60" s="220"/>
      <c r="M60" s="219"/>
    </row>
    <row r="61" spans="2:13" s="202" customFormat="1" ht="12.95" customHeight="1">
      <c r="B61" s="215" t="s">
        <v>25</v>
      </c>
      <c r="C61" s="203"/>
      <c r="D61" s="214">
        <v>2021</v>
      </c>
      <c r="E61" s="216">
        <f t="shared" ref="E61:E63" si="23">SUM(F61:G61)</f>
        <v>141</v>
      </c>
      <c r="F61" s="57">
        <v>54</v>
      </c>
      <c r="G61" s="57">
        <v>87</v>
      </c>
      <c r="H61" s="57"/>
      <c r="I61" s="216" t="s">
        <v>31</v>
      </c>
      <c r="J61" s="216" t="s">
        <v>31</v>
      </c>
      <c r="K61" s="216" t="s">
        <v>31</v>
      </c>
      <c r="M61" s="219"/>
    </row>
    <row r="62" spans="2:13" s="202" customFormat="1" ht="12.95" customHeight="1">
      <c r="B62" s="215"/>
      <c r="C62" s="203"/>
      <c r="D62" s="214">
        <v>2022</v>
      </c>
      <c r="E62" s="216">
        <f t="shared" si="23"/>
        <v>131</v>
      </c>
      <c r="F62" s="57">
        <v>54</v>
      </c>
      <c r="G62" s="57">
        <v>77</v>
      </c>
      <c r="H62" s="57"/>
      <c r="I62" s="216" t="s">
        <v>31</v>
      </c>
      <c r="J62" s="216" t="s">
        <v>31</v>
      </c>
      <c r="K62" s="216" t="s">
        <v>31</v>
      </c>
      <c r="M62" s="219"/>
    </row>
    <row r="63" spans="2:13" s="202" customFormat="1" ht="12.95" customHeight="1">
      <c r="B63" s="215"/>
      <c r="C63" s="203"/>
      <c r="D63" s="214">
        <v>2023</v>
      </c>
      <c r="E63" s="216">
        <f t="shared" si="23"/>
        <v>434</v>
      </c>
      <c r="F63" s="220">
        <v>149</v>
      </c>
      <c r="G63" s="220">
        <v>285</v>
      </c>
      <c r="H63" s="220"/>
      <c r="I63" s="216">
        <f t="shared" ref="I63" si="24">SUM(J63:K63)</f>
        <v>498</v>
      </c>
      <c r="J63" s="217">
        <v>166</v>
      </c>
      <c r="K63" s="217">
        <v>332</v>
      </c>
      <c r="M63" s="219"/>
    </row>
    <row r="64" spans="2:13" s="202" customFormat="1" ht="6.95" customHeight="1">
      <c r="B64" s="215"/>
      <c r="C64" s="203"/>
      <c r="D64" s="214"/>
      <c r="E64" s="216"/>
      <c r="F64" s="220"/>
      <c r="G64" s="220"/>
      <c r="H64" s="220"/>
      <c r="I64" s="216"/>
      <c r="J64" s="57"/>
      <c r="K64" s="57"/>
      <c r="M64" s="219"/>
    </row>
    <row r="65" spans="2:13" s="202" customFormat="1" ht="12.95" customHeight="1">
      <c r="B65" s="215" t="s">
        <v>26</v>
      </c>
      <c r="C65" s="203"/>
      <c r="D65" s="214">
        <v>2021</v>
      </c>
      <c r="E65" s="216" t="s">
        <v>31</v>
      </c>
      <c r="F65" s="216" t="s">
        <v>31</v>
      </c>
      <c r="G65" s="216" t="s">
        <v>31</v>
      </c>
      <c r="H65" s="220"/>
      <c r="I65" s="216">
        <f t="shared" ref="I65:I67" si="25">SUM(J65:K65)</f>
        <v>352</v>
      </c>
      <c r="J65" s="57">
        <v>114</v>
      </c>
      <c r="K65" s="57">
        <v>238</v>
      </c>
      <c r="M65" s="219"/>
    </row>
    <row r="66" spans="2:13" s="202" customFormat="1" ht="12.95" customHeight="1">
      <c r="B66" s="215"/>
      <c r="C66" s="203"/>
      <c r="D66" s="214">
        <v>2022</v>
      </c>
      <c r="E66" s="216" t="s">
        <v>31</v>
      </c>
      <c r="F66" s="216" t="s">
        <v>31</v>
      </c>
      <c r="G66" s="216" t="s">
        <v>31</v>
      </c>
      <c r="H66" s="57"/>
      <c r="I66" s="216">
        <f t="shared" si="25"/>
        <v>347</v>
      </c>
      <c r="J66" s="58">
        <v>105</v>
      </c>
      <c r="K66" s="58">
        <v>242</v>
      </c>
      <c r="M66" s="219"/>
    </row>
    <row r="67" spans="2:13" s="202" customFormat="1" ht="12.95" customHeight="1">
      <c r="B67" s="215"/>
      <c r="C67" s="203"/>
      <c r="D67" s="214">
        <v>2023</v>
      </c>
      <c r="E67" s="216" t="s">
        <v>31</v>
      </c>
      <c r="F67" s="216" t="s">
        <v>31</v>
      </c>
      <c r="G67" s="216" t="s">
        <v>31</v>
      </c>
      <c r="H67" s="220"/>
      <c r="I67" s="216">
        <f t="shared" si="25"/>
        <v>310</v>
      </c>
      <c r="J67" s="217">
        <v>91</v>
      </c>
      <c r="K67" s="217">
        <v>219</v>
      </c>
      <c r="M67" s="219"/>
    </row>
    <row r="68" spans="2:13" s="202" customFormat="1" ht="6.95" customHeight="1">
      <c r="B68" s="215"/>
      <c r="C68" s="203"/>
      <c r="D68" s="214"/>
      <c r="E68" s="216"/>
      <c r="F68" s="220"/>
      <c r="G68" s="220"/>
      <c r="H68" s="220"/>
      <c r="I68" s="216"/>
      <c r="J68" s="57"/>
      <c r="K68" s="57"/>
      <c r="M68" s="219"/>
    </row>
    <row r="69" spans="2:13" s="202" customFormat="1" ht="12.95" customHeight="1">
      <c r="B69" s="215" t="s">
        <v>27</v>
      </c>
      <c r="C69" s="203"/>
      <c r="D69" s="214">
        <v>2021</v>
      </c>
      <c r="E69" s="216" t="s">
        <v>31</v>
      </c>
      <c r="F69" s="220" t="s">
        <v>31</v>
      </c>
      <c r="G69" s="220" t="s">
        <v>31</v>
      </c>
      <c r="H69" s="220"/>
      <c r="I69" s="216">
        <f t="shared" ref="I69:I71" si="26">SUM(J69:K69)</f>
        <v>488</v>
      </c>
      <c r="J69" s="57">
        <v>152</v>
      </c>
      <c r="K69" s="57">
        <v>336</v>
      </c>
      <c r="M69" s="219"/>
    </row>
    <row r="70" spans="2:13" s="202" customFormat="1" ht="12.95" customHeight="1">
      <c r="B70" s="215"/>
      <c r="C70" s="203"/>
      <c r="D70" s="214">
        <v>2022</v>
      </c>
      <c r="E70" s="216">
        <f t="shared" ref="E70:E71" si="27">SUM(F70:G70)</f>
        <v>6</v>
      </c>
      <c r="F70" s="58">
        <v>3</v>
      </c>
      <c r="G70" s="58">
        <v>3</v>
      </c>
      <c r="H70" s="58"/>
      <c r="I70" s="216">
        <f t="shared" si="26"/>
        <v>486</v>
      </c>
      <c r="J70" s="58">
        <v>154</v>
      </c>
      <c r="K70" s="58">
        <v>332</v>
      </c>
      <c r="M70" s="219"/>
    </row>
    <row r="71" spans="2:13" s="202" customFormat="1" ht="12.95" customHeight="1">
      <c r="B71" s="215"/>
      <c r="C71" s="203"/>
      <c r="D71" s="214">
        <v>2023</v>
      </c>
      <c r="E71" s="216">
        <f t="shared" si="27"/>
        <v>4</v>
      </c>
      <c r="F71" s="217">
        <v>3</v>
      </c>
      <c r="G71" s="217">
        <v>1</v>
      </c>
      <c r="H71" s="217"/>
      <c r="I71" s="216">
        <f t="shared" si="26"/>
        <v>484</v>
      </c>
      <c r="J71" s="217">
        <v>159</v>
      </c>
      <c r="K71" s="217">
        <v>325</v>
      </c>
      <c r="M71" s="219"/>
    </row>
    <row r="72" spans="2:13" s="202" customFormat="1" ht="6.95" customHeight="1">
      <c r="B72" s="215"/>
      <c r="C72" s="203"/>
      <c r="D72" s="214"/>
      <c r="E72" s="216"/>
      <c r="F72" s="57"/>
      <c r="G72" s="57"/>
      <c r="H72" s="57"/>
      <c r="I72" s="216"/>
      <c r="J72" s="57"/>
      <c r="K72" s="57"/>
      <c r="M72" s="219"/>
    </row>
    <row r="73" spans="2:13" s="202" customFormat="1" ht="12.95" customHeight="1">
      <c r="B73" s="215" t="s">
        <v>28</v>
      </c>
      <c r="C73" s="221"/>
      <c r="D73" s="214">
        <v>2021</v>
      </c>
      <c r="E73" s="216">
        <f t="shared" ref="E73:E75" si="28">SUM(F73:G73)</f>
        <v>67</v>
      </c>
      <c r="F73" s="57">
        <v>35</v>
      </c>
      <c r="G73" s="57">
        <v>32</v>
      </c>
      <c r="H73" s="57"/>
      <c r="I73" s="216">
        <f t="shared" ref="I73:I75" si="29">SUM(J73:K73)</f>
        <v>916</v>
      </c>
      <c r="J73" s="57">
        <v>288</v>
      </c>
      <c r="K73" s="57">
        <v>628</v>
      </c>
      <c r="M73" s="222"/>
    </row>
    <row r="74" spans="2:13" s="202" customFormat="1" ht="12.95" customHeight="1">
      <c r="B74" s="215"/>
      <c r="C74" s="221"/>
      <c r="D74" s="214">
        <v>2022</v>
      </c>
      <c r="E74" s="216">
        <f t="shared" si="28"/>
        <v>58</v>
      </c>
      <c r="F74" s="57">
        <v>25</v>
      </c>
      <c r="G74" s="57">
        <v>33</v>
      </c>
      <c r="H74" s="57"/>
      <c r="I74" s="216">
        <f t="shared" si="29"/>
        <v>936</v>
      </c>
      <c r="J74" s="57">
        <v>298</v>
      </c>
      <c r="K74" s="57">
        <v>638</v>
      </c>
      <c r="M74" s="222"/>
    </row>
    <row r="75" spans="2:13" s="202" customFormat="1" ht="12.95" customHeight="1">
      <c r="B75" s="215"/>
      <c r="C75" s="221"/>
      <c r="D75" s="214">
        <v>2023</v>
      </c>
      <c r="E75" s="216">
        <f t="shared" si="28"/>
        <v>57</v>
      </c>
      <c r="F75" s="202">
        <v>25</v>
      </c>
      <c r="G75" s="202">
        <v>32</v>
      </c>
      <c r="I75" s="216">
        <f t="shared" si="29"/>
        <v>874</v>
      </c>
      <c r="J75" s="202">
        <v>273</v>
      </c>
      <c r="K75" s="202">
        <v>601</v>
      </c>
      <c r="M75" s="222"/>
    </row>
    <row r="76" spans="2:13" s="202" customFormat="1" ht="6.95" customHeight="1">
      <c r="B76" s="215"/>
      <c r="C76" s="221"/>
      <c r="D76" s="214"/>
      <c r="E76" s="216"/>
      <c r="F76" s="220"/>
      <c r="G76" s="220"/>
      <c r="H76" s="220"/>
      <c r="I76" s="216"/>
      <c r="J76" s="220"/>
      <c r="K76" s="220"/>
      <c r="M76" s="222"/>
    </row>
    <row r="77" spans="2:13" s="202" customFormat="1" ht="12.95" customHeight="1">
      <c r="B77" s="215" t="s">
        <v>29</v>
      </c>
      <c r="C77" s="221"/>
      <c r="D77" s="214">
        <v>2021</v>
      </c>
      <c r="E77" s="216" t="s">
        <v>31</v>
      </c>
      <c r="F77" s="216" t="s">
        <v>31</v>
      </c>
      <c r="G77" s="216" t="s">
        <v>31</v>
      </c>
      <c r="H77" s="220"/>
      <c r="I77" s="216" t="s">
        <v>31</v>
      </c>
      <c r="J77" s="216" t="s">
        <v>31</v>
      </c>
      <c r="K77" s="216" t="s">
        <v>31</v>
      </c>
      <c r="M77" s="222"/>
    </row>
    <row r="78" spans="2:13" s="202" customFormat="1" ht="12.95" customHeight="1">
      <c r="B78" s="215"/>
      <c r="C78" s="221"/>
      <c r="D78" s="214">
        <v>2022</v>
      </c>
      <c r="E78" s="216" t="s">
        <v>31</v>
      </c>
      <c r="F78" s="216" t="s">
        <v>31</v>
      </c>
      <c r="G78" s="216" t="s">
        <v>31</v>
      </c>
      <c r="H78" s="220"/>
      <c r="I78" s="216" t="s">
        <v>31</v>
      </c>
      <c r="J78" s="216" t="s">
        <v>31</v>
      </c>
      <c r="K78" s="216" t="s">
        <v>31</v>
      </c>
      <c r="M78" s="222"/>
    </row>
    <row r="79" spans="2:13" s="202" customFormat="1" ht="12.95" customHeight="1">
      <c r="B79" s="215"/>
      <c r="C79" s="221"/>
      <c r="D79" s="214">
        <v>2023</v>
      </c>
      <c r="E79" s="216" t="s">
        <v>31</v>
      </c>
      <c r="F79" s="216" t="s">
        <v>31</v>
      </c>
      <c r="G79" s="216" t="s">
        <v>31</v>
      </c>
      <c r="H79" s="57"/>
      <c r="I79" s="216" t="s">
        <v>31</v>
      </c>
      <c r="J79" s="216" t="s">
        <v>31</v>
      </c>
      <c r="K79" s="216" t="s">
        <v>31</v>
      </c>
      <c r="M79" s="222"/>
    </row>
    <row r="80" spans="2:13" s="202" customFormat="1" ht="6.95" customHeight="1">
      <c r="B80" s="215"/>
      <c r="C80" s="221"/>
      <c r="D80" s="214"/>
      <c r="E80" s="216"/>
      <c r="F80" s="220"/>
      <c r="G80" s="220"/>
      <c r="H80" s="220"/>
      <c r="I80" s="216"/>
      <c r="J80" s="220"/>
      <c r="K80" s="220"/>
      <c r="M80" s="222"/>
    </row>
    <row r="81" spans="1:15" s="202" customFormat="1" ht="12.95" customHeight="1">
      <c r="B81" s="215" t="s">
        <v>30</v>
      </c>
      <c r="C81" s="221"/>
      <c r="D81" s="214">
        <v>2021</v>
      </c>
      <c r="E81" s="216" t="s">
        <v>31</v>
      </c>
      <c r="F81" s="220" t="s">
        <v>31</v>
      </c>
      <c r="G81" s="220" t="s">
        <v>31</v>
      </c>
      <c r="H81" s="220"/>
      <c r="I81" s="216" t="s">
        <v>31</v>
      </c>
      <c r="J81" s="220" t="s">
        <v>31</v>
      </c>
      <c r="K81" s="220" t="s">
        <v>31</v>
      </c>
      <c r="M81" s="1522"/>
      <c r="N81" s="1522"/>
      <c r="O81" s="1522"/>
    </row>
    <row r="82" spans="1:15" s="202" customFormat="1" ht="12.95" customHeight="1">
      <c r="B82" s="215"/>
      <c r="C82" s="221"/>
      <c r="D82" s="214">
        <v>2022</v>
      </c>
      <c r="E82" s="216" t="s">
        <v>31</v>
      </c>
      <c r="F82" s="220" t="s">
        <v>31</v>
      </c>
      <c r="G82" s="220" t="s">
        <v>31</v>
      </c>
      <c r="H82" s="220"/>
      <c r="I82" s="216" t="s">
        <v>31</v>
      </c>
      <c r="J82" s="220" t="s">
        <v>31</v>
      </c>
      <c r="K82" s="220" t="s">
        <v>31</v>
      </c>
      <c r="L82" s="222"/>
      <c r="M82" s="1522"/>
      <c r="N82" s="1522"/>
      <c r="O82" s="1522"/>
    </row>
    <row r="83" spans="1:15" s="202" customFormat="1" ht="12.95" customHeight="1">
      <c r="B83" s="215"/>
      <c r="C83" s="221"/>
      <c r="D83" s="214">
        <v>2023</v>
      </c>
      <c r="E83" s="216" t="s">
        <v>31</v>
      </c>
      <c r="F83" s="1522" t="s">
        <v>31</v>
      </c>
      <c r="G83" s="1522" t="s">
        <v>31</v>
      </c>
      <c r="I83" s="216" t="s">
        <v>31</v>
      </c>
      <c r="J83" s="1522" t="s">
        <v>31</v>
      </c>
      <c r="K83" s="1522" t="s">
        <v>31</v>
      </c>
      <c r="L83" s="222"/>
      <c r="M83" s="1522"/>
      <c r="N83" s="1522"/>
      <c r="O83" s="1522"/>
    </row>
    <row r="84" spans="1:15" s="202" customFormat="1" ht="6.95" customHeight="1" thickBot="1">
      <c r="A84" s="226"/>
      <c r="B84" s="227"/>
      <c r="C84" s="228"/>
      <c r="D84" s="229"/>
      <c r="E84" s="231"/>
      <c r="F84" s="231"/>
      <c r="G84" s="231"/>
      <c r="H84" s="231"/>
      <c r="I84" s="231"/>
      <c r="J84" s="231"/>
      <c r="K84" s="231"/>
      <c r="M84" s="222"/>
    </row>
    <row r="85" spans="1:15" s="233" customFormat="1" ht="18" customHeight="1">
      <c r="B85" s="234"/>
      <c r="D85" s="235"/>
      <c r="E85" s="239"/>
      <c r="F85" s="239"/>
      <c r="G85" s="239"/>
      <c r="H85" s="239"/>
      <c r="I85" s="239"/>
      <c r="J85" s="239"/>
      <c r="K85" s="239"/>
      <c r="L85" s="240" t="s">
        <v>32</v>
      </c>
      <c r="M85" s="238"/>
    </row>
    <row r="86" spans="1:15" s="233" customFormat="1" ht="15.75" customHeight="1">
      <c r="B86" s="234"/>
      <c r="D86" s="235"/>
      <c r="E86" s="242"/>
      <c r="F86" s="242"/>
      <c r="G86" s="242"/>
      <c r="H86" s="242"/>
      <c r="I86" s="242"/>
      <c r="J86" s="242"/>
      <c r="K86" s="242"/>
      <c r="L86" s="242" t="s">
        <v>33</v>
      </c>
      <c r="M86" s="238"/>
    </row>
    <row r="87" spans="1:15" s="233" customFormat="1" ht="15.75" customHeight="1">
      <c r="B87" s="234" t="s">
        <v>1195</v>
      </c>
      <c r="D87" s="235"/>
      <c r="E87" s="238"/>
      <c r="F87" s="238"/>
      <c r="G87" s="238"/>
      <c r="H87" s="238"/>
      <c r="I87" s="238"/>
      <c r="J87" s="238"/>
      <c r="K87" s="238"/>
      <c r="M87" s="238"/>
    </row>
    <row r="88" spans="1:15" s="243" customFormat="1" ht="15.75" customHeight="1">
      <c r="B88" s="244" t="s">
        <v>402</v>
      </c>
      <c r="D88" s="245"/>
      <c r="E88" s="246"/>
      <c r="F88" s="246"/>
      <c r="G88" s="246"/>
      <c r="H88" s="246"/>
      <c r="I88" s="246"/>
      <c r="J88" s="246"/>
      <c r="K88" s="246"/>
      <c r="M88" s="246"/>
    </row>
    <row r="89" spans="1:15" s="233" customFormat="1" ht="15.75" customHeight="1">
      <c r="B89" s="247" t="s">
        <v>403</v>
      </c>
      <c r="C89" s="248"/>
      <c r="D89" s="249"/>
      <c r="E89" s="238"/>
      <c r="F89" s="238"/>
      <c r="G89" s="238"/>
      <c r="H89" s="238"/>
      <c r="I89" s="238"/>
      <c r="J89" s="238"/>
      <c r="K89" s="238"/>
      <c r="M89" s="238"/>
    </row>
  </sheetData>
  <mergeCells count="6">
    <mergeCell ref="E12:G12"/>
    <mergeCell ref="I12:K12"/>
    <mergeCell ref="E9:K9"/>
    <mergeCell ref="E10:K10"/>
    <mergeCell ref="E11:G11"/>
    <mergeCell ref="I11:K11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O90"/>
  <sheetViews>
    <sheetView view="pageBreakPreview" topLeftCell="B10" zoomScale="90" zoomScaleNormal="100" zoomScaleSheetLayoutView="90" workbookViewId="0">
      <selection activeCell="D15" sqref="D15:D81"/>
    </sheetView>
  </sheetViews>
  <sheetFormatPr defaultColWidth="10.42578125" defaultRowHeight="16.5"/>
  <cols>
    <col min="1" max="1" width="1.140625" style="164" customWidth="1"/>
    <col min="2" max="2" width="11.140625" style="164" customWidth="1"/>
    <col min="3" max="3" width="7.140625" style="164" customWidth="1"/>
    <col min="4" max="4" width="8.5703125" style="165" customWidth="1"/>
    <col min="5" max="5" width="1.140625" style="165" customWidth="1"/>
    <col min="6" max="8" width="17.42578125" style="166" customWidth="1"/>
    <col min="9" max="9" width="1.140625" style="166" customWidth="1"/>
    <col min="10" max="12" width="17.42578125" style="166" customWidth="1"/>
    <col min="13" max="13" width="1.140625" style="166" customWidth="1"/>
    <col min="14" max="14" width="11" style="164" customWidth="1"/>
    <col min="15" max="15" width="1" style="164" customWidth="1"/>
    <col min="16" max="16384" width="10.42578125" style="164"/>
  </cols>
  <sheetData>
    <row r="1" spans="1:15" ht="8.1" customHeight="1"/>
    <row r="2" spans="1:15" ht="8.1" customHeight="1"/>
    <row r="3" spans="1:15" s="167" customFormat="1" ht="16.5" customHeight="1">
      <c r="B3" s="168" t="s">
        <v>1013</v>
      </c>
      <c r="C3" s="169" t="s">
        <v>1244</v>
      </c>
      <c r="D3" s="170"/>
      <c r="E3" s="170"/>
      <c r="F3" s="171"/>
      <c r="G3" s="171"/>
      <c r="H3" s="171"/>
      <c r="I3" s="171"/>
      <c r="J3" s="171"/>
      <c r="K3" s="171"/>
      <c r="L3" s="171"/>
      <c r="M3" s="171"/>
      <c r="N3" s="172"/>
      <c r="O3" s="172"/>
    </row>
    <row r="4" spans="1:15" s="173" customFormat="1" ht="16.5" customHeight="1">
      <c r="B4" s="174" t="s">
        <v>1014</v>
      </c>
      <c r="C4" s="175" t="s">
        <v>1245</v>
      </c>
      <c r="D4" s="176"/>
      <c r="E4" s="176"/>
      <c r="F4" s="174"/>
      <c r="G4" s="174"/>
      <c r="H4" s="174"/>
      <c r="I4" s="174"/>
      <c r="J4" s="174"/>
      <c r="K4" s="174"/>
      <c r="L4" s="174"/>
      <c r="M4" s="174"/>
      <c r="N4" s="175"/>
      <c r="O4" s="175"/>
    </row>
    <row r="5" spans="1:15" s="177" customFormat="1" ht="9.9499999999999993" customHeight="1" thickBot="1">
      <c r="B5" s="178"/>
      <c r="C5" s="178"/>
      <c r="D5" s="179"/>
      <c r="E5" s="179"/>
      <c r="F5" s="180"/>
      <c r="G5" s="180"/>
      <c r="H5" s="180"/>
      <c r="I5" s="180"/>
      <c r="J5" s="180"/>
      <c r="K5" s="180"/>
      <c r="L5" s="180"/>
      <c r="M5" s="180"/>
    </row>
    <row r="6" spans="1:15" s="186" customFormat="1" ht="5.25" customHeight="1" thickTop="1">
      <c r="A6" s="181"/>
      <c r="B6" s="182"/>
      <c r="C6" s="183"/>
      <c r="D6" s="184"/>
      <c r="E6" s="184"/>
      <c r="F6" s="185"/>
      <c r="G6" s="185"/>
      <c r="H6" s="185"/>
      <c r="I6" s="185"/>
      <c r="J6" s="185"/>
      <c r="K6" s="185"/>
      <c r="L6" s="185"/>
      <c r="M6" s="185"/>
    </row>
    <row r="7" spans="1:15" s="186" customFormat="1" ht="14.25" customHeight="1">
      <c r="A7" s="192"/>
      <c r="B7" s="187" t="s">
        <v>2</v>
      </c>
      <c r="C7" s="188"/>
      <c r="D7" s="1217" t="s">
        <v>3</v>
      </c>
      <c r="E7" s="1218"/>
      <c r="F7" s="1881" t="s">
        <v>915</v>
      </c>
      <c r="G7" s="1881"/>
      <c r="H7" s="1881"/>
      <c r="I7" s="1881"/>
      <c r="J7" s="1881"/>
      <c r="K7" s="1881"/>
      <c r="L7" s="1881"/>
      <c r="M7" s="1217"/>
    </row>
    <row r="8" spans="1:15" s="186" customFormat="1" ht="14.25" customHeight="1">
      <c r="A8" s="192"/>
      <c r="B8" s="192" t="s">
        <v>7</v>
      </c>
      <c r="C8" s="193"/>
      <c r="D8" s="1218" t="s">
        <v>8</v>
      </c>
      <c r="E8" s="1218"/>
      <c r="F8" s="1882" t="s">
        <v>916</v>
      </c>
      <c r="G8" s="1882"/>
      <c r="H8" s="1882"/>
      <c r="I8" s="1882"/>
      <c r="J8" s="1882"/>
      <c r="K8" s="1882"/>
      <c r="L8" s="1882"/>
      <c r="M8" s="1218"/>
    </row>
    <row r="9" spans="1:15" s="186" customFormat="1" ht="14.25" customHeight="1">
      <c r="A9" s="192"/>
      <c r="B9" s="192"/>
      <c r="C9" s="193"/>
      <c r="D9" s="1218"/>
      <c r="E9" s="1218"/>
      <c r="F9" s="1883" t="s">
        <v>1009</v>
      </c>
      <c r="G9" s="1883"/>
      <c r="H9" s="1883"/>
      <c r="I9" s="1218"/>
      <c r="J9" s="1883" t="s">
        <v>1011</v>
      </c>
      <c r="K9" s="1883"/>
      <c r="L9" s="1883"/>
      <c r="M9" s="1218"/>
    </row>
    <row r="10" spans="1:15" s="186" customFormat="1" ht="14.25" customHeight="1">
      <c r="A10" s="192"/>
      <c r="B10" s="192"/>
      <c r="C10" s="193"/>
      <c r="D10" s="1218"/>
      <c r="E10" s="1218"/>
      <c r="F10" s="1884" t="s">
        <v>1010</v>
      </c>
      <c r="G10" s="1884"/>
      <c r="H10" s="1884"/>
      <c r="I10" s="1218"/>
      <c r="J10" s="1884" t="s">
        <v>1012</v>
      </c>
      <c r="K10" s="1884"/>
      <c r="L10" s="1884"/>
      <c r="M10" s="1218"/>
    </row>
    <row r="11" spans="1:15" s="186" customFormat="1">
      <c r="A11" s="192"/>
      <c r="B11" s="192"/>
      <c r="C11" s="193"/>
      <c r="D11" s="1218"/>
      <c r="E11" s="1218"/>
      <c r="F11" s="190" t="s">
        <v>4</v>
      </c>
      <c r="G11" s="190" t="s">
        <v>37</v>
      </c>
      <c r="H11" s="190" t="s">
        <v>38</v>
      </c>
      <c r="I11" s="190"/>
      <c r="J11" s="190" t="s">
        <v>4</v>
      </c>
      <c r="K11" s="190" t="s">
        <v>37</v>
      </c>
      <c r="L11" s="190" t="s">
        <v>38</v>
      </c>
      <c r="M11" s="190"/>
    </row>
    <row r="12" spans="1:15" s="186" customFormat="1">
      <c r="A12" s="192"/>
      <c r="B12" s="192"/>
      <c r="C12" s="193"/>
      <c r="D12" s="1218"/>
      <c r="E12" s="1218"/>
      <c r="F12" s="195" t="s">
        <v>9</v>
      </c>
      <c r="G12" s="195" t="s">
        <v>39</v>
      </c>
      <c r="H12" s="195" t="s">
        <v>40</v>
      </c>
      <c r="I12" s="195"/>
      <c r="J12" s="195" t="s">
        <v>9</v>
      </c>
      <c r="K12" s="195" t="s">
        <v>39</v>
      </c>
      <c r="L12" s="195" t="s">
        <v>40</v>
      </c>
      <c r="M12" s="195"/>
    </row>
    <row r="13" spans="1:15" s="186" customFormat="1" ht="7.5" customHeight="1">
      <c r="A13" s="198"/>
      <c r="B13" s="198"/>
      <c r="C13" s="199"/>
      <c r="D13" s="200"/>
      <c r="E13" s="200"/>
      <c r="F13" s="201"/>
      <c r="G13" s="201"/>
      <c r="H13" s="201"/>
      <c r="I13" s="201"/>
      <c r="J13" s="201"/>
      <c r="K13" s="201"/>
      <c r="L13" s="201"/>
      <c r="M13" s="201"/>
    </row>
    <row r="14" spans="1:15" ht="6.95" customHeight="1">
      <c r="B14" s="304"/>
      <c r="C14" s="304"/>
      <c r="D14" s="305"/>
      <c r="E14" s="305"/>
      <c r="F14" s="306"/>
      <c r="G14" s="306"/>
      <c r="H14" s="306"/>
      <c r="I14" s="306"/>
      <c r="J14" s="306"/>
      <c r="K14" s="306"/>
      <c r="L14" s="306"/>
      <c r="M14" s="306"/>
    </row>
    <row r="15" spans="1:15" s="202" customFormat="1" ht="15" customHeight="1">
      <c r="B15" s="208" t="s">
        <v>14</v>
      </c>
      <c r="C15" s="208"/>
      <c r="D15" s="209">
        <v>2021</v>
      </c>
      <c r="E15" s="209"/>
      <c r="F15" s="211">
        <f t="shared" ref="F15:H17" si="0">SUM(F19,F23,F27,F31,F35,F39,F43,F47,F51,F55,F59,F63,F67,F71,F75,F79)</f>
        <v>1959787</v>
      </c>
      <c r="G15" s="211">
        <f t="shared" si="0"/>
        <v>987692</v>
      </c>
      <c r="H15" s="211">
        <f t="shared" si="0"/>
        <v>972095</v>
      </c>
      <c r="I15" s="211"/>
      <c r="J15" s="211">
        <f t="shared" ref="J15:L17" si="1">SUM(J19,J23,J27,J31,J35,J39,J43,J47,J51,J55,J59,J63,J67,J71,J75,J79)</f>
        <v>64904</v>
      </c>
      <c r="K15" s="211">
        <f t="shared" si="1"/>
        <v>25729</v>
      </c>
      <c r="L15" s="211">
        <f t="shared" si="1"/>
        <v>39175</v>
      </c>
      <c r="M15" s="211"/>
    </row>
    <row r="16" spans="1:15" s="202" customFormat="1" ht="15" customHeight="1">
      <c r="B16" s="208"/>
      <c r="C16" s="208"/>
      <c r="D16" s="209">
        <v>2022</v>
      </c>
      <c r="E16" s="209"/>
      <c r="F16" s="211">
        <f t="shared" si="0"/>
        <v>1984995</v>
      </c>
      <c r="G16" s="211">
        <f t="shared" si="0"/>
        <v>1004375</v>
      </c>
      <c r="H16" s="211">
        <f t="shared" si="0"/>
        <v>980620</v>
      </c>
      <c r="I16" s="211"/>
      <c r="J16" s="211">
        <f t="shared" si="1"/>
        <v>66770</v>
      </c>
      <c r="K16" s="211">
        <f t="shared" si="1"/>
        <v>28502</v>
      </c>
      <c r="L16" s="211">
        <f t="shared" si="1"/>
        <v>38268</v>
      </c>
      <c r="M16" s="211"/>
    </row>
    <row r="17" spans="2:15" s="202" customFormat="1" ht="15" customHeight="1">
      <c r="B17" s="208"/>
      <c r="C17" s="208"/>
      <c r="D17" s="209">
        <v>2023</v>
      </c>
      <c r="E17" s="209"/>
      <c r="F17" s="211">
        <f t="shared" si="0"/>
        <v>1986513</v>
      </c>
      <c r="G17" s="211">
        <f t="shared" si="0"/>
        <v>1003101</v>
      </c>
      <c r="H17" s="211">
        <f t="shared" si="0"/>
        <v>983412</v>
      </c>
      <c r="I17" s="211"/>
      <c r="J17" s="211">
        <f t="shared" si="1"/>
        <v>71073</v>
      </c>
      <c r="K17" s="211">
        <f t="shared" si="1"/>
        <v>31832</v>
      </c>
      <c r="L17" s="211">
        <f t="shared" si="1"/>
        <v>39241</v>
      </c>
      <c r="M17" s="211"/>
    </row>
    <row r="18" spans="2:15" s="202" customFormat="1" ht="8.1" customHeight="1">
      <c r="B18" s="208"/>
      <c r="C18" s="208"/>
      <c r="D18" s="214"/>
      <c r="E18" s="214"/>
      <c r="F18" s="56"/>
      <c r="G18" s="56"/>
      <c r="H18" s="56"/>
      <c r="I18" s="56"/>
      <c r="J18" s="56"/>
      <c r="K18" s="56"/>
      <c r="L18" s="56"/>
      <c r="M18" s="211"/>
      <c r="N18" s="210"/>
      <c r="O18" s="207"/>
    </row>
    <row r="19" spans="2:15" s="202" customFormat="1" ht="15" customHeight="1">
      <c r="B19" s="215" t="s">
        <v>15</v>
      </c>
      <c r="C19" s="215"/>
      <c r="D19" s="214">
        <v>2021</v>
      </c>
      <c r="E19" s="214"/>
      <c r="F19" s="56">
        <f>SUM(G19:H19)</f>
        <v>238814</v>
      </c>
      <c r="G19" s="56">
        <v>120751</v>
      </c>
      <c r="H19" s="56">
        <v>118063</v>
      </c>
      <c r="I19" s="56"/>
      <c r="J19" s="56">
        <f>SUM(K19:L19)</f>
        <v>6705</v>
      </c>
      <c r="K19" s="56">
        <v>2692</v>
      </c>
      <c r="L19" s="56">
        <v>4013</v>
      </c>
      <c r="M19" s="56"/>
      <c r="N19" s="218"/>
      <c r="O19" s="219"/>
    </row>
    <row r="20" spans="2:15" s="202" customFormat="1" ht="15" customHeight="1">
      <c r="B20" s="215"/>
      <c r="C20" s="215"/>
      <c r="D20" s="214">
        <v>2022</v>
      </c>
      <c r="E20" s="214"/>
      <c r="F20" s="56">
        <f>SUM(G20:H20)</f>
        <v>238491</v>
      </c>
      <c r="G20" s="56">
        <v>121237</v>
      </c>
      <c r="H20" s="56">
        <v>117254</v>
      </c>
      <c r="I20" s="56"/>
      <c r="J20" s="56">
        <f>SUM(K20:L20)</f>
        <v>6938</v>
      </c>
      <c r="K20" s="56">
        <v>3002</v>
      </c>
      <c r="L20" s="56">
        <v>3936</v>
      </c>
      <c r="M20" s="56"/>
      <c r="N20" s="218"/>
      <c r="O20" s="219"/>
    </row>
    <row r="21" spans="2:15" s="202" customFormat="1" ht="15" customHeight="1">
      <c r="B21" s="215"/>
      <c r="C21" s="215"/>
      <c r="D21" s="214">
        <v>2023</v>
      </c>
      <c r="E21" s="214"/>
      <c r="F21" s="56">
        <f>SUM(G21:H21)</f>
        <v>238103</v>
      </c>
      <c r="G21" s="56">
        <v>120900</v>
      </c>
      <c r="H21" s="56">
        <v>117203</v>
      </c>
      <c r="I21" s="56"/>
      <c r="J21" s="56">
        <f>SUM(K21:L21)</f>
        <v>7404</v>
      </c>
      <c r="K21" s="56">
        <v>3490</v>
      </c>
      <c r="L21" s="56">
        <v>3914</v>
      </c>
      <c r="M21" s="56"/>
      <c r="O21" s="219"/>
    </row>
    <row r="22" spans="2:15" s="202" customFormat="1" ht="8.1" customHeight="1">
      <c r="B22" s="215"/>
      <c r="C22" s="215"/>
      <c r="D22" s="214"/>
      <c r="E22" s="214"/>
      <c r="F22" s="56"/>
      <c r="G22" s="56"/>
      <c r="H22" s="56"/>
      <c r="I22" s="56"/>
      <c r="J22" s="56"/>
      <c r="K22" s="56"/>
      <c r="L22" s="56"/>
      <c r="M22" s="56"/>
      <c r="N22" s="218"/>
      <c r="O22" s="219"/>
    </row>
    <row r="23" spans="2:15" s="202" customFormat="1" ht="15" customHeight="1">
      <c r="B23" s="215" t="s">
        <v>16</v>
      </c>
      <c r="C23" s="215"/>
      <c r="D23" s="214">
        <v>2021</v>
      </c>
      <c r="E23" s="214"/>
      <c r="F23" s="56">
        <f>SUM(G23:H23)</f>
        <v>141216</v>
      </c>
      <c r="G23" s="56">
        <v>69836</v>
      </c>
      <c r="H23" s="56">
        <v>71380</v>
      </c>
      <c r="I23" s="56"/>
      <c r="J23" s="56">
        <f>SUM(K23:L23)</f>
        <v>4638</v>
      </c>
      <c r="K23" s="56">
        <v>1797</v>
      </c>
      <c r="L23" s="56">
        <v>2841</v>
      </c>
      <c r="M23" s="56"/>
      <c r="N23" s="218"/>
      <c r="O23" s="219"/>
    </row>
    <row r="24" spans="2:15" s="202" customFormat="1" ht="15" customHeight="1">
      <c r="B24" s="215"/>
      <c r="C24" s="215"/>
      <c r="D24" s="214">
        <v>2022</v>
      </c>
      <c r="E24" s="214"/>
      <c r="F24" s="56">
        <f>SUM(G24:H24)</f>
        <v>143591</v>
      </c>
      <c r="G24" s="56">
        <v>71531</v>
      </c>
      <c r="H24" s="56">
        <v>72060</v>
      </c>
      <c r="I24" s="56"/>
      <c r="J24" s="56">
        <f>SUM(K24:L24)</f>
        <v>4941</v>
      </c>
      <c r="K24" s="56">
        <v>1931</v>
      </c>
      <c r="L24" s="56">
        <v>3010</v>
      </c>
      <c r="M24" s="56"/>
      <c r="N24" s="218"/>
      <c r="O24" s="219"/>
    </row>
    <row r="25" spans="2:15" s="202" customFormat="1" ht="15" customHeight="1">
      <c r="B25" s="215"/>
      <c r="C25" s="215"/>
      <c r="D25" s="214">
        <v>2023</v>
      </c>
      <c r="E25" s="214"/>
      <c r="F25" s="56">
        <f>SUM(G25:H25)</f>
        <v>142906</v>
      </c>
      <c r="G25" s="56">
        <v>71090</v>
      </c>
      <c r="H25" s="56">
        <v>71816</v>
      </c>
      <c r="I25" s="56"/>
      <c r="J25" s="1685">
        <f>SUM(K25:L25)</f>
        <v>5020</v>
      </c>
      <c r="K25" s="56">
        <v>1973</v>
      </c>
      <c r="L25" s="56">
        <v>3047</v>
      </c>
      <c r="M25" s="56"/>
      <c r="O25" s="219"/>
    </row>
    <row r="26" spans="2:15" s="202" customFormat="1" ht="8.1" customHeight="1">
      <c r="B26" s="215"/>
      <c r="C26" s="215"/>
      <c r="D26" s="214"/>
      <c r="E26" s="214"/>
      <c r="F26" s="56"/>
      <c r="G26" s="56"/>
      <c r="H26" s="56"/>
      <c r="I26" s="56"/>
      <c r="J26" s="56"/>
      <c r="K26" s="56"/>
      <c r="L26" s="56"/>
      <c r="M26" s="56"/>
      <c r="N26" s="218"/>
      <c r="O26" s="219"/>
    </row>
    <row r="27" spans="2:15" s="202" customFormat="1" ht="15" customHeight="1">
      <c r="B27" s="215" t="s">
        <v>17</v>
      </c>
      <c r="C27" s="215"/>
      <c r="D27" s="214">
        <v>2021</v>
      </c>
      <c r="E27" s="214"/>
      <c r="F27" s="56">
        <f>SUM(G27:H27)</f>
        <v>111073</v>
      </c>
      <c r="G27" s="56">
        <v>55084</v>
      </c>
      <c r="H27" s="56">
        <v>55989</v>
      </c>
      <c r="I27" s="56"/>
      <c r="J27" s="56">
        <f>SUM(K27:L27)</f>
        <v>4837</v>
      </c>
      <c r="K27" s="56">
        <v>1634</v>
      </c>
      <c r="L27" s="56">
        <v>3203</v>
      </c>
      <c r="M27" s="56"/>
      <c r="N27" s="218"/>
      <c r="O27" s="219"/>
    </row>
    <row r="28" spans="2:15" s="202" customFormat="1" ht="15" customHeight="1">
      <c r="B28" s="215"/>
      <c r="C28" s="215"/>
      <c r="D28" s="214">
        <v>2022</v>
      </c>
      <c r="E28" s="214"/>
      <c r="F28" s="56">
        <f>SUM(G28:H28)</f>
        <v>113329</v>
      </c>
      <c r="G28" s="56">
        <v>56530</v>
      </c>
      <c r="H28" s="56">
        <v>56799</v>
      </c>
      <c r="I28" s="56"/>
      <c r="J28" s="56">
        <f>SUM(K28:L28)</f>
        <v>4776</v>
      </c>
      <c r="K28" s="56">
        <v>1807</v>
      </c>
      <c r="L28" s="56">
        <v>2969</v>
      </c>
      <c r="M28" s="56"/>
      <c r="N28" s="218"/>
      <c r="O28" s="219"/>
    </row>
    <row r="29" spans="2:15" s="202" customFormat="1" ht="15" customHeight="1">
      <c r="B29" s="215"/>
      <c r="C29" s="215"/>
      <c r="D29" s="214">
        <v>2023</v>
      </c>
      <c r="E29" s="214"/>
      <c r="F29" s="56">
        <f>SUM(G29:H29)</f>
        <v>114764</v>
      </c>
      <c r="G29" s="56">
        <v>57100</v>
      </c>
      <c r="H29" s="56">
        <v>57664</v>
      </c>
      <c r="I29" s="56"/>
      <c r="J29" s="1685">
        <f>SUM(K29:L29)</f>
        <v>5608</v>
      </c>
      <c r="K29" s="56">
        <v>2241</v>
      </c>
      <c r="L29" s="56">
        <v>3367</v>
      </c>
      <c r="M29" s="56"/>
      <c r="O29" s="219"/>
    </row>
    <row r="30" spans="2:15" s="202" customFormat="1" ht="8.1" customHeight="1">
      <c r="B30" s="215"/>
      <c r="C30" s="215"/>
      <c r="D30" s="214"/>
      <c r="E30" s="214"/>
      <c r="F30" s="56"/>
      <c r="G30" s="56"/>
      <c r="H30" s="56"/>
      <c r="I30" s="56"/>
      <c r="J30" s="56"/>
      <c r="K30" s="56"/>
      <c r="L30" s="56"/>
      <c r="M30" s="56"/>
      <c r="N30" s="218"/>
      <c r="O30" s="219"/>
    </row>
    <row r="31" spans="2:15" s="202" customFormat="1" ht="15" customHeight="1">
      <c r="B31" s="215" t="s">
        <v>18</v>
      </c>
      <c r="C31" s="221"/>
      <c r="D31" s="214">
        <v>2021</v>
      </c>
      <c r="E31" s="214"/>
      <c r="F31" s="56">
        <f>SUM(G31:H31)</f>
        <v>62331</v>
      </c>
      <c r="G31" s="56">
        <v>31349</v>
      </c>
      <c r="H31" s="56">
        <v>30982</v>
      </c>
      <c r="I31" s="56"/>
      <c r="J31" s="56">
        <f>SUM(K31:L31)</f>
        <v>1917</v>
      </c>
      <c r="K31" s="56">
        <v>823</v>
      </c>
      <c r="L31" s="56">
        <v>1094</v>
      </c>
      <c r="M31" s="56"/>
      <c r="N31" s="218"/>
      <c r="O31" s="222"/>
    </row>
    <row r="32" spans="2:15" s="202" customFormat="1" ht="15" customHeight="1">
      <c r="B32" s="215"/>
      <c r="C32" s="221"/>
      <c r="D32" s="214">
        <v>2022</v>
      </c>
      <c r="E32" s="214"/>
      <c r="F32" s="56">
        <f>SUM(G32:H32)</f>
        <v>62385</v>
      </c>
      <c r="G32" s="56">
        <v>31479</v>
      </c>
      <c r="H32" s="56">
        <v>30906</v>
      </c>
      <c r="I32" s="56"/>
      <c r="J32" s="56">
        <f>SUM(K32:L32)</f>
        <v>2233</v>
      </c>
      <c r="K32" s="56">
        <v>1046</v>
      </c>
      <c r="L32" s="56">
        <v>1187</v>
      </c>
      <c r="M32" s="56"/>
      <c r="N32" s="218"/>
      <c r="O32" s="222"/>
    </row>
    <row r="33" spans="2:15" s="202" customFormat="1" ht="15" customHeight="1">
      <c r="B33" s="215"/>
      <c r="C33" s="221"/>
      <c r="D33" s="214">
        <v>2023</v>
      </c>
      <c r="E33" s="214"/>
      <c r="F33" s="56">
        <f>SUM(G33:H33)</f>
        <v>62882</v>
      </c>
      <c r="G33" s="56">
        <v>31799</v>
      </c>
      <c r="H33" s="56">
        <v>31083</v>
      </c>
      <c r="I33" s="56"/>
      <c r="J33" s="56">
        <f>SUM(K33:L33)</f>
        <v>2279</v>
      </c>
      <c r="K33" s="56">
        <v>1136</v>
      </c>
      <c r="L33" s="56">
        <v>1143</v>
      </c>
      <c r="M33" s="56"/>
      <c r="O33" s="222"/>
    </row>
    <row r="34" spans="2:15" s="202" customFormat="1" ht="8.1" customHeight="1">
      <c r="B34" s="215"/>
      <c r="C34" s="221"/>
      <c r="D34" s="214"/>
      <c r="E34" s="214"/>
      <c r="F34" s="56"/>
      <c r="G34" s="56"/>
      <c r="H34" s="56"/>
      <c r="I34" s="56"/>
      <c r="J34" s="56"/>
      <c r="K34" s="56"/>
      <c r="L34" s="56"/>
      <c r="M34" s="56"/>
      <c r="N34" s="218"/>
      <c r="O34" s="222"/>
    </row>
    <row r="35" spans="2:15" s="202" customFormat="1" ht="15" customHeight="1">
      <c r="B35" s="215" t="s">
        <v>19</v>
      </c>
      <c r="C35" s="203"/>
      <c r="D35" s="214">
        <v>2021</v>
      </c>
      <c r="E35" s="214"/>
      <c r="F35" s="56">
        <f>SUM(G35:H35)</f>
        <v>82626</v>
      </c>
      <c r="G35" s="56">
        <v>41900</v>
      </c>
      <c r="H35" s="56">
        <v>40726</v>
      </c>
      <c r="I35" s="56"/>
      <c r="J35" s="56">
        <f>SUM(K35:L35)</f>
        <v>2840</v>
      </c>
      <c r="K35" s="56">
        <v>1325</v>
      </c>
      <c r="L35" s="56">
        <v>1515</v>
      </c>
      <c r="M35" s="56"/>
      <c r="N35" s="218"/>
      <c r="O35" s="219"/>
    </row>
    <row r="36" spans="2:15" s="202" customFormat="1" ht="15" customHeight="1">
      <c r="B36" s="215"/>
      <c r="C36" s="203"/>
      <c r="D36" s="214">
        <v>2022</v>
      </c>
      <c r="E36" s="214"/>
      <c r="F36" s="56">
        <f>SUM(G36:H36)</f>
        <v>83571</v>
      </c>
      <c r="G36" s="56">
        <v>42483</v>
      </c>
      <c r="H36" s="56">
        <v>41088</v>
      </c>
      <c r="I36" s="56"/>
      <c r="J36" s="56">
        <f>SUM(K36:L36)</f>
        <v>3179</v>
      </c>
      <c r="K36" s="56">
        <v>1549</v>
      </c>
      <c r="L36" s="56">
        <v>1630</v>
      </c>
      <c r="M36" s="56"/>
      <c r="N36" s="218"/>
      <c r="O36" s="219"/>
    </row>
    <row r="37" spans="2:15" s="202" customFormat="1" ht="15" customHeight="1">
      <c r="B37" s="215"/>
      <c r="C37" s="203"/>
      <c r="D37" s="214">
        <v>2023</v>
      </c>
      <c r="E37" s="214"/>
      <c r="F37" s="56">
        <f>SUM(G37:H37)</f>
        <v>83386</v>
      </c>
      <c r="G37" s="56">
        <v>42269</v>
      </c>
      <c r="H37" s="56">
        <v>41117</v>
      </c>
      <c r="I37" s="56"/>
      <c r="J37" s="56">
        <f>SUM(K37:L37)</f>
        <v>3287</v>
      </c>
      <c r="K37" s="56">
        <v>1699</v>
      </c>
      <c r="L37" s="56">
        <v>1588</v>
      </c>
      <c r="M37" s="56"/>
      <c r="O37" s="219"/>
    </row>
    <row r="38" spans="2:15" s="202" customFormat="1" ht="8.1" customHeight="1">
      <c r="B38" s="215"/>
      <c r="C38" s="203"/>
      <c r="D38" s="214"/>
      <c r="E38" s="214"/>
      <c r="F38" s="56"/>
      <c r="G38" s="56"/>
      <c r="H38" s="56"/>
      <c r="I38" s="56"/>
      <c r="J38" s="56"/>
      <c r="K38" s="56"/>
      <c r="L38" s="56"/>
      <c r="M38" s="56"/>
      <c r="N38" s="218"/>
      <c r="O38" s="219"/>
    </row>
    <row r="39" spans="2:15" s="202" customFormat="1" ht="15" customHeight="1">
      <c r="B39" s="215" t="s">
        <v>20</v>
      </c>
      <c r="C39" s="203"/>
      <c r="D39" s="214">
        <v>2021</v>
      </c>
      <c r="E39" s="214"/>
      <c r="F39" s="56">
        <f>SUM(G39:H39)</f>
        <v>99359</v>
      </c>
      <c r="G39" s="56">
        <v>50437</v>
      </c>
      <c r="H39" s="56">
        <v>48922</v>
      </c>
      <c r="I39" s="56"/>
      <c r="J39" s="56">
        <f>SUM(K39:L39)</f>
        <v>3543</v>
      </c>
      <c r="K39" s="56">
        <v>1546</v>
      </c>
      <c r="L39" s="56">
        <v>1997</v>
      </c>
      <c r="M39" s="56"/>
      <c r="N39" s="218"/>
      <c r="O39" s="219"/>
    </row>
    <row r="40" spans="2:15" s="202" customFormat="1" ht="15" customHeight="1">
      <c r="B40" s="215"/>
      <c r="C40" s="203"/>
      <c r="D40" s="214">
        <v>2022</v>
      </c>
      <c r="E40" s="214"/>
      <c r="F40" s="56">
        <f>SUM(G40:H40)</f>
        <v>101823</v>
      </c>
      <c r="G40" s="56">
        <v>51841</v>
      </c>
      <c r="H40" s="56">
        <v>49982</v>
      </c>
      <c r="I40" s="56"/>
      <c r="J40" s="56">
        <f>SUM(K40:L40)</f>
        <v>3735</v>
      </c>
      <c r="K40" s="56">
        <v>1766</v>
      </c>
      <c r="L40" s="56">
        <v>1969</v>
      </c>
      <c r="M40" s="56"/>
      <c r="N40" s="218"/>
      <c r="O40" s="219"/>
    </row>
    <row r="41" spans="2:15" s="202" customFormat="1" ht="15" customHeight="1">
      <c r="B41" s="215"/>
      <c r="C41" s="203"/>
      <c r="D41" s="214">
        <v>2023</v>
      </c>
      <c r="E41" s="214"/>
      <c r="F41" s="56">
        <f>SUM(G41:H41)</f>
        <v>102124</v>
      </c>
      <c r="G41" s="56">
        <v>51575</v>
      </c>
      <c r="H41" s="56">
        <v>50549</v>
      </c>
      <c r="I41" s="56"/>
      <c r="J41" s="56">
        <f>SUM(K41:L41)</f>
        <v>4084</v>
      </c>
      <c r="K41" s="56">
        <v>2084</v>
      </c>
      <c r="L41" s="56">
        <v>2000</v>
      </c>
      <c r="M41" s="56"/>
      <c r="O41" s="219"/>
    </row>
    <row r="42" spans="2:15" s="202" customFormat="1" ht="8.1" customHeight="1">
      <c r="B42" s="215"/>
      <c r="C42" s="203"/>
      <c r="D42" s="214"/>
      <c r="E42" s="214"/>
      <c r="F42" s="56"/>
      <c r="G42" s="56"/>
      <c r="H42" s="56"/>
      <c r="I42" s="56"/>
      <c r="J42" s="56"/>
      <c r="K42" s="56"/>
      <c r="L42" s="56"/>
      <c r="M42" s="56"/>
      <c r="N42" s="218"/>
      <c r="O42" s="219"/>
    </row>
    <row r="43" spans="2:15" s="202" customFormat="1" ht="15" customHeight="1">
      <c r="B43" s="215" t="s">
        <v>21</v>
      </c>
      <c r="C43" s="203"/>
      <c r="D43" s="214">
        <v>2021</v>
      </c>
      <c r="E43" s="214"/>
      <c r="F43" s="56">
        <f>SUM(G43:H43)</f>
        <v>98608</v>
      </c>
      <c r="G43" s="56">
        <v>49980</v>
      </c>
      <c r="H43" s="56">
        <v>48628</v>
      </c>
      <c r="I43" s="56"/>
      <c r="J43" s="56">
        <f>SUM(K43:L43)</f>
        <v>3379</v>
      </c>
      <c r="K43" s="56">
        <v>1623</v>
      </c>
      <c r="L43" s="56">
        <v>1756</v>
      </c>
      <c r="M43" s="56"/>
      <c r="N43" s="218"/>
      <c r="O43" s="219"/>
    </row>
    <row r="44" spans="2:15" s="202" customFormat="1" ht="15" customHeight="1">
      <c r="B44" s="215"/>
      <c r="C44" s="203"/>
      <c r="D44" s="214">
        <v>2022</v>
      </c>
      <c r="E44" s="214"/>
      <c r="F44" s="56">
        <f>SUM(G44:H44)</f>
        <v>98578</v>
      </c>
      <c r="G44" s="56">
        <v>50162</v>
      </c>
      <c r="H44" s="56">
        <v>48416</v>
      </c>
      <c r="I44" s="56"/>
      <c r="J44" s="56">
        <f>SUM(K44:L44)</f>
        <v>3454</v>
      </c>
      <c r="K44" s="56">
        <v>1714</v>
      </c>
      <c r="L44" s="56">
        <v>1740</v>
      </c>
      <c r="M44" s="56"/>
      <c r="N44" s="218"/>
      <c r="O44" s="219"/>
    </row>
    <row r="45" spans="2:15" s="202" customFormat="1" ht="15" customHeight="1">
      <c r="B45" s="215"/>
      <c r="C45" s="203"/>
      <c r="D45" s="214">
        <v>2023</v>
      </c>
      <c r="E45" s="214"/>
      <c r="F45" s="56">
        <f>SUM(G45:H45)</f>
        <v>96896</v>
      </c>
      <c r="G45" s="56">
        <v>49083</v>
      </c>
      <c r="H45" s="56">
        <v>47813</v>
      </c>
      <c r="I45" s="56"/>
      <c r="J45" s="56">
        <f>SUM(K45:L45)</f>
        <v>3365</v>
      </c>
      <c r="K45" s="56">
        <v>1689</v>
      </c>
      <c r="L45" s="56">
        <v>1676</v>
      </c>
      <c r="M45" s="56"/>
      <c r="O45" s="219"/>
    </row>
    <row r="46" spans="2:15" s="202" customFormat="1" ht="8.1" customHeight="1">
      <c r="B46" s="215"/>
      <c r="C46" s="203"/>
      <c r="D46" s="214"/>
      <c r="E46" s="214"/>
      <c r="F46" s="56"/>
      <c r="G46" s="56"/>
      <c r="H46" s="56"/>
      <c r="I46" s="56"/>
      <c r="J46" s="56"/>
      <c r="K46" s="56"/>
      <c r="L46" s="56"/>
      <c r="M46" s="56"/>
      <c r="N46" s="218"/>
      <c r="O46" s="219"/>
    </row>
    <row r="47" spans="2:15" s="202" customFormat="1" ht="15" customHeight="1">
      <c r="B47" s="215" t="s">
        <v>22</v>
      </c>
      <c r="C47" s="203"/>
      <c r="D47" s="214">
        <v>2021</v>
      </c>
      <c r="E47" s="214"/>
      <c r="F47" s="56">
        <f>SUM(G47:H47)</f>
        <v>158742</v>
      </c>
      <c r="G47" s="56">
        <v>80497</v>
      </c>
      <c r="H47" s="56">
        <v>78245</v>
      </c>
      <c r="I47" s="56"/>
      <c r="J47" s="56">
        <f>SUM(K47:L47)</f>
        <v>5741</v>
      </c>
      <c r="K47" s="56">
        <v>2317</v>
      </c>
      <c r="L47" s="56">
        <v>3424</v>
      </c>
      <c r="M47" s="56"/>
      <c r="N47" s="218"/>
      <c r="O47" s="219"/>
    </row>
    <row r="48" spans="2:15" s="202" customFormat="1" ht="15" customHeight="1">
      <c r="B48" s="215"/>
      <c r="C48" s="203"/>
      <c r="D48" s="214">
        <v>2022</v>
      </c>
      <c r="E48" s="214"/>
      <c r="F48" s="56">
        <f>SUM(G48:H48)</f>
        <v>160387</v>
      </c>
      <c r="G48" s="56">
        <v>81435</v>
      </c>
      <c r="H48" s="56">
        <v>78952</v>
      </c>
      <c r="I48" s="56"/>
      <c r="J48" s="56">
        <f>SUM(K48:L48)</f>
        <v>6376</v>
      </c>
      <c r="K48" s="56">
        <v>2893</v>
      </c>
      <c r="L48" s="56">
        <v>3483</v>
      </c>
      <c r="M48" s="56"/>
      <c r="N48" s="218"/>
      <c r="O48" s="219"/>
    </row>
    <row r="49" spans="2:15" s="202" customFormat="1" ht="15" customHeight="1">
      <c r="B49" s="215"/>
      <c r="C49" s="203"/>
      <c r="D49" s="214">
        <v>2023</v>
      </c>
      <c r="E49" s="214"/>
      <c r="F49" s="56">
        <f>SUM(G49:H49)</f>
        <v>158320</v>
      </c>
      <c r="G49" s="56">
        <v>80228</v>
      </c>
      <c r="H49" s="56">
        <v>78092</v>
      </c>
      <c r="I49" s="56"/>
      <c r="J49" s="56">
        <f>SUM(K49:L49)</f>
        <v>6592</v>
      </c>
      <c r="K49" s="56">
        <v>3216</v>
      </c>
      <c r="L49" s="56">
        <v>3376</v>
      </c>
      <c r="M49" s="56"/>
      <c r="O49" s="219"/>
    </row>
    <row r="50" spans="2:15" s="202" customFormat="1" ht="8.1" customHeight="1">
      <c r="B50" s="215"/>
      <c r="C50" s="203"/>
      <c r="D50" s="214"/>
      <c r="E50" s="214"/>
      <c r="F50" s="56"/>
      <c r="G50" s="56"/>
      <c r="H50" s="56"/>
      <c r="I50" s="56"/>
      <c r="J50" s="56"/>
      <c r="K50" s="56"/>
      <c r="L50" s="56"/>
      <c r="M50" s="56"/>
      <c r="N50" s="218"/>
      <c r="O50" s="219"/>
    </row>
    <row r="51" spans="2:15" s="202" customFormat="1" ht="15" customHeight="1">
      <c r="B51" s="215" t="s">
        <v>23</v>
      </c>
      <c r="C51" s="221"/>
      <c r="D51" s="214">
        <v>2021</v>
      </c>
      <c r="E51" s="214"/>
      <c r="F51" s="56">
        <f>SUM(G51:H51)</f>
        <v>18594</v>
      </c>
      <c r="G51" s="56">
        <v>9447</v>
      </c>
      <c r="H51" s="56">
        <v>9147</v>
      </c>
      <c r="I51" s="56"/>
      <c r="J51" s="56">
        <f>SUM(K51:L51)</f>
        <v>947</v>
      </c>
      <c r="K51" s="56">
        <v>450</v>
      </c>
      <c r="L51" s="56">
        <v>497</v>
      </c>
      <c r="M51" s="56"/>
      <c r="N51" s="218"/>
      <c r="O51" s="222"/>
    </row>
    <row r="52" spans="2:15" s="202" customFormat="1" ht="15" customHeight="1">
      <c r="B52" s="215"/>
      <c r="C52" s="221"/>
      <c r="D52" s="214">
        <v>2022</v>
      </c>
      <c r="E52" s="214"/>
      <c r="F52" s="56">
        <f>SUM(G52:H52)</f>
        <v>19115</v>
      </c>
      <c r="G52" s="56">
        <v>9776</v>
      </c>
      <c r="H52" s="56">
        <v>9339</v>
      </c>
      <c r="I52" s="56"/>
      <c r="J52" s="56">
        <f>SUM(K52:L52)</f>
        <v>1052</v>
      </c>
      <c r="K52" s="56">
        <v>548</v>
      </c>
      <c r="L52" s="56">
        <v>504</v>
      </c>
      <c r="M52" s="56"/>
      <c r="N52" s="218"/>
      <c r="O52" s="222"/>
    </row>
    <row r="53" spans="2:15" s="202" customFormat="1" ht="15" customHeight="1">
      <c r="B53" s="215"/>
      <c r="C53" s="221"/>
      <c r="D53" s="214">
        <v>2023</v>
      </c>
      <c r="E53" s="214"/>
      <c r="F53" s="56">
        <f>SUM(G53:H53)</f>
        <v>19341</v>
      </c>
      <c r="G53" s="56">
        <v>9913</v>
      </c>
      <c r="H53" s="56">
        <v>9428</v>
      </c>
      <c r="I53" s="56"/>
      <c r="J53" s="56">
        <f>SUM(K53:L53)</f>
        <v>1164</v>
      </c>
      <c r="K53" s="56">
        <v>676</v>
      </c>
      <c r="L53" s="56">
        <v>488</v>
      </c>
      <c r="M53" s="56"/>
      <c r="O53" s="222"/>
    </row>
    <row r="54" spans="2:15" s="202" customFormat="1" ht="8.1" customHeight="1">
      <c r="B54" s="215"/>
      <c r="C54" s="221"/>
      <c r="D54" s="214"/>
      <c r="E54" s="214"/>
      <c r="F54" s="56"/>
      <c r="G54" s="56"/>
      <c r="H54" s="56"/>
      <c r="I54" s="56"/>
      <c r="J54" s="56"/>
      <c r="K54" s="56"/>
      <c r="L54" s="56"/>
      <c r="M54" s="56"/>
      <c r="N54" s="218"/>
      <c r="O54" s="222"/>
    </row>
    <row r="55" spans="2:15" s="202" customFormat="1" ht="15" customHeight="1">
      <c r="B55" s="215" t="s">
        <v>24</v>
      </c>
      <c r="C55" s="203"/>
      <c r="D55" s="214">
        <v>2021</v>
      </c>
      <c r="E55" s="214"/>
      <c r="F55" s="56">
        <f>SUM(G55:H55)</f>
        <v>363704</v>
      </c>
      <c r="G55" s="56">
        <v>182415</v>
      </c>
      <c r="H55" s="56">
        <v>181289</v>
      </c>
      <c r="I55" s="56"/>
      <c r="J55" s="56">
        <f>SUM(K55:L55)</f>
        <v>7301</v>
      </c>
      <c r="K55" s="56">
        <v>3027</v>
      </c>
      <c r="L55" s="56">
        <v>4274</v>
      </c>
      <c r="M55" s="56"/>
      <c r="N55" s="218"/>
      <c r="O55" s="219"/>
    </row>
    <row r="56" spans="2:15" s="202" customFormat="1" ht="15" customHeight="1">
      <c r="B56" s="215"/>
      <c r="C56" s="203"/>
      <c r="D56" s="214">
        <v>2022</v>
      </c>
      <c r="E56" s="214"/>
      <c r="F56" s="56">
        <f>SUM(G56:H56)</f>
        <v>367664</v>
      </c>
      <c r="G56" s="56">
        <v>185122</v>
      </c>
      <c r="H56" s="56">
        <v>182542</v>
      </c>
      <c r="I56" s="56"/>
      <c r="J56" s="56">
        <f>SUM(K56:L56)</f>
        <v>7479</v>
      </c>
      <c r="K56" s="56">
        <v>3171</v>
      </c>
      <c r="L56" s="56">
        <v>4308</v>
      </c>
      <c r="M56" s="56"/>
      <c r="N56" s="218"/>
      <c r="O56" s="219"/>
    </row>
    <row r="57" spans="2:15" s="202" customFormat="1" ht="15" customHeight="1">
      <c r="B57" s="215"/>
      <c r="C57" s="203"/>
      <c r="D57" s="214">
        <v>2023</v>
      </c>
      <c r="E57" s="214"/>
      <c r="F57" s="56">
        <f>SUM(G57:H57)</f>
        <v>369762</v>
      </c>
      <c r="G57" s="56">
        <v>185780</v>
      </c>
      <c r="H57" s="56">
        <v>183982</v>
      </c>
      <c r="I57" s="56"/>
      <c r="J57" s="56">
        <f>SUM(K57:L57)</f>
        <v>7388</v>
      </c>
      <c r="K57" s="56">
        <v>3343</v>
      </c>
      <c r="L57" s="56">
        <v>4045</v>
      </c>
      <c r="M57" s="56"/>
      <c r="O57" s="219"/>
    </row>
    <row r="58" spans="2:15" s="202" customFormat="1" ht="8.1" customHeight="1">
      <c r="B58" s="215"/>
      <c r="C58" s="203"/>
      <c r="D58" s="214"/>
      <c r="E58" s="214"/>
      <c r="F58" s="56"/>
      <c r="G58" s="56"/>
      <c r="H58" s="56"/>
      <c r="I58" s="56"/>
      <c r="J58" s="56"/>
      <c r="K58" s="56"/>
      <c r="L58" s="56"/>
      <c r="M58" s="56"/>
      <c r="N58" s="218"/>
      <c r="O58" s="219"/>
    </row>
    <row r="59" spans="2:15" s="202" customFormat="1" ht="15" customHeight="1">
      <c r="B59" s="215" t="s">
        <v>25</v>
      </c>
      <c r="C59" s="203"/>
      <c r="D59" s="214">
        <v>2021</v>
      </c>
      <c r="E59" s="214"/>
      <c r="F59" s="56">
        <f>SUM(G59:H59)</f>
        <v>94978</v>
      </c>
      <c r="G59" s="56">
        <v>47168</v>
      </c>
      <c r="H59" s="56">
        <v>47810</v>
      </c>
      <c r="I59" s="56"/>
      <c r="J59" s="56">
        <f>SUM(K59:L59)</f>
        <v>3134</v>
      </c>
      <c r="K59" s="56">
        <v>1121</v>
      </c>
      <c r="L59" s="56">
        <v>2013</v>
      </c>
      <c r="M59" s="56"/>
      <c r="N59" s="218"/>
      <c r="O59" s="219"/>
    </row>
    <row r="60" spans="2:15" s="202" customFormat="1" ht="15" customHeight="1">
      <c r="B60" s="215"/>
      <c r="C60" s="203"/>
      <c r="D60" s="214">
        <v>2022</v>
      </c>
      <c r="E60" s="214"/>
      <c r="F60" s="56">
        <f>SUM(G60:H60)</f>
        <v>97169</v>
      </c>
      <c r="G60" s="56">
        <v>48317</v>
      </c>
      <c r="H60" s="56">
        <v>48852</v>
      </c>
      <c r="I60" s="56"/>
      <c r="J60" s="56">
        <f>SUM(K60:L60)</f>
        <v>3405</v>
      </c>
      <c r="K60" s="56">
        <v>1464</v>
      </c>
      <c r="L60" s="56">
        <v>1941</v>
      </c>
      <c r="M60" s="56"/>
      <c r="N60" s="218"/>
      <c r="O60" s="219"/>
    </row>
    <row r="61" spans="2:15" s="202" customFormat="1" ht="15" customHeight="1">
      <c r="B61" s="215"/>
      <c r="C61" s="203"/>
      <c r="D61" s="214">
        <v>2023</v>
      </c>
      <c r="E61" s="214"/>
      <c r="F61" s="56">
        <f>SUM(G61:H61)</f>
        <v>98695</v>
      </c>
      <c r="G61" s="56">
        <v>49245</v>
      </c>
      <c r="H61" s="56">
        <v>49450</v>
      </c>
      <c r="I61" s="56"/>
      <c r="J61" s="56">
        <f>SUM(K61:L61)</f>
        <v>3719</v>
      </c>
      <c r="K61" s="56">
        <v>1695</v>
      </c>
      <c r="L61" s="56">
        <v>2024</v>
      </c>
      <c r="M61" s="56"/>
      <c r="O61" s="219"/>
    </row>
    <row r="62" spans="2:15" s="202" customFormat="1" ht="8.1" customHeight="1">
      <c r="B62" s="215"/>
      <c r="C62" s="203"/>
      <c r="D62" s="214"/>
      <c r="E62" s="214"/>
      <c r="F62" s="56"/>
      <c r="G62" s="56"/>
      <c r="H62" s="56"/>
      <c r="I62" s="56"/>
      <c r="J62" s="56"/>
      <c r="K62" s="56"/>
      <c r="L62" s="56"/>
      <c r="M62" s="56"/>
      <c r="N62" s="218"/>
      <c r="O62" s="219"/>
    </row>
    <row r="63" spans="2:15" s="202" customFormat="1" ht="15" customHeight="1">
      <c r="B63" s="215" t="s">
        <v>26</v>
      </c>
      <c r="C63" s="203"/>
      <c r="D63" s="214">
        <v>2021</v>
      </c>
      <c r="E63" s="214"/>
      <c r="F63" s="56">
        <f>SUM(G63:H63)</f>
        <v>198935</v>
      </c>
      <c r="G63" s="56">
        <v>100839</v>
      </c>
      <c r="H63" s="56">
        <v>98096</v>
      </c>
      <c r="I63" s="56"/>
      <c r="J63" s="56">
        <f>SUM(K63:L63)</f>
        <v>10169</v>
      </c>
      <c r="K63" s="56">
        <v>3750</v>
      </c>
      <c r="L63" s="56">
        <v>6419</v>
      </c>
      <c r="M63" s="56"/>
      <c r="N63" s="218"/>
      <c r="O63" s="219"/>
    </row>
    <row r="64" spans="2:15" s="202" customFormat="1" ht="15" customHeight="1">
      <c r="B64" s="215"/>
      <c r="C64" s="203"/>
      <c r="D64" s="214">
        <v>2022</v>
      </c>
      <c r="E64" s="214"/>
      <c r="F64" s="56">
        <f>SUM(G64:H64)</f>
        <v>204780</v>
      </c>
      <c r="G64" s="56">
        <v>104322</v>
      </c>
      <c r="H64" s="56">
        <v>100458</v>
      </c>
      <c r="I64" s="56"/>
      <c r="J64" s="56">
        <f>SUM(K64:L64)</f>
        <v>9543</v>
      </c>
      <c r="K64" s="56">
        <v>3748</v>
      </c>
      <c r="L64" s="56">
        <v>5795</v>
      </c>
      <c r="M64" s="56"/>
      <c r="N64" s="218"/>
      <c r="O64" s="219"/>
    </row>
    <row r="65" spans="2:15" s="202" customFormat="1" ht="15" customHeight="1">
      <c r="B65" s="215"/>
      <c r="C65" s="203"/>
      <c r="D65" s="214">
        <v>2023</v>
      </c>
      <c r="E65" s="214"/>
      <c r="F65" s="56">
        <f>SUM(G65:H65)</f>
        <v>206892</v>
      </c>
      <c r="G65" s="56">
        <v>105125</v>
      </c>
      <c r="H65" s="56">
        <v>101767</v>
      </c>
      <c r="I65" s="56"/>
      <c r="J65" s="56">
        <f>SUM(K65:L65)</f>
        <v>10771</v>
      </c>
      <c r="K65" s="56">
        <v>4209</v>
      </c>
      <c r="L65" s="56">
        <v>6562</v>
      </c>
      <c r="M65" s="56"/>
      <c r="O65" s="219"/>
    </row>
    <row r="66" spans="2:15" s="202" customFormat="1" ht="8.1" customHeight="1">
      <c r="B66" s="215"/>
      <c r="C66" s="203"/>
      <c r="D66" s="214"/>
      <c r="E66" s="214"/>
      <c r="F66" s="56"/>
      <c r="G66" s="56"/>
      <c r="H66" s="56"/>
      <c r="I66" s="56"/>
      <c r="J66" s="56"/>
      <c r="K66" s="56"/>
      <c r="L66" s="56"/>
      <c r="M66" s="56"/>
      <c r="N66" s="218"/>
      <c r="O66" s="219"/>
    </row>
    <row r="67" spans="2:15" s="202" customFormat="1" ht="15" customHeight="1">
      <c r="B67" s="215" t="s">
        <v>27</v>
      </c>
      <c r="C67" s="203"/>
      <c r="D67" s="214">
        <v>2021</v>
      </c>
      <c r="E67" s="214"/>
      <c r="F67" s="56">
        <f>SUM(G67:H67)</f>
        <v>188147</v>
      </c>
      <c r="G67" s="56">
        <v>95554</v>
      </c>
      <c r="H67" s="56">
        <v>92593</v>
      </c>
      <c r="I67" s="56"/>
      <c r="J67" s="56">
        <f>SUM(K67:L67)</f>
        <v>7793</v>
      </c>
      <c r="K67" s="56">
        <v>2883</v>
      </c>
      <c r="L67" s="56">
        <v>4910</v>
      </c>
      <c r="M67" s="56"/>
      <c r="N67" s="218"/>
      <c r="O67" s="219"/>
    </row>
    <row r="68" spans="2:15" s="202" customFormat="1" ht="15" customHeight="1">
      <c r="B68" s="215"/>
      <c r="C68" s="203"/>
      <c r="D68" s="214">
        <v>2022</v>
      </c>
      <c r="E68" s="214"/>
      <c r="F68" s="56">
        <f>SUM(G68:H68)</f>
        <v>189658</v>
      </c>
      <c r="G68" s="56">
        <v>96935</v>
      </c>
      <c r="H68" s="56">
        <v>92723</v>
      </c>
      <c r="I68" s="56"/>
      <c r="J68" s="56">
        <f>SUM(K68:L68)</f>
        <v>7502</v>
      </c>
      <c r="K68" s="56">
        <v>2922</v>
      </c>
      <c r="L68" s="56">
        <v>4580</v>
      </c>
      <c r="M68" s="56"/>
      <c r="N68" s="218"/>
      <c r="O68" s="219"/>
    </row>
    <row r="69" spans="2:15" s="202" customFormat="1" ht="15" customHeight="1">
      <c r="B69" s="215"/>
      <c r="C69" s="203"/>
      <c r="D69" s="214">
        <v>2023</v>
      </c>
      <c r="E69" s="214"/>
      <c r="F69" s="56">
        <f>SUM(G69:H69)</f>
        <v>186420</v>
      </c>
      <c r="G69" s="56">
        <v>94998</v>
      </c>
      <c r="H69" s="56">
        <v>91422</v>
      </c>
      <c r="I69" s="56"/>
      <c r="J69" s="56">
        <f>SUM(K69:L69)</f>
        <v>8106</v>
      </c>
      <c r="K69" s="56">
        <v>3275</v>
      </c>
      <c r="L69" s="56">
        <v>4831</v>
      </c>
      <c r="M69" s="56"/>
      <c r="O69" s="219"/>
    </row>
    <row r="70" spans="2:15" s="202" customFormat="1" ht="8.1" customHeight="1">
      <c r="B70" s="215"/>
      <c r="C70" s="203"/>
      <c r="D70" s="214"/>
      <c r="E70" s="214"/>
      <c r="F70" s="56"/>
      <c r="G70" s="56"/>
      <c r="H70" s="56"/>
      <c r="I70" s="56"/>
      <c r="J70" s="56"/>
      <c r="K70" s="56"/>
      <c r="L70" s="56"/>
      <c r="M70" s="56"/>
      <c r="O70" s="219"/>
    </row>
    <row r="71" spans="2:15" s="202" customFormat="1" ht="15" customHeight="1">
      <c r="B71" s="215" t="s">
        <v>28</v>
      </c>
      <c r="C71" s="221"/>
      <c r="D71" s="214">
        <v>2021</v>
      </c>
      <c r="E71" s="214"/>
      <c r="F71" s="56">
        <f>SUM(G71:H71)</f>
        <v>86009</v>
      </c>
      <c r="G71" s="56">
        <v>43607</v>
      </c>
      <c r="H71" s="56">
        <v>42402</v>
      </c>
      <c r="I71" s="56"/>
      <c r="J71" s="56">
        <f>SUM(K71:L71)</f>
        <v>1598</v>
      </c>
      <c r="K71" s="56">
        <v>594</v>
      </c>
      <c r="L71" s="56">
        <v>1004</v>
      </c>
      <c r="M71" s="56"/>
      <c r="N71" s="218"/>
      <c r="O71" s="222"/>
    </row>
    <row r="72" spans="2:15" s="202" customFormat="1" ht="15" customHeight="1">
      <c r="B72" s="215"/>
      <c r="C72" s="221"/>
      <c r="D72" s="214">
        <v>2022</v>
      </c>
      <c r="E72" s="214"/>
      <c r="F72" s="56">
        <f>SUM(G72:H72)</f>
        <v>86197</v>
      </c>
      <c r="G72" s="56">
        <v>43604</v>
      </c>
      <c r="H72" s="56">
        <v>42593</v>
      </c>
      <c r="I72" s="56"/>
      <c r="J72" s="56">
        <f>SUM(K72:L72)</f>
        <v>1737</v>
      </c>
      <c r="K72" s="56">
        <v>735</v>
      </c>
      <c r="L72" s="56">
        <v>1002</v>
      </c>
      <c r="M72" s="56"/>
      <c r="N72" s="218"/>
      <c r="O72" s="222"/>
    </row>
    <row r="73" spans="2:15" s="202" customFormat="1" ht="15" customHeight="1">
      <c r="B73" s="215"/>
      <c r="C73" s="221"/>
      <c r="D73" s="214">
        <v>2023</v>
      </c>
      <c r="E73" s="214"/>
      <c r="F73" s="56">
        <f>SUM(G73:H73)</f>
        <v>86237</v>
      </c>
      <c r="G73" s="56">
        <v>43585</v>
      </c>
      <c r="H73" s="56">
        <v>42652</v>
      </c>
      <c r="I73" s="56"/>
      <c r="J73" s="56">
        <f>SUM(K73:L73)</f>
        <v>1768</v>
      </c>
      <c r="K73" s="56">
        <v>800</v>
      </c>
      <c r="L73" s="56">
        <v>968</v>
      </c>
      <c r="M73" s="56"/>
      <c r="O73" s="222"/>
    </row>
    <row r="74" spans="2:15" s="202" customFormat="1" ht="8.1" customHeight="1">
      <c r="B74" s="215"/>
      <c r="C74" s="221"/>
      <c r="D74" s="214"/>
      <c r="E74" s="214"/>
      <c r="F74" s="56"/>
      <c r="G74" s="56"/>
      <c r="H74" s="56"/>
      <c r="I74" s="56"/>
      <c r="J74" s="56"/>
      <c r="K74" s="442"/>
      <c r="L74" s="442"/>
      <c r="M74" s="56"/>
      <c r="N74" s="218"/>
      <c r="O74" s="222"/>
    </row>
    <row r="75" spans="2:15" s="202" customFormat="1" ht="15" customHeight="1">
      <c r="B75" s="215" t="s">
        <v>29</v>
      </c>
      <c r="C75" s="221"/>
      <c r="D75" s="214">
        <v>2021</v>
      </c>
      <c r="E75" s="214"/>
      <c r="F75" s="56">
        <f>SUM(G75:H75)</f>
        <v>6317</v>
      </c>
      <c r="G75" s="56">
        <v>3264</v>
      </c>
      <c r="H75" s="56">
        <v>3053</v>
      </c>
      <c r="I75" s="56"/>
      <c r="J75" s="56">
        <f>SUM(K75:L75)</f>
        <v>232</v>
      </c>
      <c r="K75" s="56">
        <v>83</v>
      </c>
      <c r="L75" s="56">
        <v>149</v>
      </c>
      <c r="M75" s="56"/>
      <c r="N75" s="218"/>
      <c r="O75" s="222"/>
    </row>
    <row r="76" spans="2:15" s="202" customFormat="1" ht="15" customHeight="1">
      <c r="B76" s="215"/>
      <c r="C76" s="221"/>
      <c r="D76" s="214">
        <v>2022</v>
      </c>
      <c r="E76" s="214"/>
      <c r="F76" s="56">
        <f>SUM(G76:H76)</f>
        <v>6821</v>
      </c>
      <c r="G76" s="56">
        <v>3463</v>
      </c>
      <c r="H76" s="56">
        <v>3358</v>
      </c>
      <c r="I76" s="56"/>
      <c r="J76" s="56">
        <f>SUM(K76:L76)</f>
        <v>281</v>
      </c>
      <c r="K76" s="56">
        <v>151</v>
      </c>
      <c r="L76" s="56">
        <v>130</v>
      </c>
      <c r="M76" s="56"/>
      <c r="N76" s="218"/>
      <c r="O76" s="222"/>
    </row>
    <row r="77" spans="2:15" s="202" customFormat="1" ht="15" customHeight="1">
      <c r="B77" s="215"/>
      <c r="C77" s="221"/>
      <c r="D77" s="214">
        <v>2023</v>
      </c>
      <c r="E77" s="214"/>
      <c r="F77" s="56">
        <f>SUM(G77:H77)</f>
        <v>7027</v>
      </c>
      <c r="G77" s="56">
        <v>3564</v>
      </c>
      <c r="H77" s="56">
        <v>3463</v>
      </c>
      <c r="I77" s="56"/>
      <c r="J77" s="56">
        <f>SUM(K77:L77)</f>
        <v>373</v>
      </c>
      <c r="K77" s="56">
        <v>247</v>
      </c>
      <c r="L77" s="56">
        <v>126</v>
      </c>
      <c r="M77" s="56"/>
      <c r="O77" s="222"/>
    </row>
    <row r="78" spans="2:15" s="202" customFormat="1" ht="8.1" customHeight="1">
      <c r="B78" s="215"/>
      <c r="C78" s="221"/>
      <c r="D78" s="214"/>
      <c r="E78" s="214"/>
      <c r="F78" s="56"/>
      <c r="G78" s="56"/>
      <c r="H78" s="56"/>
      <c r="I78" s="56"/>
      <c r="J78" s="56"/>
      <c r="K78" s="56"/>
      <c r="L78" s="56"/>
      <c r="M78" s="56"/>
      <c r="N78" s="218"/>
      <c r="O78" s="222"/>
    </row>
    <row r="79" spans="2:15" s="202" customFormat="1" ht="15" customHeight="1">
      <c r="B79" s="215" t="s">
        <v>30</v>
      </c>
      <c r="C79" s="221"/>
      <c r="D79" s="214">
        <v>2021</v>
      </c>
      <c r="E79" s="214"/>
      <c r="F79" s="56">
        <f>SUM(G79:H79)</f>
        <v>10334</v>
      </c>
      <c r="G79" s="56">
        <v>5564</v>
      </c>
      <c r="H79" s="56">
        <v>4770</v>
      </c>
      <c r="I79" s="56"/>
      <c r="J79" s="56">
        <f>SUM(K79:L79)</f>
        <v>130</v>
      </c>
      <c r="K79" s="56">
        <v>64</v>
      </c>
      <c r="L79" s="56">
        <v>66</v>
      </c>
      <c r="M79" s="56"/>
      <c r="N79" s="218"/>
      <c r="O79" s="222"/>
    </row>
    <row r="80" spans="2:15" s="202" customFormat="1" ht="15" customHeight="1">
      <c r="B80" s="215"/>
      <c r="C80" s="221"/>
      <c r="D80" s="214">
        <v>2022</v>
      </c>
      <c r="F80" s="56">
        <f>SUM(G80:H80)</f>
        <v>11436</v>
      </c>
      <c r="G80" s="56">
        <v>6138</v>
      </c>
      <c r="H80" s="56">
        <v>5298</v>
      </c>
      <c r="I80" s="56"/>
      <c r="J80" s="56">
        <f>SUM(K80:L80)</f>
        <v>139</v>
      </c>
      <c r="K80" s="56">
        <v>55</v>
      </c>
      <c r="L80" s="56">
        <v>84</v>
      </c>
      <c r="M80" s="56"/>
      <c r="N80" s="218"/>
      <c r="O80" s="222"/>
    </row>
    <row r="81" spans="1:15" s="202" customFormat="1" ht="15" customHeight="1">
      <c r="B81" s="215"/>
      <c r="C81" s="221"/>
      <c r="D81" s="214">
        <v>2023</v>
      </c>
      <c r="F81" s="56">
        <f>SUM(G81:H81)</f>
        <v>12758</v>
      </c>
      <c r="G81" s="56">
        <v>6847</v>
      </c>
      <c r="H81" s="56">
        <v>5911</v>
      </c>
      <c r="I81" s="56"/>
      <c r="J81" s="56">
        <f>SUM(K81:L81)</f>
        <v>145</v>
      </c>
      <c r="K81" s="56">
        <v>59</v>
      </c>
      <c r="L81" s="56">
        <v>86</v>
      </c>
      <c r="M81" s="56"/>
      <c r="O81" s="222"/>
    </row>
    <row r="82" spans="1:15" s="202" customFormat="1" ht="6.95" customHeight="1" thickBot="1">
      <c r="B82" s="227"/>
      <c r="C82" s="228"/>
      <c r="D82" s="229"/>
      <c r="E82" s="229"/>
      <c r="F82" s="230"/>
      <c r="G82" s="230"/>
      <c r="H82" s="230"/>
      <c r="I82" s="230"/>
      <c r="J82" s="230"/>
      <c r="K82" s="230"/>
      <c r="L82" s="230"/>
      <c r="M82" s="230"/>
      <c r="N82" s="218"/>
      <c r="O82" s="222"/>
    </row>
    <row r="83" spans="1:15" s="233" customFormat="1" ht="15.75" customHeight="1">
      <c r="A83" s="309"/>
      <c r="B83" s="234"/>
      <c r="D83" s="235"/>
      <c r="E83" s="310"/>
      <c r="M83" s="239" t="s">
        <v>32</v>
      </c>
    </row>
    <row r="84" spans="1:15" s="233" customFormat="1" ht="15.75" customHeight="1">
      <c r="D84" s="235"/>
      <c r="E84" s="310"/>
      <c r="M84" s="242" t="s">
        <v>33</v>
      </c>
    </row>
    <row r="85" spans="1:15" s="233" customFormat="1" ht="16.5" customHeight="1">
      <c r="B85" s="312" t="s">
        <v>1194</v>
      </c>
      <c r="D85" s="235"/>
      <c r="E85" s="310"/>
      <c r="F85" s="238"/>
      <c r="G85" s="238"/>
    </row>
    <row r="86" spans="1:15" s="243" customFormat="1" ht="15.75" customHeight="1">
      <c r="B86" s="244" t="s">
        <v>1200</v>
      </c>
      <c r="D86" s="245"/>
      <c r="F86" s="246"/>
      <c r="G86" s="313"/>
    </row>
    <row r="87" spans="1:15" s="316" customFormat="1" ht="15" customHeight="1">
      <c r="B87" s="247" t="s">
        <v>1201</v>
      </c>
      <c r="C87" s="314"/>
      <c r="D87" s="245"/>
      <c r="E87" s="315"/>
      <c r="F87" s="315"/>
      <c r="G87" s="315"/>
    </row>
    <row r="88" spans="1:15">
      <c r="B88" s="244" t="s">
        <v>34</v>
      </c>
      <c r="C88" s="256"/>
      <c r="D88" s="257"/>
      <c r="E88" s="253"/>
      <c r="F88" s="253"/>
      <c r="G88" s="253"/>
      <c r="H88" s="164"/>
      <c r="I88" s="164"/>
      <c r="J88" s="164"/>
      <c r="K88" s="164"/>
      <c r="L88" s="164"/>
      <c r="M88" s="164"/>
    </row>
    <row r="89" spans="1:15" ht="15" customHeight="1">
      <c r="B89" s="247" t="s">
        <v>1227</v>
      </c>
      <c r="E89" s="166"/>
      <c r="H89" s="164"/>
      <c r="I89" s="164"/>
      <c r="J89" s="164"/>
      <c r="K89" s="164"/>
      <c r="L89" s="164"/>
      <c r="M89" s="164"/>
    </row>
    <row r="90" spans="1:15">
      <c r="B90" s="255"/>
      <c r="C90" s="256"/>
      <c r="D90" s="257"/>
      <c r="E90" s="257"/>
      <c r="F90" s="253"/>
      <c r="G90" s="253"/>
      <c r="H90" s="253"/>
      <c r="I90" s="253"/>
      <c r="J90" s="253"/>
      <c r="K90" s="253"/>
      <c r="L90" s="253"/>
      <c r="M90" s="253"/>
    </row>
  </sheetData>
  <mergeCells count="6">
    <mergeCell ref="F9:H9"/>
    <mergeCell ref="J9:L9"/>
    <mergeCell ref="F10:H10"/>
    <mergeCell ref="J10:L10"/>
    <mergeCell ref="F7:L7"/>
    <mergeCell ref="F8:L8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65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6">
    <tabColor rgb="FF92D050"/>
  </sheetPr>
  <dimension ref="A1:P84"/>
  <sheetViews>
    <sheetView view="pageBreakPreview" topLeftCell="A29" zoomScale="91" zoomScaleNormal="120" zoomScaleSheetLayoutView="91" workbookViewId="0">
      <selection activeCell="D15" sqref="D15:D81"/>
    </sheetView>
  </sheetViews>
  <sheetFormatPr defaultColWidth="10.42578125" defaultRowHeight="14.25"/>
  <cols>
    <col min="1" max="1" width="1.85546875" style="263" customWidth="1"/>
    <col min="2" max="2" width="12.5703125" style="263" customWidth="1"/>
    <col min="3" max="3" width="5.28515625" style="263" customWidth="1"/>
    <col min="4" max="4" width="7.5703125" style="264" customWidth="1"/>
    <col min="5" max="6" width="8.28515625" style="265" customWidth="1"/>
    <col min="7" max="7" width="11.85546875" style="265" customWidth="1"/>
    <col min="8" max="8" width="0.85546875" style="265" customWidth="1"/>
    <col min="9" max="10" width="8.28515625" style="265" customWidth="1"/>
    <col min="11" max="11" width="11.85546875" style="265" customWidth="1"/>
    <col min="12" max="12" width="0.85546875" style="265" customWidth="1"/>
    <col min="13" max="14" width="8.28515625" style="265" customWidth="1"/>
    <col min="15" max="15" width="11.85546875" style="265" customWidth="1"/>
    <col min="16" max="16" width="0.7109375" style="265" customWidth="1"/>
    <col min="17" max="16384" width="10.42578125" style="263"/>
  </cols>
  <sheetData>
    <row r="1" spans="1:16" ht="8.1" customHeight="1"/>
    <row r="2" spans="1:16" ht="8.1" customHeight="1"/>
    <row r="3" spans="1:16" s="266" customFormat="1" ht="16.5" customHeight="1">
      <c r="B3" s="168" t="s">
        <v>414</v>
      </c>
      <c r="C3" s="169" t="s">
        <v>902</v>
      </c>
      <c r="D3" s="170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</row>
    <row r="4" spans="1:16" s="266" customFormat="1" ht="16.5" customHeight="1">
      <c r="B4" s="174"/>
      <c r="C4" s="169" t="s">
        <v>1276</v>
      </c>
      <c r="D4" s="170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</row>
    <row r="5" spans="1:16" s="267" customFormat="1" ht="16.5" customHeight="1">
      <c r="B5" s="174" t="s">
        <v>416</v>
      </c>
      <c r="C5" s="175" t="s">
        <v>903</v>
      </c>
      <c r="D5" s="176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</row>
    <row r="6" spans="1:16" s="267" customFormat="1" ht="16.5" customHeight="1">
      <c r="B6" s="268"/>
      <c r="C6" s="175" t="s">
        <v>1277</v>
      </c>
      <c r="D6" s="176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</row>
    <row r="7" spans="1:16" s="269" customFormat="1" ht="9.9499999999999993" customHeight="1" thickBot="1">
      <c r="B7" s="270"/>
      <c r="C7" s="270"/>
      <c r="D7" s="271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</row>
    <row r="8" spans="1:16" s="273" customFormat="1" ht="5.25" customHeight="1" thickTop="1">
      <c r="A8" s="181"/>
      <c r="B8" s="182"/>
      <c r="C8" s="183"/>
      <c r="D8" s="184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</row>
    <row r="9" spans="1:16" s="273" customFormat="1">
      <c r="A9" s="187"/>
      <c r="B9" s="187" t="s">
        <v>2</v>
      </c>
      <c r="C9" s="188"/>
      <c r="D9" s="274" t="s">
        <v>3</v>
      </c>
      <c r="E9" s="1915" t="s">
        <v>404</v>
      </c>
      <c r="F9" s="1915"/>
      <c r="G9" s="1915"/>
      <c r="H9" s="294"/>
      <c r="I9" s="1917" t="s">
        <v>405</v>
      </c>
      <c r="J9" s="1917"/>
      <c r="K9" s="1917"/>
      <c r="L9" s="293"/>
      <c r="M9" s="1917" t="s">
        <v>406</v>
      </c>
      <c r="N9" s="1917"/>
      <c r="O9" s="1917"/>
      <c r="P9" s="275"/>
    </row>
    <row r="10" spans="1:16" s="273" customFormat="1">
      <c r="A10" s="192"/>
      <c r="B10" s="192" t="s">
        <v>7</v>
      </c>
      <c r="C10" s="193"/>
      <c r="D10" s="276" t="s">
        <v>8</v>
      </c>
      <c r="E10" s="1916" t="s">
        <v>407</v>
      </c>
      <c r="F10" s="1916"/>
      <c r="G10" s="1916"/>
      <c r="H10" s="295"/>
      <c r="I10" s="1916" t="s">
        <v>408</v>
      </c>
      <c r="J10" s="1916"/>
      <c r="K10" s="1916"/>
      <c r="L10" s="295"/>
      <c r="M10" s="1918" t="s">
        <v>409</v>
      </c>
      <c r="N10" s="1918"/>
      <c r="O10" s="1918"/>
      <c r="P10" s="277"/>
    </row>
    <row r="11" spans="1:16" s="273" customFormat="1">
      <c r="A11" s="192"/>
      <c r="B11" s="192"/>
      <c r="C11" s="193"/>
      <c r="D11" s="276"/>
      <c r="E11" s="196" t="s">
        <v>65</v>
      </c>
      <c r="F11" s="196" t="s">
        <v>37</v>
      </c>
      <c r="G11" s="196" t="s">
        <v>38</v>
      </c>
      <c r="H11" s="196"/>
      <c r="I11" s="196" t="s">
        <v>65</v>
      </c>
      <c r="J11" s="196" t="s">
        <v>37</v>
      </c>
      <c r="K11" s="196" t="s">
        <v>38</v>
      </c>
      <c r="L11" s="196"/>
      <c r="M11" s="196" t="s">
        <v>65</v>
      </c>
      <c r="N11" s="196" t="s">
        <v>37</v>
      </c>
      <c r="O11" s="196" t="s">
        <v>38</v>
      </c>
      <c r="P11" s="277"/>
    </row>
    <row r="12" spans="1:16" s="273" customFormat="1">
      <c r="A12" s="192"/>
      <c r="B12" s="192"/>
      <c r="C12" s="193"/>
      <c r="D12" s="276"/>
      <c r="E12" s="195" t="s">
        <v>9</v>
      </c>
      <c r="F12" s="195" t="s">
        <v>39</v>
      </c>
      <c r="G12" s="195" t="s">
        <v>40</v>
      </c>
      <c r="H12" s="195"/>
      <c r="I12" s="195" t="s">
        <v>9</v>
      </c>
      <c r="J12" s="195" t="s">
        <v>39</v>
      </c>
      <c r="K12" s="195" t="s">
        <v>40</v>
      </c>
      <c r="L12" s="195"/>
      <c r="M12" s="195" t="s">
        <v>9</v>
      </c>
      <c r="N12" s="195" t="s">
        <v>39</v>
      </c>
      <c r="O12" s="195" t="s">
        <v>40</v>
      </c>
      <c r="P12" s="277"/>
    </row>
    <row r="13" spans="1:16" s="273" customFormat="1" ht="7.5" customHeight="1">
      <c r="A13" s="198"/>
      <c r="B13" s="198"/>
      <c r="C13" s="199"/>
      <c r="D13" s="200"/>
      <c r="E13" s="278"/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</row>
    <row r="14" spans="1:16" ht="8.1" customHeight="1">
      <c r="B14" s="279"/>
      <c r="C14" s="279"/>
      <c r="D14" s="280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</row>
    <row r="15" spans="1:16" s="202" customFormat="1" ht="12.95" customHeight="1">
      <c r="B15" s="207" t="s">
        <v>14</v>
      </c>
      <c r="C15" s="208"/>
      <c r="D15" s="209">
        <v>2021</v>
      </c>
      <c r="E15" s="210">
        <f>SUM(E19,E23,E27,E31,E35,E39,E43,E47,E51,E55,E59,E63,E67,E71,E75,E79)</f>
        <v>108</v>
      </c>
      <c r="F15" s="210">
        <f>SUM(F19,F23,F27,F31,F35,F39,F43,F47,F51,F55,F59,F63,F67,F71,F75,F79)</f>
        <v>10</v>
      </c>
      <c r="G15" s="210">
        <f>SUM(G19,G23,G27,G31,G35,G39,G43,G47,G51,G55,G59,G63,G67,G71,G75,G79)</f>
        <v>98</v>
      </c>
      <c r="H15" s="212"/>
      <c r="I15" s="210">
        <f>SUM(I19,I23,I27,I31,I35,I39,I43,I47,I51,I55,I59,I63,I67,I71,I75,I79)</f>
        <v>8382</v>
      </c>
      <c r="J15" s="210">
        <f>SUM(J19,J23,J27,J31,J35,J39,J43,J47,J51,J55,J59,J63,J67,J71,J75,J79)</f>
        <v>2342</v>
      </c>
      <c r="K15" s="210">
        <f>SUM(K19,K23,K27,K31,K35,K39,K43,K47,K51,K55,K59,K63,K67,K71,K75,K79)</f>
        <v>6040</v>
      </c>
      <c r="L15" s="212"/>
      <c r="M15" s="210">
        <f>SUM(M19,M23,M27,M31,M35,M39,M43,M47,M51,M55,M59,M63,M67,M71,M75,M79)</f>
        <v>315</v>
      </c>
      <c r="N15" s="210">
        <f>SUM(N19,N23,N27,N31,N35,N39,N43,N47,N51,N55,N59,N63,N67,N71,N75,N79)</f>
        <v>126</v>
      </c>
      <c r="O15" s="210">
        <f>SUM(O19,O23,O27,O31,O35,O39,O43,O47,O51,O55,O59,O63,O67,O71,O75,O79)</f>
        <v>189</v>
      </c>
      <c r="P15" s="211"/>
    </row>
    <row r="16" spans="1:16" s="202" customFormat="1" ht="12.95" customHeight="1">
      <c r="B16" s="207"/>
      <c r="C16" s="208"/>
      <c r="D16" s="209">
        <v>2022</v>
      </c>
      <c r="E16" s="210">
        <f t="shared" ref="E16:G17" si="0">SUM(E20,E24,E28,E32,E36,E40,E44,E48,E52,E56,E60,E64,E68,E72,E76,E80)</f>
        <v>103</v>
      </c>
      <c r="F16" s="210">
        <f t="shared" si="0"/>
        <v>8</v>
      </c>
      <c r="G16" s="210">
        <f t="shared" si="0"/>
        <v>95</v>
      </c>
      <c r="H16" s="212"/>
      <c r="I16" s="210">
        <f t="shared" ref="I16:K17" si="1">SUM(I20,I24,I28,I32,I36,I40,I44,I48,I52,I56,I60,I64,I68,I72,I76,I80)</f>
        <v>8359</v>
      </c>
      <c r="J16" s="210">
        <f t="shared" si="1"/>
        <v>2331</v>
      </c>
      <c r="K16" s="210">
        <f t="shared" si="1"/>
        <v>6028</v>
      </c>
      <c r="L16" s="212"/>
      <c r="M16" s="210">
        <f t="shared" ref="M16:O17" si="2">SUM(M20,M24,M28,M32,M36,M40,M44,M48,M52,M56,M60,M64,M68,M72,M76,M80)</f>
        <v>321</v>
      </c>
      <c r="N16" s="210">
        <f t="shared" si="2"/>
        <v>142</v>
      </c>
      <c r="O16" s="210">
        <f t="shared" si="2"/>
        <v>179</v>
      </c>
      <c r="P16" s="211"/>
    </row>
    <row r="17" spans="2:16" s="202" customFormat="1" ht="12.95" customHeight="1">
      <c r="B17" s="207"/>
      <c r="C17" s="208"/>
      <c r="D17" s="209">
        <v>2023</v>
      </c>
      <c r="E17" s="210">
        <f t="shared" si="0"/>
        <v>124</v>
      </c>
      <c r="F17" s="210">
        <f t="shared" si="0"/>
        <v>11</v>
      </c>
      <c r="G17" s="210">
        <f t="shared" si="0"/>
        <v>113</v>
      </c>
      <c r="H17" s="57"/>
      <c r="I17" s="210">
        <f t="shared" si="1"/>
        <v>8869</v>
      </c>
      <c r="J17" s="210">
        <f t="shared" si="1"/>
        <v>2435</v>
      </c>
      <c r="K17" s="210">
        <f t="shared" si="1"/>
        <v>6434</v>
      </c>
      <c r="L17" s="57"/>
      <c r="M17" s="210">
        <f t="shared" si="2"/>
        <v>339</v>
      </c>
      <c r="N17" s="210">
        <f t="shared" si="2"/>
        <v>155</v>
      </c>
      <c r="O17" s="210">
        <f t="shared" si="2"/>
        <v>184</v>
      </c>
      <c r="P17" s="211"/>
    </row>
    <row r="18" spans="2:16" s="202" customFormat="1" ht="8.1" customHeight="1">
      <c r="B18" s="207"/>
      <c r="C18" s="208"/>
      <c r="D18" s="214"/>
      <c r="E18" s="216"/>
      <c r="F18" s="125"/>
      <c r="G18" s="54"/>
      <c r="H18" s="54"/>
      <c r="I18" s="216"/>
      <c r="J18" s="55"/>
      <c r="K18" s="55"/>
      <c r="L18" s="55"/>
      <c r="M18" s="216"/>
      <c r="N18" s="54"/>
      <c r="O18" s="125"/>
      <c r="P18" s="211"/>
    </row>
    <row r="19" spans="2:16" s="202" customFormat="1" ht="12.95" customHeight="1">
      <c r="B19" s="215" t="s">
        <v>15</v>
      </c>
      <c r="C19" s="215"/>
      <c r="D19" s="214">
        <v>2021</v>
      </c>
      <c r="E19" s="216">
        <f t="shared" ref="E19:E21" si="3">SUM(F19:G19)</f>
        <v>18</v>
      </c>
      <c r="F19" s="125" t="s">
        <v>31</v>
      </c>
      <c r="G19" s="125">
        <v>18</v>
      </c>
      <c r="H19" s="125"/>
      <c r="I19" s="216">
        <f t="shared" ref="I19:I21" si="4">SUM(J19:K19)</f>
        <v>869</v>
      </c>
      <c r="J19" s="282">
        <v>251</v>
      </c>
      <c r="K19" s="282">
        <v>618</v>
      </c>
      <c r="L19" s="282"/>
      <c r="M19" s="216">
        <f t="shared" ref="M19:M21" si="5">SUM(N19:O19)</f>
        <v>13</v>
      </c>
      <c r="N19" s="125">
        <v>7</v>
      </c>
      <c r="O19" s="125">
        <v>6</v>
      </c>
      <c r="P19" s="56"/>
    </row>
    <row r="20" spans="2:16" s="202" customFormat="1" ht="12.95" customHeight="1">
      <c r="B20" s="215"/>
      <c r="C20" s="215"/>
      <c r="D20" s="214">
        <v>2022</v>
      </c>
      <c r="E20" s="216">
        <f t="shared" si="3"/>
        <v>17</v>
      </c>
      <c r="F20" s="125" t="s">
        <v>31</v>
      </c>
      <c r="G20" s="125">
        <v>17</v>
      </c>
      <c r="H20" s="125"/>
      <c r="I20" s="216">
        <f t="shared" si="4"/>
        <v>848</v>
      </c>
      <c r="J20" s="223">
        <v>246</v>
      </c>
      <c r="K20" s="223">
        <v>602</v>
      </c>
      <c r="L20" s="223"/>
      <c r="M20" s="216">
        <f t="shared" si="5"/>
        <v>13</v>
      </c>
      <c r="N20" s="125">
        <v>7</v>
      </c>
      <c r="O20" s="125">
        <v>6</v>
      </c>
      <c r="P20" s="216"/>
    </row>
    <row r="21" spans="2:16" s="202" customFormat="1" ht="12.95" customHeight="1">
      <c r="B21" s="215"/>
      <c r="C21" s="215"/>
      <c r="D21" s="214">
        <v>2023</v>
      </c>
      <c r="E21" s="216">
        <f t="shared" si="3"/>
        <v>16</v>
      </c>
      <c r="F21" s="125" t="s">
        <v>31</v>
      </c>
      <c r="G21" s="125">
        <v>16</v>
      </c>
      <c r="H21" s="125"/>
      <c r="I21" s="216">
        <f t="shared" si="4"/>
        <v>959</v>
      </c>
      <c r="J21" s="57">
        <v>257</v>
      </c>
      <c r="K21" s="57">
        <v>702</v>
      </c>
      <c r="L21" s="57"/>
      <c r="M21" s="216">
        <f t="shared" si="5"/>
        <v>13</v>
      </c>
      <c r="N21" s="125">
        <v>7</v>
      </c>
      <c r="O21" s="125">
        <v>6</v>
      </c>
      <c r="P21" s="216"/>
    </row>
    <row r="22" spans="2:16" s="202" customFormat="1" ht="8.1" customHeight="1">
      <c r="B22" s="215"/>
      <c r="C22" s="215"/>
      <c r="D22" s="214"/>
      <c r="E22" s="216"/>
      <c r="F22" s="125"/>
      <c r="G22" s="125"/>
      <c r="H22" s="125"/>
      <c r="I22" s="216"/>
      <c r="J22" s="54"/>
      <c r="K22" s="54"/>
      <c r="L22" s="54"/>
      <c r="M22" s="216"/>
      <c r="N22" s="125"/>
      <c r="O22" s="125"/>
      <c r="P22" s="216"/>
    </row>
    <row r="23" spans="2:16" s="202" customFormat="1" ht="12.95" customHeight="1">
      <c r="B23" s="215" t="s">
        <v>16</v>
      </c>
      <c r="C23" s="215"/>
      <c r="D23" s="214">
        <v>2021</v>
      </c>
      <c r="E23" s="125" t="s">
        <v>31</v>
      </c>
      <c r="F23" s="125" t="s">
        <v>31</v>
      </c>
      <c r="G23" s="125" t="s">
        <v>31</v>
      </c>
      <c r="H23" s="223"/>
      <c r="I23" s="216">
        <f t="shared" ref="I23:I25" si="6">SUM(J23:K23)</f>
        <v>46</v>
      </c>
      <c r="J23" s="223">
        <v>12</v>
      </c>
      <c r="K23" s="223">
        <v>34</v>
      </c>
      <c r="L23" s="223"/>
      <c r="M23" s="125" t="s">
        <v>31</v>
      </c>
      <c r="N23" s="125" t="s">
        <v>31</v>
      </c>
      <c r="O23" s="125" t="s">
        <v>31</v>
      </c>
      <c r="P23" s="283"/>
    </row>
    <row r="24" spans="2:16" s="202" customFormat="1" ht="12.95" customHeight="1">
      <c r="B24" s="215"/>
      <c r="C24" s="215"/>
      <c r="D24" s="214">
        <v>2022</v>
      </c>
      <c r="E24" s="125" t="s">
        <v>31</v>
      </c>
      <c r="F24" s="125" t="s">
        <v>31</v>
      </c>
      <c r="G24" s="125" t="s">
        <v>31</v>
      </c>
      <c r="H24" s="223"/>
      <c r="I24" s="216">
        <f t="shared" si="6"/>
        <v>50</v>
      </c>
      <c r="J24" s="223">
        <v>14</v>
      </c>
      <c r="K24" s="223">
        <v>36</v>
      </c>
      <c r="L24" s="223"/>
      <c r="M24" s="125" t="s">
        <v>31</v>
      </c>
      <c r="N24" s="125" t="s">
        <v>31</v>
      </c>
      <c r="O24" s="125" t="s">
        <v>31</v>
      </c>
      <c r="P24" s="216"/>
    </row>
    <row r="25" spans="2:16" s="202" customFormat="1" ht="12.95" customHeight="1">
      <c r="B25" s="215"/>
      <c r="C25" s="215"/>
      <c r="D25" s="214">
        <v>2023</v>
      </c>
      <c r="E25" s="125" t="s">
        <v>31</v>
      </c>
      <c r="F25" s="125" t="s">
        <v>31</v>
      </c>
      <c r="G25" s="125" t="s">
        <v>31</v>
      </c>
      <c r="H25" s="57"/>
      <c r="I25" s="216">
        <f t="shared" si="6"/>
        <v>73</v>
      </c>
      <c r="J25" s="57">
        <v>16</v>
      </c>
      <c r="K25" s="57">
        <v>57</v>
      </c>
      <c r="L25" s="57"/>
      <c r="M25" s="125" t="s">
        <v>31</v>
      </c>
      <c r="N25" s="125" t="s">
        <v>31</v>
      </c>
      <c r="O25" s="125" t="s">
        <v>31</v>
      </c>
      <c r="P25" s="216"/>
    </row>
    <row r="26" spans="2:16" s="202" customFormat="1" ht="8.1" customHeight="1">
      <c r="B26" s="215"/>
      <c r="C26" s="215"/>
      <c r="D26" s="214"/>
      <c r="E26" s="216"/>
      <c r="F26" s="125"/>
      <c r="G26" s="54"/>
      <c r="H26" s="54"/>
      <c r="I26" s="216"/>
      <c r="J26" s="57"/>
      <c r="K26" s="57"/>
      <c r="L26" s="57"/>
      <c r="M26" s="216"/>
      <c r="N26" s="125"/>
      <c r="O26" s="125"/>
      <c r="P26" s="216"/>
    </row>
    <row r="27" spans="2:16" s="202" customFormat="1" ht="12.95" customHeight="1">
      <c r="B27" s="215" t="s">
        <v>17</v>
      </c>
      <c r="C27" s="215"/>
      <c r="D27" s="214">
        <v>2021</v>
      </c>
      <c r="E27" s="216">
        <f t="shared" ref="E27:E28" si="7">SUM(F27:G27)</f>
        <v>6</v>
      </c>
      <c r="F27" s="125" t="s">
        <v>31</v>
      </c>
      <c r="G27" s="125">
        <v>6</v>
      </c>
      <c r="H27" s="125"/>
      <c r="I27" s="216">
        <f t="shared" ref="I27:I28" si="8">SUM(J27:K27)</f>
        <v>25</v>
      </c>
      <c r="J27" s="223">
        <v>8</v>
      </c>
      <c r="K27" s="223">
        <v>17</v>
      </c>
      <c r="L27" s="223"/>
      <c r="M27" s="125" t="s">
        <v>31</v>
      </c>
      <c r="N27" s="125" t="s">
        <v>31</v>
      </c>
      <c r="O27" s="125" t="s">
        <v>31</v>
      </c>
      <c r="P27" s="284"/>
    </row>
    <row r="28" spans="2:16" s="202" customFormat="1" ht="12.95" customHeight="1">
      <c r="B28" s="215"/>
      <c r="C28" s="215"/>
      <c r="D28" s="214">
        <v>2022</v>
      </c>
      <c r="E28" s="216">
        <f t="shared" si="7"/>
        <v>7</v>
      </c>
      <c r="F28" s="125" t="s">
        <v>31</v>
      </c>
      <c r="G28" s="125">
        <v>7</v>
      </c>
      <c r="H28" s="125"/>
      <c r="I28" s="216">
        <f t="shared" si="8"/>
        <v>24</v>
      </c>
      <c r="J28" s="223">
        <v>7</v>
      </c>
      <c r="K28" s="223">
        <v>17</v>
      </c>
      <c r="L28" s="223"/>
      <c r="M28" s="125" t="s">
        <v>31</v>
      </c>
      <c r="N28" s="125" t="s">
        <v>31</v>
      </c>
      <c r="O28" s="125" t="s">
        <v>31</v>
      </c>
      <c r="P28" s="216"/>
    </row>
    <row r="29" spans="2:16" s="202" customFormat="1" ht="12.95" customHeight="1">
      <c r="B29" s="215"/>
      <c r="C29" s="215"/>
      <c r="D29" s="214">
        <v>2023</v>
      </c>
      <c r="E29" s="216">
        <f t="shared" ref="E29" si="9">SUM(F29:G29)</f>
        <v>9</v>
      </c>
      <c r="F29" s="125" t="s">
        <v>31</v>
      </c>
      <c r="G29" s="125">
        <v>9</v>
      </c>
      <c r="H29" s="125"/>
      <c r="I29" s="216">
        <f t="shared" ref="I29" si="10">SUM(J29:K29)</f>
        <v>38</v>
      </c>
      <c r="J29" s="57">
        <v>9</v>
      </c>
      <c r="K29" s="57">
        <v>29</v>
      </c>
      <c r="L29" s="57"/>
      <c r="M29" s="125" t="s">
        <v>31</v>
      </c>
      <c r="N29" s="125" t="s">
        <v>31</v>
      </c>
      <c r="O29" s="125" t="s">
        <v>31</v>
      </c>
      <c r="P29" s="216"/>
    </row>
    <row r="30" spans="2:16" s="202" customFormat="1" ht="8.1" customHeight="1">
      <c r="B30" s="215"/>
      <c r="C30" s="215"/>
      <c r="D30" s="214"/>
      <c r="E30" s="216"/>
      <c r="F30" s="125"/>
      <c r="G30" s="125"/>
      <c r="H30" s="125"/>
      <c r="I30" s="216"/>
      <c r="J30" s="57"/>
      <c r="K30" s="57"/>
      <c r="L30" s="57"/>
      <c r="M30" s="216"/>
      <c r="N30" s="125"/>
      <c r="O30" s="125"/>
      <c r="P30" s="216"/>
    </row>
    <row r="31" spans="2:16" s="202" customFormat="1" ht="12.95" customHeight="1">
      <c r="B31" s="215" t="s">
        <v>18</v>
      </c>
      <c r="C31" s="221"/>
      <c r="D31" s="214">
        <v>2021</v>
      </c>
      <c r="E31" s="125" t="s">
        <v>31</v>
      </c>
      <c r="F31" s="125" t="s">
        <v>31</v>
      </c>
      <c r="G31" s="125" t="s">
        <v>31</v>
      </c>
      <c r="H31" s="125"/>
      <c r="I31" s="216">
        <f t="shared" ref="I31:I33" si="11">SUM(J31:K31)</f>
        <v>68</v>
      </c>
      <c r="J31" s="223">
        <v>15</v>
      </c>
      <c r="K31" s="223">
        <v>53</v>
      </c>
      <c r="L31" s="223"/>
      <c r="M31" s="125" t="s">
        <v>31</v>
      </c>
      <c r="N31" s="125" t="s">
        <v>31</v>
      </c>
      <c r="O31" s="125" t="s">
        <v>31</v>
      </c>
      <c r="P31" s="216"/>
    </row>
    <row r="32" spans="2:16" s="202" customFormat="1" ht="12.95" customHeight="1">
      <c r="B32" s="215"/>
      <c r="C32" s="221"/>
      <c r="D32" s="214">
        <v>2022</v>
      </c>
      <c r="E32" s="125" t="s">
        <v>31</v>
      </c>
      <c r="F32" s="125" t="s">
        <v>31</v>
      </c>
      <c r="G32" s="125" t="s">
        <v>31</v>
      </c>
      <c r="H32" s="125"/>
      <c r="I32" s="216">
        <f t="shared" si="11"/>
        <v>77</v>
      </c>
      <c r="J32" s="223">
        <v>20</v>
      </c>
      <c r="K32" s="223">
        <v>57</v>
      </c>
      <c r="L32" s="223"/>
      <c r="M32" s="125" t="s">
        <v>31</v>
      </c>
      <c r="N32" s="125" t="s">
        <v>31</v>
      </c>
      <c r="O32" s="125" t="s">
        <v>31</v>
      </c>
      <c r="P32" s="216"/>
    </row>
    <row r="33" spans="2:16" s="202" customFormat="1" ht="12.95" customHeight="1">
      <c r="B33" s="215"/>
      <c r="C33" s="221"/>
      <c r="D33" s="214">
        <v>2023</v>
      </c>
      <c r="E33" s="125" t="s">
        <v>31</v>
      </c>
      <c r="F33" s="125" t="s">
        <v>31</v>
      </c>
      <c r="G33" s="125" t="s">
        <v>31</v>
      </c>
      <c r="H33" s="125"/>
      <c r="I33" s="216">
        <f t="shared" si="11"/>
        <v>95</v>
      </c>
      <c r="J33" s="57">
        <v>23</v>
      </c>
      <c r="K33" s="57">
        <v>72</v>
      </c>
      <c r="L33" s="57"/>
      <c r="M33" s="125" t="s">
        <v>31</v>
      </c>
      <c r="N33" s="125" t="s">
        <v>31</v>
      </c>
      <c r="O33" s="125" t="s">
        <v>31</v>
      </c>
      <c r="P33" s="216"/>
    </row>
    <row r="34" spans="2:16" s="202" customFormat="1" ht="8.1" customHeight="1">
      <c r="B34" s="215"/>
      <c r="C34" s="221"/>
      <c r="D34" s="214"/>
      <c r="E34" s="216"/>
      <c r="F34" s="125"/>
      <c r="G34" s="125"/>
      <c r="H34" s="125"/>
      <c r="I34" s="216"/>
      <c r="J34" s="57"/>
      <c r="K34" s="57"/>
      <c r="L34" s="57"/>
      <c r="M34" s="216"/>
      <c r="N34" s="125"/>
      <c r="O34" s="125"/>
      <c r="P34" s="216"/>
    </row>
    <row r="35" spans="2:16" s="202" customFormat="1" ht="12.95" customHeight="1">
      <c r="B35" s="215" t="s">
        <v>19</v>
      </c>
      <c r="C35" s="203"/>
      <c r="D35" s="214">
        <v>2021</v>
      </c>
      <c r="E35" s="125" t="s">
        <v>31</v>
      </c>
      <c r="F35" s="125" t="s">
        <v>31</v>
      </c>
      <c r="G35" s="125" t="s">
        <v>31</v>
      </c>
      <c r="H35" s="125"/>
      <c r="I35" s="216">
        <f t="shared" ref="I35:I37" si="12">SUM(J35:K35)</f>
        <v>254</v>
      </c>
      <c r="J35" s="223">
        <v>80</v>
      </c>
      <c r="K35" s="223">
        <v>174</v>
      </c>
      <c r="L35" s="223"/>
      <c r="M35" s="125" t="s">
        <v>31</v>
      </c>
      <c r="N35" s="125" t="s">
        <v>31</v>
      </c>
      <c r="O35" s="125" t="s">
        <v>31</v>
      </c>
      <c r="P35" s="216"/>
    </row>
    <row r="36" spans="2:16" s="202" customFormat="1" ht="12.95" customHeight="1">
      <c r="B36" s="215"/>
      <c r="C36" s="203"/>
      <c r="D36" s="214">
        <v>2022</v>
      </c>
      <c r="E36" s="125" t="s">
        <v>31</v>
      </c>
      <c r="F36" s="125" t="s">
        <v>31</v>
      </c>
      <c r="G36" s="125" t="s">
        <v>31</v>
      </c>
      <c r="H36" s="125"/>
      <c r="I36" s="216">
        <f t="shared" si="12"/>
        <v>252</v>
      </c>
      <c r="J36" s="223">
        <v>80</v>
      </c>
      <c r="K36" s="223">
        <v>172</v>
      </c>
      <c r="L36" s="223"/>
      <c r="M36" s="125" t="s">
        <v>31</v>
      </c>
      <c r="N36" s="125" t="s">
        <v>31</v>
      </c>
      <c r="O36" s="125" t="s">
        <v>31</v>
      </c>
      <c r="P36" s="216"/>
    </row>
    <row r="37" spans="2:16" s="202" customFormat="1" ht="12.95" customHeight="1">
      <c r="B37" s="215"/>
      <c r="C37" s="203"/>
      <c r="D37" s="214">
        <v>2023</v>
      </c>
      <c r="E37" s="125" t="s">
        <v>31</v>
      </c>
      <c r="F37" s="125" t="s">
        <v>31</v>
      </c>
      <c r="G37" s="125" t="s">
        <v>31</v>
      </c>
      <c r="H37" s="125"/>
      <c r="I37" s="216">
        <f t="shared" si="12"/>
        <v>267</v>
      </c>
      <c r="J37" s="57">
        <v>83</v>
      </c>
      <c r="K37" s="57">
        <v>184</v>
      </c>
      <c r="L37" s="57"/>
      <c r="M37" s="125" t="s">
        <v>31</v>
      </c>
      <c r="N37" s="125" t="s">
        <v>31</v>
      </c>
      <c r="O37" s="125" t="s">
        <v>31</v>
      </c>
      <c r="P37" s="216"/>
    </row>
    <row r="38" spans="2:16" s="202" customFormat="1" ht="8.1" customHeight="1">
      <c r="B38" s="215"/>
      <c r="C38" s="203"/>
      <c r="D38" s="214"/>
      <c r="E38" s="216"/>
      <c r="F38" s="220"/>
      <c r="G38" s="220"/>
      <c r="H38" s="220"/>
      <c r="I38" s="216"/>
      <c r="J38" s="57"/>
      <c r="K38" s="57"/>
      <c r="L38" s="57"/>
      <c r="M38" s="216"/>
      <c r="N38" s="285"/>
      <c r="O38" s="285"/>
      <c r="P38" s="216"/>
    </row>
    <row r="39" spans="2:16" s="202" customFormat="1" ht="12.95" customHeight="1">
      <c r="B39" s="215" t="s">
        <v>20</v>
      </c>
      <c r="C39" s="203"/>
      <c r="D39" s="214">
        <v>2021</v>
      </c>
      <c r="E39" s="125" t="s">
        <v>31</v>
      </c>
      <c r="F39" s="125" t="s">
        <v>31</v>
      </c>
      <c r="G39" s="125" t="s">
        <v>31</v>
      </c>
      <c r="H39" s="223"/>
      <c r="I39" s="216">
        <f t="shared" ref="I39:I40" si="13">SUM(J39:K39)</f>
        <v>70</v>
      </c>
      <c r="J39" s="223">
        <v>18</v>
      </c>
      <c r="K39" s="223">
        <v>52</v>
      </c>
      <c r="L39" s="223"/>
      <c r="M39" s="125" t="s">
        <v>31</v>
      </c>
      <c r="N39" s="125" t="s">
        <v>31</v>
      </c>
      <c r="O39" s="125" t="s">
        <v>31</v>
      </c>
      <c r="P39" s="216"/>
    </row>
    <row r="40" spans="2:16" s="202" customFormat="1" ht="12.95" customHeight="1">
      <c r="B40" s="215"/>
      <c r="C40" s="203"/>
      <c r="D40" s="214">
        <v>2022</v>
      </c>
      <c r="E40" s="125" t="s">
        <v>31</v>
      </c>
      <c r="F40" s="125" t="s">
        <v>31</v>
      </c>
      <c r="G40" s="125" t="s">
        <v>31</v>
      </c>
      <c r="H40" s="223"/>
      <c r="I40" s="216">
        <f t="shared" si="13"/>
        <v>76</v>
      </c>
      <c r="J40" s="223">
        <v>26</v>
      </c>
      <c r="K40" s="223">
        <v>50</v>
      </c>
      <c r="L40" s="223"/>
      <c r="M40" s="125" t="s">
        <v>31</v>
      </c>
      <c r="N40" s="125" t="s">
        <v>31</v>
      </c>
      <c r="O40" s="125" t="s">
        <v>31</v>
      </c>
      <c r="P40" s="216"/>
    </row>
    <row r="41" spans="2:16" s="202" customFormat="1" ht="12.95" customHeight="1">
      <c r="B41" s="215"/>
      <c r="C41" s="203"/>
      <c r="D41" s="214">
        <v>2023</v>
      </c>
      <c r="E41" s="125" t="s">
        <v>31</v>
      </c>
      <c r="F41" s="125" t="s">
        <v>31</v>
      </c>
      <c r="G41" s="125" t="s">
        <v>31</v>
      </c>
      <c r="H41" s="57"/>
      <c r="I41" s="216">
        <f t="shared" ref="I41" si="14">SUM(J41:K41)</f>
        <v>83</v>
      </c>
      <c r="J41" s="57">
        <v>30</v>
      </c>
      <c r="K41" s="57">
        <v>53</v>
      </c>
      <c r="L41" s="57"/>
      <c r="M41" s="125" t="s">
        <v>31</v>
      </c>
      <c r="N41" s="125" t="s">
        <v>31</v>
      </c>
      <c r="O41" s="125" t="s">
        <v>31</v>
      </c>
      <c r="P41" s="216"/>
    </row>
    <row r="42" spans="2:16" s="202" customFormat="1" ht="8.1" customHeight="1">
      <c r="B42" s="215"/>
      <c r="C42" s="203"/>
      <c r="D42" s="214"/>
      <c r="E42" s="216"/>
      <c r="F42" s="57"/>
      <c r="G42" s="57"/>
      <c r="H42" s="57"/>
      <c r="I42" s="216"/>
      <c r="J42" s="57"/>
      <c r="K42" s="57"/>
      <c r="L42" s="57"/>
      <c r="M42" s="216"/>
      <c r="N42" s="54"/>
      <c r="O42" s="54"/>
      <c r="P42" s="216"/>
    </row>
    <row r="43" spans="2:16" s="202" customFormat="1" ht="12.95" customHeight="1">
      <c r="B43" s="215" t="s">
        <v>21</v>
      </c>
      <c r="C43" s="203"/>
      <c r="D43" s="214">
        <v>2021</v>
      </c>
      <c r="E43" s="216">
        <f t="shared" ref="E43:E45" si="15">SUM(F43:G43)</f>
        <v>45</v>
      </c>
      <c r="F43" s="223">
        <v>7</v>
      </c>
      <c r="G43" s="223">
        <v>38</v>
      </c>
      <c r="H43" s="223"/>
      <c r="I43" s="216">
        <f t="shared" ref="I43:I45" si="16">SUM(J43:K43)</f>
        <v>580</v>
      </c>
      <c r="J43" s="223">
        <v>192</v>
      </c>
      <c r="K43" s="223">
        <v>388</v>
      </c>
      <c r="L43" s="223"/>
      <c r="M43" s="216">
        <f t="shared" ref="M43:M45" si="17">SUM(N43:O43)</f>
        <v>20</v>
      </c>
      <c r="N43" s="125">
        <v>8</v>
      </c>
      <c r="O43" s="125">
        <v>12</v>
      </c>
      <c r="P43" s="216"/>
    </row>
    <row r="44" spans="2:16" s="202" customFormat="1" ht="12.95" customHeight="1">
      <c r="B44" s="215"/>
      <c r="C44" s="203"/>
      <c r="D44" s="214">
        <v>2022</v>
      </c>
      <c r="E44" s="216">
        <f t="shared" si="15"/>
        <v>42</v>
      </c>
      <c r="F44" s="223">
        <v>7</v>
      </c>
      <c r="G44" s="223">
        <v>35</v>
      </c>
      <c r="H44" s="223"/>
      <c r="I44" s="216">
        <f t="shared" si="16"/>
        <v>536</v>
      </c>
      <c r="J44" s="223">
        <v>172</v>
      </c>
      <c r="K44" s="223">
        <v>364</v>
      </c>
      <c r="L44" s="223"/>
      <c r="M44" s="216">
        <f t="shared" si="17"/>
        <v>11</v>
      </c>
      <c r="N44" s="125">
        <v>5</v>
      </c>
      <c r="O44" s="125">
        <v>6</v>
      </c>
      <c r="P44" s="216"/>
    </row>
    <row r="45" spans="2:16" s="202" customFormat="1" ht="12.95" customHeight="1">
      <c r="B45" s="215"/>
      <c r="C45" s="203"/>
      <c r="D45" s="214">
        <v>2023</v>
      </c>
      <c r="E45" s="216">
        <f t="shared" si="15"/>
        <v>46</v>
      </c>
      <c r="F45" s="57">
        <v>7</v>
      </c>
      <c r="G45" s="57">
        <v>39</v>
      </c>
      <c r="H45" s="57"/>
      <c r="I45" s="216">
        <f t="shared" si="16"/>
        <v>606</v>
      </c>
      <c r="J45" s="57">
        <v>200</v>
      </c>
      <c r="K45" s="57">
        <v>406</v>
      </c>
      <c r="L45" s="57"/>
      <c r="M45" s="216">
        <f t="shared" si="17"/>
        <v>19</v>
      </c>
      <c r="N45" s="125">
        <v>11</v>
      </c>
      <c r="O45" s="125">
        <v>8</v>
      </c>
      <c r="P45" s="216"/>
    </row>
    <row r="46" spans="2:16" s="202" customFormat="1" ht="8.1" customHeight="1">
      <c r="B46" s="215"/>
      <c r="C46" s="203"/>
      <c r="D46" s="214"/>
      <c r="E46" s="216"/>
      <c r="F46" s="54"/>
      <c r="G46" s="54"/>
      <c r="H46" s="54"/>
      <c r="I46" s="216"/>
      <c r="J46" s="54"/>
      <c r="K46" s="54"/>
      <c r="L46" s="54"/>
      <c r="M46" s="216"/>
      <c r="N46" s="125"/>
      <c r="O46" s="125"/>
      <c r="P46" s="216"/>
    </row>
    <row r="47" spans="2:16" s="202" customFormat="1" ht="12.95" customHeight="1">
      <c r="B47" s="215" t="s">
        <v>22</v>
      </c>
      <c r="C47" s="203"/>
      <c r="D47" s="214">
        <v>2021</v>
      </c>
      <c r="E47" s="216">
        <f t="shared" ref="E47:E49" si="18">SUM(F47:G47)</f>
        <v>25</v>
      </c>
      <c r="F47" s="125">
        <v>3</v>
      </c>
      <c r="G47" s="125">
        <v>22</v>
      </c>
      <c r="H47" s="125"/>
      <c r="I47" s="216">
        <f t="shared" ref="I47:I49" si="19">SUM(J47:K47)</f>
        <v>234</v>
      </c>
      <c r="J47" s="125">
        <v>56</v>
      </c>
      <c r="K47" s="125">
        <v>178</v>
      </c>
      <c r="L47" s="125"/>
      <c r="M47" s="125" t="s">
        <v>31</v>
      </c>
      <c r="N47" s="125" t="s">
        <v>31</v>
      </c>
      <c r="O47" s="125" t="s">
        <v>31</v>
      </c>
      <c r="P47" s="216"/>
    </row>
    <row r="48" spans="2:16" s="202" customFormat="1" ht="12.95" customHeight="1">
      <c r="B48" s="215"/>
      <c r="C48" s="203"/>
      <c r="D48" s="214">
        <v>2022</v>
      </c>
      <c r="E48" s="216">
        <f t="shared" si="18"/>
        <v>23</v>
      </c>
      <c r="F48" s="125">
        <v>1</v>
      </c>
      <c r="G48" s="125">
        <v>22</v>
      </c>
      <c r="H48" s="125"/>
      <c r="I48" s="216">
        <f t="shared" si="19"/>
        <v>227</v>
      </c>
      <c r="J48" s="125">
        <v>53</v>
      </c>
      <c r="K48" s="125">
        <v>174</v>
      </c>
      <c r="L48" s="125"/>
      <c r="M48" s="125" t="s">
        <v>31</v>
      </c>
      <c r="N48" s="125" t="s">
        <v>31</v>
      </c>
      <c r="O48" s="125" t="s">
        <v>31</v>
      </c>
      <c r="P48" s="56"/>
    </row>
    <row r="49" spans="2:16" s="202" customFormat="1" ht="12.95" customHeight="1">
      <c r="B49" s="215"/>
      <c r="C49" s="203"/>
      <c r="D49" s="214">
        <v>2023</v>
      </c>
      <c r="E49" s="216">
        <f t="shared" si="18"/>
        <v>24</v>
      </c>
      <c r="F49" s="125">
        <v>1</v>
      </c>
      <c r="G49" s="125">
        <v>23</v>
      </c>
      <c r="H49" s="125"/>
      <c r="I49" s="216">
        <f t="shared" si="19"/>
        <v>221</v>
      </c>
      <c r="J49" s="125">
        <v>51</v>
      </c>
      <c r="K49" s="125">
        <v>170</v>
      </c>
      <c r="L49" s="125"/>
      <c r="M49" s="125" t="s">
        <v>31</v>
      </c>
      <c r="N49" s="125" t="s">
        <v>31</v>
      </c>
      <c r="O49" s="125" t="s">
        <v>31</v>
      </c>
      <c r="P49" s="56"/>
    </row>
    <row r="50" spans="2:16" s="202" customFormat="1" ht="8.1" customHeight="1">
      <c r="B50" s="215"/>
      <c r="C50" s="203"/>
      <c r="D50" s="214"/>
      <c r="E50" s="216"/>
      <c r="F50" s="125"/>
      <c r="G50" s="125"/>
      <c r="H50" s="125"/>
      <c r="I50" s="216"/>
      <c r="J50" s="220"/>
      <c r="K50" s="220"/>
      <c r="L50" s="220"/>
      <c r="M50" s="216"/>
      <c r="N50" s="285"/>
      <c r="O50" s="285"/>
      <c r="P50" s="56"/>
    </row>
    <row r="51" spans="2:16" s="202" customFormat="1" ht="12.95" customHeight="1">
      <c r="B51" s="215" t="s">
        <v>23</v>
      </c>
      <c r="C51" s="221"/>
      <c r="D51" s="214">
        <v>2021</v>
      </c>
      <c r="E51" s="125" t="s">
        <v>31</v>
      </c>
      <c r="F51" s="125" t="s">
        <v>31</v>
      </c>
      <c r="G51" s="125" t="s">
        <v>31</v>
      </c>
      <c r="H51" s="125"/>
      <c r="I51" s="125" t="s">
        <v>31</v>
      </c>
      <c r="J51" s="125" t="s">
        <v>31</v>
      </c>
      <c r="K51" s="125" t="s">
        <v>31</v>
      </c>
      <c r="L51" s="223"/>
      <c r="M51" s="125" t="s">
        <v>31</v>
      </c>
      <c r="N51" s="125" t="s">
        <v>31</v>
      </c>
      <c r="O51" s="125" t="s">
        <v>31</v>
      </c>
      <c r="P51" s="56"/>
    </row>
    <row r="52" spans="2:16" s="202" customFormat="1" ht="12.95" customHeight="1">
      <c r="B52" s="215"/>
      <c r="C52" s="221"/>
      <c r="D52" s="214">
        <v>2022</v>
      </c>
      <c r="E52" s="125" t="s">
        <v>31</v>
      </c>
      <c r="F52" s="125" t="s">
        <v>31</v>
      </c>
      <c r="G52" s="125" t="s">
        <v>31</v>
      </c>
      <c r="H52" s="125"/>
      <c r="I52" s="125" t="s">
        <v>31</v>
      </c>
      <c r="J52" s="125" t="s">
        <v>31</v>
      </c>
      <c r="K52" s="125" t="s">
        <v>31</v>
      </c>
      <c r="L52" s="223"/>
      <c r="M52" s="125" t="s">
        <v>31</v>
      </c>
      <c r="N52" s="125" t="s">
        <v>31</v>
      </c>
      <c r="O52" s="125" t="s">
        <v>31</v>
      </c>
      <c r="P52" s="56"/>
    </row>
    <row r="53" spans="2:16" s="202" customFormat="1" ht="12.95" customHeight="1">
      <c r="B53" s="215"/>
      <c r="C53" s="221"/>
      <c r="D53" s="214">
        <v>2023</v>
      </c>
      <c r="E53" s="125" t="s">
        <v>31</v>
      </c>
      <c r="F53" s="125" t="s">
        <v>31</v>
      </c>
      <c r="G53" s="125" t="s">
        <v>31</v>
      </c>
      <c r="H53" s="125"/>
      <c r="I53" s="125" t="s">
        <v>31</v>
      </c>
      <c r="J53" s="125" t="s">
        <v>31</v>
      </c>
      <c r="K53" s="125" t="s">
        <v>31</v>
      </c>
      <c r="L53" s="57"/>
      <c r="M53" s="125" t="s">
        <v>31</v>
      </c>
      <c r="N53" s="125" t="s">
        <v>31</v>
      </c>
      <c r="O53" s="125" t="s">
        <v>31</v>
      </c>
      <c r="P53" s="56"/>
    </row>
    <row r="54" spans="2:16" s="202" customFormat="1" ht="8.1" customHeight="1">
      <c r="B54" s="215"/>
      <c r="C54" s="221"/>
      <c r="D54" s="214"/>
      <c r="E54" s="216"/>
      <c r="F54" s="125"/>
      <c r="G54" s="125"/>
      <c r="H54" s="125"/>
      <c r="I54" s="216"/>
      <c r="J54" s="57"/>
      <c r="K54" s="57"/>
      <c r="L54" s="57"/>
      <c r="M54" s="216"/>
      <c r="N54" s="54"/>
      <c r="O54" s="54"/>
      <c r="P54" s="56"/>
    </row>
    <row r="55" spans="2:16" s="202" customFormat="1" ht="12.95" customHeight="1">
      <c r="B55" s="215" t="s">
        <v>24</v>
      </c>
      <c r="C55" s="203"/>
      <c r="D55" s="214">
        <v>2021</v>
      </c>
      <c r="E55" s="125" t="s">
        <v>31</v>
      </c>
      <c r="F55" s="125" t="s">
        <v>31</v>
      </c>
      <c r="G55" s="125" t="s">
        <v>31</v>
      </c>
      <c r="H55" s="125"/>
      <c r="I55" s="216">
        <f t="shared" ref="I55:I57" si="20">SUM(J55:K55)</f>
        <v>3685</v>
      </c>
      <c r="J55" s="223">
        <v>1034</v>
      </c>
      <c r="K55" s="223">
        <v>2651</v>
      </c>
      <c r="L55" s="223"/>
      <c r="M55" s="216">
        <f t="shared" ref="M55:M57" si="21">SUM(N55:O55)</f>
        <v>144</v>
      </c>
      <c r="N55" s="125">
        <v>49</v>
      </c>
      <c r="O55" s="125">
        <v>95</v>
      </c>
      <c r="P55" s="56"/>
    </row>
    <row r="56" spans="2:16" s="202" customFormat="1" ht="12.95" customHeight="1">
      <c r="B56" s="215"/>
      <c r="C56" s="203"/>
      <c r="D56" s="214">
        <v>2022</v>
      </c>
      <c r="E56" s="125" t="s">
        <v>31</v>
      </c>
      <c r="F56" s="125" t="s">
        <v>31</v>
      </c>
      <c r="G56" s="125" t="s">
        <v>31</v>
      </c>
      <c r="H56" s="125"/>
      <c r="I56" s="216">
        <f t="shared" si="20"/>
        <v>3742</v>
      </c>
      <c r="J56" s="223">
        <v>1044</v>
      </c>
      <c r="K56" s="223">
        <v>2698</v>
      </c>
      <c r="L56" s="223"/>
      <c r="M56" s="216">
        <f t="shared" si="21"/>
        <v>138</v>
      </c>
      <c r="N56" s="125">
        <v>51</v>
      </c>
      <c r="O56" s="125">
        <v>87</v>
      </c>
      <c r="P56" s="216"/>
    </row>
    <row r="57" spans="2:16" s="202" customFormat="1" ht="12.95" customHeight="1">
      <c r="B57" s="215"/>
      <c r="C57" s="203"/>
      <c r="D57" s="214">
        <v>2023</v>
      </c>
      <c r="E57" s="216">
        <f t="shared" ref="E57" si="22">SUM(F57:G57)</f>
        <v>15</v>
      </c>
      <c r="F57" s="125">
        <v>3</v>
      </c>
      <c r="G57" s="125">
        <v>12</v>
      </c>
      <c r="H57" s="125"/>
      <c r="I57" s="216">
        <f t="shared" si="20"/>
        <v>3833</v>
      </c>
      <c r="J57" s="57">
        <v>1066</v>
      </c>
      <c r="K57" s="57">
        <v>2767</v>
      </c>
      <c r="L57" s="57"/>
      <c r="M57" s="216">
        <f t="shared" si="21"/>
        <v>140</v>
      </c>
      <c r="N57" s="125">
        <v>53</v>
      </c>
      <c r="O57" s="125">
        <v>87</v>
      </c>
      <c r="P57" s="216"/>
    </row>
    <row r="58" spans="2:16" s="202" customFormat="1" ht="8.1" customHeight="1">
      <c r="B58" s="215"/>
      <c r="C58" s="203"/>
      <c r="D58" s="214"/>
      <c r="E58" s="216"/>
      <c r="F58" s="125"/>
      <c r="G58" s="125"/>
      <c r="H58" s="125"/>
      <c r="I58" s="216"/>
      <c r="J58" s="57"/>
      <c r="K58" s="57"/>
      <c r="L58" s="57"/>
      <c r="M58" s="216"/>
      <c r="N58" s="285"/>
      <c r="O58" s="285"/>
      <c r="P58" s="216"/>
    </row>
    <row r="59" spans="2:16" s="202" customFormat="1" ht="12.95" customHeight="1">
      <c r="B59" s="215" t="s">
        <v>25</v>
      </c>
      <c r="C59" s="203"/>
      <c r="D59" s="214">
        <v>2021</v>
      </c>
      <c r="E59" s="125" t="s">
        <v>31</v>
      </c>
      <c r="F59" s="125" t="s">
        <v>31</v>
      </c>
      <c r="G59" s="125" t="s">
        <v>31</v>
      </c>
      <c r="H59" s="125"/>
      <c r="I59" s="216">
        <f t="shared" ref="I59:I61" si="23">SUM(J59:K59)</f>
        <v>29</v>
      </c>
      <c r="J59" s="223">
        <v>1</v>
      </c>
      <c r="K59" s="223">
        <v>28</v>
      </c>
      <c r="L59" s="223"/>
      <c r="M59" s="125" t="s">
        <v>31</v>
      </c>
      <c r="N59" s="125" t="s">
        <v>31</v>
      </c>
      <c r="O59" s="125" t="s">
        <v>31</v>
      </c>
      <c r="P59" s="216"/>
    </row>
    <row r="60" spans="2:16" s="202" customFormat="1" ht="12.95" customHeight="1">
      <c r="B60" s="215"/>
      <c r="C60" s="203"/>
      <c r="D60" s="214">
        <v>2022</v>
      </c>
      <c r="E60" s="125" t="s">
        <v>31</v>
      </c>
      <c r="F60" s="125" t="s">
        <v>31</v>
      </c>
      <c r="G60" s="125" t="s">
        <v>31</v>
      </c>
      <c r="H60" s="125"/>
      <c r="I60" s="216">
        <f t="shared" si="23"/>
        <v>27</v>
      </c>
      <c r="J60" s="223">
        <v>1</v>
      </c>
      <c r="K60" s="223">
        <v>26</v>
      </c>
      <c r="L60" s="223"/>
      <c r="M60" s="125" t="s">
        <v>31</v>
      </c>
      <c r="N60" s="125" t="s">
        <v>31</v>
      </c>
      <c r="O60" s="125" t="s">
        <v>31</v>
      </c>
      <c r="P60" s="216"/>
    </row>
    <row r="61" spans="2:16" s="202" customFormat="1" ht="12.95" customHeight="1">
      <c r="B61" s="215"/>
      <c r="C61" s="203"/>
      <c r="D61" s="214">
        <v>2023</v>
      </c>
      <c r="E61" s="125" t="s">
        <v>31</v>
      </c>
      <c r="F61" s="125" t="s">
        <v>31</v>
      </c>
      <c r="G61" s="125" t="s">
        <v>31</v>
      </c>
      <c r="H61" s="125"/>
      <c r="I61" s="216">
        <f t="shared" si="23"/>
        <v>20</v>
      </c>
      <c r="J61" s="57">
        <v>1</v>
      </c>
      <c r="K61" s="57">
        <v>19</v>
      </c>
      <c r="L61" s="57"/>
      <c r="M61" s="125" t="s">
        <v>31</v>
      </c>
      <c r="N61" s="125" t="s">
        <v>31</v>
      </c>
      <c r="O61" s="125" t="s">
        <v>31</v>
      </c>
      <c r="P61" s="216"/>
    </row>
    <row r="62" spans="2:16" s="202" customFormat="1" ht="8.1" customHeight="1">
      <c r="B62" s="215"/>
      <c r="C62" s="203"/>
      <c r="D62" s="214"/>
      <c r="E62" s="216"/>
      <c r="F62" s="220"/>
      <c r="G62" s="220"/>
      <c r="H62" s="220"/>
      <c r="I62" s="216"/>
      <c r="J62" s="57"/>
      <c r="K62" s="57"/>
      <c r="L62" s="57"/>
      <c r="M62" s="216"/>
      <c r="N62" s="54"/>
      <c r="O62" s="54"/>
      <c r="P62" s="216"/>
    </row>
    <row r="63" spans="2:16" s="202" customFormat="1" ht="12.95" customHeight="1">
      <c r="B63" s="215" t="s">
        <v>26</v>
      </c>
      <c r="C63" s="203"/>
      <c r="D63" s="214">
        <v>2021</v>
      </c>
      <c r="E63" s="125" t="s">
        <v>31</v>
      </c>
      <c r="F63" s="125" t="s">
        <v>31</v>
      </c>
      <c r="G63" s="125" t="s">
        <v>31</v>
      </c>
      <c r="H63" s="223"/>
      <c r="I63" s="216">
        <f t="shared" ref="I63:I65" si="24">SUM(J63:K63)</f>
        <v>104</v>
      </c>
      <c r="J63" s="223">
        <v>30</v>
      </c>
      <c r="K63" s="223">
        <v>74</v>
      </c>
      <c r="L63" s="223"/>
      <c r="M63" s="216">
        <f t="shared" ref="M63:M65" si="25">SUM(N63:O63)</f>
        <v>29</v>
      </c>
      <c r="N63" s="125">
        <v>19</v>
      </c>
      <c r="O63" s="125">
        <v>10</v>
      </c>
      <c r="P63" s="216"/>
    </row>
    <row r="64" spans="2:16" s="202" customFormat="1" ht="12.95" customHeight="1">
      <c r="B64" s="215"/>
      <c r="C64" s="203"/>
      <c r="D64" s="214">
        <v>2022</v>
      </c>
      <c r="E64" s="125" t="s">
        <v>31</v>
      </c>
      <c r="F64" s="125" t="s">
        <v>31</v>
      </c>
      <c r="G64" s="125" t="s">
        <v>31</v>
      </c>
      <c r="H64" s="223"/>
      <c r="I64" s="216">
        <f t="shared" si="24"/>
        <v>89</v>
      </c>
      <c r="J64" s="223">
        <v>23</v>
      </c>
      <c r="K64" s="223">
        <v>66</v>
      </c>
      <c r="L64" s="223"/>
      <c r="M64" s="216">
        <f t="shared" si="25"/>
        <v>54</v>
      </c>
      <c r="N64" s="125">
        <v>37</v>
      </c>
      <c r="O64" s="125">
        <v>17</v>
      </c>
      <c r="P64" s="216"/>
    </row>
    <row r="65" spans="2:16" s="202" customFormat="1" ht="12.95" customHeight="1">
      <c r="B65" s="215"/>
      <c r="C65" s="203"/>
      <c r="D65" s="214">
        <v>2023</v>
      </c>
      <c r="E65" s="125" t="s">
        <v>31</v>
      </c>
      <c r="F65" s="125" t="s">
        <v>31</v>
      </c>
      <c r="G65" s="125" t="s">
        <v>31</v>
      </c>
      <c r="H65" s="57"/>
      <c r="I65" s="216">
        <f t="shared" si="24"/>
        <v>91</v>
      </c>
      <c r="J65" s="57">
        <v>25</v>
      </c>
      <c r="K65" s="57">
        <v>66</v>
      </c>
      <c r="L65" s="57"/>
      <c r="M65" s="216">
        <f t="shared" si="25"/>
        <v>65</v>
      </c>
      <c r="N65" s="125">
        <v>44</v>
      </c>
      <c r="O65" s="125">
        <v>21</v>
      </c>
      <c r="P65" s="216"/>
    </row>
    <row r="66" spans="2:16" s="202" customFormat="1" ht="8.1" customHeight="1">
      <c r="B66" s="215"/>
      <c r="C66" s="203"/>
      <c r="D66" s="214"/>
      <c r="E66" s="216"/>
      <c r="F66" s="220"/>
      <c r="G66" s="57"/>
      <c r="H66" s="57"/>
      <c r="I66" s="216"/>
      <c r="J66" s="57"/>
      <c r="K66" s="57"/>
      <c r="L66" s="57"/>
      <c r="M66" s="216"/>
      <c r="N66" s="286"/>
      <c r="O66" s="286"/>
      <c r="P66" s="216"/>
    </row>
    <row r="67" spans="2:16" s="202" customFormat="1" ht="12.95" customHeight="1">
      <c r="B67" s="215" t="s">
        <v>27</v>
      </c>
      <c r="C67" s="203"/>
      <c r="D67" s="214">
        <v>2021</v>
      </c>
      <c r="E67" s="216">
        <f t="shared" ref="E67:E69" si="26">SUM(F67:G67)</f>
        <v>10</v>
      </c>
      <c r="F67" s="125" t="s">
        <v>31</v>
      </c>
      <c r="G67" s="223">
        <v>10</v>
      </c>
      <c r="H67" s="223"/>
      <c r="I67" s="216">
        <f t="shared" ref="I67:I69" si="27">SUM(J67:K67)</f>
        <v>245</v>
      </c>
      <c r="J67" s="223">
        <v>65</v>
      </c>
      <c r="K67" s="223">
        <v>180</v>
      </c>
      <c r="L67" s="223"/>
      <c r="M67" s="125" t="s">
        <v>31</v>
      </c>
      <c r="N67" s="125" t="s">
        <v>31</v>
      </c>
      <c r="O67" s="125" t="s">
        <v>31</v>
      </c>
      <c r="P67" s="216"/>
    </row>
    <row r="68" spans="2:16" s="202" customFormat="1" ht="12.95" customHeight="1">
      <c r="B68" s="215"/>
      <c r="C68" s="203"/>
      <c r="D68" s="214">
        <v>2022</v>
      </c>
      <c r="E68" s="216">
        <f t="shared" si="26"/>
        <v>9</v>
      </c>
      <c r="F68" s="125" t="s">
        <v>31</v>
      </c>
      <c r="G68" s="223">
        <v>9</v>
      </c>
      <c r="H68" s="223"/>
      <c r="I68" s="216">
        <f t="shared" si="27"/>
        <v>265</v>
      </c>
      <c r="J68" s="223">
        <v>77</v>
      </c>
      <c r="K68" s="223">
        <v>188</v>
      </c>
      <c r="L68" s="223"/>
      <c r="M68" s="125" t="s">
        <v>31</v>
      </c>
      <c r="N68" s="125" t="s">
        <v>31</v>
      </c>
      <c r="O68" s="125" t="s">
        <v>31</v>
      </c>
      <c r="P68" s="216"/>
    </row>
    <row r="69" spans="2:16" s="202" customFormat="1" ht="12.95" customHeight="1">
      <c r="B69" s="215"/>
      <c r="C69" s="203"/>
      <c r="D69" s="214">
        <v>2023</v>
      </c>
      <c r="E69" s="216">
        <f t="shared" si="26"/>
        <v>9</v>
      </c>
      <c r="F69" s="125" t="s">
        <v>31</v>
      </c>
      <c r="G69" s="57">
        <v>9</v>
      </c>
      <c r="H69" s="57"/>
      <c r="I69" s="216">
        <f t="shared" si="27"/>
        <v>271</v>
      </c>
      <c r="J69" s="57">
        <v>78</v>
      </c>
      <c r="K69" s="57">
        <v>193</v>
      </c>
      <c r="L69" s="57"/>
      <c r="M69" s="125" t="s">
        <v>31</v>
      </c>
      <c r="N69" s="125" t="s">
        <v>31</v>
      </c>
      <c r="O69" s="125" t="s">
        <v>31</v>
      </c>
      <c r="P69" s="216"/>
    </row>
    <row r="70" spans="2:16" s="202" customFormat="1" ht="8.1" customHeight="1">
      <c r="B70" s="215"/>
      <c r="C70" s="203"/>
      <c r="D70" s="214"/>
      <c r="E70" s="216"/>
      <c r="F70" s="125"/>
      <c r="G70" s="54"/>
      <c r="H70" s="54"/>
      <c r="I70" s="216"/>
      <c r="J70" s="57"/>
      <c r="K70" s="57"/>
      <c r="L70" s="57"/>
      <c r="M70" s="216"/>
      <c r="N70" s="54"/>
      <c r="O70" s="54"/>
      <c r="P70" s="216"/>
    </row>
    <row r="71" spans="2:16" s="202" customFormat="1" ht="12.95" customHeight="1">
      <c r="B71" s="215" t="s">
        <v>28</v>
      </c>
      <c r="C71" s="221"/>
      <c r="D71" s="214">
        <v>2021</v>
      </c>
      <c r="E71" s="216">
        <f t="shared" ref="E71:E73" si="28">SUM(F71:G71)</f>
        <v>4</v>
      </c>
      <c r="F71" s="125" t="s">
        <v>31</v>
      </c>
      <c r="G71" s="125">
        <v>4</v>
      </c>
      <c r="H71" s="125"/>
      <c r="I71" s="216">
        <f t="shared" ref="I71:I73" si="29">SUM(J71:K71)</f>
        <v>1954</v>
      </c>
      <c r="J71" s="223">
        <v>516</v>
      </c>
      <c r="K71" s="223">
        <v>1438</v>
      </c>
      <c r="L71" s="223"/>
      <c r="M71" s="216">
        <f t="shared" ref="M71:M73" si="30">SUM(N71:O71)</f>
        <v>109</v>
      </c>
      <c r="N71" s="125">
        <v>43</v>
      </c>
      <c r="O71" s="125">
        <v>66</v>
      </c>
      <c r="P71" s="216"/>
    </row>
    <row r="72" spans="2:16" s="202" customFormat="1" ht="12.95" customHeight="1">
      <c r="B72" s="215"/>
      <c r="C72" s="221"/>
      <c r="D72" s="214">
        <v>2022</v>
      </c>
      <c r="E72" s="216">
        <f t="shared" si="28"/>
        <v>5</v>
      </c>
      <c r="F72" s="125" t="s">
        <v>31</v>
      </c>
      <c r="G72" s="125">
        <v>5</v>
      </c>
      <c r="H72" s="125"/>
      <c r="I72" s="216">
        <f t="shared" si="29"/>
        <v>1943</v>
      </c>
      <c r="J72" s="223">
        <v>510</v>
      </c>
      <c r="K72" s="223">
        <v>1433</v>
      </c>
      <c r="L72" s="223"/>
      <c r="M72" s="216">
        <f t="shared" si="30"/>
        <v>105</v>
      </c>
      <c r="N72" s="125">
        <v>42</v>
      </c>
      <c r="O72" s="125">
        <v>63</v>
      </c>
      <c r="P72" s="216"/>
    </row>
    <row r="73" spans="2:16" s="202" customFormat="1" ht="12.95" customHeight="1">
      <c r="B73" s="215"/>
      <c r="C73" s="221"/>
      <c r="D73" s="214">
        <v>2023</v>
      </c>
      <c r="E73" s="216">
        <f t="shared" si="28"/>
        <v>5</v>
      </c>
      <c r="F73" s="125" t="s">
        <v>31</v>
      </c>
      <c r="G73" s="125">
        <v>5</v>
      </c>
      <c r="H73" s="125"/>
      <c r="I73" s="216">
        <f t="shared" si="29"/>
        <v>2105</v>
      </c>
      <c r="J73" s="57">
        <v>539</v>
      </c>
      <c r="K73" s="57">
        <v>1566</v>
      </c>
      <c r="L73" s="57"/>
      <c r="M73" s="216">
        <f t="shared" si="30"/>
        <v>102</v>
      </c>
      <c r="N73" s="125">
        <v>40</v>
      </c>
      <c r="O73" s="125">
        <v>62</v>
      </c>
      <c r="P73" s="216"/>
    </row>
    <row r="74" spans="2:16" s="202" customFormat="1" ht="8.1" customHeight="1">
      <c r="B74" s="215"/>
      <c r="C74" s="221"/>
      <c r="D74" s="214"/>
      <c r="E74" s="216"/>
      <c r="F74" s="125"/>
      <c r="G74" s="125"/>
      <c r="H74" s="125"/>
      <c r="I74" s="216"/>
      <c r="J74" s="57"/>
      <c r="K74" s="57"/>
      <c r="L74" s="57"/>
      <c r="M74" s="216"/>
      <c r="N74" s="125"/>
      <c r="O74" s="125"/>
      <c r="P74" s="216"/>
    </row>
    <row r="75" spans="2:16" s="202" customFormat="1" ht="12.95" customHeight="1">
      <c r="B75" s="215" t="s">
        <v>29</v>
      </c>
      <c r="C75" s="221"/>
      <c r="D75" s="214">
        <v>2021</v>
      </c>
      <c r="E75" s="125" t="s">
        <v>31</v>
      </c>
      <c r="F75" s="125" t="s">
        <v>31</v>
      </c>
      <c r="G75" s="125" t="s">
        <v>31</v>
      </c>
      <c r="H75" s="125"/>
      <c r="I75" s="216">
        <f t="shared" ref="I75:I77" si="31">SUM(J75:K75)</f>
        <v>10</v>
      </c>
      <c r="J75" s="223">
        <v>2</v>
      </c>
      <c r="K75" s="223">
        <v>8</v>
      </c>
      <c r="L75" s="223"/>
      <c r="M75" s="125" t="s">
        <v>31</v>
      </c>
      <c r="N75" s="125" t="s">
        <v>31</v>
      </c>
      <c r="O75" s="125" t="s">
        <v>31</v>
      </c>
      <c r="P75" s="216"/>
    </row>
    <row r="76" spans="2:16" s="202" customFormat="1" ht="12.95" customHeight="1">
      <c r="B76" s="215"/>
      <c r="C76" s="221"/>
      <c r="D76" s="214">
        <v>2022</v>
      </c>
      <c r="E76" s="125" t="s">
        <v>31</v>
      </c>
      <c r="F76" s="125" t="s">
        <v>31</v>
      </c>
      <c r="G76" s="125" t="s">
        <v>31</v>
      </c>
      <c r="H76" s="125"/>
      <c r="I76" s="216">
        <f t="shared" si="31"/>
        <v>8</v>
      </c>
      <c r="J76" s="223">
        <v>1</v>
      </c>
      <c r="K76" s="223">
        <v>7</v>
      </c>
      <c r="L76" s="223"/>
      <c r="M76" s="125" t="s">
        <v>31</v>
      </c>
      <c r="N76" s="125" t="s">
        <v>31</v>
      </c>
      <c r="O76" s="125" t="s">
        <v>31</v>
      </c>
      <c r="P76" s="216"/>
    </row>
    <row r="77" spans="2:16" s="202" customFormat="1" ht="12.95" customHeight="1">
      <c r="B77" s="215"/>
      <c r="C77" s="221"/>
      <c r="D77" s="214">
        <v>2023</v>
      </c>
      <c r="E77" s="125" t="s">
        <v>31</v>
      </c>
      <c r="F77" s="125" t="s">
        <v>31</v>
      </c>
      <c r="G77" s="125" t="s">
        <v>31</v>
      </c>
      <c r="H77" s="125"/>
      <c r="I77" s="216">
        <f t="shared" si="31"/>
        <v>8</v>
      </c>
      <c r="J77" s="223">
        <v>1</v>
      </c>
      <c r="K77" s="223">
        <v>7</v>
      </c>
      <c r="L77" s="223"/>
      <c r="M77" s="125" t="s">
        <v>31</v>
      </c>
      <c r="N77" s="125" t="s">
        <v>31</v>
      </c>
      <c r="O77" s="125" t="s">
        <v>31</v>
      </c>
      <c r="P77" s="216"/>
    </row>
    <row r="78" spans="2:16" s="202" customFormat="1" ht="8.1" customHeight="1">
      <c r="B78" s="215"/>
      <c r="C78" s="221"/>
      <c r="D78" s="214"/>
      <c r="E78" s="216"/>
      <c r="F78" s="125"/>
      <c r="G78" s="125"/>
      <c r="H78" s="125"/>
      <c r="I78" s="216"/>
      <c r="J78" s="223"/>
      <c r="K78" s="223"/>
      <c r="L78" s="223"/>
      <c r="M78" s="216"/>
      <c r="N78" s="125"/>
      <c r="O78" s="125"/>
      <c r="P78" s="216"/>
    </row>
    <row r="79" spans="2:16" s="202" customFormat="1" ht="12.95" customHeight="1">
      <c r="B79" s="215" t="s">
        <v>30</v>
      </c>
      <c r="C79" s="221"/>
      <c r="D79" s="214">
        <v>2021</v>
      </c>
      <c r="E79" s="125" t="s">
        <v>31</v>
      </c>
      <c r="F79" s="125" t="s">
        <v>31</v>
      </c>
      <c r="G79" s="125" t="s">
        <v>31</v>
      </c>
      <c r="H79" s="125"/>
      <c r="I79" s="216">
        <f t="shared" ref="I79:I81" si="32">SUM(J79:K79)</f>
        <v>209</v>
      </c>
      <c r="J79" s="125">
        <v>62</v>
      </c>
      <c r="K79" s="125">
        <v>147</v>
      </c>
      <c r="L79" s="125"/>
      <c r="M79" s="125" t="s">
        <v>31</v>
      </c>
      <c r="N79" s="125" t="s">
        <v>31</v>
      </c>
      <c r="O79" s="125" t="s">
        <v>31</v>
      </c>
      <c r="P79" s="216"/>
    </row>
    <row r="80" spans="2:16" s="202" customFormat="1" ht="12.95" customHeight="1">
      <c r="B80" s="215"/>
      <c r="C80" s="221"/>
      <c r="D80" s="214">
        <v>2022</v>
      </c>
      <c r="E80" s="125" t="s">
        <v>31</v>
      </c>
      <c r="F80" s="125" t="s">
        <v>31</v>
      </c>
      <c r="G80" s="125" t="s">
        <v>31</v>
      </c>
      <c r="H80" s="125"/>
      <c r="I80" s="216">
        <f t="shared" si="32"/>
        <v>195</v>
      </c>
      <c r="J80" s="125">
        <v>57</v>
      </c>
      <c r="K80" s="125">
        <v>138</v>
      </c>
      <c r="L80" s="125"/>
      <c r="M80" s="125" t="s">
        <v>31</v>
      </c>
      <c r="N80" s="125" t="s">
        <v>31</v>
      </c>
      <c r="O80" s="125" t="s">
        <v>31</v>
      </c>
      <c r="P80" s="216"/>
    </row>
    <row r="81" spans="1:16" s="202" customFormat="1" ht="12.95" customHeight="1">
      <c r="B81" s="215"/>
      <c r="C81" s="221"/>
      <c r="D81" s="214">
        <v>2023</v>
      </c>
      <c r="E81" s="125" t="s">
        <v>31</v>
      </c>
      <c r="F81" s="125" t="s">
        <v>31</v>
      </c>
      <c r="G81" s="125" t="s">
        <v>31</v>
      </c>
      <c r="H81" s="125"/>
      <c r="I81" s="216">
        <f t="shared" si="32"/>
        <v>199</v>
      </c>
      <c r="J81" s="125">
        <v>56</v>
      </c>
      <c r="K81" s="125">
        <v>143</v>
      </c>
      <c r="L81" s="125"/>
      <c r="M81" s="125" t="s">
        <v>31</v>
      </c>
      <c r="N81" s="125" t="s">
        <v>31</v>
      </c>
      <c r="O81" s="125" t="s">
        <v>31</v>
      </c>
      <c r="P81" s="56"/>
    </row>
    <row r="82" spans="1:16" s="202" customFormat="1" ht="8.1" customHeight="1" thickBot="1">
      <c r="A82" s="226"/>
      <c r="B82" s="227"/>
      <c r="C82" s="228"/>
      <c r="D82" s="229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</row>
    <row r="83" spans="1:16" s="251" customFormat="1" ht="18" customHeight="1">
      <c r="B83" s="252"/>
      <c r="C83" s="287"/>
      <c r="D83" s="288"/>
      <c r="E83" s="289"/>
      <c r="F83" s="289"/>
      <c r="G83" s="289"/>
      <c r="H83" s="289"/>
      <c r="I83" s="289"/>
      <c r="J83" s="289"/>
      <c r="K83" s="289"/>
      <c r="L83" s="289"/>
      <c r="P83" s="239" t="s">
        <v>32</v>
      </c>
    </row>
    <row r="84" spans="1:16" s="290" customFormat="1">
      <c r="B84" s="291"/>
      <c r="C84" s="256"/>
      <c r="D84" s="257"/>
      <c r="E84" s="253"/>
      <c r="F84" s="253"/>
      <c r="G84" s="253"/>
      <c r="H84" s="253"/>
      <c r="I84" s="253"/>
      <c r="J84" s="253"/>
      <c r="K84" s="253"/>
      <c r="L84" s="253"/>
      <c r="M84" s="292"/>
      <c r="N84" s="292"/>
      <c r="O84" s="292"/>
      <c r="P84" s="242" t="s">
        <v>33</v>
      </c>
    </row>
  </sheetData>
  <mergeCells count="6">
    <mergeCell ref="E9:G9"/>
    <mergeCell ref="E10:G10"/>
    <mergeCell ref="I9:K9"/>
    <mergeCell ref="I10:K10"/>
    <mergeCell ref="M9:O9"/>
    <mergeCell ref="M10:O10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7">
    <tabColor rgb="FF92D050"/>
  </sheetPr>
  <dimension ref="A1:P87"/>
  <sheetViews>
    <sheetView view="pageBreakPreview" topLeftCell="A9" zoomScale="90" zoomScaleNormal="90" zoomScaleSheetLayoutView="90" workbookViewId="0">
      <selection activeCell="M56" sqref="M56"/>
    </sheetView>
  </sheetViews>
  <sheetFormatPr defaultColWidth="10.42578125" defaultRowHeight="16.5"/>
  <cols>
    <col min="1" max="1" width="1.85546875" style="164" customWidth="1"/>
    <col min="2" max="2" width="12.5703125" style="164" customWidth="1"/>
    <col min="3" max="3" width="5.28515625" style="164" customWidth="1"/>
    <col min="4" max="4" width="9.28515625" style="165" customWidth="1"/>
    <col min="5" max="5" width="8.5703125" style="165" customWidth="1"/>
    <col min="6" max="6" width="7.85546875" style="165" customWidth="1"/>
    <col min="7" max="7" width="11.5703125" style="165" customWidth="1"/>
    <col min="8" max="8" width="1.140625" style="166" customWidth="1"/>
    <col min="9" max="9" width="8.5703125" style="166" customWidth="1"/>
    <col min="10" max="10" width="7.85546875" style="166" customWidth="1"/>
    <col min="11" max="11" width="11.5703125" style="166" customWidth="1"/>
    <col min="12" max="12" width="1.28515625" style="166" customWidth="1"/>
    <col min="13" max="13" width="8.5703125" style="166" customWidth="1"/>
    <col min="14" max="14" width="7.85546875" style="166" customWidth="1"/>
    <col min="15" max="15" width="11.5703125" style="166" customWidth="1"/>
    <col min="16" max="16" width="1.85546875" style="164" customWidth="1"/>
    <col min="17" max="16384" width="10.42578125" style="164"/>
  </cols>
  <sheetData>
    <row r="1" spans="1:16" ht="8.1" customHeight="1"/>
    <row r="2" spans="1:16" ht="8.1" customHeight="1"/>
    <row r="3" spans="1:16" s="167" customFormat="1">
      <c r="B3" s="168" t="s">
        <v>483</v>
      </c>
      <c r="C3" s="169" t="s">
        <v>1280</v>
      </c>
      <c r="D3" s="170"/>
      <c r="E3" s="170"/>
      <c r="F3" s="170"/>
      <c r="G3" s="170"/>
      <c r="H3" s="171"/>
      <c r="I3" s="171"/>
      <c r="J3" s="171"/>
      <c r="K3" s="171"/>
      <c r="L3" s="171"/>
      <c r="M3" s="171"/>
      <c r="N3" s="171"/>
      <c r="O3" s="171"/>
    </row>
    <row r="4" spans="1:16" s="173" customFormat="1" ht="16.5" customHeight="1">
      <c r="B4" s="174" t="s">
        <v>484</v>
      </c>
      <c r="C4" s="175" t="s">
        <v>1281</v>
      </c>
      <c r="D4" s="176"/>
      <c r="E4" s="176"/>
      <c r="F4" s="176"/>
      <c r="G4" s="176"/>
      <c r="H4" s="174"/>
      <c r="I4" s="174"/>
      <c r="J4" s="174"/>
      <c r="K4" s="174"/>
      <c r="L4" s="174"/>
      <c r="M4" s="174"/>
      <c r="N4" s="174"/>
      <c r="O4" s="174"/>
    </row>
    <row r="5" spans="1:16" s="177" customFormat="1" ht="9.9499999999999993" customHeight="1" thickBot="1">
      <c r="B5" s="178"/>
      <c r="C5" s="178"/>
      <c r="D5" s="179"/>
      <c r="E5" s="179"/>
      <c r="F5" s="179"/>
      <c r="G5" s="179"/>
      <c r="H5" s="180"/>
      <c r="I5" s="180"/>
      <c r="J5" s="180"/>
      <c r="K5" s="180"/>
      <c r="L5" s="180"/>
      <c r="M5" s="180"/>
      <c r="N5" s="180"/>
      <c r="O5" s="180"/>
    </row>
    <row r="6" spans="1:16" s="186" customFormat="1" ht="5.25" customHeight="1" thickTop="1">
      <c r="A6" s="181"/>
      <c r="B6" s="182"/>
      <c r="C6" s="183"/>
      <c r="D6" s="184"/>
      <c r="E6" s="184"/>
      <c r="F6" s="184"/>
      <c r="G6" s="184"/>
      <c r="H6" s="185"/>
      <c r="I6" s="185"/>
      <c r="J6" s="185"/>
      <c r="K6" s="185"/>
      <c r="L6" s="185"/>
      <c r="M6" s="185"/>
      <c r="N6" s="185"/>
      <c r="O6" s="185"/>
      <c r="P6" s="181"/>
    </row>
    <row r="7" spans="1:16" s="186" customFormat="1" ht="16.5" customHeight="1">
      <c r="A7" s="187"/>
      <c r="B7" s="187" t="s">
        <v>2</v>
      </c>
      <c r="C7" s="188"/>
      <c r="D7" s="189" t="s">
        <v>3</v>
      </c>
      <c r="E7" s="1913" t="s">
        <v>967</v>
      </c>
      <c r="F7" s="1913"/>
      <c r="G7" s="1913"/>
      <c r="H7" s="190"/>
      <c r="I7" s="1881" t="s">
        <v>5</v>
      </c>
      <c r="J7" s="1881"/>
      <c r="K7" s="1881"/>
      <c r="L7" s="1881"/>
      <c r="M7" s="1881"/>
      <c r="N7" s="1881"/>
      <c r="O7" s="1881"/>
      <c r="P7" s="187"/>
    </row>
    <row r="8" spans="1:16" s="186" customFormat="1" ht="17.100000000000001" customHeight="1">
      <c r="A8" s="192"/>
      <c r="B8" s="192" t="s">
        <v>7</v>
      </c>
      <c r="C8" s="193"/>
      <c r="D8" s="194" t="s">
        <v>8</v>
      </c>
      <c r="E8" s="1914" t="s">
        <v>968</v>
      </c>
      <c r="F8" s="1914"/>
      <c r="G8" s="1914"/>
      <c r="H8" s="195"/>
      <c r="I8" s="1882" t="s">
        <v>10</v>
      </c>
      <c r="J8" s="1882"/>
      <c r="K8" s="1882"/>
      <c r="L8" s="1882"/>
      <c r="M8" s="1882"/>
      <c r="N8" s="1882"/>
      <c r="O8" s="1882"/>
      <c r="P8" s="192"/>
    </row>
    <row r="9" spans="1:16" s="186" customFormat="1" ht="17.100000000000001" customHeight="1">
      <c r="A9" s="192"/>
      <c r="B9" s="192"/>
      <c r="C9" s="193"/>
      <c r="D9" s="194"/>
      <c r="E9" s="261" t="s">
        <v>65</v>
      </c>
      <c r="F9" s="261" t="s">
        <v>37</v>
      </c>
      <c r="G9" s="261" t="s">
        <v>38</v>
      </c>
      <c r="H9" s="195"/>
      <c r="I9" s="1886" t="s">
        <v>4</v>
      </c>
      <c r="J9" s="1886"/>
      <c r="K9" s="1886"/>
      <c r="L9" s="189"/>
      <c r="M9" s="1881" t="s">
        <v>12</v>
      </c>
      <c r="N9" s="1881"/>
      <c r="O9" s="1881"/>
      <c r="P9" s="192"/>
    </row>
    <row r="10" spans="1:16" s="186" customFormat="1" ht="17.100000000000001" customHeight="1">
      <c r="A10" s="192"/>
      <c r="B10" s="192"/>
      <c r="C10" s="193"/>
      <c r="D10" s="194"/>
      <c r="E10" s="195" t="s">
        <v>9</v>
      </c>
      <c r="F10" s="195" t="s">
        <v>39</v>
      </c>
      <c r="G10" s="195" t="s">
        <v>40</v>
      </c>
      <c r="H10" s="195"/>
      <c r="I10" s="1882" t="s">
        <v>9</v>
      </c>
      <c r="J10" s="1882"/>
      <c r="K10" s="1882"/>
      <c r="L10" s="194"/>
      <c r="M10" s="1882" t="s">
        <v>13</v>
      </c>
      <c r="N10" s="1882"/>
      <c r="O10" s="1882"/>
      <c r="P10" s="192"/>
    </row>
    <row r="11" spans="1:16" s="186" customFormat="1">
      <c r="A11" s="192"/>
      <c r="B11" s="192"/>
      <c r="C11" s="193"/>
      <c r="D11" s="194"/>
      <c r="H11" s="195"/>
      <c r="I11" s="196" t="s">
        <v>65</v>
      </c>
      <c r="J11" s="196" t="s">
        <v>37</v>
      </c>
      <c r="K11" s="196" t="s">
        <v>38</v>
      </c>
      <c r="L11" s="196"/>
      <c r="M11" s="196" t="s">
        <v>65</v>
      </c>
      <c r="N11" s="196" t="s">
        <v>37</v>
      </c>
      <c r="O11" s="196" t="s">
        <v>38</v>
      </c>
      <c r="P11" s="192"/>
    </row>
    <row r="12" spans="1:16" s="186" customFormat="1">
      <c r="A12" s="192"/>
      <c r="B12" s="192"/>
      <c r="C12" s="193"/>
      <c r="D12" s="194"/>
      <c r="H12" s="195"/>
      <c r="I12" s="195" t="s">
        <v>9</v>
      </c>
      <c r="J12" s="195" t="s">
        <v>39</v>
      </c>
      <c r="K12" s="195" t="s">
        <v>40</v>
      </c>
      <c r="L12" s="195"/>
      <c r="M12" s="195" t="s">
        <v>9</v>
      </c>
      <c r="N12" s="195" t="s">
        <v>39</v>
      </c>
      <c r="O12" s="195" t="s">
        <v>40</v>
      </c>
      <c r="P12" s="192"/>
    </row>
    <row r="13" spans="1:16" s="186" customFormat="1" ht="7.5" customHeight="1">
      <c r="A13" s="198"/>
      <c r="B13" s="198"/>
      <c r="C13" s="199"/>
      <c r="D13" s="200"/>
      <c r="E13" s="200"/>
      <c r="F13" s="200"/>
      <c r="G13" s="200"/>
      <c r="H13" s="201"/>
      <c r="I13" s="201"/>
      <c r="J13" s="201"/>
      <c r="K13" s="201"/>
      <c r="L13" s="201"/>
      <c r="M13" s="201"/>
      <c r="N13" s="201"/>
      <c r="O13" s="201"/>
      <c r="P13" s="198"/>
    </row>
    <row r="14" spans="1:16" ht="6.95" customHeight="1">
      <c r="A14" s="202"/>
      <c r="B14" s="203"/>
      <c r="C14" s="203"/>
      <c r="D14" s="204"/>
      <c r="E14" s="204"/>
      <c r="F14" s="204"/>
      <c r="G14" s="204"/>
      <c r="H14" s="205"/>
      <c r="I14" s="206"/>
      <c r="J14" s="206"/>
      <c r="K14" s="206"/>
      <c r="L14" s="206"/>
      <c r="M14" s="206"/>
      <c r="N14" s="206"/>
      <c r="O14" s="206"/>
      <c r="P14" s="202"/>
    </row>
    <row r="15" spans="1:16" s="202" customFormat="1" ht="12.95" customHeight="1">
      <c r="B15" s="207" t="s">
        <v>14</v>
      </c>
      <c r="C15" s="208"/>
      <c r="D15" s="209">
        <v>2021</v>
      </c>
      <c r="E15" s="210">
        <f t="shared" ref="E15:G17" si="0">SUM(E19,E23,E27,E31,E35,E39,E43,E47,E51,E55,E59,E63,E67,E71,E75,E79)</f>
        <v>297271</v>
      </c>
      <c r="F15" s="210">
        <f t="shared" si="0"/>
        <v>151796</v>
      </c>
      <c r="G15" s="210">
        <f t="shared" si="0"/>
        <v>145475</v>
      </c>
      <c r="H15" s="212"/>
      <c r="I15" s="210">
        <f t="shared" ref="I15:K17" si="1">SUM(I19,I23,I27,I31,I35,I39,I43,I47,I51,I55,I59,I63,I67,I71,I75,I79)</f>
        <v>36974</v>
      </c>
      <c r="J15" s="210">
        <f t="shared" si="1"/>
        <v>20058</v>
      </c>
      <c r="K15" s="210">
        <f t="shared" si="1"/>
        <v>16916</v>
      </c>
      <c r="L15" s="210"/>
      <c r="M15" s="210">
        <f t="shared" ref="M15:O17" si="2">SUM(M19,M23,M27,M31,M35,M39,M43,M47,M51,M55,M59,M63,M67,M71,M75,M79)</f>
        <v>12810</v>
      </c>
      <c r="N15" s="210">
        <f t="shared" si="2"/>
        <v>6804</v>
      </c>
      <c r="O15" s="210">
        <f t="shared" si="2"/>
        <v>6006</v>
      </c>
    </row>
    <row r="16" spans="1:16" s="202" customFormat="1" ht="12.95" customHeight="1">
      <c r="B16" s="207"/>
      <c r="C16" s="208"/>
      <c r="D16" s="209">
        <v>2022</v>
      </c>
      <c r="E16" s="210">
        <f t="shared" si="0"/>
        <v>283436</v>
      </c>
      <c r="F16" s="210">
        <f t="shared" si="0"/>
        <v>143160</v>
      </c>
      <c r="G16" s="210">
        <f t="shared" si="0"/>
        <v>140276</v>
      </c>
      <c r="H16" s="212"/>
      <c r="I16" s="210">
        <f t="shared" si="1"/>
        <v>41108</v>
      </c>
      <c r="J16" s="210">
        <f t="shared" si="1"/>
        <v>22327</v>
      </c>
      <c r="K16" s="210">
        <f t="shared" si="1"/>
        <v>18781</v>
      </c>
      <c r="L16" s="210"/>
      <c r="M16" s="210">
        <f t="shared" si="2"/>
        <v>14188</v>
      </c>
      <c r="N16" s="210">
        <f t="shared" si="2"/>
        <v>7531</v>
      </c>
      <c r="O16" s="210">
        <f t="shared" si="2"/>
        <v>6657</v>
      </c>
    </row>
    <row r="17" spans="2:15" s="202" customFormat="1" ht="12.95" customHeight="1">
      <c r="B17" s="207"/>
      <c r="C17" s="208"/>
      <c r="D17" s="209">
        <v>2023</v>
      </c>
      <c r="E17" s="210">
        <f t="shared" si="0"/>
        <v>300408</v>
      </c>
      <c r="F17" s="210">
        <f t="shared" si="0"/>
        <v>152616</v>
      </c>
      <c r="G17" s="210">
        <f t="shared" si="0"/>
        <v>147792</v>
      </c>
      <c r="H17" s="212"/>
      <c r="I17" s="210">
        <f t="shared" si="1"/>
        <v>41653</v>
      </c>
      <c r="J17" s="210">
        <f t="shared" si="1"/>
        <v>22633</v>
      </c>
      <c r="K17" s="210">
        <f t="shared" si="1"/>
        <v>19020</v>
      </c>
      <c r="L17" s="210"/>
      <c r="M17" s="210">
        <f t="shared" si="2"/>
        <v>14539</v>
      </c>
      <c r="N17" s="210">
        <f t="shared" si="2"/>
        <v>7772</v>
      </c>
      <c r="O17" s="210">
        <f t="shared" si="2"/>
        <v>6767</v>
      </c>
    </row>
    <row r="18" spans="2:15" s="202" customFormat="1" ht="6.95" customHeight="1">
      <c r="B18" s="207"/>
      <c r="C18" s="208"/>
      <c r="D18" s="214"/>
      <c r="E18" s="216"/>
      <c r="F18" s="216"/>
      <c r="G18" s="216"/>
      <c r="H18" s="56"/>
      <c r="I18" s="57"/>
      <c r="J18" s="57"/>
      <c r="K18" s="57"/>
      <c r="L18" s="57"/>
      <c r="M18" s="216"/>
      <c r="N18" s="57"/>
      <c r="O18" s="57"/>
    </row>
    <row r="19" spans="2:15" s="202" customFormat="1" ht="12.95" customHeight="1">
      <c r="B19" s="215" t="s">
        <v>15</v>
      </c>
      <c r="C19" s="215"/>
      <c r="D19" s="214">
        <v>2021</v>
      </c>
      <c r="E19" s="216">
        <f t="shared" ref="E19:E21" si="3">SUM(F19:G19)</f>
        <v>46411</v>
      </c>
      <c r="F19" s="216">
        <v>23767</v>
      </c>
      <c r="G19" s="216">
        <v>22644</v>
      </c>
      <c r="H19" s="56"/>
      <c r="I19" s="57">
        <f t="shared" ref="I19:I20" si="4">SUM(J19:K19)</f>
        <v>5918</v>
      </c>
      <c r="J19" s="57">
        <f>SUM(N19,'6.22 (5)'!F19)</f>
        <v>3241</v>
      </c>
      <c r="K19" s="57">
        <f>SUM(O19,'6.22 (5)'!G19)</f>
        <v>2677</v>
      </c>
      <c r="L19" s="57"/>
      <c r="M19" s="216">
        <f t="shared" ref="M19:M20" si="5">SUM(N19:O19)</f>
        <v>1858</v>
      </c>
      <c r="N19" s="57">
        <v>987</v>
      </c>
      <c r="O19" s="57">
        <v>871</v>
      </c>
    </row>
    <row r="20" spans="2:15" s="202" customFormat="1" ht="12.95" customHeight="1">
      <c r="B20" s="215"/>
      <c r="C20" s="215"/>
      <c r="D20" s="214">
        <v>2022</v>
      </c>
      <c r="E20" s="216">
        <f t="shared" si="3"/>
        <v>45280</v>
      </c>
      <c r="F20" s="216">
        <v>23027</v>
      </c>
      <c r="G20" s="216">
        <v>22253</v>
      </c>
      <c r="H20" s="126"/>
      <c r="I20" s="57">
        <f t="shared" si="4"/>
        <v>5776</v>
      </c>
      <c r="J20" s="57">
        <f>SUM(N20,'6.22 (5)'!F20)</f>
        <v>3181</v>
      </c>
      <c r="K20" s="57">
        <f>SUM(O20,'6.22 (5)'!G20)</f>
        <v>2595</v>
      </c>
      <c r="L20" s="57"/>
      <c r="M20" s="216">
        <f t="shared" si="5"/>
        <v>1657</v>
      </c>
      <c r="N20" s="57">
        <v>870</v>
      </c>
      <c r="O20" s="57">
        <v>787</v>
      </c>
    </row>
    <row r="21" spans="2:15" s="202" customFormat="1" ht="12.95" customHeight="1">
      <c r="B21" s="215"/>
      <c r="C21" s="215"/>
      <c r="D21" s="214">
        <v>2023</v>
      </c>
      <c r="E21" s="216">
        <f t="shared" si="3"/>
        <v>49311</v>
      </c>
      <c r="F21" s="216">
        <v>25134</v>
      </c>
      <c r="G21" s="216">
        <v>24177</v>
      </c>
      <c r="H21" s="56"/>
      <c r="I21" s="57">
        <f>SUM(J21:K21)</f>
        <v>5833</v>
      </c>
      <c r="J21" s="57">
        <f>SUM(N21,'6.22 (5)'!F21)</f>
        <v>3241</v>
      </c>
      <c r="K21" s="57">
        <f>SUM(O21,'6.22 (5)'!G21)</f>
        <v>2592</v>
      </c>
      <c r="L21" s="57"/>
      <c r="M21" s="216">
        <f t="shared" ref="M21" si="6">SUM(N21:O21)</f>
        <v>1534</v>
      </c>
      <c r="N21" s="57">
        <v>842</v>
      </c>
      <c r="O21" s="57">
        <v>692</v>
      </c>
    </row>
    <row r="22" spans="2:15" s="202" customFormat="1" ht="6.95" customHeight="1">
      <c r="B22" s="215"/>
      <c r="C22" s="215"/>
      <c r="D22" s="214"/>
      <c r="E22" s="216"/>
      <c r="F22" s="216"/>
      <c r="G22" s="216"/>
      <c r="H22" s="56"/>
      <c r="I22" s="57"/>
      <c r="J22" s="57"/>
      <c r="K22" s="57"/>
      <c r="L22" s="57"/>
      <c r="M22" s="216"/>
      <c r="N22" s="57"/>
      <c r="O22" s="57"/>
    </row>
    <row r="23" spans="2:15" s="202" customFormat="1" ht="12.95" customHeight="1">
      <c r="B23" s="215" t="s">
        <v>16</v>
      </c>
      <c r="C23" s="215"/>
      <c r="D23" s="214">
        <v>2021</v>
      </c>
      <c r="E23" s="216">
        <f t="shared" ref="E23:E25" si="7">SUM(F23:G23)</f>
        <v>19661</v>
      </c>
      <c r="F23" s="216">
        <v>10087</v>
      </c>
      <c r="G23" s="216">
        <v>9574</v>
      </c>
      <c r="H23" s="56"/>
      <c r="I23" s="57">
        <f t="shared" ref="I23:I24" si="8">SUM(J23:K23)</f>
        <v>5013</v>
      </c>
      <c r="J23" s="57">
        <f>SUM(N23,'6.22 (5)'!F23)</f>
        <v>2754</v>
      </c>
      <c r="K23" s="57">
        <f>SUM(O23,'6.22 (5)'!G23)</f>
        <v>2259</v>
      </c>
      <c r="L23" s="57"/>
      <c r="M23" s="216">
        <f t="shared" ref="M23:M24" si="9">SUM(N23:O23)</f>
        <v>296</v>
      </c>
      <c r="N23" s="57">
        <v>160</v>
      </c>
      <c r="O23" s="57">
        <v>136</v>
      </c>
    </row>
    <row r="24" spans="2:15" s="202" customFormat="1" ht="12.95" customHeight="1">
      <c r="B24" s="215"/>
      <c r="C24" s="215"/>
      <c r="D24" s="214">
        <v>2022</v>
      </c>
      <c r="E24" s="216">
        <f t="shared" si="7"/>
        <v>17520</v>
      </c>
      <c r="F24" s="216">
        <v>8915</v>
      </c>
      <c r="G24" s="216">
        <v>8605</v>
      </c>
      <c r="H24" s="63"/>
      <c r="I24" s="57">
        <f t="shared" si="8"/>
        <v>4793</v>
      </c>
      <c r="J24" s="57">
        <f>SUM(N24,'6.22 (5)'!F24)</f>
        <v>2630</v>
      </c>
      <c r="K24" s="57">
        <f>SUM(O24,'6.22 (5)'!G24)</f>
        <v>2163</v>
      </c>
      <c r="L24" s="57"/>
      <c r="M24" s="216">
        <f t="shared" si="9"/>
        <v>293</v>
      </c>
      <c r="N24" s="57">
        <v>163</v>
      </c>
      <c r="O24" s="57">
        <v>130</v>
      </c>
    </row>
    <row r="25" spans="2:15" s="202" customFormat="1" ht="12.95" customHeight="1">
      <c r="B25" s="215"/>
      <c r="C25" s="215"/>
      <c r="D25" s="214">
        <v>2023</v>
      </c>
      <c r="E25" s="216">
        <f t="shared" si="7"/>
        <v>17838</v>
      </c>
      <c r="F25" s="216">
        <v>9154</v>
      </c>
      <c r="G25" s="216">
        <v>8684</v>
      </c>
      <c r="H25" s="56"/>
      <c r="I25" s="57">
        <f>SUM(J25:K25)</f>
        <v>4784</v>
      </c>
      <c r="J25" s="57">
        <f>SUM(N25,'6.22 (5)'!F25)</f>
        <v>2627</v>
      </c>
      <c r="K25" s="57">
        <f>SUM(O25,'6.22 (5)'!G25)</f>
        <v>2157</v>
      </c>
      <c r="L25" s="57"/>
      <c r="M25" s="216">
        <f t="shared" ref="M25" si="10">SUM(N25:O25)</f>
        <v>288</v>
      </c>
      <c r="N25" s="57">
        <v>158</v>
      </c>
      <c r="O25" s="57">
        <v>130</v>
      </c>
    </row>
    <row r="26" spans="2:15" s="202" customFormat="1" ht="6.95" customHeight="1">
      <c r="B26" s="215"/>
      <c r="C26" s="215"/>
      <c r="D26" s="214"/>
      <c r="E26" s="216"/>
      <c r="F26" s="216"/>
      <c r="G26" s="216"/>
      <c r="H26" s="56"/>
      <c r="I26" s="57"/>
      <c r="J26" s="57"/>
      <c r="K26" s="57"/>
      <c r="L26" s="57"/>
      <c r="M26" s="220"/>
      <c r="N26" s="220"/>
      <c r="O26" s="220"/>
    </row>
    <row r="27" spans="2:15" s="202" customFormat="1" ht="12.95" customHeight="1">
      <c r="B27" s="215" t="s">
        <v>17</v>
      </c>
      <c r="C27" s="215"/>
      <c r="D27" s="214">
        <v>2021</v>
      </c>
      <c r="E27" s="216">
        <f t="shared" ref="E27:E28" si="11">SUM(F27:G27)</f>
        <v>10162</v>
      </c>
      <c r="F27" s="216">
        <v>5220</v>
      </c>
      <c r="G27" s="216">
        <v>4942</v>
      </c>
      <c r="H27" s="56"/>
      <c r="I27" s="57">
        <f t="shared" ref="I27:I28" si="12">SUM(J27:K27)</f>
        <v>1873</v>
      </c>
      <c r="J27" s="57">
        <f>SUM(N27,'6.22 (5)'!F27)</f>
        <v>1098</v>
      </c>
      <c r="K27" s="57">
        <f>SUM(O27,'6.22 (5)'!G27)</f>
        <v>775</v>
      </c>
      <c r="L27" s="57"/>
      <c r="M27" s="220" t="s">
        <v>31</v>
      </c>
      <c r="N27" s="220" t="s">
        <v>31</v>
      </c>
      <c r="O27" s="220" t="s">
        <v>31</v>
      </c>
    </row>
    <row r="28" spans="2:15" s="202" customFormat="1" ht="12.95" customHeight="1">
      <c r="B28" s="215"/>
      <c r="C28" s="215"/>
      <c r="D28" s="214">
        <v>2022</v>
      </c>
      <c r="E28" s="216">
        <f t="shared" si="11"/>
        <v>9798</v>
      </c>
      <c r="F28" s="216">
        <v>4926</v>
      </c>
      <c r="G28" s="216">
        <v>4872</v>
      </c>
      <c r="H28" s="63"/>
      <c r="I28" s="57">
        <f t="shared" si="12"/>
        <v>1873</v>
      </c>
      <c r="J28" s="57">
        <f>SUM(N28,'6.22 (5)'!F28)</f>
        <v>1110</v>
      </c>
      <c r="K28" s="57">
        <f>SUM(O28,'6.22 (5)'!G28)</f>
        <v>763</v>
      </c>
      <c r="L28" s="57"/>
      <c r="M28" s="220" t="s">
        <v>31</v>
      </c>
      <c r="N28" s="220" t="s">
        <v>31</v>
      </c>
      <c r="O28" s="220" t="s">
        <v>31</v>
      </c>
    </row>
    <row r="29" spans="2:15" s="202" customFormat="1" ht="12.95" customHeight="1">
      <c r="B29" s="215"/>
      <c r="C29" s="215"/>
      <c r="D29" s="214">
        <v>2023</v>
      </c>
      <c r="E29" s="216">
        <f t="shared" ref="E29" si="13">SUM(F29:G29)</f>
        <v>9828</v>
      </c>
      <c r="F29" s="216">
        <v>5007</v>
      </c>
      <c r="G29" s="216">
        <v>4821</v>
      </c>
      <c r="H29" s="56"/>
      <c r="I29" s="57">
        <f>SUM(J29:K29)</f>
        <v>2149</v>
      </c>
      <c r="J29" s="57">
        <f>SUM(N29,'6.22 (5)'!F29)</f>
        <v>1263</v>
      </c>
      <c r="K29" s="57">
        <f>SUM(O29,'6.22 (5)'!G29)</f>
        <v>886</v>
      </c>
      <c r="L29" s="220"/>
      <c r="M29" s="220" t="s">
        <v>31</v>
      </c>
      <c r="N29" s="220" t="s">
        <v>31</v>
      </c>
      <c r="O29" s="220" t="s">
        <v>31</v>
      </c>
    </row>
    <row r="30" spans="2:15" s="202" customFormat="1" ht="6.95" customHeight="1">
      <c r="B30" s="215"/>
      <c r="C30" s="215"/>
      <c r="D30" s="214"/>
      <c r="E30" s="216"/>
      <c r="F30" s="216"/>
      <c r="G30" s="216"/>
      <c r="H30" s="56"/>
      <c r="I30" s="220"/>
      <c r="J30" s="220"/>
      <c r="K30" s="220"/>
      <c r="L30" s="220"/>
      <c r="M30" s="220"/>
      <c r="N30" s="220"/>
      <c r="O30" s="220"/>
    </row>
    <row r="31" spans="2:15" s="202" customFormat="1" ht="12.95" customHeight="1">
      <c r="B31" s="215" t="s">
        <v>18</v>
      </c>
      <c r="C31" s="221"/>
      <c r="D31" s="214">
        <v>2021</v>
      </c>
      <c r="E31" s="216">
        <f t="shared" ref="E31:E33" si="14">SUM(F31:G31)</f>
        <v>9707</v>
      </c>
      <c r="F31" s="216">
        <v>5088</v>
      </c>
      <c r="G31" s="216">
        <v>4619</v>
      </c>
      <c r="H31" s="56"/>
      <c r="I31" s="220" t="s">
        <v>31</v>
      </c>
      <c r="J31" s="220" t="s">
        <v>31</v>
      </c>
      <c r="K31" s="220" t="s">
        <v>31</v>
      </c>
      <c r="L31" s="220"/>
      <c r="M31" s="220" t="s">
        <v>31</v>
      </c>
      <c r="N31" s="220" t="s">
        <v>31</v>
      </c>
      <c r="O31" s="220" t="s">
        <v>31</v>
      </c>
    </row>
    <row r="32" spans="2:15" s="202" customFormat="1" ht="12.95" customHeight="1">
      <c r="B32" s="215"/>
      <c r="C32" s="221"/>
      <c r="D32" s="214">
        <v>2022</v>
      </c>
      <c r="E32" s="216">
        <f t="shared" si="14"/>
        <v>9231</v>
      </c>
      <c r="F32" s="216">
        <v>4655</v>
      </c>
      <c r="G32" s="216">
        <v>4576</v>
      </c>
      <c r="H32" s="63"/>
      <c r="I32" s="220" t="s">
        <v>31</v>
      </c>
      <c r="J32" s="220" t="s">
        <v>31</v>
      </c>
      <c r="K32" s="220" t="s">
        <v>31</v>
      </c>
      <c r="L32" s="57"/>
      <c r="M32" s="220" t="s">
        <v>31</v>
      </c>
      <c r="N32" s="220" t="s">
        <v>31</v>
      </c>
      <c r="O32" s="220" t="s">
        <v>31</v>
      </c>
    </row>
    <row r="33" spans="2:15" s="202" customFormat="1" ht="12.95" customHeight="1">
      <c r="B33" s="215"/>
      <c r="C33" s="221"/>
      <c r="D33" s="214">
        <v>2023</v>
      </c>
      <c r="E33" s="216">
        <f t="shared" si="14"/>
        <v>13218</v>
      </c>
      <c r="F33" s="216">
        <v>6671</v>
      </c>
      <c r="G33" s="216">
        <v>6547</v>
      </c>
      <c r="H33" s="56"/>
      <c r="I33" s="220" t="s">
        <v>31</v>
      </c>
      <c r="J33" s="220" t="s">
        <v>31</v>
      </c>
      <c r="K33" s="220" t="s">
        <v>31</v>
      </c>
      <c r="L33" s="57"/>
      <c r="M33" s="220" t="s">
        <v>31</v>
      </c>
      <c r="N33" s="220" t="s">
        <v>31</v>
      </c>
      <c r="O33" s="220" t="s">
        <v>31</v>
      </c>
    </row>
    <row r="34" spans="2:15" s="202" customFormat="1" ht="6.95" customHeight="1">
      <c r="B34" s="215"/>
      <c r="C34" s="221"/>
      <c r="D34" s="214"/>
      <c r="E34" s="216"/>
      <c r="F34" s="216"/>
      <c r="G34" s="216"/>
      <c r="H34" s="56"/>
      <c r="I34" s="57"/>
      <c r="J34" s="57"/>
      <c r="K34" s="57"/>
      <c r="L34" s="57"/>
      <c r="M34" s="216"/>
      <c r="N34" s="57"/>
      <c r="O34" s="57"/>
    </row>
    <row r="35" spans="2:15" s="202" customFormat="1" ht="12.95" customHeight="1">
      <c r="B35" s="215" t="s">
        <v>19</v>
      </c>
      <c r="C35" s="203"/>
      <c r="D35" s="214">
        <v>2021</v>
      </c>
      <c r="E35" s="216">
        <f t="shared" ref="E35:E37" si="15">SUM(F35:G35)</f>
        <v>12338</v>
      </c>
      <c r="F35" s="216">
        <v>6336</v>
      </c>
      <c r="G35" s="216">
        <v>6002</v>
      </c>
      <c r="H35" s="56"/>
      <c r="I35" s="57">
        <f t="shared" ref="I35:I36" si="16">SUM(J35:K35)</f>
        <v>1845</v>
      </c>
      <c r="J35" s="57">
        <f>SUM(N35,'6.22 (5)'!F35)</f>
        <v>1013</v>
      </c>
      <c r="K35" s="57">
        <f>SUM(O35,'6.22 (5)'!G35)</f>
        <v>832</v>
      </c>
      <c r="L35" s="57"/>
      <c r="M35" s="216">
        <f t="shared" ref="M35:M36" si="17">SUM(N35:O35)</f>
        <v>249</v>
      </c>
      <c r="N35" s="57">
        <v>127</v>
      </c>
      <c r="O35" s="57">
        <v>122</v>
      </c>
    </row>
    <row r="36" spans="2:15" s="202" customFormat="1" ht="12.95" customHeight="1">
      <c r="B36" s="215"/>
      <c r="C36" s="203"/>
      <c r="D36" s="214">
        <v>2022</v>
      </c>
      <c r="E36" s="216">
        <f t="shared" si="15"/>
        <v>12507</v>
      </c>
      <c r="F36" s="216">
        <v>6389</v>
      </c>
      <c r="G36" s="216">
        <v>6118</v>
      </c>
      <c r="H36" s="63"/>
      <c r="I36" s="57">
        <f t="shared" si="16"/>
        <v>1851</v>
      </c>
      <c r="J36" s="57">
        <f>SUM(N36,'6.22 (5)'!F36)</f>
        <v>1002</v>
      </c>
      <c r="K36" s="57">
        <f>SUM(O36,'6.22 (5)'!G36)</f>
        <v>849</v>
      </c>
      <c r="L36" s="57"/>
      <c r="M36" s="216">
        <f t="shared" si="17"/>
        <v>334</v>
      </c>
      <c r="N36" s="57">
        <v>176</v>
      </c>
      <c r="O36" s="57">
        <v>158</v>
      </c>
    </row>
    <row r="37" spans="2:15" s="202" customFormat="1" ht="12.95" customHeight="1">
      <c r="B37" s="215"/>
      <c r="C37" s="203"/>
      <c r="D37" s="214">
        <v>2023</v>
      </c>
      <c r="E37" s="216">
        <f t="shared" si="15"/>
        <v>13137</v>
      </c>
      <c r="F37" s="216">
        <v>6780</v>
      </c>
      <c r="G37" s="216">
        <v>6357</v>
      </c>
      <c r="H37" s="56"/>
      <c r="I37" s="57">
        <f>SUM(J37:K37)</f>
        <v>1939</v>
      </c>
      <c r="J37" s="57">
        <f>SUM(N37,'6.22 (5)'!F37)</f>
        <v>1052</v>
      </c>
      <c r="K37" s="57">
        <f>SUM(O37,'6.22 (5)'!G37)</f>
        <v>887</v>
      </c>
      <c r="L37" s="57"/>
      <c r="M37" s="216">
        <f t="shared" ref="M37" si="18">SUM(N37:O37)</f>
        <v>382</v>
      </c>
      <c r="N37" s="57">
        <v>213</v>
      </c>
      <c r="O37" s="57">
        <v>169</v>
      </c>
    </row>
    <row r="38" spans="2:15" s="202" customFormat="1" ht="6.95" customHeight="1">
      <c r="B38" s="215"/>
      <c r="C38" s="203"/>
      <c r="D38" s="214"/>
      <c r="E38" s="216"/>
      <c r="F38" s="216"/>
      <c r="G38" s="216"/>
      <c r="H38" s="56"/>
      <c r="I38" s="57"/>
      <c r="J38" s="57"/>
      <c r="K38" s="57"/>
      <c r="L38" s="57"/>
      <c r="M38" s="220"/>
      <c r="N38" s="220"/>
      <c r="O38" s="220"/>
    </row>
    <row r="39" spans="2:15" s="202" customFormat="1" ht="12.95" customHeight="1">
      <c r="B39" s="215" t="s">
        <v>20</v>
      </c>
      <c r="C39" s="203"/>
      <c r="D39" s="214">
        <v>2021</v>
      </c>
      <c r="E39" s="216">
        <f t="shared" ref="E39:E40" si="19">SUM(F39:G39)</f>
        <v>9360</v>
      </c>
      <c r="F39" s="216">
        <v>4713</v>
      </c>
      <c r="G39" s="216">
        <v>4647</v>
      </c>
      <c r="H39" s="56"/>
      <c r="I39" s="57">
        <f t="shared" ref="I39:I40" si="20">SUM(J39:K39)</f>
        <v>2833</v>
      </c>
      <c r="J39" s="57">
        <f>SUM(N39,'6.22 (5)'!F39)</f>
        <v>1519</v>
      </c>
      <c r="K39" s="57">
        <f>SUM(O39,'6.22 (5)'!G39)</f>
        <v>1314</v>
      </c>
      <c r="L39" s="57"/>
      <c r="M39" s="220" t="s">
        <v>31</v>
      </c>
      <c r="N39" s="220" t="s">
        <v>31</v>
      </c>
      <c r="O39" s="220" t="s">
        <v>31</v>
      </c>
    </row>
    <row r="40" spans="2:15" s="202" customFormat="1" ht="12.95" customHeight="1">
      <c r="B40" s="215"/>
      <c r="C40" s="203"/>
      <c r="D40" s="214">
        <v>2022</v>
      </c>
      <c r="E40" s="216">
        <f t="shared" si="19"/>
        <v>9019</v>
      </c>
      <c r="F40" s="216">
        <v>4560</v>
      </c>
      <c r="G40" s="216">
        <v>4459</v>
      </c>
      <c r="H40" s="54"/>
      <c r="I40" s="57">
        <f t="shared" si="20"/>
        <v>2990</v>
      </c>
      <c r="J40" s="57">
        <f>SUM(N40,'6.22 (5)'!F40)</f>
        <v>1617</v>
      </c>
      <c r="K40" s="57">
        <f>SUM(O40,'6.22 (5)'!G40)</f>
        <v>1373</v>
      </c>
      <c r="L40" s="57"/>
      <c r="M40" s="220" t="s">
        <v>31</v>
      </c>
      <c r="N40" s="220" t="s">
        <v>31</v>
      </c>
      <c r="O40" s="220" t="s">
        <v>31</v>
      </c>
    </row>
    <row r="41" spans="2:15" s="202" customFormat="1" ht="12.95" customHeight="1">
      <c r="B41" s="215"/>
      <c r="C41" s="203"/>
      <c r="D41" s="214">
        <v>2023</v>
      </c>
      <c r="E41" s="216">
        <f t="shared" ref="E41" si="21">SUM(F41:G41)</f>
        <v>9438</v>
      </c>
      <c r="F41" s="216">
        <v>4819</v>
      </c>
      <c r="G41" s="216">
        <v>4619</v>
      </c>
      <c r="H41" s="223"/>
      <c r="I41" s="57">
        <f>SUM(J41:K41)</f>
        <v>3006</v>
      </c>
      <c r="J41" s="57">
        <f>SUM(N41,'6.22 (5)'!F41)</f>
        <v>1619</v>
      </c>
      <c r="K41" s="57">
        <f>SUM(O41,'6.22 (5)'!G41)</f>
        <v>1387</v>
      </c>
      <c r="L41" s="57"/>
      <c r="M41" s="220" t="s">
        <v>31</v>
      </c>
      <c r="N41" s="220" t="s">
        <v>31</v>
      </c>
      <c r="O41" s="220" t="s">
        <v>31</v>
      </c>
    </row>
    <row r="42" spans="2:15" s="202" customFormat="1" ht="6.95" customHeight="1">
      <c r="B42" s="215"/>
      <c r="C42" s="203"/>
      <c r="D42" s="214"/>
      <c r="E42" s="216"/>
      <c r="F42" s="216"/>
      <c r="G42" s="216"/>
      <c r="H42" s="223"/>
      <c r="I42" s="57"/>
      <c r="J42" s="57"/>
      <c r="K42" s="57"/>
      <c r="L42" s="57"/>
      <c r="M42" s="216"/>
      <c r="N42" s="57"/>
      <c r="O42" s="57"/>
    </row>
    <row r="43" spans="2:15" s="202" customFormat="1" ht="12.95" customHeight="1">
      <c r="B43" s="215" t="s">
        <v>21</v>
      </c>
      <c r="C43" s="203"/>
      <c r="D43" s="214">
        <v>2021</v>
      </c>
      <c r="E43" s="216">
        <f t="shared" ref="E43:E45" si="22">SUM(F43:G43)</f>
        <v>17155</v>
      </c>
      <c r="F43" s="216">
        <v>8776</v>
      </c>
      <c r="G43" s="216">
        <v>8379</v>
      </c>
      <c r="H43" s="56"/>
      <c r="I43" s="57">
        <f t="shared" ref="I43:I44" si="23">SUM(J43:K43)</f>
        <v>1147</v>
      </c>
      <c r="J43" s="57">
        <f>SUM(N43,'6.22 (5)'!F43)</f>
        <v>643</v>
      </c>
      <c r="K43" s="57">
        <f>SUM(O43,'6.22 (5)'!G43)</f>
        <v>504</v>
      </c>
      <c r="L43" s="57"/>
      <c r="M43" s="216">
        <f t="shared" ref="M43:M44" si="24">SUM(N43:O43)</f>
        <v>263</v>
      </c>
      <c r="N43" s="57">
        <v>136</v>
      </c>
      <c r="O43" s="57">
        <v>127</v>
      </c>
    </row>
    <row r="44" spans="2:15" s="202" customFormat="1" ht="12.95" customHeight="1">
      <c r="B44" s="215"/>
      <c r="C44" s="203"/>
      <c r="D44" s="214">
        <v>2022</v>
      </c>
      <c r="E44" s="216">
        <f t="shared" si="22"/>
        <v>14463</v>
      </c>
      <c r="F44" s="216">
        <v>7281</v>
      </c>
      <c r="G44" s="216">
        <v>7182</v>
      </c>
      <c r="H44" s="63"/>
      <c r="I44" s="57">
        <f t="shared" si="23"/>
        <v>1196</v>
      </c>
      <c r="J44" s="57">
        <f>SUM(N44,'6.22 (5)'!F44)</f>
        <v>656</v>
      </c>
      <c r="K44" s="57">
        <f>SUM(O44,'6.22 (5)'!G44)</f>
        <v>540</v>
      </c>
      <c r="L44" s="57"/>
      <c r="M44" s="216">
        <f t="shared" si="24"/>
        <v>322</v>
      </c>
      <c r="N44" s="57">
        <v>168</v>
      </c>
      <c r="O44" s="57">
        <v>154</v>
      </c>
    </row>
    <row r="45" spans="2:15" s="202" customFormat="1" ht="12.95" customHeight="1">
      <c r="B45" s="215"/>
      <c r="C45" s="203"/>
      <c r="D45" s="214">
        <v>2023</v>
      </c>
      <c r="E45" s="216">
        <f t="shared" si="22"/>
        <v>16290</v>
      </c>
      <c r="F45" s="216">
        <v>8318</v>
      </c>
      <c r="G45" s="216">
        <v>7972</v>
      </c>
      <c r="H45" s="56"/>
      <c r="I45" s="57">
        <f>SUM(J45:K45)</f>
        <v>1260</v>
      </c>
      <c r="J45" s="57">
        <f>SUM(N45,'6.22 (5)'!F45)</f>
        <v>704</v>
      </c>
      <c r="K45" s="57">
        <f>SUM(O45,'6.22 (5)'!G45)</f>
        <v>556</v>
      </c>
      <c r="L45" s="57"/>
      <c r="M45" s="216">
        <f t="shared" ref="M45" si="25">SUM(N45:O45)</f>
        <v>378</v>
      </c>
      <c r="N45" s="57">
        <v>203</v>
      </c>
      <c r="O45" s="57">
        <v>175</v>
      </c>
    </row>
    <row r="46" spans="2:15" s="202" customFormat="1" ht="6.95" customHeight="1">
      <c r="B46" s="215"/>
      <c r="C46" s="203"/>
      <c r="D46" s="214"/>
      <c r="E46" s="216"/>
      <c r="F46" s="216"/>
      <c r="G46" s="216"/>
      <c r="H46" s="56"/>
      <c r="I46" s="57"/>
      <c r="J46" s="57"/>
      <c r="K46" s="57"/>
      <c r="L46" s="57"/>
      <c r="M46" s="216"/>
      <c r="N46" s="57"/>
      <c r="O46" s="57"/>
    </row>
    <row r="47" spans="2:15" s="202" customFormat="1" ht="12.95" customHeight="1">
      <c r="B47" s="215" t="s">
        <v>22</v>
      </c>
      <c r="C47" s="203"/>
      <c r="D47" s="214">
        <v>2021</v>
      </c>
      <c r="E47" s="216">
        <f t="shared" ref="E47:E49" si="26">SUM(F47:G47)</f>
        <v>20612</v>
      </c>
      <c r="F47" s="216">
        <v>10425</v>
      </c>
      <c r="G47" s="216">
        <v>10187</v>
      </c>
      <c r="H47" s="56"/>
      <c r="I47" s="57">
        <f t="shared" ref="I47:I48" si="27">SUM(J47:K47)</f>
        <v>391</v>
      </c>
      <c r="J47" s="57">
        <f>SUM(N47,'6.22 (5)'!F47)</f>
        <v>207</v>
      </c>
      <c r="K47" s="57">
        <f>SUM(O47,'6.22 (5)'!G47)</f>
        <v>184</v>
      </c>
      <c r="L47" s="57"/>
      <c r="M47" s="216">
        <f t="shared" ref="M47:M48" si="28">SUM(N47:O47)</f>
        <v>159</v>
      </c>
      <c r="N47" s="57">
        <v>79</v>
      </c>
      <c r="O47" s="57">
        <v>80</v>
      </c>
    </row>
    <row r="48" spans="2:15" s="202" customFormat="1" ht="12.95" customHeight="1">
      <c r="B48" s="215"/>
      <c r="C48" s="203"/>
      <c r="D48" s="214">
        <v>2022</v>
      </c>
      <c r="E48" s="216">
        <f t="shared" si="26"/>
        <v>19097</v>
      </c>
      <c r="F48" s="216">
        <v>9548</v>
      </c>
      <c r="G48" s="216">
        <v>9549</v>
      </c>
      <c r="H48" s="63"/>
      <c r="I48" s="57">
        <f t="shared" si="27"/>
        <v>368</v>
      </c>
      <c r="J48" s="57">
        <f>SUM(N48,'6.22 (5)'!F48)</f>
        <v>199</v>
      </c>
      <c r="K48" s="57">
        <f>SUM(O48,'6.22 (5)'!G48)</f>
        <v>169</v>
      </c>
      <c r="L48" s="57"/>
      <c r="M48" s="216">
        <f t="shared" si="28"/>
        <v>180</v>
      </c>
      <c r="N48" s="57">
        <v>91</v>
      </c>
      <c r="O48" s="57">
        <v>89</v>
      </c>
    </row>
    <row r="49" spans="2:15" s="202" customFormat="1" ht="12.95" customHeight="1">
      <c r="B49" s="215"/>
      <c r="C49" s="203"/>
      <c r="D49" s="214">
        <v>2023</v>
      </c>
      <c r="E49" s="216">
        <f t="shared" si="26"/>
        <v>18928</v>
      </c>
      <c r="F49" s="216">
        <v>9508</v>
      </c>
      <c r="G49" s="216">
        <v>9420</v>
      </c>
      <c r="H49" s="56"/>
      <c r="I49" s="57">
        <f>SUM(J49:K49)</f>
        <v>361</v>
      </c>
      <c r="J49" s="57">
        <f>SUM(N49,'6.22 (5)'!F49)</f>
        <v>189</v>
      </c>
      <c r="K49" s="57">
        <f>SUM(O49,'6.22 (5)'!G49)</f>
        <v>172</v>
      </c>
      <c r="L49" s="220"/>
      <c r="M49" s="216">
        <f t="shared" ref="M49" si="29">SUM(N49:O49)</f>
        <v>193</v>
      </c>
      <c r="N49" s="57">
        <v>100</v>
      </c>
      <c r="O49" s="57">
        <v>93</v>
      </c>
    </row>
    <row r="50" spans="2:15" s="202" customFormat="1" ht="6.95" customHeight="1">
      <c r="B50" s="215"/>
      <c r="C50" s="203"/>
      <c r="D50" s="214"/>
      <c r="E50" s="216"/>
      <c r="F50" s="216"/>
      <c r="G50" s="216"/>
      <c r="H50" s="56"/>
      <c r="I50" s="220"/>
      <c r="J50" s="220"/>
      <c r="K50" s="220"/>
      <c r="L50" s="220"/>
      <c r="M50" s="220"/>
      <c r="N50" s="220"/>
      <c r="O50" s="220"/>
    </row>
    <row r="51" spans="2:15" s="202" customFormat="1" ht="12.95" customHeight="1">
      <c r="B51" s="215" t="s">
        <v>23</v>
      </c>
      <c r="C51" s="221"/>
      <c r="D51" s="214">
        <v>2021</v>
      </c>
      <c r="E51" s="216">
        <f t="shared" ref="E51:E53" si="30">SUM(F51:G51)</f>
        <v>1384</v>
      </c>
      <c r="F51" s="216">
        <v>716</v>
      </c>
      <c r="G51" s="216">
        <v>668</v>
      </c>
      <c r="H51" s="56"/>
      <c r="I51" s="220" t="s">
        <v>31</v>
      </c>
      <c r="J51" s="220" t="s">
        <v>31</v>
      </c>
      <c r="K51" s="220" t="s">
        <v>31</v>
      </c>
      <c r="L51" s="220"/>
      <c r="M51" s="220" t="s">
        <v>31</v>
      </c>
      <c r="N51" s="220" t="s">
        <v>31</v>
      </c>
      <c r="O51" s="220" t="s">
        <v>31</v>
      </c>
    </row>
    <row r="52" spans="2:15" s="202" customFormat="1" ht="12.95" customHeight="1">
      <c r="B52" s="215"/>
      <c r="C52" s="221"/>
      <c r="D52" s="214">
        <v>2022</v>
      </c>
      <c r="E52" s="216">
        <f t="shared" si="30"/>
        <v>1163</v>
      </c>
      <c r="F52" s="216">
        <v>582</v>
      </c>
      <c r="G52" s="216">
        <v>581</v>
      </c>
      <c r="H52" s="63"/>
      <c r="I52" s="220" t="s">
        <v>31</v>
      </c>
      <c r="J52" s="220" t="s">
        <v>31</v>
      </c>
      <c r="K52" s="220" t="s">
        <v>31</v>
      </c>
      <c r="L52" s="57"/>
      <c r="M52" s="220" t="s">
        <v>31</v>
      </c>
      <c r="N52" s="220" t="s">
        <v>31</v>
      </c>
      <c r="O52" s="220" t="s">
        <v>31</v>
      </c>
    </row>
    <row r="53" spans="2:15" s="202" customFormat="1" ht="12.95" customHeight="1">
      <c r="B53" s="215"/>
      <c r="C53" s="221"/>
      <c r="D53" s="214">
        <v>2023</v>
      </c>
      <c r="E53" s="216">
        <f t="shared" si="30"/>
        <v>1337</v>
      </c>
      <c r="F53" s="216">
        <v>712</v>
      </c>
      <c r="G53" s="216">
        <v>625</v>
      </c>
      <c r="H53" s="56"/>
      <c r="I53" s="220" t="s">
        <v>31</v>
      </c>
      <c r="J53" s="220" t="s">
        <v>31</v>
      </c>
      <c r="K53" s="220" t="s">
        <v>31</v>
      </c>
      <c r="L53" s="57"/>
      <c r="M53" s="220" t="s">
        <v>31</v>
      </c>
      <c r="N53" s="220" t="s">
        <v>31</v>
      </c>
      <c r="O53" s="220" t="s">
        <v>31</v>
      </c>
    </row>
    <row r="54" spans="2:15" s="202" customFormat="1" ht="6.95" customHeight="1">
      <c r="B54" s="215"/>
      <c r="C54" s="221"/>
      <c r="D54" s="214"/>
      <c r="E54" s="216"/>
      <c r="F54" s="216"/>
      <c r="G54" s="216"/>
      <c r="H54" s="56"/>
      <c r="I54" s="57"/>
      <c r="J54" s="57"/>
      <c r="K54" s="57"/>
      <c r="L54" s="57"/>
      <c r="M54" s="216"/>
      <c r="N54" s="57"/>
      <c r="O54" s="57"/>
    </row>
    <row r="55" spans="2:15" s="202" customFormat="1" ht="12.95" customHeight="1">
      <c r="B55" s="215" t="s">
        <v>24</v>
      </c>
      <c r="C55" s="203"/>
      <c r="D55" s="214">
        <v>2021</v>
      </c>
      <c r="E55" s="216">
        <f t="shared" ref="E55:E57" si="31">SUM(F55:G55)</f>
        <v>78087</v>
      </c>
      <c r="F55" s="216">
        <v>39923</v>
      </c>
      <c r="G55" s="216">
        <v>38164</v>
      </c>
      <c r="H55" s="56"/>
      <c r="I55" s="57">
        <f t="shared" ref="I55:I56" si="32">SUM(J55:K55)</f>
        <v>11801</v>
      </c>
      <c r="J55" s="57">
        <f>SUM(N55,'6.22 (5)'!F55)</f>
        <v>6372</v>
      </c>
      <c r="K55" s="57">
        <f>SUM(O55,'6.22 (5)'!G55)</f>
        <v>5429</v>
      </c>
      <c r="L55" s="57"/>
      <c r="M55" s="216">
        <f t="shared" ref="M55:M56" si="33">SUM(N55:O55)</f>
        <v>5543</v>
      </c>
      <c r="N55" s="57">
        <v>2987</v>
      </c>
      <c r="O55" s="57">
        <v>2556</v>
      </c>
    </row>
    <row r="56" spans="2:15" s="202" customFormat="1" ht="12.95" customHeight="1">
      <c r="B56" s="215"/>
      <c r="C56" s="203"/>
      <c r="D56" s="214">
        <v>2022</v>
      </c>
      <c r="E56" s="216">
        <f t="shared" si="31"/>
        <v>74393</v>
      </c>
      <c r="F56" s="216">
        <v>37643</v>
      </c>
      <c r="G56" s="216">
        <v>36750</v>
      </c>
      <c r="H56" s="63"/>
      <c r="I56" s="57">
        <f t="shared" si="32"/>
        <v>14383</v>
      </c>
      <c r="J56" s="57">
        <f>SUM(N56,'6.22 (5)'!F56)</f>
        <v>7751</v>
      </c>
      <c r="K56" s="57">
        <f>SUM(O56,'6.22 (5)'!G56)</f>
        <v>6632</v>
      </c>
      <c r="L56" s="57"/>
      <c r="M56" s="216">
        <f t="shared" si="33"/>
        <v>6003</v>
      </c>
      <c r="N56" s="57">
        <v>3222</v>
      </c>
      <c r="O56" s="57">
        <v>2781</v>
      </c>
    </row>
    <row r="57" spans="2:15" s="202" customFormat="1" ht="12.95" customHeight="1">
      <c r="B57" s="215"/>
      <c r="C57" s="203"/>
      <c r="D57" s="214">
        <v>2023</v>
      </c>
      <c r="E57" s="216">
        <f t="shared" si="31"/>
        <v>76901</v>
      </c>
      <c r="F57" s="216">
        <v>39006</v>
      </c>
      <c r="G57" s="216">
        <v>37895</v>
      </c>
      <c r="H57" s="56"/>
      <c r="I57" s="57">
        <f>SUM(J57:K57)</f>
        <v>14238</v>
      </c>
      <c r="J57" s="57">
        <f>SUM(N57,'6.22 (5)'!F57)</f>
        <v>7625</v>
      </c>
      <c r="K57" s="57">
        <f>SUM(O57,'6.22 (5)'!G57)</f>
        <v>6613</v>
      </c>
      <c r="L57" s="57"/>
      <c r="M57" s="216">
        <f t="shared" ref="M57" si="34">SUM(N57:O57)</f>
        <v>6130</v>
      </c>
      <c r="N57" s="57">
        <v>3283</v>
      </c>
      <c r="O57" s="57">
        <v>2847</v>
      </c>
    </row>
    <row r="58" spans="2:15" s="202" customFormat="1" ht="6.95" customHeight="1">
      <c r="B58" s="215"/>
      <c r="C58" s="203"/>
      <c r="D58" s="214"/>
      <c r="E58" s="216"/>
      <c r="F58" s="216"/>
      <c r="G58" s="216"/>
      <c r="H58" s="56"/>
      <c r="I58" s="57"/>
      <c r="J58" s="57"/>
      <c r="K58" s="57"/>
      <c r="L58" s="57"/>
      <c r="M58" s="216"/>
      <c r="N58" s="57"/>
      <c r="O58" s="57"/>
    </row>
    <row r="59" spans="2:15" s="202" customFormat="1" ht="12.95" customHeight="1">
      <c r="B59" s="215" t="s">
        <v>25</v>
      </c>
      <c r="C59" s="203"/>
      <c r="D59" s="214">
        <v>2021</v>
      </c>
      <c r="E59" s="216">
        <f t="shared" ref="E59:E61" si="35">SUM(F59:G59)</f>
        <v>5708</v>
      </c>
      <c r="F59" s="216">
        <v>3037</v>
      </c>
      <c r="G59" s="216">
        <v>2671</v>
      </c>
      <c r="H59" s="56"/>
      <c r="I59" s="57">
        <f t="shared" ref="I59:I60" si="36">SUM(J59:K59)</f>
        <v>1109</v>
      </c>
      <c r="J59" s="57">
        <f>SUM(N59,'6.22 (5)'!F59)</f>
        <v>568</v>
      </c>
      <c r="K59" s="57">
        <f>SUM(O59,'6.22 (5)'!G59)</f>
        <v>541</v>
      </c>
      <c r="L59" s="57"/>
      <c r="M59" s="216">
        <f t="shared" ref="M59:M60" si="37">SUM(N59:O59)</f>
        <v>92</v>
      </c>
      <c r="N59" s="57">
        <v>55</v>
      </c>
      <c r="O59" s="57">
        <v>37</v>
      </c>
    </row>
    <row r="60" spans="2:15" s="202" customFormat="1" ht="12.95" customHeight="1">
      <c r="B60" s="215"/>
      <c r="C60" s="203"/>
      <c r="D60" s="214">
        <v>2022</v>
      </c>
      <c r="E60" s="216">
        <f t="shared" si="35"/>
        <v>5613</v>
      </c>
      <c r="F60" s="216">
        <v>2863</v>
      </c>
      <c r="G60" s="216">
        <v>2750</v>
      </c>
      <c r="H60" s="63"/>
      <c r="I60" s="57">
        <f t="shared" si="36"/>
        <v>1478</v>
      </c>
      <c r="J60" s="57">
        <f>SUM(N60,'6.22 (5)'!F60)</f>
        <v>768</v>
      </c>
      <c r="K60" s="57">
        <f>SUM(O60,'6.22 (5)'!G60)</f>
        <v>710</v>
      </c>
      <c r="L60" s="57"/>
      <c r="M60" s="216">
        <f t="shared" si="37"/>
        <v>118</v>
      </c>
      <c r="N60" s="57">
        <v>71</v>
      </c>
      <c r="O60" s="57">
        <v>47</v>
      </c>
    </row>
    <row r="61" spans="2:15" s="202" customFormat="1" ht="12.95" customHeight="1">
      <c r="B61" s="215"/>
      <c r="C61" s="203"/>
      <c r="D61" s="214">
        <v>2023</v>
      </c>
      <c r="E61" s="216">
        <f t="shared" si="35"/>
        <v>5825</v>
      </c>
      <c r="F61" s="216">
        <v>3024</v>
      </c>
      <c r="G61" s="216">
        <v>2801</v>
      </c>
      <c r="H61" s="56"/>
      <c r="I61" s="57">
        <f>SUM(J61:K61)</f>
        <v>1469</v>
      </c>
      <c r="J61" s="57">
        <f>SUM(N61,'6.22 (5)'!F61)</f>
        <v>767</v>
      </c>
      <c r="K61" s="57">
        <f>SUM(O61,'6.22 (5)'!G61)</f>
        <v>702</v>
      </c>
      <c r="L61" s="57"/>
      <c r="M61" s="216">
        <f t="shared" ref="M61" si="38">SUM(N61:O61)</f>
        <v>123</v>
      </c>
      <c r="N61" s="57">
        <v>68</v>
      </c>
      <c r="O61" s="57">
        <v>55</v>
      </c>
    </row>
    <row r="62" spans="2:15" s="202" customFormat="1" ht="6.95" customHeight="1">
      <c r="B62" s="215"/>
      <c r="C62" s="203"/>
      <c r="D62" s="214"/>
      <c r="E62" s="216"/>
      <c r="F62" s="216"/>
      <c r="G62" s="216"/>
      <c r="H62" s="56"/>
      <c r="I62" s="57"/>
      <c r="J62" s="57"/>
      <c r="K62" s="57"/>
      <c r="L62" s="57"/>
      <c r="M62" s="216"/>
      <c r="N62" s="57"/>
      <c r="O62" s="57">
        <v>1233</v>
      </c>
    </row>
    <row r="63" spans="2:15" s="202" customFormat="1" ht="12.95" customHeight="1">
      <c r="B63" s="215" t="s">
        <v>26</v>
      </c>
      <c r="C63" s="203"/>
      <c r="D63" s="214">
        <v>2021</v>
      </c>
      <c r="E63" s="216">
        <f t="shared" ref="E63:E65" si="39">SUM(F63:G63)</f>
        <v>21170</v>
      </c>
      <c r="F63" s="216">
        <v>10522</v>
      </c>
      <c r="G63" s="216">
        <v>10648</v>
      </c>
      <c r="H63" s="56"/>
      <c r="I63" s="57">
        <f t="shared" ref="I63:I64" si="40">SUM(J63:K63)</f>
        <v>2235</v>
      </c>
      <c r="J63" s="57">
        <f>SUM(N63,'6.22 (5)'!F63)</f>
        <v>1158</v>
      </c>
      <c r="K63" s="57">
        <f>SUM(O63,'6.22 (5)'!G63)</f>
        <v>1077</v>
      </c>
      <c r="L63" s="57"/>
      <c r="M63" s="216">
        <f t="shared" ref="M63:M64" si="41">SUM(N63:O63)</f>
        <v>1953</v>
      </c>
      <c r="N63" s="57">
        <v>1018</v>
      </c>
      <c r="O63" s="57">
        <v>935</v>
      </c>
    </row>
    <row r="64" spans="2:15" s="202" customFormat="1" ht="12.95" customHeight="1">
      <c r="B64" s="215"/>
      <c r="C64" s="203"/>
      <c r="D64" s="214">
        <v>2022</v>
      </c>
      <c r="E64" s="216">
        <f t="shared" si="39"/>
        <v>21247</v>
      </c>
      <c r="F64" s="216">
        <v>10499</v>
      </c>
      <c r="G64" s="216">
        <v>10748</v>
      </c>
      <c r="H64" s="63"/>
      <c r="I64" s="57">
        <f t="shared" si="40"/>
        <v>2717</v>
      </c>
      <c r="J64" s="57">
        <f>SUM(N64,'6.22 (5)'!F64)</f>
        <v>1439</v>
      </c>
      <c r="K64" s="57">
        <f>SUM(O64,'6.22 (5)'!G64)</f>
        <v>1278</v>
      </c>
      <c r="L64" s="57"/>
      <c r="M64" s="216">
        <f t="shared" si="41"/>
        <v>2428</v>
      </c>
      <c r="N64" s="57">
        <v>1286</v>
      </c>
      <c r="O64" s="57">
        <v>1142</v>
      </c>
    </row>
    <row r="65" spans="2:15" s="202" customFormat="1" ht="12.95" customHeight="1">
      <c r="B65" s="215"/>
      <c r="C65" s="203"/>
      <c r="D65" s="214">
        <v>2023</v>
      </c>
      <c r="E65" s="216">
        <f t="shared" si="39"/>
        <v>21294</v>
      </c>
      <c r="F65" s="216">
        <v>10652</v>
      </c>
      <c r="G65" s="216">
        <v>10642</v>
      </c>
      <c r="H65" s="56"/>
      <c r="I65" s="57">
        <f>SUM(J65:K65)</f>
        <v>2979</v>
      </c>
      <c r="J65" s="57">
        <f>SUM(N65,'6.22 (5)'!F65)</f>
        <v>1585</v>
      </c>
      <c r="K65" s="57">
        <f>SUM(O65,'6.22 (5)'!G65)</f>
        <v>1394</v>
      </c>
      <c r="L65" s="57"/>
      <c r="M65" s="216">
        <f t="shared" ref="M65" si="42">SUM(N65:O65)</f>
        <v>2679</v>
      </c>
      <c r="N65" s="57">
        <v>1421</v>
      </c>
      <c r="O65" s="57">
        <v>1258</v>
      </c>
    </row>
    <row r="66" spans="2:15" s="202" customFormat="1" ht="6.95" customHeight="1">
      <c r="B66" s="215"/>
      <c r="C66" s="203"/>
      <c r="D66" s="214"/>
      <c r="E66" s="216"/>
      <c r="F66" s="216"/>
      <c r="G66" s="216"/>
      <c r="H66" s="56"/>
      <c r="I66" s="57"/>
      <c r="J66" s="57"/>
      <c r="K66" s="57"/>
      <c r="L66" s="57"/>
      <c r="M66" s="216"/>
      <c r="N66" s="57"/>
      <c r="O66" s="57"/>
    </row>
    <row r="67" spans="2:15" s="202" customFormat="1" ht="12.95" customHeight="1">
      <c r="B67" s="215" t="s">
        <v>27</v>
      </c>
      <c r="C67" s="203"/>
      <c r="D67" s="214">
        <v>2021</v>
      </c>
      <c r="E67" s="216">
        <f t="shared" ref="E67:E69" si="43">SUM(F67:G67)</f>
        <v>24394</v>
      </c>
      <c r="F67" s="216">
        <v>12425</v>
      </c>
      <c r="G67" s="216">
        <v>11969</v>
      </c>
      <c r="H67" s="56"/>
      <c r="I67" s="57">
        <f t="shared" ref="I67:I68" si="44">SUM(J67:K67)</f>
        <v>2063</v>
      </c>
      <c r="J67" s="57">
        <f>SUM(N67,'6.22 (5)'!F67)</f>
        <v>1082</v>
      </c>
      <c r="K67" s="57">
        <f>SUM(O67,'6.22 (5)'!G67)</f>
        <v>981</v>
      </c>
      <c r="L67" s="57"/>
      <c r="M67" s="216">
        <f t="shared" ref="M67:M68" si="45">SUM(N67:O67)</f>
        <v>1900</v>
      </c>
      <c r="N67" s="57">
        <v>993</v>
      </c>
      <c r="O67" s="57">
        <v>907</v>
      </c>
    </row>
    <row r="68" spans="2:15" s="202" customFormat="1" ht="12.95" customHeight="1">
      <c r="B68" s="215"/>
      <c r="C68" s="203"/>
      <c r="D68" s="214">
        <v>2022</v>
      </c>
      <c r="E68" s="216">
        <f t="shared" si="43"/>
        <v>23900</v>
      </c>
      <c r="F68" s="216">
        <v>12127</v>
      </c>
      <c r="G68" s="216">
        <v>11773</v>
      </c>
      <c r="H68" s="63"/>
      <c r="I68" s="57">
        <f t="shared" si="44"/>
        <v>2957</v>
      </c>
      <c r="J68" s="57">
        <f>SUM(N68,'6.22 (5)'!F68)</f>
        <v>1574</v>
      </c>
      <c r="K68" s="57">
        <f>SUM(O68,'6.22 (5)'!G68)</f>
        <v>1383</v>
      </c>
      <c r="L68" s="57"/>
      <c r="M68" s="216">
        <f t="shared" si="45"/>
        <v>2367</v>
      </c>
      <c r="N68" s="57">
        <v>1229</v>
      </c>
      <c r="O68" s="57">
        <v>1138</v>
      </c>
    </row>
    <row r="69" spans="2:15" s="202" customFormat="1" ht="12.95" customHeight="1">
      <c r="B69" s="215"/>
      <c r="C69" s="203"/>
      <c r="D69" s="214">
        <v>2023</v>
      </c>
      <c r="E69" s="216">
        <f t="shared" si="43"/>
        <v>24396</v>
      </c>
      <c r="F69" s="216">
        <v>12467</v>
      </c>
      <c r="G69" s="216">
        <v>11929</v>
      </c>
      <c r="H69" s="56"/>
      <c r="I69" s="57">
        <f>SUM(J69:K69)</f>
        <v>2972</v>
      </c>
      <c r="J69" s="57">
        <f>SUM(N69,'6.22 (5)'!F69)</f>
        <v>1597</v>
      </c>
      <c r="K69" s="57">
        <f>SUM(O69,'6.22 (5)'!G69)</f>
        <v>1375</v>
      </c>
      <c r="L69" s="57"/>
      <c r="M69" s="216">
        <f t="shared" ref="M69" si="46">SUM(N69:O69)</f>
        <v>2411</v>
      </c>
      <c r="N69" s="57">
        <v>1265</v>
      </c>
      <c r="O69" s="57">
        <v>1146</v>
      </c>
    </row>
    <row r="70" spans="2:15" s="202" customFormat="1" ht="6.95" customHeight="1">
      <c r="B70" s="215"/>
      <c r="C70" s="203"/>
      <c r="D70" s="214"/>
      <c r="E70" s="216"/>
      <c r="F70" s="216"/>
      <c r="G70" s="216"/>
      <c r="H70" s="56"/>
      <c r="I70" s="57"/>
      <c r="J70" s="57"/>
      <c r="K70" s="57"/>
      <c r="L70" s="57"/>
      <c r="M70" s="216"/>
      <c r="N70" s="57"/>
      <c r="O70" s="57"/>
    </row>
    <row r="71" spans="2:15" s="202" customFormat="1" ht="12.95" customHeight="1">
      <c r="B71" s="215" t="s">
        <v>28</v>
      </c>
      <c r="C71" s="221"/>
      <c r="D71" s="214">
        <v>2021</v>
      </c>
      <c r="E71" s="216">
        <f t="shared" ref="E71:E73" si="47">SUM(F71:G71)</f>
        <v>16679</v>
      </c>
      <c r="F71" s="216">
        <v>8507</v>
      </c>
      <c r="G71" s="216">
        <v>8172</v>
      </c>
      <c r="H71" s="56"/>
      <c r="I71" s="57">
        <f t="shared" ref="I71:I72" si="48">SUM(J71:K71)</f>
        <v>605</v>
      </c>
      <c r="J71" s="57">
        <f>SUM(N71,'6.22 (5)'!F71)</f>
        <v>326</v>
      </c>
      <c r="K71" s="57">
        <f>SUM(O71,'6.22 (5)'!G71)</f>
        <v>279</v>
      </c>
      <c r="L71" s="57"/>
      <c r="M71" s="216">
        <f t="shared" ref="M71:M72" si="49">SUM(N71:O71)</f>
        <v>356</v>
      </c>
      <c r="N71" s="57">
        <v>185</v>
      </c>
      <c r="O71" s="57">
        <v>171</v>
      </c>
    </row>
    <row r="72" spans="2:15" s="202" customFormat="1" ht="12.95" customHeight="1">
      <c r="B72" s="215"/>
      <c r="C72" s="221"/>
      <c r="D72" s="214">
        <v>2022</v>
      </c>
      <c r="E72" s="216">
        <f t="shared" si="47"/>
        <v>15419</v>
      </c>
      <c r="F72" s="216">
        <v>7738</v>
      </c>
      <c r="G72" s="216">
        <v>7681</v>
      </c>
      <c r="H72" s="63"/>
      <c r="I72" s="57">
        <f t="shared" si="48"/>
        <v>542</v>
      </c>
      <c r="J72" s="57">
        <f>SUM(N72,'6.22 (5)'!F72)</f>
        <v>299</v>
      </c>
      <c r="K72" s="57">
        <f>SUM(O72,'6.22 (5)'!G72)</f>
        <v>243</v>
      </c>
      <c r="L72" s="57"/>
      <c r="M72" s="216">
        <f t="shared" si="49"/>
        <v>302</v>
      </c>
      <c r="N72" s="57">
        <v>154</v>
      </c>
      <c r="O72" s="57">
        <v>148</v>
      </c>
    </row>
    <row r="73" spans="2:15" s="202" customFormat="1" ht="12.95" customHeight="1">
      <c r="B73" s="215"/>
      <c r="C73" s="221"/>
      <c r="D73" s="214">
        <v>2023</v>
      </c>
      <c r="E73" s="216">
        <f t="shared" si="47"/>
        <v>17513</v>
      </c>
      <c r="F73" s="216">
        <v>8822</v>
      </c>
      <c r="G73" s="216">
        <v>8691</v>
      </c>
      <c r="H73" s="56"/>
      <c r="I73" s="57">
        <f>SUM(J73:K73)</f>
        <v>491</v>
      </c>
      <c r="J73" s="57">
        <f>SUM(N73,'6.22 (5)'!F73)</f>
        <v>269</v>
      </c>
      <c r="K73" s="57">
        <f>SUM(O73,'6.22 (5)'!G73)</f>
        <v>222</v>
      </c>
      <c r="L73" s="57"/>
      <c r="M73" s="216">
        <f t="shared" ref="M73" si="50">SUM(N73:O73)</f>
        <v>249</v>
      </c>
      <c r="N73" s="57">
        <v>124</v>
      </c>
      <c r="O73" s="57">
        <v>125</v>
      </c>
    </row>
    <row r="74" spans="2:15" s="202" customFormat="1" ht="6.95" customHeight="1">
      <c r="B74" s="215"/>
      <c r="C74" s="221"/>
      <c r="D74" s="214"/>
      <c r="E74" s="216"/>
      <c r="F74" s="216"/>
      <c r="G74" s="216"/>
      <c r="H74" s="56"/>
      <c r="I74" s="57"/>
      <c r="J74" s="57"/>
      <c r="K74" s="57"/>
      <c r="L74" s="57"/>
      <c r="M74" s="216"/>
      <c r="N74" s="57"/>
      <c r="O74" s="57"/>
    </row>
    <row r="75" spans="2:15" s="202" customFormat="1" ht="12.95" customHeight="1">
      <c r="B75" s="215" t="s">
        <v>29</v>
      </c>
      <c r="C75" s="221"/>
      <c r="D75" s="214">
        <v>2021</v>
      </c>
      <c r="E75" s="216">
        <f t="shared" ref="E75:E76" si="51">SUM(F75:G75)</f>
        <v>1370</v>
      </c>
      <c r="F75" s="216">
        <v>682</v>
      </c>
      <c r="G75" s="216">
        <v>688</v>
      </c>
      <c r="H75" s="56"/>
      <c r="I75" s="57">
        <f t="shared" ref="I75:I76" si="52">SUM(J75:K75)</f>
        <v>141</v>
      </c>
      <c r="J75" s="57">
        <f>SUM(N75,'6.22 (5)'!F75)</f>
        <v>77</v>
      </c>
      <c r="K75" s="57">
        <f>SUM(O75,'6.22 (5)'!G75)</f>
        <v>64</v>
      </c>
      <c r="L75" s="57"/>
      <c r="M75" s="216">
        <f t="shared" ref="M75:M76" si="53">SUM(N75:O75)</f>
        <v>141</v>
      </c>
      <c r="N75" s="57">
        <v>77</v>
      </c>
      <c r="O75" s="57">
        <v>64</v>
      </c>
    </row>
    <row r="76" spans="2:15" s="202" customFormat="1" ht="12.95" customHeight="1">
      <c r="B76" s="215"/>
      <c r="C76" s="221"/>
      <c r="D76" s="214">
        <v>2022</v>
      </c>
      <c r="E76" s="216">
        <f t="shared" si="51"/>
        <v>1422</v>
      </c>
      <c r="F76" s="216">
        <v>705</v>
      </c>
      <c r="G76" s="216">
        <v>717</v>
      </c>
      <c r="H76" s="63"/>
      <c r="I76" s="57">
        <f t="shared" si="52"/>
        <v>184</v>
      </c>
      <c r="J76" s="57">
        <f>SUM(N76,'6.22 (5)'!F76)</f>
        <v>101</v>
      </c>
      <c r="K76" s="57">
        <f>SUM(O76,'6.22 (5)'!G76)</f>
        <v>83</v>
      </c>
      <c r="L76" s="57"/>
      <c r="M76" s="216">
        <f t="shared" si="53"/>
        <v>184</v>
      </c>
      <c r="N76" s="57">
        <v>101</v>
      </c>
      <c r="O76" s="57">
        <v>83</v>
      </c>
    </row>
    <row r="77" spans="2:15" s="202" customFormat="1" ht="12.95" customHeight="1">
      <c r="B77" s="215"/>
      <c r="C77" s="221"/>
      <c r="D77" s="214">
        <v>2023</v>
      </c>
      <c r="E77" s="216">
        <f t="shared" ref="E77:E81" si="54">SUM(F77:G77)</f>
        <v>1285</v>
      </c>
      <c r="F77" s="216">
        <v>645</v>
      </c>
      <c r="G77" s="216">
        <v>640</v>
      </c>
      <c r="H77" s="56"/>
      <c r="I77" s="57">
        <f>SUM(J77:K77)</f>
        <v>172</v>
      </c>
      <c r="J77" s="57">
        <f>SUM(N77,'6.22 (5)'!F77)</f>
        <v>95</v>
      </c>
      <c r="K77" s="57">
        <f>SUM(O77,'6.22 (5)'!G77)</f>
        <v>77</v>
      </c>
      <c r="L77" s="220"/>
      <c r="M77" s="216">
        <f t="shared" ref="M77" si="55">SUM(N77:O77)</f>
        <v>172</v>
      </c>
      <c r="N77" s="57">
        <v>95</v>
      </c>
      <c r="O77" s="57">
        <v>77</v>
      </c>
    </row>
    <row r="78" spans="2:15" s="202" customFormat="1" ht="6.95" customHeight="1">
      <c r="B78" s="215"/>
      <c r="C78" s="221"/>
      <c r="D78" s="214"/>
      <c r="E78" s="216"/>
      <c r="F78" s="216"/>
      <c r="G78" s="216"/>
      <c r="H78" s="213"/>
      <c r="I78" s="220"/>
      <c r="J78" s="220"/>
      <c r="K78" s="220"/>
      <c r="L78" s="220"/>
      <c r="M78" s="220"/>
      <c r="N78" s="220"/>
      <c r="O78" s="220"/>
    </row>
    <row r="79" spans="2:15" s="202" customFormat="1" ht="12.95" customHeight="1">
      <c r="B79" s="215" t="s">
        <v>30</v>
      </c>
      <c r="C79" s="221"/>
      <c r="D79" s="214">
        <v>2021</v>
      </c>
      <c r="E79" s="216">
        <f t="shared" si="54"/>
        <v>3073</v>
      </c>
      <c r="F79" s="216">
        <v>1572</v>
      </c>
      <c r="G79" s="216">
        <v>1501</v>
      </c>
      <c r="H79" s="216"/>
      <c r="I79" s="216" t="s">
        <v>31</v>
      </c>
      <c r="J79" s="216" t="s">
        <v>31</v>
      </c>
      <c r="K79" s="216" t="s">
        <v>31</v>
      </c>
      <c r="L79" s="216"/>
      <c r="M79" s="216" t="s">
        <v>31</v>
      </c>
      <c r="N79" s="216" t="s">
        <v>31</v>
      </c>
      <c r="O79" s="216" t="s">
        <v>31</v>
      </c>
    </row>
    <row r="80" spans="2:15" s="202" customFormat="1" ht="12.95" customHeight="1">
      <c r="B80" s="215"/>
      <c r="C80" s="221"/>
      <c r="D80" s="214">
        <v>2022</v>
      </c>
      <c r="E80" s="216">
        <f t="shared" si="54"/>
        <v>3364</v>
      </c>
      <c r="F80" s="216">
        <v>1702</v>
      </c>
      <c r="G80" s="216">
        <v>1662</v>
      </c>
      <c r="H80" s="216"/>
      <c r="I80" s="216" t="s">
        <v>31</v>
      </c>
      <c r="J80" s="216" t="s">
        <v>31</v>
      </c>
      <c r="K80" s="216" t="s">
        <v>31</v>
      </c>
      <c r="L80" s="216"/>
      <c r="M80" s="216" t="s">
        <v>31</v>
      </c>
      <c r="N80" s="216" t="s">
        <v>31</v>
      </c>
      <c r="O80" s="216" t="s">
        <v>31</v>
      </c>
    </row>
    <row r="81" spans="1:16" s="202" customFormat="1" ht="12.95" customHeight="1">
      <c r="B81" s="215"/>
      <c r="C81" s="221"/>
      <c r="D81" s="214">
        <v>2023</v>
      </c>
      <c r="E81" s="216">
        <f t="shared" si="54"/>
        <v>3869</v>
      </c>
      <c r="F81" s="216">
        <v>1897</v>
      </c>
      <c r="G81" s="216">
        <v>1972</v>
      </c>
      <c r="H81" s="216"/>
      <c r="I81" s="216" t="s">
        <v>31</v>
      </c>
      <c r="J81" s="216" t="s">
        <v>31</v>
      </c>
      <c r="K81" s="216" t="s">
        <v>31</v>
      </c>
      <c r="L81" s="216"/>
      <c r="M81" s="216" t="s">
        <v>31</v>
      </c>
      <c r="N81" s="216" t="s">
        <v>31</v>
      </c>
      <c r="O81" s="216" t="s">
        <v>31</v>
      </c>
    </row>
    <row r="82" spans="1:16" s="202" customFormat="1" ht="6.95" customHeight="1" thickBot="1">
      <c r="A82" s="226"/>
      <c r="B82" s="227"/>
      <c r="C82" s="228"/>
      <c r="D82" s="229"/>
      <c r="E82" s="229"/>
      <c r="F82" s="229"/>
      <c r="G82" s="229"/>
      <c r="H82" s="230"/>
      <c r="I82" s="231"/>
      <c r="J82" s="231"/>
      <c r="K82" s="231"/>
      <c r="L82" s="231"/>
      <c r="M82" s="231"/>
      <c r="N82" s="231"/>
      <c r="O82" s="231"/>
    </row>
    <row r="83" spans="1:16" s="233" customFormat="1" ht="18" customHeight="1">
      <c r="B83" s="234"/>
      <c r="D83" s="235"/>
      <c r="E83" s="236"/>
      <c r="F83" s="236"/>
      <c r="G83" s="236"/>
      <c r="H83" s="237"/>
      <c r="I83" s="238"/>
      <c r="J83" s="238"/>
      <c r="K83" s="238"/>
      <c r="L83" s="238"/>
      <c r="M83" s="238"/>
      <c r="N83" s="238"/>
      <c r="O83" s="238"/>
      <c r="P83" s="240" t="s">
        <v>32</v>
      </c>
    </row>
    <row r="84" spans="1:16" s="233" customFormat="1" ht="15.75" customHeight="1">
      <c r="B84" s="234"/>
      <c r="D84" s="235"/>
      <c r="E84" s="236"/>
      <c r="F84" s="236"/>
      <c r="G84" s="236"/>
      <c r="H84" s="237"/>
      <c r="I84" s="238"/>
      <c r="J84" s="238"/>
      <c r="K84" s="238"/>
      <c r="L84" s="238"/>
      <c r="M84" s="238"/>
      <c r="N84" s="238"/>
      <c r="O84" s="238"/>
      <c r="P84" s="242" t="s">
        <v>33</v>
      </c>
    </row>
    <row r="85" spans="1:16" s="233" customFormat="1" ht="15.75" customHeight="1">
      <c r="B85" s="234"/>
      <c r="D85" s="235"/>
      <c r="E85" s="237"/>
      <c r="F85" s="237"/>
      <c r="G85" s="237"/>
      <c r="H85" s="237"/>
      <c r="I85" s="238"/>
      <c r="J85" s="238"/>
      <c r="K85" s="238"/>
      <c r="L85" s="238"/>
      <c r="M85" s="238"/>
      <c r="N85" s="238"/>
      <c r="O85" s="238"/>
    </row>
    <row r="86" spans="1:16" s="243" customFormat="1" ht="15.75" customHeight="1">
      <c r="B86" s="244"/>
      <c r="D86" s="245"/>
      <c r="E86" s="237"/>
      <c r="F86" s="237"/>
      <c r="G86" s="237"/>
      <c r="H86" s="237"/>
      <c r="I86" s="246"/>
      <c r="J86" s="246"/>
      <c r="K86" s="246"/>
      <c r="L86" s="246"/>
      <c r="M86" s="246"/>
      <c r="N86" s="246"/>
      <c r="O86" s="246"/>
    </row>
    <row r="87" spans="1:16" s="233" customFormat="1" ht="15.75" customHeight="1">
      <c r="B87" s="247"/>
      <c r="C87" s="248"/>
      <c r="D87" s="249"/>
      <c r="E87" s="237"/>
      <c r="F87" s="237"/>
      <c r="G87" s="237"/>
      <c r="H87" s="237"/>
      <c r="I87" s="238"/>
      <c r="J87" s="238"/>
      <c r="K87" s="238"/>
      <c r="L87" s="238"/>
      <c r="M87" s="238"/>
      <c r="N87" s="238"/>
      <c r="O87" s="238"/>
    </row>
  </sheetData>
  <mergeCells count="8">
    <mergeCell ref="I10:K10"/>
    <mergeCell ref="M10:O10"/>
    <mergeCell ref="E7:G7"/>
    <mergeCell ref="I7:O7"/>
    <mergeCell ref="E8:G8"/>
    <mergeCell ref="I8:O8"/>
    <mergeCell ref="I9:K9"/>
    <mergeCell ref="M9:O9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8">
    <tabColor rgb="FF92D050"/>
  </sheetPr>
  <dimension ref="A1:Q87"/>
  <sheetViews>
    <sheetView view="pageBreakPreview" topLeftCell="A29" zoomScale="90" zoomScaleNormal="90" zoomScaleSheetLayoutView="90" workbookViewId="0">
      <selection activeCell="E33" activeCellId="6" sqref="E81 E77 I81:K81 M81 M53 E53 E33"/>
    </sheetView>
  </sheetViews>
  <sheetFormatPr defaultColWidth="10.42578125" defaultRowHeight="16.5"/>
  <cols>
    <col min="1" max="1" width="1.85546875" style="164" customWidth="1"/>
    <col min="2" max="2" width="12.5703125" style="164" customWidth="1"/>
    <col min="3" max="3" width="5.28515625" style="164" customWidth="1"/>
    <col min="4" max="4" width="9.28515625" style="165" customWidth="1"/>
    <col min="5" max="5" width="9" style="166" customWidth="1"/>
    <col min="6" max="6" width="7.85546875" style="166" customWidth="1"/>
    <col min="7" max="7" width="12.5703125" style="166" customWidth="1"/>
    <col min="8" max="8" width="1.140625" style="166" customWidth="1"/>
    <col min="9" max="9" width="9" style="166" customWidth="1"/>
    <col min="10" max="10" width="7.85546875" style="166" customWidth="1"/>
    <col min="11" max="11" width="12.5703125" style="166" customWidth="1"/>
    <col min="12" max="12" width="1.140625" style="166" customWidth="1"/>
    <col min="13" max="13" width="9" style="166" customWidth="1"/>
    <col min="14" max="14" width="7.85546875" style="166" customWidth="1"/>
    <col min="15" max="15" width="12.5703125" style="166" customWidth="1"/>
    <col min="16" max="16" width="1.85546875" style="164" customWidth="1"/>
    <col min="17" max="17" width="1" style="164" customWidth="1"/>
    <col min="18" max="16384" width="10.42578125" style="164"/>
  </cols>
  <sheetData>
    <row r="1" spans="1:17" ht="8.1" customHeight="1"/>
    <row r="2" spans="1:17" ht="8.1" customHeight="1"/>
    <row r="3" spans="1:17" s="167" customFormat="1">
      <c r="B3" s="168" t="s">
        <v>483</v>
      </c>
      <c r="C3" s="169" t="s">
        <v>1284</v>
      </c>
      <c r="D3" s="170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Q3" s="172"/>
    </row>
    <row r="4" spans="1:17" s="173" customFormat="1" ht="16.5" customHeight="1">
      <c r="B4" s="174" t="s">
        <v>484</v>
      </c>
      <c r="C4" s="175" t="s">
        <v>1283</v>
      </c>
      <c r="D4" s="176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Q4" s="175"/>
    </row>
    <row r="5" spans="1:17" s="177" customFormat="1" ht="9.9499999999999993" customHeight="1" thickBot="1">
      <c r="B5" s="178"/>
      <c r="C5" s="178"/>
      <c r="D5" s="179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</row>
    <row r="6" spans="1:17" s="186" customFormat="1" ht="5.25" customHeight="1" thickTop="1">
      <c r="A6" s="181"/>
      <c r="B6" s="182"/>
      <c r="C6" s="183"/>
      <c r="D6" s="184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1"/>
    </row>
    <row r="7" spans="1:17" s="186" customFormat="1" ht="16.5" customHeight="1">
      <c r="A7" s="187"/>
      <c r="B7" s="187" t="s">
        <v>2</v>
      </c>
      <c r="C7" s="188"/>
      <c r="D7" s="189" t="s">
        <v>3</v>
      </c>
      <c r="E7" s="1881" t="s">
        <v>5</v>
      </c>
      <c r="F7" s="1881"/>
      <c r="G7" s="1881"/>
      <c r="H7" s="190"/>
      <c r="I7" s="1881" t="s">
        <v>6</v>
      </c>
      <c r="J7" s="1881"/>
      <c r="K7" s="1881"/>
      <c r="L7" s="1881"/>
      <c r="M7" s="1881"/>
      <c r="N7" s="1881"/>
      <c r="O7" s="1881"/>
      <c r="P7" s="187"/>
    </row>
    <row r="8" spans="1:17" s="186" customFormat="1" ht="17.100000000000001" customHeight="1">
      <c r="A8" s="192"/>
      <c r="B8" s="192" t="s">
        <v>7</v>
      </c>
      <c r="C8" s="193"/>
      <c r="D8" s="194" t="s">
        <v>8</v>
      </c>
      <c r="E8" s="1882" t="s">
        <v>10</v>
      </c>
      <c r="F8" s="1882"/>
      <c r="G8" s="1882"/>
      <c r="H8" s="195"/>
      <c r="I8" s="1882" t="s">
        <v>11</v>
      </c>
      <c r="J8" s="1882"/>
      <c r="K8" s="1882"/>
      <c r="L8" s="1882"/>
      <c r="M8" s="1882"/>
      <c r="N8" s="1882"/>
      <c r="O8" s="1882"/>
      <c r="P8" s="192"/>
    </row>
    <row r="9" spans="1:17" s="186" customFormat="1" ht="17.100000000000001" customHeight="1">
      <c r="A9" s="192"/>
      <c r="B9" s="192"/>
      <c r="C9" s="193"/>
      <c r="D9" s="194"/>
      <c r="E9" s="1886" t="s">
        <v>398</v>
      </c>
      <c r="F9" s="1886"/>
      <c r="G9" s="1886"/>
      <c r="H9" s="195"/>
      <c r="I9" s="1886" t="s">
        <v>4</v>
      </c>
      <c r="J9" s="1886"/>
      <c r="K9" s="1886"/>
      <c r="L9" s="258"/>
      <c r="M9" s="1886" t="s">
        <v>12</v>
      </c>
      <c r="N9" s="1886"/>
      <c r="O9" s="1886"/>
      <c r="P9" s="192"/>
    </row>
    <row r="10" spans="1:17" s="186" customFormat="1" ht="17.100000000000001" customHeight="1">
      <c r="A10" s="192"/>
      <c r="B10" s="192"/>
      <c r="C10" s="193"/>
      <c r="D10" s="194"/>
      <c r="E10" s="1882" t="s">
        <v>400</v>
      </c>
      <c r="F10" s="1882"/>
      <c r="G10" s="1882"/>
      <c r="H10" s="195"/>
      <c r="I10" s="1882" t="s">
        <v>9</v>
      </c>
      <c r="J10" s="1882"/>
      <c r="K10" s="1882"/>
      <c r="L10" s="194"/>
      <c r="M10" s="1882" t="s">
        <v>13</v>
      </c>
      <c r="N10" s="1882"/>
      <c r="O10" s="1882"/>
      <c r="P10" s="192"/>
    </row>
    <row r="11" spans="1:17" s="186" customFormat="1">
      <c r="A11" s="192"/>
      <c r="B11" s="192"/>
      <c r="C11" s="193"/>
      <c r="D11" s="194"/>
      <c r="E11" s="196" t="s">
        <v>65</v>
      </c>
      <c r="F11" s="196" t="s">
        <v>37</v>
      </c>
      <c r="G11" s="196" t="s">
        <v>38</v>
      </c>
      <c r="H11" s="195"/>
      <c r="I11" s="196" t="s">
        <v>65</v>
      </c>
      <c r="J11" s="196" t="s">
        <v>37</v>
      </c>
      <c r="K11" s="196" t="s">
        <v>38</v>
      </c>
      <c r="L11" s="196"/>
      <c r="M11" s="196" t="s">
        <v>65</v>
      </c>
      <c r="N11" s="196" t="s">
        <v>37</v>
      </c>
      <c r="O11" s="196" t="s">
        <v>38</v>
      </c>
      <c r="P11" s="192"/>
    </row>
    <row r="12" spans="1:17" s="186" customFormat="1">
      <c r="A12" s="192"/>
      <c r="B12" s="192"/>
      <c r="C12" s="193"/>
      <c r="D12" s="194"/>
      <c r="E12" s="195" t="s">
        <v>9</v>
      </c>
      <c r="F12" s="195" t="s">
        <v>39</v>
      </c>
      <c r="G12" s="195" t="s">
        <v>40</v>
      </c>
      <c r="H12" s="195"/>
      <c r="I12" s="195" t="s">
        <v>9</v>
      </c>
      <c r="J12" s="195" t="s">
        <v>39</v>
      </c>
      <c r="K12" s="195" t="s">
        <v>40</v>
      </c>
      <c r="L12" s="195"/>
      <c r="M12" s="195" t="s">
        <v>9</v>
      </c>
      <c r="N12" s="195" t="s">
        <v>39</v>
      </c>
      <c r="O12" s="195" t="s">
        <v>40</v>
      </c>
      <c r="P12" s="192"/>
    </row>
    <row r="13" spans="1:17" s="186" customFormat="1" ht="7.5" customHeight="1">
      <c r="A13" s="198"/>
      <c r="B13" s="198"/>
      <c r="C13" s="199"/>
      <c r="D13" s="200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198"/>
    </row>
    <row r="14" spans="1:17" ht="6.95" customHeight="1">
      <c r="A14" s="202"/>
      <c r="B14" s="203"/>
      <c r="C14" s="203"/>
      <c r="D14" s="204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2"/>
    </row>
    <row r="15" spans="1:17" s="202" customFormat="1" ht="12.95" customHeight="1">
      <c r="B15" s="207" t="s">
        <v>14</v>
      </c>
      <c r="C15" s="208"/>
      <c r="D15" s="209">
        <v>2021</v>
      </c>
      <c r="E15" s="210">
        <f t="shared" ref="E15:G17" si="0">SUM(E19,E23,E27,E31,E35,E39,E43,E47,E51,E55,E59,E63,E67,E71,E75,E79)</f>
        <v>24164</v>
      </c>
      <c r="F15" s="210">
        <f t="shared" si="0"/>
        <v>13254</v>
      </c>
      <c r="G15" s="210">
        <f t="shared" si="0"/>
        <v>10910</v>
      </c>
      <c r="H15" s="212"/>
      <c r="I15" s="210">
        <f t="shared" ref="I15:K17" si="1">SUM(I19,I23,I27,I31,I35,I39,I43,I47,I51,I55,I59,I63,I67,I71,I75,I79)</f>
        <v>98641</v>
      </c>
      <c r="J15" s="210">
        <f t="shared" si="1"/>
        <v>51147</v>
      </c>
      <c r="K15" s="210">
        <f t="shared" si="1"/>
        <v>47494</v>
      </c>
      <c r="L15" s="210"/>
      <c r="M15" s="210">
        <f t="shared" ref="M15:O17" si="2">SUM(M19,M23,M27,M31,M35,M39,M43,M47,M51,M55,M59,M63,M67,M71,M75,M79)</f>
        <v>12777</v>
      </c>
      <c r="N15" s="210">
        <f t="shared" si="2"/>
        <v>6885</v>
      </c>
      <c r="O15" s="210">
        <f t="shared" si="2"/>
        <v>5892</v>
      </c>
    </row>
    <row r="16" spans="1:17" s="202" customFormat="1" ht="12.95" customHeight="1">
      <c r="B16" s="207"/>
      <c r="C16" s="208"/>
      <c r="D16" s="209">
        <v>2022</v>
      </c>
      <c r="E16" s="210">
        <f t="shared" si="0"/>
        <v>26920</v>
      </c>
      <c r="F16" s="210">
        <f t="shared" si="0"/>
        <v>14796</v>
      </c>
      <c r="G16" s="210">
        <f t="shared" si="0"/>
        <v>12124</v>
      </c>
      <c r="H16" s="212"/>
      <c r="I16" s="210">
        <f t="shared" si="1"/>
        <v>103042</v>
      </c>
      <c r="J16" s="210">
        <f t="shared" si="1"/>
        <v>53156</v>
      </c>
      <c r="K16" s="210">
        <f t="shared" si="1"/>
        <v>49886</v>
      </c>
      <c r="L16" s="210"/>
      <c r="M16" s="210">
        <f t="shared" si="2"/>
        <v>14425</v>
      </c>
      <c r="N16" s="210">
        <f t="shared" si="2"/>
        <v>7672</v>
      </c>
      <c r="O16" s="210">
        <f t="shared" si="2"/>
        <v>6753</v>
      </c>
    </row>
    <row r="17" spans="2:17" s="202" customFormat="1" ht="12.95" customHeight="1">
      <c r="B17" s="207"/>
      <c r="C17" s="208"/>
      <c r="D17" s="209">
        <v>2023</v>
      </c>
      <c r="E17" s="210">
        <f t="shared" si="0"/>
        <v>27114</v>
      </c>
      <c r="F17" s="210">
        <f t="shared" si="0"/>
        <v>14861</v>
      </c>
      <c r="G17" s="210">
        <f t="shared" si="0"/>
        <v>12253</v>
      </c>
      <c r="H17" s="212"/>
      <c r="I17" s="210">
        <f t="shared" si="1"/>
        <v>100842</v>
      </c>
      <c r="J17" s="210">
        <f t="shared" si="1"/>
        <v>52153</v>
      </c>
      <c r="K17" s="210">
        <f t="shared" si="1"/>
        <v>48689</v>
      </c>
      <c r="L17" s="210"/>
      <c r="M17" s="210">
        <f t="shared" si="2"/>
        <v>14342</v>
      </c>
      <c r="N17" s="210">
        <f t="shared" si="2"/>
        <v>7642</v>
      </c>
      <c r="O17" s="210">
        <f t="shared" si="2"/>
        <v>6700</v>
      </c>
      <c r="Q17" s="207"/>
    </row>
    <row r="18" spans="2:17" s="202" customFormat="1" ht="6.95" customHeight="1">
      <c r="B18" s="207"/>
      <c r="C18" s="208"/>
      <c r="D18" s="214"/>
      <c r="E18" s="216"/>
      <c r="F18" s="57"/>
      <c r="G18" s="57"/>
      <c r="H18" s="57"/>
      <c r="I18" s="216"/>
      <c r="J18" s="57"/>
      <c r="K18" s="57"/>
      <c r="L18" s="57"/>
      <c r="M18" s="216"/>
      <c r="N18" s="57"/>
      <c r="O18" s="57"/>
      <c r="Q18" s="207"/>
    </row>
    <row r="19" spans="2:17" s="202" customFormat="1" ht="12.95" customHeight="1">
      <c r="B19" s="215" t="s">
        <v>15</v>
      </c>
      <c r="C19" s="215"/>
      <c r="D19" s="214">
        <v>2021</v>
      </c>
      <c r="E19" s="216">
        <f t="shared" ref="E19:E21" si="3">SUM(F19:G19)</f>
        <v>4060</v>
      </c>
      <c r="F19" s="57">
        <v>2254</v>
      </c>
      <c r="G19" s="57">
        <v>1806</v>
      </c>
      <c r="H19" s="57"/>
      <c r="I19" s="216">
        <f t="shared" ref="I19:I20" si="4">SUM(J19:K19)</f>
        <v>25136</v>
      </c>
      <c r="J19" s="57">
        <f>SUM(N19,'6.22 (6)'!F19,'6.22 (6)'!J19)</f>
        <v>13143</v>
      </c>
      <c r="K19" s="57">
        <f>SUM(O19,'6.22 (6)'!G19,'6.22 (6)'!K19)</f>
        <v>11993</v>
      </c>
      <c r="L19" s="57"/>
      <c r="M19" s="216">
        <f t="shared" ref="M19:M21" si="5">SUM(N19:O19)</f>
        <v>2463</v>
      </c>
      <c r="N19" s="57">
        <v>1262</v>
      </c>
      <c r="O19" s="57">
        <v>1201</v>
      </c>
      <c r="Q19" s="219"/>
    </row>
    <row r="20" spans="2:17" s="202" customFormat="1" ht="12.95" customHeight="1">
      <c r="B20" s="215"/>
      <c r="C20" s="215"/>
      <c r="D20" s="214">
        <v>2022</v>
      </c>
      <c r="E20" s="216">
        <f t="shared" si="3"/>
        <v>4119</v>
      </c>
      <c r="F20" s="57">
        <v>2311</v>
      </c>
      <c r="G20" s="57">
        <v>1808</v>
      </c>
      <c r="H20" s="126"/>
      <c r="I20" s="216">
        <f t="shared" si="4"/>
        <v>25139</v>
      </c>
      <c r="J20" s="57">
        <f>SUM(N20,'6.22 (6)'!F20,'6.22 (6)'!J20)</f>
        <v>13185</v>
      </c>
      <c r="K20" s="57">
        <f>SUM(O20,'6.22 (6)'!G20,'6.22 (6)'!K20)</f>
        <v>11954</v>
      </c>
      <c r="L20" s="57"/>
      <c r="M20" s="216">
        <f t="shared" si="5"/>
        <v>2150</v>
      </c>
      <c r="N20" s="57">
        <v>1109</v>
      </c>
      <c r="O20" s="57">
        <v>1041</v>
      </c>
      <c r="Q20" s="219"/>
    </row>
    <row r="21" spans="2:17" s="202" customFormat="1" ht="12.95" customHeight="1">
      <c r="B21" s="215"/>
      <c r="C21" s="215"/>
      <c r="D21" s="214">
        <v>2023</v>
      </c>
      <c r="E21" s="216">
        <f t="shared" si="3"/>
        <v>4299</v>
      </c>
      <c r="F21" s="57">
        <v>2399</v>
      </c>
      <c r="G21" s="57">
        <v>1900</v>
      </c>
      <c r="H21" s="57"/>
      <c r="I21" s="216">
        <f t="shared" ref="I21" si="6">SUM(J21:K21)</f>
        <v>25320</v>
      </c>
      <c r="J21" s="57">
        <f>SUM(N21,'6.22 (6)'!F21,'6.22 (6)'!J21)</f>
        <v>13201</v>
      </c>
      <c r="K21" s="57">
        <f>SUM(O21,'6.22 (6)'!G21,'6.22 (6)'!K21)</f>
        <v>12119</v>
      </c>
      <c r="L21" s="57"/>
      <c r="M21" s="216">
        <f t="shared" si="5"/>
        <v>1971</v>
      </c>
      <c r="N21" s="57">
        <v>1011</v>
      </c>
      <c r="O21" s="57">
        <v>960</v>
      </c>
      <c r="Q21" s="219"/>
    </row>
    <row r="22" spans="2:17" s="202" customFormat="1" ht="6.95" customHeight="1">
      <c r="B22" s="215"/>
      <c r="C22" s="215"/>
      <c r="D22" s="214"/>
      <c r="E22" s="216"/>
      <c r="F22" s="57"/>
      <c r="G22" s="57"/>
      <c r="H22" s="57"/>
      <c r="I22" s="216"/>
      <c r="J22" s="57"/>
      <c r="K22" s="57"/>
      <c r="L22" s="57"/>
      <c r="M22" s="216"/>
      <c r="N22" s="57"/>
      <c r="O22" s="57"/>
      <c r="Q22" s="219"/>
    </row>
    <row r="23" spans="2:17" s="202" customFormat="1" ht="12.95" customHeight="1">
      <c r="B23" s="215" t="s">
        <v>16</v>
      </c>
      <c r="C23" s="215"/>
      <c r="D23" s="214">
        <v>2021</v>
      </c>
      <c r="E23" s="216">
        <f t="shared" ref="E23:E25" si="7">SUM(F23:G23)</f>
        <v>4717</v>
      </c>
      <c r="F23" s="57">
        <v>2594</v>
      </c>
      <c r="G23" s="57">
        <v>2123</v>
      </c>
      <c r="H23" s="57"/>
      <c r="I23" s="216">
        <f t="shared" ref="I23:I25" si="8">SUM(J23:K23)</f>
        <v>2503</v>
      </c>
      <c r="J23" s="57">
        <f>SUM(N23,'6.22 (6)'!F23,'6.22 (6)'!J23)</f>
        <v>1419</v>
      </c>
      <c r="K23" s="57">
        <f>SUM(O23,'6.22 (6)'!G23,'6.22 (6)'!K23)</f>
        <v>1084</v>
      </c>
      <c r="L23" s="57"/>
      <c r="M23" s="216">
        <f t="shared" ref="M23:M25" si="9">SUM(N23:O23)</f>
        <v>163</v>
      </c>
      <c r="N23" s="57">
        <v>131</v>
      </c>
      <c r="O23" s="57">
        <v>32</v>
      </c>
      <c r="Q23" s="219"/>
    </row>
    <row r="24" spans="2:17" s="202" customFormat="1" ht="12.95" customHeight="1">
      <c r="B24" s="215"/>
      <c r="C24" s="215"/>
      <c r="D24" s="214">
        <v>2022</v>
      </c>
      <c r="E24" s="216">
        <f t="shared" si="7"/>
        <v>4500</v>
      </c>
      <c r="F24" s="57">
        <v>2467</v>
      </c>
      <c r="G24" s="57">
        <v>2033</v>
      </c>
      <c r="H24" s="297"/>
      <c r="I24" s="216">
        <f t="shared" si="8"/>
        <v>2505</v>
      </c>
      <c r="J24" s="57">
        <f>SUM(N24,'6.22 (6)'!F24,'6.22 (6)'!J24)</f>
        <v>1374</v>
      </c>
      <c r="K24" s="57">
        <f>SUM(O24,'6.22 (6)'!G24,'6.22 (6)'!K24)</f>
        <v>1131</v>
      </c>
      <c r="L24" s="57"/>
      <c r="M24" s="216">
        <f t="shared" si="9"/>
        <v>184</v>
      </c>
      <c r="N24" s="57">
        <v>133</v>
      </c>
      <c r="O24" s="57">
        <v>51</v>
      </c>
      <c r="Q24" s="219"/>
    </row>
    <row r="25" spans="2:17" s="202" customFormat="1" ht="12.95" customHeight="1">
      <c r="B25" s="215"/>
      <c r="C25" s="215"/>
      <c r="D25" s="214">
        <v>2023</v>
      </c>
      <c r="E25" s="216">
        <f t="shared" si="7"/>
        <v>4496</v>
      </c>
      <c r="F25" s="57">
        <v>2469</v>
      </c>
      <c r="G25" s="57">
        <v>2027</v>
      </c>
      <c r="H25" s="57"/>
      <c r="I25" s="216">
        <f t="shared" si="8"/>
        <v>2439</v>
      </c>
      <c r="J25" s="57">
        <f>SUM(N25,'6.22 (6)'!F25,'6.22 (6)'!J25)</f>
        <v>1400</v>
      </c>
      <c r="K25" s="57">
        <f>SUM(O25,'6.22 (6)'!G25,'6.22 (6)'!K25)</f>
        <v>1039</v>
      </c>
      <c r="L25" s="57"/>
      <c r="M25" s="216">
        <f t="shared" si="9"/>
        <v>176</v>
      </c>
      <c r="N25" s="57">
        <v>131</v>
      </c>
      <c r="O25" s="57">
        <v>45</v>
      </c>
      <c r="Q25" s="219"/>
    </row>
    <row r="26" spans="2:17" s="202" customFormat="1" ht="6.95" customHeight="1">
      <c r="B26" s="215"/>
      <c r="C26" s="215"/>
      <c r="D26" s="214"/>
      <c r="E26" s="216"/>
      <c r="F26" s="57"/>
      <c r="G26" s="57"/>
      <c r="H26" s="57"/>
      <c r="I26" s="216"/>
      <c r="J26" s="57"/>
      <c r="K26" s="57"/>
      <c r="L26" s="57"/>
      <c r="M26" s="216"/>
      <c r="N26" s="57"/>
      <c r="O26" s="57"/>
      <c r="Q26" s="219"/>
    </row>
    <row r="27" spans="2:17" s="202" customFormat="1" ht="12.95" customHeight="1">
      <c r="B27" s="215" t="s">
        <v>17</v>
      </c>
      <c r="C27" s="215"/>
      <c r="D27" s="214">
        <v>2021</v>
      </c>
      <c r="E27" s="216">
        <f t="shared" ref="E27:E29" si="10">SUM(F27:G27)</f>
        <v>1873</v>
      </c>
      <c r="F27" s="57">
        <v>1098</v>
      </c>
      <c r="G27" s="57">
        <v>775</v>
      </c>
      <c r="H27" s="57"/>
      <c r="I27" s="216">
        <f t="shared" ref="I27:I29" si="11">SUM(J27:K27)</f>
        <v>365</v>
      </c>
      <c r="J27" s="57">
        <f>SUM(N27,'6.22 (6)'!F27,'6.22 (6)'!J27)</f>
        <v>224</v>
      </c>
      <c r="K27" s="57">
        <f>SUM(O27,'6.22 (6)'!G27,'6.22 (6)'!K27)</f>
        <v>141</v>
      </c>
      <c r="L27" s="57"/>
      <c r="M27" s="216">
        <f t="shared" ref="M27:M29" si="12">SUM(N27:O27)</f>
        <v>85</v>
      </c>
      <c r="N27" s="57">
        <v>69</v>
      </c>
      <c r="O27" s="57">
        <v>16</v>
      </c>
      <c r="Q27" s="219"/>
    </row>
    <row r="28" spans="2:17" s="202" customFormat="1" ht="12.95" customHeight="1">
      <c r="B28" s="215"/>
      <c r="C28" s="215"/>
      <c r="D28" s="214">
        <v>2022</v>
      </c>
      <c r="E28" s="216">
        <f t="shared" si="10"/>
        <v>1873</v>
      </c>
      <c r="F28" s="57">
        <v>1110</v>
      </c>
      <c r="G28" s="57">
        <v>763</v>
      </c>
      <c r="H28" s="297"/>
      <c r="I28" s="216">
        <f t="shared" si="11"/>
        <v>328</v>
      </c>
      <c r="J28" s="57">
        <f>SUM(N28,'6.22 (6)'!F28,'6.22 (6)'!J28)</f>
        <v>192</v>
      </c>
      <c r="K28" s="57">
        <f>SUM(O28,'6.22 (6)'!G28,'6.22 (6)'!K28)</f>
        <v>136</v>
      </c>
      <c r="L28" s="57"/>
      <c r="M28" s="216">
        <f t="shared" si="12"/>
        <v>67</v>
      </c>
      <c r="N28" s="57">
        <v>46</v>
      </c>
      <c r="O28" s="57">
        <v>21</v>
      </c>
      <c r="Q28" s="219"/>
    </row>
    <row r="29" spans="2:17" s="202" customFormat="1" ht="12.95" customHeight="1">
      <c r="B29" s="215"/>
      <c r="C29" s="215"/>
      <c r="D29" s="214">
        <v>2023</v>
      </c>
      <c r="E29" s="216">
        <f t="shared" si="10"/>
        <v>2149</v>
      </c>
      <c r="F29" s="57">
        <v>1263</v>
      </c>
      <c r="G29" s="57">
        <v>886</v>
      </c>
      <c r="H29" s="57"/>
      <c r="I29" s="216">
        <f t="shared" si="11"/>
        <v>343</v>
      </c>
      <c r="J29" s="57">
        <f>SUM(N29,'6.22 (6)'!F29,'6.22 (6)'!J29)</f>
        <v>209</v>
      </c>
      <c r="K29" s="57">
        <f>SUM(O29,'6.22 (6)'!G29,'6.22 (6)'!K29)</f>
        <v>134</v>
      </c>
      <c r="L29" s="57"/>
      <c r="M29" s="216">
        <f t="shared" si="12"/>
        <v>55</v>
      </c>
      <c r="N29" s="57">
        <v>41</v>
      </c>
      <c r="O29" s="57">
        <v>14</v>
      </c>
      <c r="Q29" s="219"/>
    </row>
    <row r="30" spans="2:17" s="202" customFormat="1" ht="6.95" customHeight="1">
      <c r="B30" s="215"/>
      <c r="C30" s="215"/>
      <c r="D30" s="214"/>
      <c r="E30" s="220"/>
      <c r="F30" s="220"/>
      <c r="G30" s="220"/>
      <c r="H30" s="57"/>
      <c r="I30" s="216"/>
      <c r="J30" s="57"/>
      <c r="K30" s="57"/>
      <c r="L30" s="57"/>
      <c r="M30" s="216"/>
      <c r="N30" s="57"/>
      <c r="O30" s="57"/>
      <c r="Q30" s="219"/>
    </row>
    <row r="31" spans="2:17" s="202" customFormat="1" ht="12.95" customHeight="1">
      <c r="B31" s="215" t="s">
        <v>18</v>
      </c>
      <c r="C31" s="221"/>
      <c r="D31" s="214">
        <v>2021</v>
      </c>
      <c r="E31" s="220" t="s">
        <v>31</v>
      </c>
      <c r="F31" s="220" t="s">
        <v>31</v>
      </c>
      <c r="G31" s="220" t="s">
        <v>31</v>
      </c>
      <c r="H31" s="57"/>
      <c r="I31" s="216">
        <f t="shared" ref="I31:I33" si="13">SUM(J31:K31)</f>
        <v>2270</v>
      </c>
      <c r="J31" s="57">
        <f>SUM(N31,'6.22 (6)'!F31,'6.22 (6)'!J31)</f>
        <v>1242</v>
      </c>
      <c r="K31" s="57">
        <f>SUM(O31,'6.22 (6)'!G31,'6.22 (6)'!K31)</f>
        <v>1028</v>
      </c>
      <c r="L31" s="57"/>
      <c r="M31" s="220" t="s">
        <v>31</v>
      </c>
      <c r="N31" s="220" t="s">
        <v>31</v>
      </c>
      <c r="O31" s="220" t="s">
        <v>31</v>
      </c>
      <c r="Q31" s="222"/>
    </row>
    <row r="32" spans="2:17" s="202" customFormat="1" ht="12.95" customHeight="1">
      <c r="B32" s="215"/>
      <c r="C32" s="221"/>
      <c r="D32" s="214">
        <v>2022</v>
      </c>
      <c r="E32" s="220" t="s">
        <v>31</v>
      </c>
      <c r="F32" s="220" t="s">
        <v>31</v>
      </c>
      <c r="G32" s="220" t="s">
        <v>31</v>
      </c>
      <c r="H32" s="297"/>
      <c r="I32" s="216">
        <f t="shared" si="13"/>
        <v>2889</v>
      </c>
      <c r="J32" s="57">
        <f>SUM(N32,'6.22 (6)'!F32,'6.22 (6)'!J32)</f>
        <v>1501</v>
      </c>
      <c r="K32" s="57">
        <f>SUM(O32,'6.22 (6)'!G32,'6.22 (6)'!K32)</f>
        <v>1388</v>
      </c>
      <c r="L32" s="57"/>
      <c r="M32" s="216">
        <f t="shared" ref="M32:M33" si="14">SUM(N32:O32)</f>
        <v>665</v>
      </c>
      <c r="N32" s="57">
        <v>297</v>
      </c>
      <c r="O32" s="57">
        <v>368</v>
      </c>
      <c r="Q32" s="222"/>
    </row>
    <row r="33" spans="2:17" s="202" customFormat="1" ht="12.95" customHeight="1">
      <c r="B33" s="215"/>
      <c r="C33" s="221"/>
      <c r="D33" s="214">
        <v>2023</v>
      </c>
      <c r="E33" s="220" t="s">
        <v>31</v>
      </c>
      <c r="F33" s="220" t="s">
        <v>31</v>
      </c>
      <c r="G33" s="220" t="s">
        <v>31</v>
      </c>
      <c r="H33" s="57"/>
      <c r="I33" s="216">
        <f t="shared" si="13"/>
        <v>2498</v>
      </c>
      <c r="J33" s="57">
        <f>SUM(N33,'6.22 (6)'!F33,'6.22 (6)'!J33)</f>
        <v>1285</v>
      </c>
      <c r="K33" s="57">
        <f>SUM(O33,'6.22 (6)'!G33,'6.22 (6)'!K33)</f>
        <v>1213</v>
      </c>
      <c r="L33" s="57"/>
      <c r="M33" s="216">
        <f t="shared" si="14"/>
        <v>664</v>
      </c>
      <c r="N33" s="57">
        <v>295</v>
      </c>
      <c r="O33" s="57">
        <v>369</v>
      </c>
      <c r="Q33" s="222"/>
    </row>
    <row r="34" spans="2:17" s="202" customFormat="1" ht="6.95" customHeight="1">
      <c r="B34" s="215"/>
      <c r="C34" s="221"/>
      <c r="D34" s="214"/>
      <c r="E34" s="216"/>
      <c r="F34" s="57"/>
      <c r="G34" s="57"/>
      <c r="H34" s="57"/>
      <c r="I34" s="216"/>
      <c r="J34" s="57"/>
      <c r="K34" s="57"/>
      <c r="L34" s="57"/>
      <c r="M34" s="216"/>
      <c r="N34" s="57"/>
      <c r="O34" s="57"/>
      <c r="Q34" s="222"/>
    </row>
    <row r="35" spans="2:17" s="202" customFormat="1" ht="12.95" customHeight="1">
      <c r="B35" s="215" t="s">
        <v>19</v>
      </c>
      <c r="C35" s="203"/>
      <c r="D35" s="214">
        <v>2021</v>
      </c>
      <c r="E35" s="216">
        <f t="shared" ref="E35:E37" si="15">SUM(F35:G35)</f>
        <v>1596</v>
      </c>
      <c r="F35" s="57">
        <v>886</v>
      </c>
      <c r="G35" s="57">
        <v>710</v>
      </c>
      <c r="H35" s="57"/>
      <c r="I35" s="216">
        <f t="shared" ref="I35:I37" si="16">SUM(J35:K35)</f>
        <v>4706</v>
      </c>
      <c r="J35" s="57">
        <f>SUM(N35,'6.22 (6)'!F35,'6.22 (6)'!J35)</f>
        <v>2571</v>
      </c>
      <c r="K35" s="57">
        <f>SUM(O35,'6.22 (6)'!G35,'6.22 (6)'!K35)</f>
        <v>2135</v>
      </c>
      <c r="L35" s="57"/>
      <c r="M35" s="216">
        <f t="shared" ref="M35:M37" si="17">SUM(N35:O35)</f>
        <v>405</v>
      </c>
      <c r="N35" s="57">
        <v>235</v>
      </c>
      <c r="O35" s="57">
        <v>170</v>
      </c>
      <c r="Q35" s="219"/>
    </row>
    <row r="36" spans="2:17" s="202" customFormat="1" ht="12.95" customHeight="1">
      <c r="B36" s="215"/>
      <c r="C36" s="203"/>
      <c r="D36" s="214">
        <v>2022</v>
      </c>
      <c r="E36" s="216">
        <f t="shared" si="15"/>
        <v>1517</v>
      </c>
      <c r="F36" s="57">
        <v>826</v>
      </c>
      <c r="G36" s="57">
        <v>691</v>
      </c>
      <c r="H36" s="297"/>
      <c r="I36" s="216">
        <f t="shared" si="16"/>
        <v>4873</v>
      </c>
      <c r="J36" s="57">
        <f>SUM(N36,'6.22 (6)'!F36,'6.22 (6)'!J36)</f>
        <v>2665</v>
      </c>
      <c r="K36" s="57">
        <f>SUM(O36,'6.22 (6)'!G36,'6.22 (6)'!K36)</f>
        <v>2208</v>
      </c>
      <c r="L36" s="57"/>
      <c r="M36" s="216">
        <f t="shared" si="17"/>
        <v>436</v>
      </c>
      <c r="N36" s="57">
        <v>241</v>
      </c>
      <c r="O36" s="57">
        <v>195</v>
      </c>
      <c r="Q36" s="219"/>
    </row>
    <row r="37" spans="2:17" s="202" customFormat="1" ht="12.95" customHeight="1">
      <c r="B37" s="215"/>
      <c r="C37" s="203"/>
      <c r="D37" s="214">
        <v>2023</v>
      </c>
      <c r="E37" s="216">
        <f t="shared" si="15"/>
        <v>1557</v>
      </c>
      <c r="F37" s="57">
        <v>839</v>
      </c>
      <c r="G37" s="57">
        <v>718</v>
      </c>
      <c r="H37" s="57"/>
      <c r="I37" s="216">
        <f t="shared" si="16"/>
        <v>4757</v>
      </c>
      <c r="J37" s="57">
        <f>SUM(N37,'6.22 (6)'!F37,'6.22 (6)'!J37)</f>
        <v>2514</v>
      </c>
      <c r="K37" s="57">
        <f>SUM(O37,'6.22 (6)'!G37,'6.22 (6)'!K37)</f>
        <v>2243</v>
      </c>
      <c r="L37" s="57"/>
      <c r="M37" s="216">
        <f t="shared" si="17"/>
        <v>497</v>
      </c>
      <c r="N37" s="57">
        <v>264</v>
      </c>
      <c r="O37" s="57">
        <v>233</v>
      </c>
      <c r="Q37" s="219"/>
    </row>
    <row r="38" spans="2:17" s="202" customFormat="1" ht="6.95" customHeight="1">
      <c r="B38" s="215"/>
      <c r="C38" s="203"/>
      <c r="D38" s="214"/>
      <c r="E38" s="216"/>
      <c r="F38" s="57"/>
      <c r="G38" s="57"/>
      <c r="H38" s="57"/>
      <c r="I38" s="216"/>
      <c r="J38" s="57"/>
      <c r="K38" s="57"/>
      <c r="L38" s="57"/>
      <c r="M38" s="216"/>
      <c r="N38" s="57"/>
      <c r="O38" s="57"/>
      <c r="Q38" s="219"/>
    </row>
    <row r="39" spans="2:17" s="202" customFormat="1" ht="12.95" customHeight="1">
      <c r="B39" s="215" t="s">
        <v>20</v>
      </c>
      <c r="C39" s="203"/>
      <c r="D39" s="214">
        <v>2021</v>
      </c>
      <c r="E39" s="216">
        <f t="shared" ref="E39:E41" si="18">SUM(F39:G39)</f>
        <v>2833</v>
      </c>
      <c r="F39" s="57">
        <v>1519</v>
      </c>
      <c r="G39" s="57">
        <v>1314</v>
      </c>
      <c r="H39" s="57"/>
      <c r="I39" s="216">
        <f t="shared" ref="I39:I41" si="19">SUM(J39:K39)</f>
        <v>1158</v>
      </c>
      <c r="J39" s="57">
        <f>SUM(N39,'6.22 (6)'!F39,'6.22 (6)'!J39)</f>
        <v>622</v>
      </c>
      <c r="K39" s="57">
        <f>SUM(O39,'6.22 (6)'!G39,'6.22 (6)'!K39)</f>
        <v>536</v>
      </c>
      <c r="L39" s="57"/>
      <c r="M39" s="216">
        <f t="shared" ref="M39:M41" si="20">SUM(N39:O39)</f>
        <v>678</v>
      </c>
      <c r="N39" s="57">
        <v>372</v>
      </c>
      <c r="O39" s="57">
        <v>306</v>
      </c>
      <c r="Q39" s="219"/>
    </row>
    <row r="40" spans="2:17" s="202" customFormat="1" ht="12.95" customHeight="1">
      <c r="B40" s="215"/>
      <c r="C40" s="203"/>
      <c r="D40" s="214">
        <v>2022</v>
      </c>
      <c r="E40" s="216">
        <f t="shared" si="18"/>
        <v>2990</v>
      </c>
      <c r="F40" s="57">
        <v>1617</v>
      </c>
      <c r="G40" s="57">
        <v>1373</v>
      </c>
      <c r="H40" s="297"/>
      <c r="I40" s="216">
        <f t="shared" si="19"/>
        <v>1230</v>
      </c>
      <c r="J40" s="57">
        <f>SUM(N40,'6.22 (6)'!F40,'6.22 (6)'!J40)</f>
        <v>676</v>
      </c>
      <c r="K40" s="57">
        <f>SUM(O40,'6.22 (6)'!G40,'6.22 (6)'!K40)</f>
        <v>554</v>
      </c>
      <c r="L40" s="57"/>
      <c r="M40" s="216">
        <f t="shared" si="20"/>
        <v>750</v>
      </c>
      <c r="N40" s="57">
        <v>422</v>
      </c>
      <c r="O40" s="57">
        <v>328</v>
      </c>
      <c r="Q40" s="219"/>
    </row>
    <row r="41" spans="2:17" s="202" customFormat="1" ht="12.95" customHeight="1">
      <c r="B41" s="215"/>
      <c r="C41" s="203"/>
      <c r="D41" s="214">
        <v>2023</v>
      </c>
      <c r="E41" s="216">
        <f t="shared" si="18"/>
        <v>3006</v>
      </c>
      <c r="F41" s="57">
        <v>1619</v>
      </c>
      <c r="G41" s="57">
        <v>1387</v>
      </c>
      <c r="H41" s="57"/>
      <c r="I41" s="216">
        <f t="shared" si="19"/>
        <v>1229</v>
      </c>
      <c r="J41" s="57">
        <f>SUM(N41,'6.22 (6)'!F41,'6.22 (6)'!J41)</f>
        <v>658</v>
      </c>
      <c r="K41" s="57">
        <f>SUM(O41,'6.22 (6)'!G41,'6.22 (6)'!K41)</f>
        <v>571</v>
      </c>
      <c r="L41" s="57"/>
      <c r="M41" s="216">
        <f t="shared" si="20"/>
        <v>811</v>
      </c>
      <c r="N41" s="57">
        <v>443</v>
      </c>
      <c r="O41" s="57">
        <v>368</v>
      </c>
      <c r="Q41" s="219"/>
    </row>
    <row r="42" spans="2:17" s="202" customFormat="1" ht="6.95" customHeight="1">
      <c r="B42" s="215"/>
      <c r="C42" s="203"/>
      <c r="D42" s="214"/>
      <c r="E42" s="216"/>
      <c r="F42" s="57"/>
      <c r="G42" s="57"/>
      <c r="H42" s="57"/>
      <c r="I42" s="216"/>
      <c r="J42" s="57"/>
      <c r="K42" s="57"/>
      <c r="L42" s="57"/>
      <c r="M42" s="216"/>
      <c r="N42" s="57"/>
      <c r="O42" s="57"/>
      <c r="Q42" s="219"/>
    </row>
    <row r="43" spans="2:17" s="202" customFormat="1" ht="12.95" customHeight="1">
      <c r="B43" s="215" t="s">
        <v>21</v>
      </c>
      <c r="C43" s="203"/>
      <c r="D43" s="214">
        <v>2021</v>
      </c>
      <c r="E43" s="216">
        <f t="shared" ref="E43:E45" si="21">SUM(F43:G43)</f>
        <v>884</v>
      </c>
      <c r="F43" s="57">
        <v>507</v>
      </c>
      <c r="G43" s="57">
        <v>377</v>
      </c>
      <c r="H43" s="57"/>
      <c r="I43" s="216">
        <f t="shared" ref="I43:I45" si="22">SUM(J43:K43)</f>
        <v>4619</v>
      </c>
      <c r="J43" s="57">
        <f>SUM(N43,'6.22 (6)'!F43,'6.22 (6)'!J43)</f>
        <v>2305</v>
      </c>
      <c r="K43" s="57">
        <f>SUM(O43,'6.22 (6)'!G43,'6.22 (6)'!K43)</f>
        <v>2314</v>
      </c>
      <c r="L43" s="57"/>
      <c r="M43" s="216">
        <f t="shared" ref="M43:M45" si="23">SUM(N43:O43)</f>
        <v>216</v>
      </c>
      <c r="N43" s="57">
        <v>107</v>
      </c>
      <c r="O43" s="57">
        <v>109</v>
      </c>
      <c r="Q43" s="219"/>
    </row>
    <row r="44" spans="2:17" s="202" customFormat="1" ht="12.95" customHeight="1">
      <c r="B44" s="215"/>
      <c r="C44" s="203"/>
      <c r="D44" s="214">
        <v>2022</v>
      </c>
      <c r="E44" s="216">
        <f t="shared" si="21"/>
        <v>874</v>
      </c>
      <c r="F44" s="57">
        <v>488</v>
      </c>
      <c r="G44" s="57">
        <v>386</v>
      </c>
      <c r="H44" s="297"/>
      <c r="I44" s="216">
        <f t="shared" si="22"/>
        <v>6857</v>
      </c>
      <c r="J44" s="57">
        <f>SUM(N44,'6.22 (6)'!F44,'6.22 (6)'!J44)</f>
        <v>3452</v>
      </c>
      <c r="K44" s="57">
        <f>SUM(O44,'6.22 (6)'!G44,'6.22 (6)'!K44)</f>
        <v>3405</v>
      </c>
      <c r="L44" s="57"/>
      <c r="M44" s="216">
        <f t="shared" si="23"/>
        <v>226</v>
      </c>
      <c r="N44" s="57">
        <v>107</v>
      </c>
      <c r="O44" s="57">
        <v>119</v>
      </c>
      <c r="Q44" s="219"/>
    </row>
    <row r="45" spans="2:17" s="202" customFormat="1" ht="12.95" customHeight="1">
      <c r="B45" s="215"/>
      <c r="C45" s="203"/>
      <c r="D45" s="214">
        <v>2023</v>
      </c>
      <c r="E45" s="216">
        <f t="shared" si="21"/>
        <v>882</v>
      </c>
      <c r="F45" s="57">
        <v>501</v>
      </c>
      <c r="G45" s="57">
        <v>381</v>
      </c>
      <c r="H45" s="57"/>
      <c r="I45" s="216">
        <f t="shared" si="22"/>
        <v>5978</v>
      </c>
      <c r="J45" s="57">
        <f>SUM(N45,'6.22 (6)'!F45,'6.22 (6)'!J45)</f>
        <v>2995</v>
      </c>
      <c r="K45" s="57">
        <f>SUM(O45,'6.22 (6)'!G45,'6.22 (6)'!K45)</f>
        <v>2983</v>
      </c>
      <c r="L45" s="57"/>
      <c r="M45" s="216">
        <f t="shared" si="23"/>
        <v>118</v>
      </c>
      <c r="N45" s="57">
        <v>67</v>
      </c>
      <c r="O45" s="57">
        <v>51</v>
      </c>
      <c r="Q45" s="219"/>
    </row>
    <row r="46" spans="2:17" s="202" customFormat="1" ht="6.95" customHeight="1">
      <c r="B46" s="215"/>
      <c r="C46" s="203"/>
      <c r="D46" s="214"/>
      <c r="E46" s="216"/>
      <c r="F46" s="57"/>
      <c r="G46" s="57"/>
      <c r="H46" s="57"/>
      <c r="I46" s="216"/>
      <c r="J46" s="57"/>
      <c r="K46" s="57"/>
      <c r="L46" s="57"/>
      <c r="M46" s="216"/>
      <c r="N46" s="57"/>
      <c r="O46" s="57"/>
      <c r="Q46" s="219"/>
    </row>
    <row r="47" spans="2:17" s="202" customFormat="1" ht="12.95" customHeight="1">
      <c r="B47" s="215" t="s">
        <v>22</v>
      </c>
      <c r="C47" s="203"/>
      <c r="D47" s="214">
        <v>2021</v>
      </c>
      <c r="E47" s="216">
        <f t="shared" ref="E47:E49" si="24">SUM(F47:G47)</f>
        <v>232</v>
      </c>
      <c r="F47" s="57">
        <v>128</v>
      </c>
      <c r="G47" s="57">
        <v>104</v>
      </c>
      <c r="H47" s="57"/>
      <c r="I47" s="216">
        <f t="shared" ref="I47:I49" si="25">SUM(J47:K47)</f>
        <v>6737</v>
      </c>
      <c r="J47" s="57">
        <f>SUM(N47,'6.22 (6)'!F47,'6.22 (6)'!J47)</f>
        <v>3765</v>
      </c>
      <c r="K47" s="57">
        <f>SUM(O47,'6.22 (6)'!G47,'6.22 (6)'!K47)</f>
        <v>2972</v>
      </c>
      <c r="L47" s="57"/>
      <c r="M47" s="216">
        <f t="shared" ref="M47:M49" si="26">SUM(N47:O47)</f>
        <v>114</v>
      </c>
      <c r="N47" s="57">
        <v>56</v>
      </c>
      <c r="O47" s="57">
        <v>58</v>
      </c>
      <c r="Q47" s="219"/>
    </row>
    <row r="48" spans="2:17" s="202" customFormat="1" ht="12.95" customHeight="1">
      <c r="B48" s="215"/>
      <c r="C48" s="203"/>
      <c r="D48" s="214">
        <v>2022</v>
      </c>
      <c r="E48" s="216">
        <f t="shared" si="24"/>
        <v>188</v>
      </c>
      <c r="F48" s="57">
        <v>108</v>
      </c>
      <c r="G48" s="57">
        <v>80</v>
      </c>
      <c r="H48" s="297"/>
      <c r="I48" s="216">
        <f t="shared" si="25"/>
        <v>6507</v>
      </c>
      <c r="J48" s="57">
        <f>SUM(N48,'6.22 (6)'!F48,'6.22 (6)'!J48)</f>
        <v>3617</v>
      </c>
      <c r="K48" s="57">
        <f>SUM(O48,'6.22 (6)'!G48,'6.22 (6)'!K48)</f>
        <v>2890</v>
      </c>
      <c r="L48" s="57"/>
      <c r="M48" s="216">
        <f t="shared" si="26"/>
        <v>122</v>
      </c>
      <c r="N48" s="57">
        <v>59</v>
      </c>
      <c r="O48" s="57">
        <v>63</v>
      </c>
      <c r="Q48" s="219"/>
    </row>
    <row r="49" spans="2:17" s="202" customFormat="1" ht="12.95" customHeight="1">
      <c r="B49" s="215"/>
      <c r="C49" s="203"/>
      <c r="D49" s="214">
        <v>2023</v>
      </c>
      <c r="E49" s="216">
        <f t="shared" si="24"/>
        <v>168</v>
      </c>
      <c r="F49" s="57">
        <v>89</v>
      </c>
      <c r="G49" s="57">
        <v>79</v>
      </c>
      <c r="H49" s="57"/>
      <c r="I49" s="216">
        <f t="shared" si="25"/>
        <v>6016</v>
      </c>
      <c r="J49" s="57">
        <f>SUM(N49,'6.22 (6)'!F49,'6.22 (6)'!J49)</f>
        <v>3350</v>
      </c>
      <c r="K49" s="57">
        <f>SUM(O49,'6.22 (6)'!G49,'6.22 (6)'!K49)</f>
        <v>2666</v>
      </c>
      <c r="L49" s="57"/>
      <c r="M49" s="216">
        <f t="shared" si="26"/>
        <v>126</v>
      </c>
      <c r="N49" s="57">
        <v>63</v>
      </c>
      <c r="O49" s="57">
        <v>63</v>
      </c>
      <c r="Q49" s="219"/>
    </row>
    <row r="50" spans="2:17" s="202" customFormat="1" ht="6.95" customHeight="1">
      <c r="B50" s="215"/>
      <c r="C50" s="203"/>
      <c r="D50" s="214"/>
      <c r="E50" s="220"/>
      <c r="F50" s="220"/>
      <c r="G50" s="220"/>
      <c r="H50" s="57"/>
      <c r="I50" s="216"/>
      <c r="J50" s="57"/>
      <c r="K50" s="57"/>
      <c r="L50" s="57"/>
      <c r="M50" s="220"/>
      <c r="N50" s="220"/>
      <c r="O50" s="220"/>
      <c r="Q50" s="219"/>
    </row>
    <row r="51" spans="2:17" s="202" customFormat="1" ht="12.95" customHeight="1">
      <c r="B51" s="215" t="s">
        <v>23</v>
      </c>
      <c r="C51" s="221"/>
      <c r="D51" s="214">
        <v>2021</v>
      </c>
      <c r="E51" s="220" t="s">
        <v>31</v>
      </c>
      <c r="F51" s="220" t="s">
        <v>31</v>
      </c>
      <c r="G51" s="220" t="s">
        <v>31</v>
      </c>
      <c r="H51" s="57"/>
      <c r="I51" s="216">
        <f t="shared" ref="I51:I53" si="27">SUM(J51:K51)</f>
        <v>364</v>
      </c>
      <c r="J51" s="57">
        <f>SUM(N51,'6.22 (6)'!F51,'6.22 (6)'!J51)</f>
        <v>201</v>
      </c>
      <c r="K51" s="57">
        <f>SUM(O51,'6.22 (6)'!G51,'6.22 (6)'!K51)</f>
        <v>163</v>
      </c>
      <c r="L51" s="57"/>
      <c r="M51" s="220" t="s">
        <v>31</v>
      </c>
      <c r="N51" s="220" t="s">
        <v>31</v>
      </c>
      <c r="O51" s="220" t="s">
        <v>31</v>
      </c>
      <c r="Q51" s="222"/>
    </row>
    <row r="52" spans="2:17" s="202" customFormat="1" ht="12.95" customHeight="1">
      <c r="B52" s="215"/>
      <c r="C52" s="221"/>
      <c r="D52" s="214">
        <v>2022</v>
      </c>
      <c r="E52" s="220" t="s">
        <v>31</v>
      </c>
      <c r="F52" s="220" t="s">
        <v>31</v>
      </c>
      <c r="G52" s="220" t="s">
        <v>31</v>
      </c>
      <c r="H52" s="297"/>
      <c r="I52" s="216">
        <f t="shared" si="27"/>
        <v>360</v>
      </c>
      <c r="J52" s="57">
        <f>SUM(N52,'6.22 (6)'!F52,'6.22 (6)'!J52)</f>
        <v>209</v>
      </c>
      <c r="K52" s="57">
        <f>SUM(O52,'6.22 (6)'!G52,'6.22 (6)'!K52)</f>
        <v>151</v>
      </c>
      <c r="L52" s="57"/>
      <c r="M52" s="220" t="s">
        <v>31</v>
      </c>
      <c r="N52" s="220" t="s">
        <v>31</v>
      </c>
      <c r="O52" s="220" t="s">
        <v>31</v>
      </c>
      <c r="Q52" s="222"/>
    </row>
    <row r="53" spans="2:17" s="202" customFormat="1" ht="12.95" customHeight="1">
      <c r="B53" s="215"/>
      <c r="C53" s="221"/>
      <c r="D53" s="214">
        <v>2023</v>
      </c>
      <c r="E53" s="220" t="s">
        <v>31</v>
      </c>
      <c r="F53" s="220" t="s">
        <v>31</v>
      </c>
      <c r="G53" s="220" t="s">
        <v>31</v>
      </c>
      <c r="H53" s="57"/>
      <c r="I53" s="216">
        <f t="shared" si="27"/>
        <v>344</v>
      </c>
      <c r="J53" s="57">
        <f>SUM(N53,'6.22 (6)'!F53,'6.22 (6)'!J53)</f>
        <v>197</v>
      </c>
      <c r="K53" s="57">
        <f>SUM(O53,'6.22 (6)'!G53,'6.22 (6)'!K53)</f>
        <v>147</v>
      </c>
      <c r="L53" s="57"/>
      <c r="M53" s="220" t="s">
        <v>31</v>
      </c>
      <c r="N53" s="220" t="s">
        <v>31</v>
      </c>
      <c r="O53" s="220" t="s">
        <v>31</v>
      </c>
      <c r="Q53" s="222"/>
    </row>
    <row r="54" spans="2:17" s="202" customFormat="1" ht="6.95" customHeight="1">
      <c r="B54" s="215"/>
      <c r="C54" s="221"/>
      <c r="D54" s="214"/>
      <c r="E54" s="216"/>
      <c r="F54" s="57"/>
      <c r="G54" s="57"/>
      <c r="H54" s="57"/>
      <c r="I54" s="216"/>
      <c r="J54" s="57"/>
      <c r="K54" s="57"/>
      <c r="L54" s="57"/>
      <c r="M54" s="216"/>
      <c r="N54" s="57"/>
      <c r="O54" s="57"/>
      <c r="Q54" s="222"/>
    </row>
    <row r="55" spans="2:17" s="202" customFormat="1" ht="12.95" customHeight="1">
      <c r="B55" s="215" t="s">
        <v>24</v>
      </c>
      <c r="C55" s="203"/>
      <c r="D55" s="214">
        <v>2021</v>
      </c>
      <c r="E55" s="216">
        <f t="shared" ref="E55:E57" si="28">SUM(F55:G55)</f>
        <v>6258</v>
      </c>
      <c r="F55" s="57">
        <v>3385</v>
      </c>
      <c r="G55" s="57">
        <v>2873</v>
      </c>
      <c r="H55" s="57"/>
      <c r="I55" s="216">
        <f t="shared" ref="I55:I57" si="29">SUM(J55:K55)</f>
        <v>19320</v>
      </c>
      <c r="J55" s="57">
        <f>SUM(N55,'6.22 (6)'!F55,'6.22 (6)'!J55)</f>
        <v>9995</v>
      </c>
      <c r="K55" s="57">
        <f>SUM(O55,'6.22 (6)'!G55,'6.22 (6)'!K55)</f>
        <v>9325</v>
      </c>
      <c r="L55" s="57"/>
      <c r="M55" s="216">
        <f t="shared" ref="M55:M57" si="30">SUM(N55:O55)</f>
        <v>5160</v>
      </c>
      <c r="N55" s="57">
        <v>2814</v>
      </c>
      <c r="O55" s="57">
        <v>2346</v>
      </c>
      <c r="Q55" s="219"/>
    </row>
    <row r="56" spans="2:17" s="202" customFormat="1" ht="12.95" customHeight="1">
      <c r="B56" s="215"/>
      <c r="C56" s="203"/>
      <c r="D56" s="214">
        <v>2022</v>
      </c>
      <c r="E56" s="216">
        <f t="shared" si="28"/>
        <v>8380</v>
      </c>
      <c r="F56" s="57">
        <v>4529</v>
      </c>
      <c r="G56" s="57">
        <v>3851</v>
      </c>
      <c r="H56" s="297"/>
      <c r="I56" s="216">
        <f t="shared" si="29"/>
        <v>19387</v>
      </c>
      <c r="J56" s="57">
        <f>SUM(N56,'6.22 (6)'!F56,'6.22 (6)'!J56)</f>
        <v>10023</v>
      </c>
      <c r="K56" s="57">
        <f>SUM(O56,'6.22 (6)'!G56,'6.22 (6)'!K56)</f>
        <v>9364</v>
      </c>
      <c r="L56" s="57"/>
      <c r="M56" s="216">
        <f t="shared" si="30"/>
        <v>5746</v>
      </c>
      <c r="N56" s="57">
        <v>3118</v>
      </c>
      <c r="O56" s="57">
        <v>2628</v>
      </c>
      <c r="Q56" s="219"/>
    </row>
    <row r="57" spans="2:17" s="202" customFormat="1" ht="12.95" customHeight="1">
      <c r="B57" s="215"/>
      <c r="C57" s="203"/>
      <c r="D57" s="214">
        <v>2023</v>
      </c>
      <c r="E57" s="216">
        <f t="shared" si="28"/>
        <v>8108</v>
      </c>
      <c r="F57" s="57">
        <v>4342</v>
      </c>
      <c r="G57" s="57">
        <v>3766</v>
      </c>
      <c r="H57" s="57"/>
      <c r="I57" s="216">
        <f t="shared" si="29"/>
        <v>20774</v>
      </c>
      <c r="J57" s="57">
        <f>SUM(N57,'6.22 (6)'!F57,'6.22 (6)'!J57)</f>
        <v>10809</v>
      </c>
      <c r="K57" s="57">
        <f>SUM(O57,'6.22 (6)'!G57,'6.22 (6)'!K57)</f>
        <v>9965</v>
      </c>
      <c r="L57" s="57"/>
      <c r="M57" s="216">
        <f t="shared" si="30"/>
        <v>5769</v>
      </c>
      <c r="N57" s="57">
        <v>3128</v>
      </c>
      <c r="O57" s="57">
        <v>2641</v>
      </c>
      <c r="Q57" s="219"/>
    </row>
    <row r="58" spans="2:17" s="202" customFormat="1" ht="6.95" customHeight="1">
      <c r="B58" s="215"/>
      <c r="C58" s="203"/>
      <c r="D58" s="214"/>
      <c r="E58" s="216"/>
      <c r="F58" s="57"/>
      <c r="G58" s="57"/>
      <c r="H58" s="57"/>
      <c r="I58" s="216"/>
      <c r="J58" s="57"/>
      <c r="K58" s="57"/>
      <c r="L58" s="57"/>
      <c r="M58" s="216"/>
      <c r="N58" s="57"/>
      <c r="O58" s="57"/>
      <c r="Q58" s="219"/>
    </row>
    <row r="59" spans="2:17" s="202" customFormat="1" ht="12.95" customHeight="1">
      <c r="B59" s="215" t="s">
        <v>25</v>
      </c>
      <c r="C59" s="203"/>
      <c r="D59" s="214">
        <v>2021</v>
      </c>
      <c r="E59" s="216">
        <f t="shared" ref="E59:E61" si="31">SUM(F59:G59)</f>
        <v>1017</v>
      </c>
      <c r="F59" s="57">
        <v>513</v>
      </c>
      <c r="G59" s="57">
        <v>504</v>
      </c>
      <c r="H59" s="57"/>
      <c r="I59" s="216">
        <f t="shared" ref="I59:I61" si="32">SUM(J59:K59)</f>
        <v>1433</v>
      </c>
      <c r="J59" s="57">
        <f>SUM(N59,'6.22 (6)'!F59,'6.22 (6)'!J59)</f>
        <v>883</v>
      </c>
      <c r="K59" s="57">
        <f>SUM(O59,'6.22 (6)'!G59,'6.22 (6)'!K59)</f>
        <v>550</v>
      </c>
      <c r="L59" s="57"/>
      <c r="M59" s="216">
        <f t="shared" ref="M59:M61" si="33">SUM(N59:O59)</f>
        <v>318</v>
      </c>
      <c r="N59" s="57">
        <v>172</v>
      </c>
      <c r="O59" s="57">
        <v>146</v>
      </c>
      <c r="Q59" s="219"/>
    </row>
    <row r="60" spans="2:17" s="202" customFormat="1" ht="12.95" customHeight="1">
      <c r="B60" s="215"/>
      <c r="C60" s="203"/>
      <c r="D60" s="214">
        <v>2022</v>
      </c>
      <c r="E60" s="216">
        <f t="shared" si="31"/>
        <v>1360</v>
      </c>
      <c r="F60" s="57">
        <v>697</v>
      </c>
      <c r="G60" s="57">
        <v>663</v>
      </c>
      <c r="H60" s="297"/>
      <c r="I60" s="216">
        <f t="shared" si="32"/>
        <v>1549</v>
      </c>
      <c r="J60" s="57">
        <f>SUM(N60,'6.22 (6)'!F60,'6.22 (6)'!J60)</f>
        <v>922</v>
      </c>
      <c r="K60" s="57">
        <f>SUM(O60,'6.22 (6)'!G60,'6.22 (6)'!K60)</f>
        <v>627</v>
      </c>
      <c r="L60" s="57"/>
      <c r="M60" s="216">
        <f t="shared" si="33"/>
        <v>502</v>
      </c>
      <c r="N60" s="57">
        <v>269</v>
      </c>
      <c r="O60" s="57">
        <v>233</v>
      </c>
      <c r="Q60" s="219"/>
    </row>
    <row r="61" spans="2:17" s="202" customFormat="1" ht="12.95" customHeight="1">
      <c r="B61" s="215"/>
      <c r="C61" s="203"/>
      <c r="D61" s="214">
        <v>2023</v>
      </c>
      <c r="E61" s="216">
        <f t="shared" si="31"/>
        <v>1346</v>
      </c>
      <c r="F61" s="57">
        <v>699</v>
      </c>
      <c r="G61" s="57">
        <v>647</v>
      </c>
      <c r="H61" s="57"/>
      <c r="I61" s="216">
        <f t="shared" si="32"/>
        <v>1522</v>
      </c>
      <c r="J61" s="57">
        <f>SUM(N61,'6.22 (6)'!F61,'6.22 (6)'!J61)</f>
        <v>906</v>
      </c>
      <c r="K61" s="57">
        <f>SUM(O61,'6.22 (6)'!G61,'6.22 (6)'!K61)</f>
        <v>616</v>
      </c>
      <c r="L61" s="57"/>
      <c r="M61" s="216">
        <f t="shared" si="33"/>
        <v>553</v>
      </c>
      <c r="N61" s="57">
        <v>287</v>
      </c>
      <c r="O61" s="57">
        <v>266</v>
      </c>
      <c r="Q61" s="219"/>
    </row>
    <row r="62" spans="2:17" s="202" customFormat="1" ht="6.95" customHeight="1">
      <c r="B62" s="215"/>
      <c r="C62" s="203"/>
      <c r="D62" s="214"/>
      <c r="E62" s="216"/>
      <c r="F62" s="57"/>
      <c r="G62" s="57"/>
      <c r="H62" s="57"/>
      <c r="I62" s="216"/>
      <c r="J62" s="57"/>
      <c r="K62" s="57"/>
      <c r="L62" s="57"/>
      <c r="M62" s="216"/>
      <c r="N62" s="57"/>
      <c r="O62" s="57">
        <v>620</v>
      </c>
      <c r="Q62" s="219"/>
    </row>
    <row r="63" spans="2:17" s="202" customFormat="1" ht="12.95" customHeight="1">
      <c r="B63" s="215" t="s">
        <v>26</v>
      </c>
      <c r="C63" s="203"/>
      <c r="D63" s="214">
        <v>2021</v>
      </c>
      <c r="E63" s="216">
        <f t="shared" ref="E63:E65" si="34">SUM(F63:G63)</f>
        <v>282</v>
      </c>
      <c r="F63" s="57">
        <v>140</v>
      </c>
      <c r="G63" s="57">
        <v>142</v>
      </c>
      <c r="H63" s="57"/>
      <c r="I63" s="216">
        <f t="shared" ref="I63:I65" si="35">SUM(J63:K63)</f>
        <v>6684</v>
      </c>
      <c r="J63" s="57">
        <f>SUM(N63,'6.22 (6)'!F63,'6.22 (6)'!J63)</f>
        <v>3308</v>
      </c>
      <c r="K63" s="57">
        <f>SUM(O63,'6.22 (6)'!G63,'6.22 (6)'!K63)</f>
        <v>3376</v>
      </c>
      <c r="L63" s="57"/>
      <c r="M63" s="216">
        <f t="shared" ref="M63:M65" si="36">SUM(N63:O63)</f>
        <v>1001</v>
      </c>
      <c r="N63" s="57">
        <v>534</v>
      </c>
      <c r="O63" s="57">
        <v>467</v>
      </c>
      <c r="Q63" s="219"/>
    </row>
    <row r="64" spans="2:17" s="202" customFormat="1" ht="12.95" customHeight="1">
      <c r="B64" s="215"/>
      <c r="C64" s="203"/>
      <c r="D64" s="214">
        <v>2022</v>
      </c>
      <c r="E64" s="216">
        <f t="shared" si="34"/>
        <v>289</v>
      </c>
      <c r="F64" s="57">
        <v>153</v>
      </c>
      <c r="G64" s="57">
        <v>136</v>
      </c>
      <c r="H64" s="297"/>
      <c r="I64" s="216">
        <f t="shared" si="35"/>
        <v>6851</v>
      </c>
      <c r="J64" s="57">
        <f>SUM(N64,'6.22 (6)'!F64,'6.22 (6)'!J64)</f>
        <v>3387</v>
      </c>
      <c r="K64" s="57">
        <f>SUM(O64,'6.22 (6)'!G64,'6.22 (6)'!K64)</f>
        <v>3464</v>
      </c>
      <c r="L64" s="57"/>
      <c r="M64" s="216">
        <f t="shared" si="36"/>
        <v>1298</v>
      </c>
      <c r="N64" s="57">
        <v>710</v>
      </c>
      <c r="O64" s="57">
        <v>588</v>
      </c>
      <c r="Q64" s="219"/>
    </row>
    <row r="65" spans="2:17" s="202" customFormat="1" ht="12.95" customHeight="1">
      <c r="B65" s="215"/>
      <c r="C65" s="203"/>
      <c r="D65" s="214">
        <v>2023</v>
      </c>
      <c r="E65" s="216">
        <f t="shared" si="34"/>
        <v>300</v>
      </c>
      <c r="F65" s="57">
        <v>164</v>
      </c>
      <c r="G65" s="57">
        <v>136</v>
      </c>
      <c r="H65" s="57"/>
      <c r="I65" s="216">
        <f t="shared" si="35"/>
        <v>6778</v>
      </c>
      <c r="J65" s="57">
        <f>SUM(N65,'6.22 (6)'!F65,'6.22 (6)'!J65)</f>
        <v>3410</v>
      </c>
      <c r="K65" s="57">
        <f>SUM(O65,'6.22 (6)'!G65,'6.22 (6)'!K65)</f>
        <v>3368</v>
      </c>
      <c r="L65" s="57"/>
      <c r="M65" s="216">
        <f t="shared" si="36"/>
        <v>1374</v>
      </c>
      <c r="N65" s="57">
        <v>769</v>
      </c>
      <c r="O65" s="57">
        <v>605</v>
      </c>
      <c r="Q65" s="219"/>
    </row>
    <row r="66" spans="2:17" s="202" customFormat="1" ht="6.95" customHeight="1">
      <c r="B66" s="215"/>
      <c r="C66" s="203"/>
      <c r="D66" s="214"/>
      <c r="E66" s="216"/>
      <c r="F66" s="57"/>
      <c r="G66" s="57"/>
      <c r="H66" s="57"/>
      <c r="I66" s="216"/>
      <c r="J66" s="57"/>
      <c r="K66" s="57"/>
      <c r="L66" s="57"/>
      <c r="M66" s="216"/>
      <c r="N66" s="57"/>
      <c r="O66" s="57"/>
      <c r="Q66" s="219"/>
    </row>
    <row r="67" spans="2:17" s="202" customFormat="1" ht="12.95" customHeight="1">
      <c r="B67" s="215" t="s">
        <v>27</v>
      </c>
      <c r="C67" s="203"/>
      <c r="D67" s="214">
        <v>2021</v>
      </c>
      <c r="E67" s="216">
        <f t="shared" ref="E67:E69" si="37">SUM(F67:G67)</f>
        <v>163</v>
      </c>
      <c r="F67" s="57">
        <v>89</v>
      </c>
      <c r="G67" s="57">
        <v>74</v>
      </c>
      <c r="H67" s="57"/>
      <c r="I67" s="216">
        <f t="shared" ref="I67:I69" si="38">SUM(J67:K67)</f>
        <v>7369</v>
      </c>
      <c r="J67" s="57">
        <f>SUM(N67,'6.22 (6)'!F67,'6.22 (6)'!J67)</f>
        <v>3867</v>
      </c>
      <c r="K67" s="57">
        <f>SUM(O67,'6.22 (6)'!G67,'6.22 (6)'!K67)</f>
        <v>3502</v>
      </c>
      <c r="L67" s="57"/>
      <c r="M67" s="216">
        <f t="shared" ref="M67:M69" si="39">SUM(N67:O67)</f>
        <v>1696</v>
      </c>
      <c r="N67" s="57">
        <v>888</v>
      </c>
      <c r="O67" s="57">
        <v>808</v>
      </c>
      <c r="Q67" s="219"/>
    </row>
    <row r="68" spans="2:17" s="202" customFormat="1" ht="12.95" customHeight="1">
      <c r="B68" s="215"/>
      <c r="C68" s="203"/>
      <c r="D68" s="214">
        <v>2022</v>
      </c>
      <c r="E68" s="216">
        <f t="shared" si="37"/>
        <v>590</v>
      </c>
      <c r="F68" s="57">
        <v>345</v>
      </c>
      <c r="G68" s="57">
        <v>245</v>
      </c>
      <c r="H68" s="297"/>
      <c r="I68" s="216">
        <f t="shared" si="38"/>
        <v>8780</v>
      </c>
      <c r="J68" s="57">
        <f>SUM(N68,'6.22 (6)'!F68,'6.22 (6)'!J68)</f>
        <v>4564</v>
      </c>
      <c r="K68" s="57">
        <f>SUM(O68,'6.22 (6)'!G68,'6.22 (6)'!K68)</f>
        <v>4216</v>
      </c>
      <c r="L68" s="57"/>
      <c r="M68" s="216">
        <f t="shared" si="39"/>
        <v>1772</v>
      </c>
      <c r="N68" s="57">
        <v>892</v>
      </c>
      <c r="O68" s="57">
        <v>880</v>
      </c>
      <c r="Q68" s="219"/>
    </row>
    <row r="69" spans="2:17" s="202" customFormat="1" ht="12.95" customHeight="1">
      <c r="B69" s="215"/>
      <c r="C69" s="203"/>
      <c r="D69" s="214">
        <v>2023</v>
      </c>
      <c r="E69" s="216">
        <f t="shared" si="37"/>
        <v>561</v>
      </c>
      <c r="F69" s="57">
        <v>332</v>
      </c>
      <c r="G69" s="57">
        <v>229</v>
      </c>
      <c r="H69" s="57"/>
      <c r="I69" s="216">
        <f t="shared" si="38"/>
        <v>8480</v>
      </c>
      <c r="J69" s="57">
        <f>SUM(N69,'6.22 (6)'!F69,'6.22 (6)'!J69)</f>
        <v>4390</v>
      </c>
      <c r="K69" s="57">
        <f>SUM(O69,'6.22 (6)'!G69,'6.22 (6)'!K69)</f>
        <v>4090</v>
      </c>
      <c r="L69" s="57"/>
      <c r="M69" s="216">
        <f t="shared" si="39"/>
        <v>1711</v>
      </c>
      <c r="N69" s="57">
        <v>875</v>
      </c>
      <c r="O69" s="57">
        <v>836</v>
      </c>
      <c r="Q69" s="219"/>
    </row>
    <row r="70" spans="2:17" s="202" customFormat="1" ht="6.95" customHeight="1">
      <c r="B70" s="215"/>
      <c r="C70" s="203"/>
      <c r="D70" s="214"/>
      <c r="E70" s="216"/>
      <c r="F70" s="57"/>
      <c r="G70" s="57"/>
      <c r="H70" s="57"/>
      <c r="I70" s="216"/>
      <c r="J70" s="57"/>
      <c r="K70" s="57"/>
      <c r="L70" s="57"/>
      <c r="M70" s="216"/>
      <c r="N70" s="57"/>
      <c r="O70" s="57"/>
      <c r="Q70" s="219"/>
    </row>
    <row r="71" spans="2:17" s="202" customFormat="1" ht="12.95" customHeight="1">
      <c r="B71" s="215" t="s">
        <v>28</v>
      </c>
      <c r="C71" s="221"/>
      <c r="D71" s="214">
        <v>2021</v>
      </c>
      <c r="E71" s="216">
        <f t="shared" ref="E71:E73" si="40">SUM(F71:G71)</f>
        <v>249</v>
      </c>
      <c r="F71" s="57">
        <v>141</v>
      </c>
      <c r="G71" s="57">
        <v>108</v>
      </c>
      <c r="H71" s="57"/>
      <c r="I71" s="216">
        <f t="shared" ref="I71:I73" si="41">SUM(J71:K71)</f>
        <v>15920</v>
      </c>
      <c r="J71" s="57">
        <f>SUM(N71,'6.22 (6)'!F71,'6.22 (6)'!J71)</f>
        <v>7576</v>
      </c>
      <c r="K71" s="57">
        <f>SUM(O71,'6.22 (6)'!G71,'6.22 (6)'!K71)</f>
        <v>8344</v>
      </c>
      <c r="L71" s="57"/>
      <c r="M71" s="216">
        <f t="shared" ref="M71:M72" si="42">SUM(N71:O71)</f>
        <v>421</v>
      </c>
      <c r="N71" s="57">
        <v>219</v>
      </c>
      <c r="O71" s="57">
        <v>202</v>
      </c>
      <c r="Q71" s="222"/>
    </row>
    <row r="72" spans="2:17" s="202" customFormat="1" ht="12.95" customHeight="1">
      <c r="B72" s="215"/>
      <c r="C72" s="221"/>
      <c r="D72" s="214">
        <v>2022</v>
      </c>
      <c r="E72" s="216">
        <f t="shared" si="40"/>
        <v>240</v>
      </c>
      <c r="F72" s="57">
        <v>145</v>
      </c>
      <c r="G72" s="57">
        <v>95</v>
      </c>
      <c r="H72" s="297"/>
      <c r="I72" s="216">
        <f t="shared" si="41"/>
        <v>15720</v>
      </c>
      <c r="J72" s="57">
        <f>SUM(N72,'6.22 (6)'!F72,'6.22 (6)'!J72)</f>
        <v>7356</v>
      </c>
      <c r="K72" s="57">
        <f>SUM(O72,'6.22 (6)'!G72,'6.22 (6)'!K72)</f>
        <v>8364</v>
      </c>
      <c r="L72" s="57"/>
      <c r="M72" s="216">
        <f t="shared" si="42"/>
        <v>440</v>
      </c>
      <c r="N72" s="57">
        <v>236</v>
      </c>
      <c r="O72" s="57">
        <v>204</v>
      </c>
      <c r="Q72" s="222"/>
    </row>
    <row r="73" spans="2:17" s="202" customFormat="1" ht="12.95" customHeight="1">
      <c r="B73" s="215"/>
      <c r="C73" s="221"/>
      <c r="D73" s="214">
        <v>2023</v>
      </c>
      <c r="E73" s="216">
        <f t="shared" si="40"/>
        <v>242</v>
      </c>
      <c r="F73" s="57">
        <v>145</v>
      </c>
      <c r="G73" s="57">
        <v>97</v>
      </c>
      <c r="H73" s="57"/>
      <c r="I73" s="216">
        <f t="shared" si="41"/>
        <v>14287</v>
      </c>
      <c r="J73" s="57">
        <f>SUM(N73,'6.22 (6)'!F73,'6.22 (6)'!J73)</f>
        <v>6796</v>
      </c>
      <c r="K73" s="57">
        <f>SUM(O73,'6.22 (6)'!G73,'6.22 (6)'!K73)</f>
        <v>7491</v>
      </c>
      <c r="L73" s="57"/>
      <c r="M73" s="216">
        <f t="shared" ref="M73:M77" si="43">SUM(N73:O73)</f>
        <v>440</v>
      </c>
      <c r="N73" s="57">
        <v>235</v>
      </c>
      <c r="O73" s="57">
        <v>205</v>
      </c>
      <c r="Q73" s="222"/>
    </row>
    <row r="74" spans="2:17" s="202" customFormat="1" ht="6.95" customHeight="1">
      <c r="B74" s="215"/>
      <c r="C74" s="221"/>
      <c r="D74" s="214"/>
      <c r="E74" s="220"/>
      <c r="F74" s="220"/>
      <c r="G74" s="220"/>
      <c r="H74" s="57"/>
      <c r="I74" s="216"/>
      <c r="J74" s="57"/>
      <c r="K74" s="57"/>
      <c r="L74" s="57"/>
      <c r="M74" s="216"/>
      <c r="N74" s="57"/>
      <c r="O74" s="57"/>
      <c r="Q74" s="222"/>
    </row>
    <row r="75" spans="2:17" s="202" customFormat="1" ht="12.95" customHeight="1">
      <c r="B75" s="215" t="s">
        <v>29</v>
      </c>
      <c r="C75" s="221"/>
      <c r="D75" s="214">
        <v>2021</v>
      </c>
      <c r="E75" s="220" t="s">
        <v>31</v>
      </c>
      <c r="F75" s="220" t="s">
        <v>31</v>
      </c>
      <c r="G75" s="220" t="s">
        <v>31</v>
      </c>
      <c r="H75" s="57"/>
      <c r="I75" s="216">
        <f t="shared" ref="I75:I77" si="44">SUM(J75:K75)</f>
        <v>57</v>
      </c>
      <c r="J75" s="57">
        <f>SUM(N75,'6.22 (6)'!F75,'6.22 (6)'!J75)</f>
        <v>26</v>
      </c>
      <c r="K75" s="57">
        <f>SUM(O75,'6.22 (6)'!G75,'6.22 (6)'!K75)</f>
        <v>31</v>
      </c>
      <c r="L75" s="57"/>
      <c r="M75" s="216">
        <f t="shared" si="43"/>
        <v>57</v>
      </c>
      <c r="N75" s="57">
        <v>26</v>
      </c>
      <c r="O75" s="57">
        <v>31</v>
      </c>
      <c r="Q75" s="222"/>
    </row>
    <row r="76" spans="2:17" s="202" customFormat="1" ht="12.95" customHeight="1">
      <c r="B76" s="215"/>
      <c r="C76" s="221"/>
      <c r="D76" s="214">
        <v>2022</v>
      </c>
      <c r="E76" s="220" t="s">
        <v>31</v>
      </c>
      <c r="F76" s="220" t="s">
        <v>31</v>
      </c>
      <c r="G76" s="220" t="s">
        <v>31</v>
      </c>
      <c r="H76" s="57"/>
      <c r="I76" s="216">
        <f t="shared" si="44"/>
        <v>67</v>
      </c>
      <c r="J76" s="57">
        <f>SUM(N76,'6.22 (6)'!F76,'6.22 (6)'!J76)</f>
        <v>33</v>
      </c>
      <c r="K76" s="57">
        <f>SUM(O76,'6.22 (6)'!G76,'6.22 (6)'!K76)</f>
        <v>34</v>
      </c>
      <c r="L76" s="57"/>
      <c r="M76" s="216">
        <f t="shared" si="43"/>
        <v>67</v>
      </c>
      <c r="N76" s="57">
        <v>33</v>
      </c>
      <c r="O76" s="57">
        <v>34</v>
      </c>
      <c r="Q76" s="222"/>
    </row>
    <row r="77" spans="2:17" s="202" customFormat="1" ht="12.95" customHeight="1">
      <c r="B77" s="215"/>
      <c r="C77" s="221"/>
      <c r="D77" s="214">
        <v>2023</v>
      </c>
      <c r="E77" s="220" t="s">
        <v>31</v>
      </c>
      <c r="F77" s="220" t="s">
        <v>31</v>
      </c>
      <c r="G77" s="220" t="s">
        <v>31</v>
      </c>
      <c r="H77" s="57"/>
      <c r="I77" s="216">
        <f t="shared" si="44"/>
        <v>77</v>
      </c>
      <c r="J77" s="57">
        <f>SUM(N77,'6.22 (6)'!F77,'6.22 (6)'!J77)</f>
        <v>33</v>
      </c>
      <c r="K77" s="57">
        <f>SUM(O77,'6.22 (6)'!G77,'6.22 (6)'!K77)</f>
        <v>44</v>
      </c>
      <c r="L77" s="220"/>
      <c r="M77" s="216">
        <f t="shared" si="43"/>
        <v>77</v>
      </c>
      <c r="N77" s="57">
        <v>33</v>
      </c>
      <c r="O77" s="57">
        <v>44</v>
      </c>
      <c r="Q77" s="222"/>
    </row>
    <row r="78" spans="2:17" s="202" customFormat="1" ht="6.95" customHeight="1">
      <c r="B78" s="215"/>
      <c r="C78" s="221"/>
      <c r="D78" s="214"/>
      <c r="E78" s="220"/>
      <c r="F78" s="220"/>
      <c r="G78" s="220"/>
      <c r="H78" s="213"/>
      <c r="I78" s="220"/>
      <c r="J78" s="220"/>
      <c r="K78" s="220"/>
      <c r="L78" s="220"/>
      <c r="M78" s="220"/>
      <c r="N78" s="220"/>
      <c r="O78" s="220"/>
      <c r="Q78" s="222"/>
    </row>
    <row r="79" spans="2:17" s="202" customFormat="1" ht="12.95" customHeight="1">
      <c r="B79" s="215" t="s">
        <v>30</v>
      </c>
      <c r="C79" s="221"/>
      <c r="D79" s="214">
        <v>2021</v>
      </c>
      <c r="E79" s="220" t="s">
        <v>31</v>
      </c>
      <c r="F79" s="220" t="s">
        <v>31</v>
      </c>
      <c r="G79" s="220" t="s">
        <v>31</v>
      </c>
      <c r="H79" s="298"/>
      <c r="I79" s="220" t="s">
        <v>31</v>
      </c>
      <c r="J79" s="220" t="s">
        <v>31</v>
      </c>
      <c r="K79" s="220" t="s">
        <v>31</v>
      </c>
      <c r="L79" s="220"/>
      <c r="M79" s="220" t="s">
        <v>31</v>
      </c>
      <c r="N79" s="220" t="s">
        <v>31</v>
      </c>
      <c r="O79" s="220" t="s">
        <v>31</v>
      </c>
      <c r="Q79" s="222"/>
    </row>
    <row r="80" spans="2:17" s="202" customFormat="1" ht="12.95" customHeight="1">
      <c r="B80" s="215"/>
      <c r="C80" s="221"/>
      <c r="D80" s="214">
        <v>2022</v>
      </c>
      <c r="E80" s="220" t="s">
        <v>31</v>
      </c>
      <c r="F80" s="220" t="s">
        <v>31</v>
      </c>
      <c r="G80" s="220" t="s">
        <v>31</v>
      </c>
      <c r="I80" s="220" t="s">
        <v>31</v>
      </c>
      <c r="J80" s="220" t="s">
        <v>31</v>
      </c>
      <c r="K80" s="220" t="s">
        <v>31</v>
      </c>
      <c r="M80" s="220" t="s">
        <v>31</v>
      </c>
      <c r="N80" s="220" t="s">
        <v>31</v>
      </c>
      <c r="O80" s="220" t="s">
        <v>31</v>
      </c>
      <c r="Q80" s="222"/>
    </row>
    <row r="81" spans="1:17" s="202" customFormat="1" ht="12.95" customHeight="1">
      <c r="B81" s="215"/>
      <c r="C81" s="221"/>
      <c r="D81" s="214">
        <v>2023</v>
      </c>
      <c r="E81" s="220" t="s">
        <v>31</v>
      </c>
      <c r="F81" s="220" t="s">
        <v>31</v>
      </c>
      <c r="G81" s="220" t="s">
        <v>31</v>
      </c>
      <c r="H81" s="220"/>
      <c r="I81" s="220" t="s">
        <v>31</v>
      </c>
      <c r="J81" s="220" t="s">
        <v>31</v>
      </c>
      <c r="K81" s="220" t="s">
        <v>31</v>
      </c>
      <c r="L81" s="220"/>
      <c r="M81" s="220" t="s">
        <v>31</v>
      </c>
      <c r="N81" s="220" t="s">
        <v>31</v>
      </c>
      <c r="O81" s="220" t="s">
        <v>31</v>
      </c>
      <c r="Q81" s="222"/>
    </row>
    <row r="82" spans="1:17" s="202" customFormat="1" ht="6.95" customHeight="1" thickBot="1">
      <c r="A82" s="226"/>
      <c r="B82" s="227"/>
      <c r="C82" s="228"/>
      <c r="D82" s="229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Q82" s="222"/>
    </row>
    <row r="83" spans="1:17" s="233" customFormat="1" ht="18" customHeight="1">
      <c r="B83" s="234"/>
      <c r="D83" s="235"/>
      <c r="E83" s="238"/>
      <c r="F83" s="238"/>
      <c r="G83" s="238"/>
      <c r="H83" s="238"/>
      <c r="I83" s="239"/>
      <c r="J83" s="239"/>
      <c r="K83" s="239"/>
      <c r="L83" s="239"/>
      <c r="M83" s="239"/>
      <c r="N83" s="239"/>
      <c r="O83" s="239"/>
      <c r="P83" s="240" t="s">
        <v>32</v>
      </c>
      <c r="Q83" s="238"/>
    </row>
    <row r="84" spans="1:17" s="233" customFormat="1" ht="15.75" customHeight="1">
      <c r="B84" s="234"/>
      <c r="D84" s="235"/>
      <c r="E84" s="238"/>
      <c r="F84" s="238"/>
      <c r="G84" s="238"/>
      <c r="H84" s="238"/>
      <c r="I84" s="242"/>
      <c r="J84" s="242"/>
      <c r="K84" s="242"/>
      <c r="L84" s="242"/>
      <c r="M84" s="242"/>
      <c r="N84" s="242"/>
      <c r="O84" s="242"/>
      <c r="P84" s="242" t="s">
        <v>33</v>
      </c>
      <c r="Q84" s="238"/>
    </row>
    <row r="85" spans="1:17" s="233" customFormat="1" ht="15.75" customHeight="1">
      <c r="B85" s="234"/>
      <c r="D85" s="235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Q85" s="238"/>
    </row>
    <row r="86" spans="1:17" s="243" customFormat="1" ht="15.75" customHeight="1">
      <c r="B86" s="244"/>
      <c r="D86" s="245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Q86" s="246"/>
    </row>
    <row r="87" spans="1:17" s="233" customFormat="1" ht="15.75" customHeight="1">
      <c r="B87" s="247"/>
      <c r="C87" s="248"/>
      <c r="D87" s="249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Q87" s="238"/>
    </row>
  </sheetData>
  <mergeCells count="10">
    <mergeCell ref="E10:G10"/>
    <mergeCell ref="I10:K10"/>
    <mergeCell ref="M10:O10"/>
    <mergeCell ref="E7:G7"/>
    <mergeCell ref="I7:O7"/>
    <mergeCell ref="E8:G8"/>
    <mergeCell ref="I8:O8"/>
    <mergeCell ref="E9:G9"/>
    <mergeCell ref="I9:K9"/>
    <mergeCell ref="M9:O9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1">
    <tabColor rgb="FF92D050"/>
  </sheetPr>
  <dimension ref="A1:M87"/>
  <sheetViews>
    <sheetView view="pageBreakPreview" topLeftCell="A33" zoomScale="90" zoomScaleNormal="90" zoomScaleSheetLayoutView="90" workbookViewId="0">
      <selection activeCell="I41" sqref="I41"/>
    </sheetView>
  </sheetViews>
  <sheetFormatPr defaultColWidth="10.42578125" defaultRowHeight="16.5"/>
  <cols>
    <col min="1" max="1" width="1.85546875" style="164" customWidth="1"/>
    <col min="2" max="2" width="12.5703125" style="164" customWidth="1"/>
    <col min="3" max="3" width="5.28515625" style="164" customWidth="1"/>
    <col min="4" max="4" width="12.5703125" style="165" customWidth="1"/>
    <col min="5" max="5" width="13.28515625" style="166" customWidth="1"/>
    <col min="6" max="6" width="13" style="166" customWidth="1"/>
    <col min="7" max="7" width="16.7109375" style="166" customWidth="1"/>
    <col min="8" max="8" width="1.28515625" style="166" customWidth="1"/>
    <col min="9" max="9" width="13.28515625" style="166" customWidth="1"/>
    <col min="10" max="10" width="13" style="166" customWidth="1"/>
    <col min="11" max="11" width="16.7109375" style="166" customWidth="1"/>
    <col min="12" max="12" width="1.85546875" style="164" customWidth="1"/>
    <col min="13" max="13" width="1" style="164" customWidth="1"/>
    <col min="14" max="16384" width="10.42578125" style="164"/>
  </cols>
  <sheetData>
    <row r="1" spans="1:13" ht="8.1" customHeight="1"/>
    <row r="2" spans="1:13" ht="8.1" customHeight="1"/>
    <row r="3" spans="1:13" s="167" customFormat="1">
      <c r="B3" s="168" t="s">
        <v>483</v>
      </c>
      <c r="C3" s="169" t="s">
        <v>1282</v>
      </c>
      <c r="D3" s="170"/>
      <c r="E3" s="171"/>
      <c r="F3" s="171"/>
      <c r="G3" s="171"/>
      <c r="H3" s="171"/>
      <c r="I3" s="171"/>
      <c r="J3" s="171"/>
      <c r="K3" s="171"/>
      <c r="M3" s="172"/>
    </row>
    <row r="4" spans="1:13" s="173" customFormat="1" ht="16.5" customHeight="1">
      <c r="B4" s="174" t="s">
        <v>484</v>
      </c>
      <c r="C4" s="175" t="s">
        <v>1283</v>
      </c>
      <c r="D4" s="176"/>
      <c r="E4" s="174"/>
      <c r="F4" s="174"/>
      <c r="G4" s="174"/>
      <c r="H4" s="174"/>
      <c r="I4" s="174"/>
      <c r="J4" s="174"/>
      <c r="K4" s="174"/>
      <c r="M4" s="175"/>
    </row>
    <row r="5" spans="1:13" s="177" customFormat="1" ht="9.9499999999999993" customHeight="1" thickBot="1">
      <c r="B5" s="178"/>
      <c r="C5" s="178"/>
      <c r="D5" s="179"/>
      <c r="E5" s="180"/>
      <c r="F5" s="180"/>
      <c r="G5" s="180"/>
      <c r="H5" s="180"/>
      <c r="I5" s="180"/>
      <c r="J5" s="259"/>
      <c r="K5" s="259"/>
    </row>
    <row r="6" spans="1:13" s="186" customFormat="1" ht="5.25" customHeight="1" thickTop="1">
      <c r="A6" s="181"/>
      <c r="B6" s="182"/>
      <c r="C6" s="183"/>
      <c r="D6" s="184"/>
      <c r="E6" s="185"/>
      <c r="F6" s="185"/>
      <c r="G6" s="185"/>
      <c r="H6" s="185"/>
      <c r="I6" s="185"/>
      <c r="J6" s="260"/>
      <c r="K6" s="260"/>
      <c r="L6" s="181"/>
    </row>
    <row r="7" spans="1:13" s="186" customFormat="1" ht="16.5" customHeight="1">
      <c r="A7" s="187"/>
      <c r="B7" s="187" t="s">
        <v>2</v>
      </c>
      <c r="C7" s="188"/>
      <c r="D7" s="189" t="s">
        <v>3</v>
      </c>
      <c r="E7" s="1881" t="s">
        <v>132</v>
      </c>
      <c r="F7" s="1881"/>
      <c r="G7" s="1881"/>
      <c r="H7" s="1881"/>
      <c r="I7" s="1881"/>
      <c r="J7" s="1881"/>
      <c r="K7" s="1881"/>
      <c r="L7" s="187"/>
    </row>
    <row r="8" spans="1:13" s="186" customFormat="1" ht="17.100000000000001" customHeight="1">
      <c r="A8" s="192"/>
      <c r="B8" s="192" t="s">
        <v>7</v>
      </c>
      <c r="C8" s="193"/>
      <c r="D8" s="194" t="s">
        <v>8</v>
      </c>
      <c r="E8" s="1882" t="s">
        <v>140</v>
      </c>
      <c r="F8" s="1882"/>
      <c r="G8" s="1882"/>
      <c r="H8" s="1882"/>
      <c r="I8" s="1882"/>
      <c r="J8" s="1882"/>
      <c r="K8" s="1882"/>
      <c r="L8" s="192"/>
    </row>
    <row r="9" spans="1:13" s="186" customFormat="1" ht="17.100000000000001" customHeight="1">
      <c r="A9" s="192"/>
      <c r="B9" s="192"/>
      <c r="C9" s="193"/>
      <c r="D9" s="194"/>
      <c r="E9" s="1886" t="s">
        <v>398</v>
      </c>
      <c r="F9" s="1886"/>
      <c r="G9" s="1886"/>
      <c r="H9" s="258"/>
      <c r="I9" s="1886" t="s">
        <v>399</v>
      </c>
      <c r="J9" s="1886"/>
      <c r="K9" s="1886"/>
      <c r="L9" s="192"/>
    </row>
    <row r="10" spans="1:13" s="186" customFormat="1" ht="17.100000000000001" customHeight="1">
      <c r="A10" s="192"/>
      <c r="B10" s="192"/>
      <c r="C10" s="193"/>
      <c r="D10" s="194"/>
      <c r="E10" s="1882" t="s">
        <v>400</v>
      </c>
      <c r="F10" s="1882"/>
      <c r="G10" s="1882"/>
      <c r="H10" s="194"/>
      <c r="I10" s="1882" t="s">
        <v>401</v>
      </c>
      <c r="J10" s="1882"/>
      <c r="K10" s="1882"/>
      <c r="L10" s="192"/>
    </row>
    <row r="11" spans="1:13" s="186" customFormat="1">
      <c r="A11" s="192"/>
      <c r="B11" s="192"/>
      <c r="C11" s="193"/>
      <c r="D11" s="194"/>
      <c r="E11" s="196" t="s">
        <v>65</v>
      </c>
      <c r="F11" s="196" t="s">
        <v>37</v>
      </c>
      <c r="G11" s="196" t="s">
        <v>38</v>
      </c>
      <c r="H11" s="196"/>
      <c r="I11" s="196" t="s">
        <v>65</v>
      </c>
      <c r="J11" s="196" t="s">
        <v>37</v>
      </c>
      <c r="K11" s="196" t="s">
        <v>38</v>
      </c>
      <c r="L11" s="192"/>
    </row>
    <row r="12" spans="1:13" s="186" customFormat="1">
      <c r="A12" s="192"/>
      <c r="B12" s="192"/>
      <c r="C12" s="193"/>
      <c r="D12" s="194"/>
      <c r="E12" s="195" t="s">
        <v>9</v>
      </c>
      <c r="F12" s="195" t="s">
        <v>39</v>
      </c>
      <c r="G12" s="195" t="s">
        <v>40</v>
      </c>
      <c r="H12" s="195"/>
      <c r="I12" s="195" t="s">
        <v>9</v>
      </c>
      <c r="J12" s="195" t="s">
        <v>39</v>
      </c>
      <c r="K12" s="195" t="s">
        <v>40</v>
      </c>
      <c r="L12" s="192"/>
    </row>
    <row r="13" spans="1:13" s="186" customFormat="1" ht="7.5" customHeight="1">
      <c r="A13" s="198"/>
      <c r="B13" s="198"/>
      <c r="C13" s="199"/>
      <c r="D13" s="200"/>
      <c r="E13" s="201"/>
      <c r="F13" s="201"/>
      <c r="G13" s="201"/>
      <c r="H13" s="201"/>
      <c r="I13" s="201"/>
      <c r="J13" s="201"/>
      <c r="K13" s="201"/>
      <c r="L13" s="198"/>
    </row>
    <row r="14" spans="1:13" ht="6.95" customHeight="1">
      <c r="A14" s="202"/>
      <c r="B14" s="203"/>
      <c r="C14" s="203"/>
      <c r="D14" s="204"/>
      <c r="E14" s="206"/>
      <c r="F14" s="206"/>
      <c r="G14" s="206"/>
      <c r="H14" s="206"/>
      <c r="I14" s="206"/>
      <c r="J14" s="206"/>
      <c r="K14" s="206"/>
      <c r="L14" s="202"/>
    </row>
    <row r="15" spans="1:13" s="202" customFormat="1" ht="12.95" customHeight="1">
      <c r="B15" s="207" t="s">
        <v>14</v>
      </c>
      <c r="C15" s="208"/>
      <c r="D15" s="209">
        <v>2021</v>
      </c>
      <c r="E15" s="210">
        <f t="shared" ref="E15:G17" si="0">SUM(E19,E23,E27,E31,E35,E39,E43,E47,E51,E55,E59,E63,E67,E71,E75,E79)</f>
        <v>9930</v>
      </c>
      <c r="F15" s="210">
        <f t="shared" si="0"/>
        <v>5972</v>
      </c>
      <c r="G15" s="210">
        <f t="shared" si="0"/>
        <v>3958</v>
      </c>
      <c r="H15" s="210"/>
      <c r="I15" s="210">
        <f t="shared" ref="I15:K17" si="1">SUM(I19,I23,I27,I31,I35,I39,I43,I47,I51,I55,I59,I63,I67,I71,I75,I79)</f>
        <v>75934</v>
      </c>
      <c r="J15" s="210">
        <f t="shared" si="1"/>
        <v>38290</v>
      </c>
      <c r="K15" s="210">
        <f t="shared" si="1"/>
        <v>37644</v>
      </c>
    </row>
    <row r="16" spans="1:13" s="202" customFormat="1" ht="12.95" customHeight="1">
      <c r="B16" s="207"/>
      <c r="C16" s="208"/>
      <c r="D16" s="209">
        <v>2022</v>
      </c>
      <c r="E16" s="210">
        <f t="shared" si="0"/>
        <v>9433</v>
      </c>
      <c r="F16" s="210">
        <f t="shared" si="0"/>
        <v>5693</v>
      </c>
      <c r="G16" s="210">
        <f t="shared" si="0"/>
        <v>3740</v>
      </c>
      <c r="H16" s="210"/>
      <c r="I16" s="210">
        <f t="shared" si="1"/>
        <v>79184</v>
      </c>
      <c r="J16" s="210">
        <f t="shared" si="1"/>
        <v>39791</v>
      </c>
      <c r="K16" s="210">
        <f t="shared" si="1"/>
        <v>39393</v>
      </c>
      <c r="M16" s="207"/>
    </row>
    <row r="17" spans="2:13" s="202" customFormat="1" ht="12.95" customHeight="1">
      <c r="B17" s="207"/>
      <c r="C17" s="208"/>
      <c r="D17" s="209">
        <v>2023</v>
      </c>
      <c r="E17" s="210">
        <f t="shared" si="0"/>
        <v>9866</v>
      </c>
      <c r="F17" s="210">
        <f t="shared" si="0"/>
        <v>5869</v>
      </c>
      <c r="G17" s="210">
        <f t="shared" si="0"/>
        <v>3997</v>
      </c>
      <c r="H17" s="210"/>
      <c r="I17" s="210">
        <f t="shared" si="1"/>
        <v>76634</v>
      </c>
      <c r="J17" s="210">
        <f t="shared" si="1"/>
        <v>38642</v>
      </c>
      <c r="K17" s="210">
        <f t="shared" si="1"/>
        <v>37992</v>
      </c>
      <c r="M17" s="207"/>
    </row>
    <row r="18" spans="2:13" s="202" customFormat="1" ht="6.95" customHeight="1">
      <c r="B18" s="207"/>
      <c r="C18" s="208"/>
      <c r="D18" s="214"/>
      <c r="E18" s="216"/>
      <c r="F18" s="216"/>
      <c r="G18" s="216"/>
      <c r="H18" s="57"/>
      <c r="I18" s="216"/>
      <c r="J18" s="216"/>
      <c r="K18" s="216"/>
      <c r="M18" s="219"/>
    </row>
    <row r="19" spans="2:13" s="202" customFormat="1" ht="12.95" customHeight="1">
      <c r="B19" s="215" t="s">
        <v>15</v>
      </c>
      <c r="C19" s="215"/>
      <c r="D19" s="214">
        <v>2021</v>
      </c>
      <c r="E19" s="216">
        <f t="shared" ref="E19:E21" si="2">SUM(F19:G19)</f>
        <v>1291</v>
      </c>
      <c r="F19" s="216">
        <v>718</v>
      </c>
      <c r="G19" s="216">
        <v>573</v>
      </c>
      <c r="H19" s="57"/>
      <c r="I19" s="216">
        <f t="shared" ref="I19:I21" si="3">SUM(J19:K19)</f>
        <v>21382</v>
      </c>
      <c r="J19" s="216">
        <v>11163</v>
      </c>
      <c r="K19" s="216">
        <v>10219</v>
      </c>
      <c r="M19" s="219"/>
    </row>
    <row r="20" spans="2:13" s="202" customFormat="1" ht="12.95" customHeight="1">
      <c r="B20" s="215"/>
      <c r="C20" s="215"/>
      <c r="D20" s="214">
        <v>2022</v>
      </c>
      <c r="E20" s="216">
        <f t="shared" si="2"/>
        <v>1398</v>
      </c>
      <c r="F20" s="216">
        <v>777</v>
      </c>
      <c r="G20" s="216">
        <v>621</v>
      </c>
      <c r="H20" s="54"/>
      <c r="I20" s="216">
        <f t="shared" si="3"/>
        <v>21591</v>
      </c>
      <c r="J20" s="216">
        <v>11299</v>
      </c>
      <c r="K20" s="216">
        <v>10292</v>
      </c>
      <c r="M20" s="219"/>
    </row>
    <row r="21" spans="2:13" s="202" customFormat="1" ht="12.95" customHeight="1">
      <c r="B21" s="215"/>
      <c r="C21" s="215"/>
      <c r="D21" s="214">
        <v>2023</v>
      </c>
      <c r="E21" s="216">
        <f t="shared" si="2"/>
        <v>1752</v>
      </c>
      <c r="F21" s="216">
        <v>965</v>
      </c>
      <c r="G21" s="216">
        <v>787</v>
      </c>
      <c r="H21" s="223"/>
      <c r="I21" s="216">
        <f t="shared" si="3"/>
        <v>21597</v>
      </c>
      <c r="J21" s="216">
        <v>11225</v>
      </c>
      <c r="K21" s="216">
        <v>10372</v>
      </c>
      <c r="M21" s="219"/>
    </row>
    <row r="22" spans="2:13" s="202" customFormat="1" ht="6.95" customHeight="1">
      <c r="B22" s="215"/>
      <c r="C22" s="215"/>
      <c r="D22" s="214"/>
      <c r="E22" s="216"/>
      <c r="F22" s="216"/>
      <c r="G22" s="216"/>
      <c r="H22" s="57"/>
      <c r="I22" s="216"/>
      <c r="J22" s="216"/>
      <c r="K22" s="216"/>
      <c r="M22" s="219"/>
    </row>
    <row r="23" spans="2:13" s="202" customFormat="1" ht="12.95" customHeight="1">
      <c r="B23" s="215" t="s">
        <v>16</v>
      </c>
      <c r="C23" s="215"/>
      <c r="D23" s="214">
        <v>2021</v>
      </c>
      <c r="E23" s="216">
        <f t="shared" ref="E23:E25" si="4">SUM(F23:G23)</f>
        <v>556</v>
      </c>
      <c r="F23" s="216">
        <v>340</v>
      </c>
      <c r="G23" s="216">
        <v>216</v>
      </c>
      <c r="H23" s="57"/>
      <c r="I23" s="216">
        <f t="shared" ref="I23:I25" si="5">SUM(J23:K23)</f>
        <v>1784</v>
      </c>
      <c r="J23" s="216">
        <v>948</v>
      </c>
      <c r="K23" s="216">
        <v>836</v>
      </c>
      <c r="M23" s="219"/>
    </row>
    <row r="24" spans="2:13" s="202" customFormat="1" ht="12.95" customHeight="1">
      <c r="B24" s="215"/>
      <c r="C24" s="215"/>
      <c r="D24" s="214">
        <v>2022</v>
      </c>
      <c r="E24" s="216">
        <f t="shared" si="4"/>
        <v>556</v>
      </c>
      <c r="F24" s="216">
        <v>327</v>
      </c>
      <c r="G24" s="216">
        <v>229</v>
      </c>
      <c r="H24" s="54"/>
      <c r="I24" s="216">
        <f t="shared" si="5"/>
        <v>1765</v>
      </c>
      <c r="J24" s="216">
        <v>914</v>
      </c>
      <c r="K24" s="216">
        <v>851</v>
      </c>
      <c r="M24" s="219"/>
    </row>
    <row r="25" spans="2:13" s="202" customFormat="1" ht="12.95" customHeight="1">
      <c r="B25" s="215"/>
      <c r="C25" s="215"/>
      <c r="D25" s="214">
        <v>2023</v>
      </c>
      <c r="E25" s="216">
        <f t="shared" si="4"/>
        <v>570</v>
      </c>
      <c r="F25" s="216">
        <v>328</v>
      </c>
      <c r="G25" s="216">
        <v>242</v>
      </c>
      <c r="H25" s="223"/>
      <c r="I25" s="216">
        <f t="shared" si="5"/>
        <v>1693</v>
      </c>
      <c r="J25" s="216">
        <v>941</v>
      </c>
      <c r="K25" s="216">
        <v>752</v>
      </c>
      <c r="M25" s="219"/>
    </row>
    <row r="26" spans="2:13" s="202" customFormat="1" ht="6.95" customHeight="1">
      <c r="B26" s="215"/>
      <c r="C26" s="215"/>
      <c r="D26" s="214"/>
      <c r="E26" s="216"/>
      <c r="F26" s="216"/>
      <c r="G26" s="216"/>
      <c r="H26" s="57"/>
      <c r="I26" s="216"/>
      <c r="J26" s="216"/>
      <c r="K26" s="216"/>
      <c r="M26" s="219"/>
    </row>
    <row r="27" spans="2:13" s="202" customFormat="1" ht="12.95" customHeight="1">
      <c r="B27" s="215" t="s">
        <v>17</v>
      </c>
      <c r="C27" s="215"/>
      <c r="D27" s="214">
        <v>2021</v>
      </c>
      <c r="E27" s="216">
        <f t="shared" ref="E27:E29" si="6">SUM(F27:G27)</f>
        <v>32</v>
      </c>
      <c r="F27" s="216">
        <v>21</v>
      </c>
      <c r="G27" s="216">
        <v>11</v>
      </c>
      <c r="H27" s="57"/>
      <c r="I27" s="216">
        <f t="shared" ref="I27:I29" si="7">SUM(J27:K27)</f>
        <v>248</v>
      </c>
      <c r="J27" s="216">
        <v>134</v>
      </c>
      <c r="K27" s="216">
        <v>114</v>
      </c>
      <c r="M27" s="219"/>
    </row>
    <row r="28" spans="2:13" s="202" customFormat="1" ht="12.95" customHeight="1">
      <c r="B28" s="215"/>
      <c r="C28" s="215"/>
      <c r="D28" s="214">
        <v>2022</v>
      </c>
      <c r="E28" s="216">
        <f t="shared" si="6"/>
        <v>25</v>
      </c>
      <c r="F28" s="216">
        <v>15</v>
      </c>
      <c r="G28" s="216">
        <v>10</v>
      </c>
      <c r="H28" s="54"/>
      <c r="I28" s="216">
        <f t="shared" si="7"/>
        <v>236</v>
      </c>
      <c r="J28" s="216">
        <v>131</v>
      </c>
      <c r="K28" s="216">
        <v>105</v>
      </c>
      <c r="M28" s="219"/>
    </row>
    <row r="29" spans="2:13" s="202" customFormat="1" ht="12.95" customHeight="1">
      <c r="B29" s="215"/>
      <c r="C29" s="215"/>
      <c r="D29" s="214">
        <v>2023</v>
      </c>
      <c r="E29" s="216">
        <f t="shared" si="6"/>
        <v>25</v>
      </c>
      <c r="F29" s="216">
        <v>15</v>
      </c>
      <c r="G29" s="216">
        <v>10</v>
      </c>
      <c r="H29" s="223"/>
      <c r="I29" s="216">
        <f t="shared" si="7"/>
        <v>263</v>
      </c>
      <c r="J29" s="216">
        <v>153</v>
      </c>
      <c r="K29" s="216">
        <v>110</v>
      </c>
      <c r="M29" s="219"/>
    </row>
    <row r="30" spans="2:13" s="202" customFormat="1" ht="6.95" customHeight="1">
      <c r="B30" s="215"/>
      <c r="C30" s="215"/>
      <c r="D30" s="214"/>
      <c r="E30" s="216"/>
      <c r="F30" s="216"/>
      <c r="G30" s="216"/>
      <c r="H30" s="57"/>
      <c r="I30" s="216"/>
      <c r="J30" s="216"/>
      <c r="K30" s="216"/>
      <c r="M30" s="222"/>
    </row>
    <row r="31" spans="2:13" s="202" customFormat="1" ht="12.95" customHeight="1">
      <c r="B31" s="215" t="s">
        <v>18</v>
      </c>
      <c r="C31" s="221"/>
      <c r="D31" s="214">
        <v>2021</v>
      </c>
      <c r="E31" s="216">
        <f t="shared" ref="E31:E33" si="8">SUM(F31:G31)</f>
        <v>326</v>
      </c>
      <c r="F31" s="216">
        <v>251</v>
      </c>
      <c r="G31" s="216">
        <v>75</v>
      </c>
      <c r="H31" s="57"/>
      <c r="I31" s="216">
        <f t="shared" ref="I31:I33" si="9">SUM(J31:K31)</f>
        <v>1944</v>
      </c>
      <c r="J31" s="216">
        <v>991</v>
      </c>
      <c r="K31" s="216">
        <v>953</v>
      </c>
      <c r="M31" s="222"/>
    </row>
    <row r="32" spans="2:13" s="202" customFormat="1" ht="12.95" customHeight="1">
      <c r="B32" s="215"/>
      <c r="C32" s="221"/>
      <c r="D32" s="214">
        <v>2022</v>
      </c>
      <c r="E32" s="216">
        <f t="shared" si="8"/>
        <v>317</v>
      </c>
      <c r="F32" s="216">
        <v>237</v>
      </c>
      <c r="G32" s="216">
        <v>80</v>
      </c>
      <c r="H32" s="54"/>
      <c r="I32" s="216">
        <f t="shared" si="9"/>
        <v>1907</v>
      </c>
      <c r="J32" s="216">
        <v>967</v>
      </c>
      <c r="K32" s="216">
        <v>940</v>
      </c>
      <c r="M32" s="222"/>
    </row>
    <row r="33" spans="2:13" s="202" customFormat="1" ht="12.95" customHeight="1">
      <c r="B33" s="215"/>
      <c r="C33" s="221"/>
      <c r="D33" s="214">
        <v>2023</v>
      </c>
      <c r="E33" s="216">
        <f t="shared" si="8"/>
        <v>270</v>
      </c>
      <c r="F33" s="216">
        <v>216</v>
      </c>
      <c r="G33" s="216">
        <v>54</v>
      </c>
      <c r="H33" s="223"/>
      <c r="I33" s="216">
        <f t="shared" si="9"/>
        <v>1564</v>
      </c>
      <c r="J33" s="216">
        <v>774</v>
      </c>
      <c r="K33" s="216">
        <v>790</v>
      </c>
      <c r="M33" s="222"/>
    </row>
    <row r="34" spans="2:13" s="202" customFormat="1" ht="6.95" customHeight="1">
      <c r="B34" s="215"/>
      <c r="C34" s="221"/>
      <c r="D34" s="214"/>
      <c r="E34" s="216"/>
      <c r="F34" s="216"/>
      <c r="G34" s="216"/>
      <c r="H34" s="57"/>
      <c r="I34" s="216"/>
      <c r="J34" s="216"/>
      <c r="K34" s="216"/>
      <c r="M34" s="219"/>
    </row>
    <row r="35" spans="2:13" s="202" customFormat="1" ht="12.95" customHeight="1">
      <c r="B35" s="215" t="s">
        <v>19</v>
      </c>
      <c r="C35" s="203"/>
      <c r="D35" s="214">
        <v>2021</v>
      </c>
      <c r="E35" s="216">
        <f t="shared" ref="E35:E37" si="10">SUM(F35:G35)</f>
        <v>778</v>
      </c>
      <c r="F35" s="216">
        <v>558</v>
      </c>
      <c r="G35" s="216">
        <v>220</v>
      </c>
      <c r="H35" s="57"/>
      <c r="I35" s="216">
        <f t="shared" ref="I35:I37" si="11">SUM(J35:K35)</f>
        <v>3523</v>
      </c>
      <c r="J35" s="216">
        <v>1778</v>
      </c>
      <c r="K35" s="216">
        <v>1745</v>
      </c>
      <c r="M35" s="219"/>
    </row>
    <row r="36" spans="2:13" s="202" customFormat="1" ht="12.95" customHeight="1">
      <c r="B36" s="215"/>
      <c r="C36" s="203"/>
      <c r="D36" s="214">
        <v>2022</v>
      </c>
      <c r="E36" s="216">
        <f t="shared" si="10"/>
        <v>770</v>
      </c>
      <c r="F36" s="216">
        <v>564</v>
      </c>
      <c r="G36" s="216">
        <v>206</v>
      </c>
      <c r="H36" s="54"/>
      <c r="I36" s="216">
        <f t="shared" si="11"/>
        <v>3667</v>
      </c>
      <c r="J36" s="216">
        <v>1860</v>
      </c>
      <c r="K36" s="216">
        <v>1807</v>
      </c>
      <c r="M36" s="219"/>
    </row>
    <row r="37" spans="2:13" s="202" customFormat="1" ht="12.95" customHeight="1">
      <c r="B37" s="215"/>
      <c r="C37" s="203"/>
      <c r="D37" s="214">
        <v>2023</v>
      </c>
      <c r="E37" s="216">
        <f t="shared" si="10"/>
        <v>644</v>
      </c>
      <c r="F37" s="216">
        <v>453</v>
      </c>
      <c r="G37" s="216">
        <v>191</v>
      </c>
      <c r="H37" s="223"/>
      <c r="I37" s="216">
        <f t="shared" si="11"/>
        <v>3616</v>
      </c>
      <c r="J37" s="216">
        <v>1797</v>
      </c>
      <c r="K37" s="216">
        <v>1819</v>
      </c>
      <c r="M37" s="219"/>
    </row>
    <row r="38" spans="2:13" s="202" customFormat="1" ht="6.95" customHeight="1">
      <c r="B38" s="215"/>
      <c r="C38" s="203"/>
      <c r="D38" s="214"/>
      <c r="E38" s="216"/>
      <c r="F38" s="216"/>
      <c r="G38" s="216"/>
      <c r="H38" s="57"/>
      <c r="I38" s="220"/>
      <c r="J38" s="220"/>
      <c r="K38" s="220"/>
      <c r="M38" s="219"/>
    </row>
    <row r="39" spans="2:13" s="202" customFormat="1" ht="12.95" customHeight="1">
      <c r="B39" s="215" t="s">
        <v>20</v>
      </c>
      <c r="C39" s="203"/>
      <c r="D39" s="214">
        <v>2021</v>
      </c>
      <c r="E39" s="216">
        <f t="shared" ref="E39:E41" si="12">SUM(F39:G39)</f>
        <v>480</v>
      </c>
      <c r="F39" s="216">
        <v>250</v>
      </c>
      <c r="G39" s="216">
        <v>230</v>
      </c>
      <c r="H39" s="57"/>
      <c r="I39" s="220" t="s">
        <v>31</v>
      </c>
      <c r="J39" s="220" t="s">
        <v>31</v>
      </c>
      <c r="K39" s="220" t="s">
        <v>31</v>
      </c>
      <c r="M39" s="219"/>
    </row>
    <row r="40" spans="2:13" s="202" customFormat="1" ht="12.95" customHeight="1">
      <c r="B40" s="215"/>
      <c r="C40" s="203"/>
      <c r="D40" s="214">
        <v>2022</v>
      </c>
      <c r="E40" s="216">
        <f t="shared" si="12"/>
        <v>480</v>
      </c>
      <c r="F40" s="216">
        <v>254</v>
      </c>
      <c r="G40" s="216">
        <v>226</v>
      </c>
      <c r="H40" s="54"/>
      <c r="I40" s="220" t="s">
        <v>31</v>
      </c>
      <c r="J40" s="220" t="s">
        <v>31</v>
      </c>
      <c r="K40" s="220" t="s">
        <v>31</v>
      </c>
      <c r="M40" s="219"/>
    </row>
    <row r="41" spans="2:13" s="202" customFormat="1" ht="12.95" customHeight="1">
      <c r="B41" s="215"/>
      <c r="C41" s="203"/>
      <c r="D41" s="214">
        <v>2023</v>
      </c>
      <c r="E41" s="216">
        <f t="shared" si="12"/>
        <v>418</v>
      </c>
      <c r="F41" s="216">
        <v>215</v>
      </c>
      <c r="G41" s="216">
        <v>203</v>
      </c>
      <c r="H41" s="223"/>
      <c r="I41" s="220" t="s">
        <v>31</v>
      </c>
      <c r="J41" s="1864" t="s">
        <v>31</v>
      </c>
      <c r="K41" s="1864" t="s">
        <v>31</v>
      </c>
      <c r="M41" s="219"/>
    </row>
    <row r="42" spans="2:13" s="202" customFormat="1" ht="6.95" customHeight="1">
      <c r="B42" s="215"/>
      <c r="C42" s="203"/>
      <c r="D42" s="214"/>
      <c r="E42" s="216"/>
      <c r="F42" s="216"/>
      <c r="G42" s="216"/>
      <c r="H42" s="223"/>
      <c r="I42" s="216"/>
      <c r="J42" s="216"/>
      <c r="K42" s="216"/>
      <c r="M42" s="219"/>
    </row>
    <row r="43" spans="2:13" s="202" customFormat="1" ht="12.95" customHeight="1">
      <c r="B43" s="215" t="s">
        <v>21</v>
      </c>
      <c r="C43" s="203"/>
      <c r="D43" s="214">
        <v>2021</v>
      </c>
      <c r="E43" s="216">
        <f t="shared" ref="E43:E45" si="13">SUM(F43:G43)</f>
        <v>150</v>
      </c>
      <c r="F43" s="216">
        <v>99</v>
      </c>
      <c r="G43" s="216">
        <v>51</v>
      </c>
      <c r="H43" s="57"/>
      <c r="I43" s="216">
        <f t="shared" ref="I43:I45" si="14">SUM(J43:K43)</f>
        <v>4253</v>
      </c>
      <c r="J43" s="216">
        <v>2099</v>
      </c>
      <c r="K43" s="216">
        <v>2154</v>
      </c>
      <c r="M43" s="219"/>
    </row>
    <row r="44" spans="2:13" s="202" customFormat="1" ht="12.95" customHeight="1">
      <c r="B44" s="215"/>
      <c r="C44" s="203"/>
      <c r="D44" s="214">
        <v>2022</v>
      </c>
      <c r="E44" s="216">
        <f t="shared" si="13"/>
        <v>154</v>
      </c>
      <c r="F44" s="216">
        <v>102</v>
      </c>
      <c r="G44" s="216">
        <v>52</v>
      </c>
      <c r="H44" s="54"/>
      <c r="I44" s="216">
        <f t="shared" si="14"/>
        <v>6477</v>
      </c>
      <c r="J44" s="216">
        <v>3243</v>
      </c>
      <c r="K44" s="216">
        <v>3234</v>
      </c>
      <c r="M44" s="219"/>
    </row>
    <row r="45" spans="2:13" s="202" customFormat="1" ht="12.95" customHeight="1">
      <c r="B45" s="215"/>
      <c r="C45" s="203"/>
      <c r="D45" s="214">
        <v>2023</v>
      </c>
      <c r="E45" s="216">
        <f t="shared" si="13"/>
        <v>158</v>
      </c>
      <c r="F45" s="216">
        <v>105</v>
      </c>
      <c r="G45" s="216">
        <v>53</v>
      </c>
      <c r="H45" s="223"/>
      <c r="I45" s="216">
        <f t="shared" si="14"/>
        <v>5702</v>
      </c>
      <c r="J45" s="216">
        <v>2823</v>
      </c>
      <c r="K45" s="216">
        <v>2879</v>
      </c>
      <c r="M45" s="219"/>
    </row>
    <row r="46" spans="2:13" s="202" customFormat="1" ht="6.95" customHeight="1">
      <c r="B46" s="215"/>
      <c r="C46" s="203"/>
      <c r="D46" s="214"/>
      <c r="E46" s="216"/>
      <c r="F46" s="216"/>
      <c r="G46" s="216"/>
      <c r="H46" s="57"/>
      <c r="I46" s="216"/>
      <c r="J46" s="216"/>
      <c r="K46" s="216"/>
      <c r="M46" s="219"/>
    </row>
    <row r="47" spans="2:13" s="202" customFormat="1" ht="12.95" customHeight="1">
      <c r="B47" s="215" t="s">
        <v>22</v>
      </c>
      <c r="C47" s="203"/>
      <c r="D47" s="214">
        <v>2021</v>
      </c>
      <c r="E47" s="216">
        <f t="shared" ref="E47:E49" si="15">SUM(F47:G47)</f>
        <v>311</v>
      </c>
      <c r="F47" s="216">
        <v>178</v>
      </c>
      <c r="G47" s="216">
        <v>133</v>
      </c>
      <c r="H47" s="57"/>
      <c r="I47" s="216">
        <f t="shared" ref="I47:I49" si="16">SUM(J47:K47)</f>
        <v>6312</v>
      </c>
      <c r="J47" s="216">
        <v>3531</v>
      </c>
      <c r="K47" s="216">
        <v>2781</v>
      </c>
      <c r="M47" s="219"/>
    </row>
    <row r="48" spans="2:13" s="202" customFormat="1" ht="12.95" customHeight="1">
      <c r="B48" s="215"/>
      <c r="C48" s="203"/>
      <c r="D48" s="214">
        <v>2022</v>
      </c>
      <c r="E48" s="216">
        <f t="shared" si="15"/>
        <v>269</v>
      </c>
      <c r="F48" s="216">
        <v>164</v>
      </c>
      <c r="G48" s="216">
        <v>105</v>
      </c>
      <c r="H48" s="223"/>
      <c r="I48" s="216">
        <f t="shared" si="16"/>
        <v>6116</v>
      </c>
      <c r="J48" s="216">
        <v>3394</v>
      </c>
      <c r="K48" s="216">
        <v>2722</v>
      </c>
      <c r="M48" s="219"/>
    </row>
    <row r="49" spans="2:13" s="202" customFormat="1" ht="12.95" customHeight="1">
      <c r="B49" s="215"/>
      <c r="C49" s="203"/>
      <c r="D49" s="214">
        <v>2023</v>
      </c>
      <c r="E49" s="216">
        <f t="shared" si="15"/>
        <v>276</v>
      </c>
      <c r="F49" s="216">
        <v>167</v>
      </c>
      <c r="G49" s="216">
        <v>109</v>
      </c>
      <c r="H49" s="223"/>
      <c r="I49" s="216">
        <f t="shared" si="16"/>
        <v>5614</v>
      </c>
      <c r="J49" s="216">
        <v>3120</v>
      </c>
      <c r="K49" s="216">
        <v>2494</v>
      </c>
      <c r="M49" s="219"/>
    </row>
    <row r="50" spans="2:13" s="202" customFormat="1" ht="6.95" customHeight="1">
      <c r="B50" s="215"/>
      <c r="C50" s="203"/>
      <c r="D50" s="214"/>
      <c r="E50" s="216"/>
      <c r="F50" s="216"/>
      <c r="G50" s="216"/>
      <c r="H50" s="57"/>
      <c r="I50" s="220"/>
      <c r="J50" s="220"/>
      <c r="K50" s="220"/>
      <c r="M50" s="222"/>
    </row>
    <row r="51" spans="2:13" s="202" customFormat="1" ht="12.95" customHeight="1">
      <c r="B51" s="215" t="s">
        <v>23</v>
      </c>
      <c r="C51" s="221"/>
      <c r="D51" s="214">
        <v>2021</v>
      </c>
      <c r="E51" s="216">
        <f t="shared" ref="E51:E53" si="17">SUM(F51:G51)</f>
        <v>364</v>
      </c>
      <c r="F51" s="216">
        <v>201</v>
      </c>
      <c r="G51" s="216">
        <v>163</v>
      </c>
      <c r="H51" s="57"/>
      <c r="I51" s="220" t="s">
        <v>31</v>
      </c>
      <c r="J51" s="220" t="s">
        <v>31</v>
      </c>
      <c r="K51" s="220" t="s">
        <v>31</v>
      </c>
      <c r="M51" s="222"/>
    </row>
    <row r="52" spans="2:13" s="202" customFormat="1" ht="12.95" customHeight="1">
      <c r="B52" s="215"/>
      <c r="C52" s="221"/>
      <c r="D52" s="214">
        <v>2022</v>
      </c>
      <c r="E52" s="216">
        <f t="shared" si="17"/>
        <v>360</v>
      </c>
      <c r="F52" s="216">
        <v>209</v>
      </c>
      <c r="G52" s="216">
        <v>151</v>
      </c>
      <c r="H52" s="223"/>
      <c r="I52" s="220" t="s">
        <v>31</v>
      </c>
      <c r="J52" s="220" t="s">
        <v>31</v>
      </c>
      <c r="K52" s="220" t="s">
        <v>31</v>
      </c>
      <c r="M52" s="222"/>
    </row>
    <row r="53" spans="2:13" s="202" customFormat="1" ht="12.95" customHeight="1">
      <c r="B53" s="215"/>
      <c r="C53" s="221"/>
      <c r="D53" s="214">
        <v>2023</v>
      </c>
      <c r="E53" s="216">
        <f t="shared" si="17"/>
        <v>344</v>
      </c>
      <c r="F53" s="216">
        <v>197</v>
      </c>
      <c r="G53" s="216">
        <v>147</v>
      </c>
      <c r="H53" s="223"/>
      <c r="I53" s="220" t="s">
        <v>31</v>
      </c>
      <c r="J53" s="1864" t="s">
        <v>31</v>
      </c>
      <c r="K53" s="1864" t="s">
        <v>31</v>
      </c>
      <c r="M53" s="222"/>
    </row>
    <row r="54" spans="2:13" s="202" customFormat="1" ht="6.95" customHeight="1">
      <c r="B54" s="215"/>
      <c r="C54" s="221"/>
      <c r="D54" s="214"/>
      <c r="E54" s="216"/>
      <c r="F54" s="216"/>
      <c r="G54" s="216"/>
      <c r="H54" s="57"/>
      <c r="I54" s="216"/>
      <c r="J54" s="216"/>
      <c r="K54" s="216"/>
      <c r="M54" s="219"/>
    </row>
    <row r="55" spans="2:13" s="202" customFormat="1" ht="12.95" customHeight="1">
      <c r="B55" s="215" t="s">
        <v>24</v>
      </c>
      <c r="C55" s="203"/>
      <c r="D55" s="214">
        <v>2021</v>
      </c>
      <c r="E55" s="216">
        <f t="shared" ref="E55:E57" si="18">SUM(F55:G55)</f>
        <v>4152</v>
      </c>
      <c r="F55" s="216">
        <v>2363</v>
      </c>
      <c r="G55" s="216">
        <v>1789</v>
      </c>
      <c r="H55" s="57"/>
      <c r="I55" s="216">
        <f t="shared" ref="I55:I57" si="19">SUM(J55:K55)</f>
        <v>10008</v>
      </c>
      <c r="J55" s="216">
        <v>4818</v>
      </c>
      <c r="K55" s="216">
        <v>5190</v>
      </c>
      <c r="M55" s="219"/>
    </row>
    <row r="56" spans="2:13" s="202" customFormat="1" ht="12.95" customHeight="1">
      <c r="B56" s="215"/>
      <c r="C56" s="203"/>
      <c r="D56" s="214">
        <v>2022</v>
      </c>
      <c r="E56" s="216">
        <f t="shared" si="18"/>
        <v>3727</v>
      </c>
      <c r="F56" s="216">
        <v>2148</v>
      </c>
      <c r="G56" s="216">
        <v>1579</v>
      </c>
      <c r="H56" s="223"/>
      <c r="I56" s="216">
        <f t="shared" si="19"/>
        <v>9914</v>
      </c>
      <c r="J56" s="216">
        <v>4757</v>
      </c>
      <c r="K56" s="216">
        <v>5157</v>
      </c>
      <c r="M56" s="219"/>
    </row>
    <row r="57" spans="2:13" s="202" customFormat="1" ht="12.95" customHeight="1">
      <c r="B57" s="215"/>
      <c r="C57" s="203"/>
      <c r="D57" s="214">
        <v>2023</v>
      </c>
      <c r="E57" s="216">
        <f t="shared" si="18"/>
        <v>4115</v>
      </c>
      <c r="F57" s="216">
        <v>2346</v>
      </c>
      <c r="G57" s="216">
        <v>1769</v>
      </c>
      <c r="H57" s="223"/>
      <c r="I57" s="216">
        <f t="shared" si="19"/>
        <v>10890</v>
      </c>
      <c r="J57" s="216">
        <v>5335</v>
      </c>
      <c r="K57" s="216">
        <v>5555</v>
      </c>
      <c r="M57" s="219"/>
    </row>
    <row r="58" spans="2:13" s="202" customFormat="1" ht="6.95" customHeight="1">
      <c r="B58" s="215"/>
      <c r="C58" s="203"/>
      <c r="D58" s="214"/>
      <c r="E58" s="216"/>
      <c r="F58" s="216"/>
      <c r="G58" s="216"/>
      <c r="H58" s="57"/>
      <c r="I58" s="220"/>
      <c r="J58" s="220"/>
      <c r="K58" s="220"/>
      <c r="M58" s="219"/>
    </row>
    <row r="59" spans="2:13" s="202" customFormat="1" ht="12.95" customHeight="1">
      <c r="B59" s="215" t="s">
        <v>25</v>
      </c>
      <c r="C59" s="203"/>
      <c r="D59" s="214">
        <v>2021</v>
      </c>
      <c r="E59" s="216">
        <f t="shared" ref="E59:E61" si="20">SUM(F59:G59)</f>
        <v>1115</v>
      </c>
      <c r="F59" s="216">
        <v>711</v>
      </c>
      <c r="G59" s="216">
        <v>404</v>
      </c>
      <c r="H59" s="57"/>
      <c r="I59" s="220" t="s">
        <v>31</v>
      </c>
      <c r="J59" s="220" t="s">
        <v>31</v>
      </c>
      <c r="K59" s="220" t="s">
        <v>31</v>
      </c>
      <c r="M59" s="219"/>
    </row>
    <row r="60" spans="2:13" s="202" customFormat="1" ht="12.95" customHeight="1">
      <c r="B60" s="215"/>
      <c r="C60" s="203"/>
      <c r="D60" s="214">
        <v>2022</v>
      </c>
      <c r="E60" s="216">
        <f t="shared" si="20"/>
        <v>1047</v>
      </c>
      <c r="F60" s="216">
        <v>653</v>
      </c>
      <c r="G60" s="216">
        <v>394</v>
      </c>
      <c r="H60" s="57"/>
      <c r="I60" s="220" t="s">
        <v>31</v>
      </c>
      <c r="J60" s="220" t="s">
        <v>31</v>
      </c>
      <c r="K60" s="220" t="s">
        <v>31</v>
      </c>
      <c r="M60" s="219"/>
    </row>
    <row r="61" spans="2:13" s="202" customFormat="1" ht="12.95" customHeight="1">
      <c r="B61" s="215"/>
      <c r="C61" s="203"/>
      <c r="D61" s="214">
        <v>2023</v>
      </c>
      <c r="E61" s="216">
        <f t="shared" si="20"/>
        <v>969</v>
      </c>
      <c r="F61" s="216">
        <v>619</v>
      </c>
      <c r="G61" s="216">
        <v>350</v>
      </c>
      <c r="H61" s="220"/>
      <c r="I61" s="220" t="s">
        <v>31</v>
      </c>
      <c r="J61" s="1864" t="s">
        <v>31</v>
      </c>
      <c r="K61" s="1864" t="s">
        <v>31</v>
      </c>
      <c r="M61" s="219"/>
    </row>
    <row r="62" spans="2:13" s="202" customFormat="1" ht="6.95" customHeight="1">
      <c r="B62" s="215"/>
      <c r="C62" s="203"/>
      <c r="D62" s="214"/>
      <c r="E62" s="220"/>
      <c r="F62" s="220"/>
      <c r="G62" s="220"/>
      <c r="H62" s="220"/>
      <c r="I62" s="216"/>
      <c r="J62" s="216"/>
      <c r="K62" s="216"/>
      <c r="M62" s="219"/>
    </row>
    <row r="63" spans="2:13" s="202" customFormat="1" ht="12.95" customHeight="1">
      <c r="B63" s="215" t="s">
        <v>26</v>
      </c>
      <c r="C63" s="203"/>
      <c r="D63" s="214">
        <v>2021</v>
      </c>
      <c r="E63" s="220" t="s">
        <v>31</v>
      </c>
      <c r="F63" s="220" t="s">
        <v>31</v>
      </c>
      <c r="G63" s="220" t="s">
        <v>31</v>
      </c>
      <c r="H63" s="220"/>
      <c r="I63" s="216">
        <f t="shared" ref="I63:I65" si="21">SUM(J63:K63)</f>
        <v>5683</v>
      </c>
      <c r="J63" s="216">
        <v>2774</v>
      </c>
      <c r="K63" s="216">
        <v>2909</v>
      </c>
      <c r="M63" s="219"/>
    </row>
    <row r="64" spans="2:13" s="202" customFormat="1" ht="12.95" customHeight="1">
      <c r="B64" s="215"/>
      <c r="C64" s="203"/>
      <c r="D64" s="214">
        <v>2022</v>
      </c>
      <c r="E64" s="220" t="s">
        <v>31</v>
      </c>
      <c r="F64" s="220" t="s">
        <v>31</v>
      </c>
      <c r="G64" s="220" t="s">
        <v>31</v>
      </c>
      <c r="H64" s="57"/>
      <c r="I64" s="216">
        <f t="shared" si="21"/>
        <v>5553</v>
      </c>
      <c r="J64" s="216">
        <v>2677</v>
      </c>
      <c r="K64" s="216">
        <v>2876</v>
      </c>
      <c r="M64" s="219"/>
    </row>
    <row r="65" spans="2:13" s="202" customFormat="1" ht="12.95" customHeight="1">
      <c r="B65" s="215"/>
      <c r="C65" s="203"/>
      <c r="D65" s="214">
        <v>2023</v>
      </c>
      <c r="E65" s="220" t="s">
        <v>31</v>
      </c>
      <c r="F65" s="1864" t="s">
        <v>31</v>
      </c>
      <c r="G65" s="1864" t="s">
        <v>31</v>
      </c>
      <c r="H65" s="220"/>
      <c r="I65" s="216">
        <f t="shared" si="21"/>
        <v>5404</v>
      </c>
      <c r="J65" s="216">
        <v>2641</v>
      </c>
      <c r="K65" s="216">
        <v>2763</v>
      </c>
      <c r="M65" s="219"/>
    </row>
    <row r="66" spans="2:13" s="202" customFormat="1" ht="6.95" customHeight="1">
      <c r="B66" s="215"/>
      <c r="C66" s="203"/>
      <c r="D66" s="214"/>
      <c r="E66" s="220"/>
      <c r="F66" s="220"/>
      <c r="G66" s="220"/>
      <c r="H66" s="220"/>
      <c r="I66" s="216"/>
      <c r="J66" s="216"/>
      <c r="K66" s="216"/>
      <c r="M66" s="219"/>
    </row>
    <row r="67" spans="2:13" s="202" customFormat="1" ht="12.95" customHeight="1">
      <c r="B67" s="215" t="s">
        <v>27</v>
      </c>
      <c r="C67" s="203"/>
      <c r="D67" s="214">
        <v>2021</v>
      </c>
      <c r="E67" s="220" t="s">
        <v>31</v>
      </c>
      <c r="F67" s="220" t="s">
        <v>31</v>
      </c>
      <c r="G67" s="220" t="s">
        <v>31</v>
      </c>
      <c r="H67" s="220"/>
      <c r="I67" s="216">
        <f t="shared" ref="I67:I69" si="22">SUM(J67:K67)</f>
        <v>5673</v>
      </c>
      <c r="J67" s="216">
        <v>2979</v>
      </c>
      <c r="K67" s="216">
        <v>2694</v>
      </c>
      <c r="M67" s="219"/>
    </row>
    <row r="68" spans="2:13" s="202" customFormat="1" ht="12.95" customHeight="1">
      <c r="B68" s="215"/>
      <c r="C68" s="203"/>
      <c r="D68" s="214">
        <v>2022</v>
      </c>
      <c r="E68" s="220" t="s">
        <v>31</v>
      </c>
      <c r="F68" s="220" t="s">
        <v>31</v>
      </c>
      <c r="G68" s="220" t="s">
        <v>31</v>
      </c>
      <c r="H68" s="54"/>
      <c r="I68" s="216">
        <f t="shared" si="22"/>
        <v>7008</v>
      </c>
      <c r="J68" s="216">
        <v>3672</v>
      </c>
      <c r="K68" s="216">
        <v>3336</v>
      </c>
      <c r="M68" s="219"/>
    </row>
    <row r="69" spans="2:13" s="202" customFormat="1" ht="12.95" customHeight="1">
      <c r="B69" s="215"/>
      <c r="C69" s="203"/>
      <c r="D69" s="214">
        <v>2023</v>
      </c>
      <c r="E69" s="216">
        <f t="shared" ref="E69" si="23">SUM(F69:G69)</f>
        <v>13</v>
      </c>
      <c r="F69" s="216">
        <v>8</v>
      </c>
      <c r="G69" s="216">
        <v>5</v>
      </c>
      <c r="H69" s="223"/>
      <c r="I69" s="216">
        <f t="shared" si="22"/>
        <v>6756</v>
      </c>
      <c r="J69" s="216">
        <v>3507</v>
      </c>
      <c r="K69" s="216">
        <v>3249</v>
      </c>
      <c r="M69" s="219"/>
    </row>
    <row r="70" spans="2:13" s="202" customFormat="1" ht="6.95" customHeight="1">
      <c r="B70" s="215"/>
      <c r="C70" s="203"/>
      <c r="D70" s="214"/>
      <c r="E70" s="216"/>
      <c r="F70" s="216"/>
      <c r="G70" s="216"/>
      <c r="H70" s="57"/>
      <c r="I70" s="216"/>
      <c r="J70" s="216"/>
      <c r="K70" s="216"/>
      <c r="M70" s="222"/>
    </row>
    <row r="71" spans="2:13" s="202" customFormat="1" ht="12.95" customHeight="1">
      <c r="B71" s="215" t="s">
        <v>28</v>
      </c>
      <c r="C71" s="221"/>
      <c r="D71" s="214">
        <v>2021</v>
      </c>
      <c r="E71" s="216">
        <f t="shared" ref="E71:E73" si="24">SUM(F71:G71)</f>
        <v>375</v>
      </c>
      <c r="F71" s="216">
        <v>282</v>
      </c>
      <c r="G71" s="216">
        <v>93</v>
      </c>
      <c r="H71" s="57"/>
      <c r="I71" s="216">
        <f t="shared" ref="I71:I73" si="25">SUM(J71:K71)</f>
        <v>15124</v>
      </c>
      <c r="J71" s="216">
        <v>7075</v>
      </c>
      <c r="K71" s="216">
        <v>8049</v>
      </c>
      <c r="M71" s="222"/>
    </row>
    <row r="72" spans="2:13" s="202" customFormat="1" ht="12.95" customHeight="1">
      <c r="B72" s="215"/>
      <c r="C72" s="221"/>
      <c r="D72" s="214">
        <v>2022</v>
      </c>
      <c r="E72" s="216">
        <f t="shared" si="24"/>
        <v>330</v>
      </c>
      <c r="F72" s="216">
        <v>243</v>
      </c>
      <c r="G72" s="216">
        <v>87</v>
      </c>
      <c r="H72" s="57"/>
      <c r="I72" s="216">
        <f t="shared" si="25"/>
        <v>14950</v>
      </c>
      <c r="J72" s="216">
        <v>6877</v>
      </c>
      <c r="K72" s="216">
        <v>8073</v>
      </c>
      <c r="M72" s="222"/>
    </row>
    <row r="73" spans="2:13" s="202" customFormat="1" ht="12.95" customHeight="1">
      <c r="B73" s="215"/>
      <c r="C73" s="221"/>
      <c r="D73" s="214">
        <v>2023</v>
      </c>
      <c r="E73" s="216">
        <f t="shared" si="24"/>
        <v>312</v>
      </c>
      <c r="F73" s="216">
        <v>235</v>
      </c>
      <c r="G73" s="216">
        <v>77</v>
      </c>
      <c r="H73" s="220"/>
      <c r="I73" s="216">
        <f t="shared" si="25"/>
        <v>13535</v>
      </c>
      <c r="J73" s="216">
        <v>6326</v>
      </c>
      <c r="K73" s="216">
        <v>7209</v>
      </c>
      <c r="M73" s="222"/>
    </row>
    <row r="74" spans="2:13" s="202" customFormat="1" ht="6.95" customHeight="1">
      <c r="B74" s="215"/>
      <c r="C74" s="221"/>
      <c r="D74" s="214"/>
      <c r="E74" s="220"/>
      <c r="F74" s="220"/>
      <c r="G74" s="220"/>
      <c r="H74" s="220"/>
      <c r="I74" s="220"/>
      <c r="J74" s="220"/>
      <c r="K74" s="220"/>
      <c r="M74" s="222"/>
    </row>
    <row r="75" spans="2:13" s="202" customFormat="1" ht="12.95" customHeight="1">
      <c r="B75" s="215" t="s">
        <v>29</v>
      </c>
      <c r="C75" s="221"/>
      <c r="D75" s="214">
        <v>2021</v>
      </c>
      <c r="E75" s="220" t="s">
        <v>31</v>
      </c>
      <c r="F75" s="220" t="s">
        <v>31</v>
      </c>
      <c r="G75" s="220" t="s">
        <v>31</v>
      </c>
      <c r="H75" s="220"/>
      <c r="I75" s="220" t="s">
        <v>31</v>
      </c>
      <c r="J75" s="220" t="s">
        <v>31</v>
      </c>
      <c r="K75" s="220" t="s">
        <v>31</v>
      </c>
      <c r="M75" s="222"/>
    </row>
    <row r="76" spans="2:13" s="202" customFormat="1" ht="12.95" customHeight="1">
      <c r="B76" s="215"/>
      <c r="C76" s="221"/>
      <c r="D76" s="214">
        <v>2022</v>
      </c>
      <c r="E76" s="220" t="s">
        <v>31</v>
      </c>
      <c r="F76" s="220" t="s">
        <v>31</v>
      </c>
      <c r="G76" s="220" t="s">
        <v>31</v>
      </c>
      <c r="H76" s="57"/>
      <c r="I76" s="220" t="s">
        <v>31</v>
      </c>
      <c r="J76" s="220" t="s">
        <v>31</v>
      </c>
      <c r="K76" s="220" t="s">
        <v>31</v>
      </c>
      <c r="M76" s="222"/>
    </row>
    <row r="77" spans="2:13" s="202" customFormat="1" ht="12.95" customHeight="1">
      <c r="B77" s="215"/>
      <c r="C77" s="221"/>
      <c r="D77" s="214">
        <v>2023</v>
      </c>
      <c r="E77" s="220" t="s">
        <v>31</v>
      </c>
      <c r="F77" s="1864" t="s">
        <v>31</v>
      </c>
      <c r="G77" s="1864" t="s">
        <v>31</v>
      </c>
      <c r="H77" s="220"/>
      <c r="I77" s="220" t="s">
        <v>31</v>
      </c>
      <c r="J77" s="1864" t="s">
        <v>31</v>
      </c>
      <c r="K77" s="1864" t="s">
        <v>31</v>
      </c>
      <c r="M77" s="222"/>
    </row>
    <row r="78" spans="2:13" s="202" customFormat="1" ht="6.95" customHeight="1">
      <c r="B78" s="215"/>
      <c r="C78" s="221"/>
      <c r="D78" s="214"/>
      <c r="E78" s="220"/>
      <c r="F78" s="220"/>
      <c r="G78" s="220"/>
      <c r="H78" s="220"/>
      <c r="I78" s="220"/>
      <c r="J78" s="220"/>
      <c r="K78" s="220"/>
      <c r="M78" s="222"/>
    </row>
    <row r="79" spans="2:13" s="202" customFormat="1" ht="12.95" customHeight="1">
      <c r="B79" s="215" t="s">
        <v>30</v>
      </c>
      <c r="C79" s="221"/>
      <c r="D79" s="214">
        <v>2021</v>
      </c>
      <c r="E79" s="220" t="s">
        <v>31</v>
      </c>
      <c r="F79" s="220" t="s">
        <v>31</v>
      </c>
      <c r="G79" s="220" t="s">
        <v>31</v>
      </c>
      <c r="H79" s="220"/>
      <c r="I79" s="220" t="s">
        <v>31</v>
      </c>
      <c r="J79" s="220" t="s">
        <v>31</v>
      </c>
      <c r="K79" s="220" t="s">
        <v>31</v>
      </c>
      <c r="M79" s="222"/>
    </row>
    <row r="80" spans="2:13" s="202" customFormat="1" ht="12.95" customHeight="1">
      <c r="B80" s="215"/>
      <c r="C80" s="221"/>
      <c r="D80" s="214">
        <v>2022</v>
      </c>
      <c r="E80" s="220" t="s">
        <v>31</v>
      </c>
      <c r="F80" s="220" t="s">
        <v>31</v>
      </c>
      <c r="G80" s="220" t="s">
        <v>31</v>
      </c>
      <c r="I80" s="220" t="s">
        <v>31</v>
      </c>
      <c r="J80" s="220" t="s">
        <v>31</v>
      </c>
      <c r="K80" s="220" t="s">
        <v>31</v>
      </c>
      <c r="M80" s="222"/>
    </row>
    <row r="81" spans="1:13" s="202" customFormat="1" ht="12.95" customHeight="1">
      <c r="B81" s="215"/>
      <c r="C81" s="221"/>
      <c r="D81" s="214">
        <v>2023</v>
      </c>
      <c r="E81" s="220" t="s">
        <v>31</v>
      </c>
      <c r="F81" s="220" t="s">
        <v>31</v>
      </c>
      <c r="G81" s="220" t="s">
        <v>31</v>
      </c>
      <c r="H81" s="220"/>
      <c r="I81" s="220" t="s">
        <v>31</v>
      </c>
      <c r="J81" s="220" t="s">
        <v>31</v>
      </c>
      <c r="K81" s="220" t="s">
        <v>31</v>
      </c>
    </row>
    <row r="82" spans="1:13" s="202" customFormat="1" ht="6.95" customHeight="1" thickBot="1">
      <c r="A82" s="226"/>
      <c r="B82" s="227"/>
      <c r="C82" s="228"/>
      <c r="D82" s="229"/>
      <c r="E82" s="231"/>
      <c r="F82" s="231"/>
      <c r="G82" s="231"/>
      <c r="H82" s="231"/>
      <c r="I82" s="231"/>
      <c r="J82" s="231"/>
      <c r="K82" s="231"/>
      <c r="M82" s="222"/>
    </row>
    <row r="83" spans="1:13" s="233" customFormat="1" ht="18" customHeight="1">
      <c r="B83" s="234"/>
      <c r="D83" s="235"/>
      <c r="E83" s="239"/>
      <c r="F83" s="239"/>
      <c r="G83" s="239"/>
      <c r="H83" s="239"/>
      <c r="I83" s="239"/>
      <c r="J83" s="239"/>
      <c r="K83" s="239"/>
      <c r="L83" s="240" t="s">
        <v>32</v>
      </c>
      <c r="M83" s="238"/>
    </row>
    <row r="84" spans="1:13" s="233" customFormat="1" ht="15.75" customHeight="1">
      <c r="B84" s="234"/>
      <c r="D84" s="235"/>
      <c r="E84" s="242"/>
      <c r="F84" s="242"/>
      <c r="G84" s="242"/>
      <c r="H84" s="242"/>
      <c r="I84" s="242"/>
      <c r="J84" s="242"/>
      <c r="K84" s="242"/>
      <c r="L84" s="242" t="s">
        <v>33</v>
      </c>
      <c r="M84" s="238"/>
    </row>
    <row r="85" spans="1:13" s="233" customFormat="1" ht="15.75" customHeight="1">
      <c r="B85" s="234" t="s">
        <v>1195</v>
      </c>
      <c r="D85" s="235"/>
      <c r="E85" s="238"/>
      <c r="F85" s="238"/>
      <c r="G85" s="238"/>
      <c r="H85" s="238"/>
      <c r="I85" s="238"/>
      <c r="J85" s="238"/>
      <c r="K85" s="238"/>
      <c r="M85" s="238"/>
    </row>
    <row r="86" spans="1:13" s="243" customFormat="1" ht="15.75" customHeight="1">
      <c r="B86" s="244" t="s">
        <v>402</v>
      </c>
      <c r="D86" s="245"/>
      <c r="E86" s="246"/>
      <c r="F86" s="246"/>
      <c r="G86" s="246"/>
      <c r="H86" s="246"/>
      <c r="I86" s="246"/>
      <c r="J86" s="246"/>
      <c r="K86" s="246"/>
      <c r="M86" s="246"/>
    </row>
    <row r="87" spans="1:13" s="233" customFormat="1" ht="15.75" customHeight="1">
      <c r="B87" s="247" t="s">
        <v>403</v>
      </c>
      <c r="C87" s="248"/>
      <c r="D87" s="249"/>
      <c r="E87" s="238"/>
      <c r="F87" s="238"/>
      <c r="G87" s="238"/>
      <c r="H87" s="238"/>
      <c r="I87" s="238"/>
      <c r="J87" s="238"/>
      <c r="K87" s="238"/>
      <c r="M87" s="238"/>
    </row>
  </sheetData>
  <mergeCells count="6">
    <mergeCell ref="E7:K7"/>
    <mergeCell ref="E8:K8"/>
    <mergeCell ref="E9:G9"/>
    <mergeCell ref="I9:K9"/>
    <mergeCell ref="E10:G10"/>
    <mergeCell ref="I10:K10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67">
    <tabColor rgb="FF92D050"/>
  </sheetPr>
  <dimension ref="A1:P84"/>
  <sheetViews>
    <sheetView view="pageBreakPreview" zoomScale="91" zoomScaleNormal="120" zoomScaleSheetLayoutView="91" workbookViewId="0">
      <selection activeCell="M23" sqref="M23"/>
    </sheetView>
  </sheetViews>
  <sheetFormatPr defaultColWidth="10.42578125" defaultRowHeight="14.25"/>
  <cols>
    <col min="1" max="1" width="1.85546875" style="263" customWidth="1"/>
    <col min="2" max="2" width="12.5703125" style="263" customWidth="1"/>
    <col min="3" max="3" width="5.28515625" style="263" customWidth="1"/>
    <col min="4" max="4" width="7.5703125" style="264" customWidth="1"/>
    <col min="5" max="6" width="8.28515625" style="265" customWidth="1"/>
    <col min="7" max="7" width="11.85546875" style="265" customWidth="1"/>
    <col min="8" max="8" width="0.85546875" style="265" customWidth="1"/>
    <col min="9" max="10" width="8.28515625" style="265" customWidth="1"/>
    <col min="11" max="11" width="11.85546875" style="265" customWidth="1"/>
    <col min="12" max="12" width="0.85546875" style="265" customWidth="1"/>
    <col min="13" max="14" width="8.28515625" style="265" customWidth="1"/>
    <col min="15" max="15" width="11.85546875" style="265" customWidth="1"/>
    <col min="16" max="16" width="0.7109375" style="265" customWidth="1"/>
    <col min="17" max="16384" width="10.42578125" style="263"/>
  </cols>
  <sheetData>
    <row r="1" spans="1:16" ht="8.1" customHeight="1"/>
    <row r="2" spans="1:16" ht="8.1" customHeight="1"/>
    <row r="3" spans="1:16" s="266" customFormat="1" ht="16.5" customHeight="1">
      <c r="B3" s="168" t="s">
        <v>483</v>
      </c>
      <c r="C3" s="169" t="s">
        <v>904</v>
      </c>
      <c r="D3" s="170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</row>
    <row r="4" spans="1:16" s="266" customFormat="1" ht="16.5" customHeight="1">
      <c r="B4" s="174"/>
      <c r="C4" s="169" t="s">
        <v>1276</v>
      </c>
      <c r="D4" s="170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</row>
    <row r="5" spans="1:16" s="267" customFormat="1" ht="16.5" customHeight="1">
      <c r="B5" s="174" t="s">
        <v>484</v>
      </c>
      <c r="C5" s="175" t="s">
        <v>969</v>
      </c>
      <c r="D5" s="176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</row>
    <row r="6" spans="1:16" s="267" customFormat="1" ht="16.5" customHeight="1">
      <c r="B6" s="268"/>
      <c r="C6" s="175" t="s">
        <v>1277</v>
      </c>
      <c r="D6" s="176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</row>
    <row r="7" spans="1:16" s="269" customFormat="1" ht="9.9499999999999993" customHeight="1" thickBot="1">
      <c r="B7" s="270"/>
      <c r="C7" s="270"/>
      <c r="D7" s="271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</row>
    <row r="8" spans="1:16" s="273" customFormat="1" ht="5.25" customHeight="1" thickTop="1">
      <c r="A8" s="181"/>
      <c r="B8" s="182"/>
      <c r="C8" s="183"/>
      <c r="D8" s="184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</row>
    <row r="9" spans="1:16" s="1675" customFormat="1" ht="18.75" customHeight="1">
      <c r="A9" s="187"/>
      <c r="B9" s="187" t="s">
        <v>2</v>
      </c>
      <c r="C9" s="188"/>
      <c r="D9" s="274" t="s">
        <v>3</v>
      </c>
      <c r="E9" s="1915" t="s">
        <v>404</v>
      </c>
      <c r="F9" s="1915"/>
      <c r="G9" s="1915"/>
      <c r="H9" s="1674"/>
      <c r="I9" s="1915" t="s">
        <v>405</v>
      </c>
      <c r="J9" s="1915"/>
      <c r="K9" s="1915"/>
      <c r="L9" s="1674"/>
      <c r="M9" s="1915" t="s">
        <v>406</v>
      </c>
      <c r="N9" s="1915"/>
      <c r="O9" s="1915"/>
      <c r="P9" s="275"/>
    </row>
    <row r="10" spans="1:16" s="1678" customFormat="1" ht="18.75" customHeight="1">
      <c r="A10" s="192"/>
      <c r="B10" s="192" t="s">
        <v>7</v>
      </c>
      <c r="C10" s="1676"/>
      <c r="D10" s="276" t="s">
        <v>8</v>
      </c>
      <c r="E10" s="1919" t="s">
        <v>407</v>
      </c>
      <c r="F10" s="1919"/>
      <c r="G10" s="1919"/>
      <c r="H10" s="1677"/>
      <c r="I10" s="1919" t="s">
        <v>408</v>
      </c>
      <c r="J10" s="1919"/>
      <c r="K10" s="1919"/>
      <c r="L10" s="1677"/>
      <c r="M10" s="1920" t="s">
        <v>409</v>
      </c>
      <c r="N10" s="1920"/>
      <c r="O10" s="1920"/>
      <c r="P10" s="277"/>
    </row>
    <row r="11" spans="1:16" s="273" customFormat="1">
      <c r="A11" s="192"/>
      <c r="B11" s="192"/>
      <c r="C11" s="193"/>
      <c r="D11" s="276"/>
      <c r="E11" s="196" t="s">
        <v>65</v>
      </c>
      <c r="F11" s="196" t="s">
        <v>37</v>
      </c>
      <c r="G11" s="196" t="s">
        <v>38</v>
      </c>
      <c r="H11" s="196"/>
      <c r="I11" s="196" t="s">
        <v>65</v>
      </c>
      <c r="J11" s="196" t="s">
        <v>37</v>
      </c>
      <c r="K11" s="196" t="s">
        <v>38</v>
      </c>
      <c r="L11" s="196"/>
      <c r="M11" s="196" t="s">
        <v>65</v>
      </c>
      <c r="N11" s="196" t="s">
        <v>37</v>
      </c>
      <c r="O11" s="196" t="s">
        <v>38</v>
      </c>
      <c r="P11" s="277"/>
    </row>
    <row r="12" spans="1:16" s="273" customFormat="1">
      <c r="A12" s="192"/>
      <c r="B12" s="192"/>
      <c r="C12" s="193"/>
      <c r="D12" s="276"/>
      <c r="E12" s="195" t="s">
        <v>9</v>
      </c>
      <c r="F12" s="195" t="s">
        <v>39</v>
      </c>
      <c r="G12" s="195" t="s">
        <v>40</v>
      </c>
      <c r="H12" s="195"/>
      <c r="I12" s="195" t="s">
        <v>9</v>
      </c>
      <c r="J12" s="195" t="s">
        <v>39</v>
      </c>
      <c r="K12" s="195" t="s">
        <v>40</v>
      </c>
      <c r="L12" s="195"/>
      <c r="M12" s="195" t="s">
        <v>9</v>
      </c>
      <c r="N12" s="195" t="s">
        <v>39</v>
      </c>
      <c r="O12" s="195" t="s">
        <v>40</v>
      </c>
      <c r="P12" s="277"/>
    </row>
    <row r="13" spans="1:16" s="273" customFormat="1" ht="7.5" customHeight="1">
      <c r="A13" s="198"/>
      <c r="B13" s="198"/>
      <c r="C13" s="199"/>
      <c r="D13" s="200"/>
      <c r="E13" s="278"/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</row>
    <row r="14" spans="1:16" ht="8.1" customHeight="1">
      <c r="B14" s="279"/>
      <c r="C14" s="279"/>
      <c r="D14" s="280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</row>
    <row r="15" spans="1:16" s="1679" customFormat="1" ht="13.5">
      <c r="B15" s="207" t="s">
        <v>14</v>
      </c>
      <c r="C15" s="208"/>
      <c r="D15" s="209">
        <v>2021</v>
      </c>
      <c r="E15" s="212">
        <f t="shared" ref="E15:G17" si="0">SUM(E19,E23,E27,E31,E35,E39,E43,E47,E51,E55,E59,E63,E67,E71,E75,E79,)</f>
        <v>586</v>
      </c>
      <c r="F15" s="212">
        <f t="shared" si="0"/>
        <v>388</v>
      </c>
      <c r="G15" s="212">
        <f t="shared" si="0"/>
        <v>198</v>
      </c>
      <c r="H15" s="212"/>
      <c r="I15" s="212">
        <f t="shared" ref="I15:K17" si="1">SUM(I19,I23,I27,I31,I35,I39,I43,I47,I51,I55,I59,I63,I67,I71,I75,I79,)</f>
        <v>69745</v>
      </c>
      <c r="J15" s="212">
        <f t="shared" si="1"/>
        <v>37130</v>
      </c>
      <c r="K15" s="212">
        <f t="shared" si="1"/>
        <v>32615</v>
      </c>
      <c r="L15" s="212"/>
      <c r="M15" s="212">
        <f t="shared" ref="M15:O17" si="2">SUM(M19,M23,M27,M31,M35,M39,M43,M47,M51,M55,M59,M63,M67,M71,M75,M79,)</f>
        <v>2319</v>
      </c>
      <c r="N15" s="212">
        <f t="shared" si="2"/>
        <v>1213</v>
      </c>
      <c r="O15" s="212">
        <f t="shared" si="2"/>
        <v>1106</v>
      </c>
      <c r="P15" s="211"/>
    </row>
    <row r="16" spans="1:16" s="1679" customFormat="1" ht="13.5">
      <c r="B16" s="207"/>
      <c r="C16" s="208"/>
      <c r="D16" s="209">
        <v>2022</v>
      </c>
      <c r="E16" s="212">
        <f t="shared" si="0"/>
        <v>737</v>
      </c>
      <c r="F16" s="212">
        <f t="shared" si="0"/>
        <v>476</v>
      </c>
      <c r="G16" s="212">
        <f t="shared" si="0"/>
        <v>261</v>
      </c>
      <c r="H16" s="212"/>
      <c r="I16" s="212">
        <f t="shared" si="1"/>
        <v>71713</v>
      </c>
      <c r="J16" s="212">
        <f t="shared" si="1"/>
        <v>37923</v>
      </c>
      <c r="K16" s="212">
        <f t="shared" si="1"/>
        <v>33790</v>
      </c>
      <c r="L16" s="212"/>
      <c r="M16" s="212">
        <f t="shared" si="2"/>
        <v>2828</v>
      </c>
      <c r="N16" s="212">
        <f t="shared" si="2"/>
        <v>1449</v>
      </c>
      <c r="O16" s="212">
        <f t="shared" si="2"/>
        <v>1379</v>
      </c>
      <c r="P16" s="211"/>
    </row>
    <row r="17" spans="2:16" s="1679" customFormat="1" ht="13.5">
      <c r="B17" s="207"/>
      <c r="C17" s="208"/>
      <c r="D17" s="209">
        <v>2023</v>
      </c>
      <c r="E17" s="212">
        <f t="shared" si="0"/>
        <v>731</v>
      </c>
      <c r="F17" s="212">
        <f t="shared" si="0"/>
        <v>512</v>
      </c>
      <c r="G17" s="212">
        <f t="shared" si="0"/>
        <v>219</v>
      </c>
      <c r="H17" s="212"/>
      <c r="I17" s="212">
        <f t="shared" si="1"/>
        <v>81870</v>
      </c>
      <c r="J17" s="212">
        <f t="shared" si="1"/>
        <v>43325</v>
      </c>
      <c r="K17" s="212">
        <f t="shared" si="1"/>
        <v>38658</v>
      </c>
      <c r="L17" s="212"/>
      <c r="M17" s="212">
        <f t="shared" si="2"/>
        <v>3792</v>
      </c>
      <c r="N17" s="212">
        <f t="shared" si="2"/>
        <v>1881</v>
      </c>
      <c r="O17" s="212">
        <f t="shared" si="2"/>
        <v>1911</v>
      </c>
      <c r="P17" s="211"/>
    </row>
    <row r="18" spans="2:16" s="1679" customFormat="1" ht="8.1" customHeight="1">
      <c r="B18" s="207"/>
      <c r="C18" s="208"/>
      <c r="D18" s="214"/>
      <c r="E18" s="216"/>
      <c r="F18" s="1680"/>
      <c r="G18" s="1681"/>
      <c r="H18" s="1681"/>
      <c r="I18" s="216"/>
      <c r="J18" s="1682"/>
      <c r="K18" s="1682"/>
      <c r="L18" s="1682"/>
      <c r="M18" s="1680"/>
      <c r="N18" s="1680"/>
      <c r="O18" s="1680"/>
      <c r="P18" s="211"/>
    </row>
    <row r="19" spans="2:16" s="1679" customFormat="1" ht="12.95" customHeight="1">
      <c r="B19" s="215" t="s">
        <v>15</v>
      </c>
      <c r="C19" s="215"/>
      <c r="D19" s="214">
        <v>2021</v>
      </c>
      <c r="E19" s="216">
        <f t="shared" ref="E19:E21" si="3">SUM(F19:G19)</f>
        <v>30</v>
      </c>
      <c r="F19" s="1680">
        <v>23</v>
      </c>
      <c r="G19" s="1680">
        <v>7</v>
      </c>
      <c r="H19" s="1680"/>
      <c r="I19" s="216">
        <f t="shared" ref="I19:I21" si="4">SUM(J19:K19)</f>
        <v>7590</v>
      </c>
      <c r="J19" s="282">
        <v>4166</v>
      </c>
      <c r="K19" s="282">
        <v>3424</v>
      </c>
      <c r="L19" s="282"/>
      <c r="M19" s="216">
        <f t="shared" ref="M19:M21" si="5">SUM(N19:O19)</f>
        <v>42</v>
      </c>
      <c r="N19" s="1680">
        <v>22</v>
      </c>
      <c r="O19" s="1680">
        <v>20</v>
      </c>
      <c r="P19" s="56"/>
    </row>
    <row r="20" spans="2:16" s="1679" customFormat="1" ht="12.95" customHeight="1">
      <c r="B20" s="215"/>
      <c r="C20" s="215"/>
      <c r="D20" s="214">
        <v>2022</v>
      </c>
      <c r="E20" s="216">
        <f t="shared" si="3"/>
        <v>81</v>
      </c>
      <c r="F20" s="1680">
        <v>54</v>
      </c>
      <c r="G20" s="1680">
        <v>27</v>
      </c>
      <c r="H20" s="1680"/>
      <c r="I20" s="216">
        <f t="shared" si="4"/>
        <v>8142</v>
      </c>
      <c r="J20" s="223">
        <v>4406</v>
      </c>
      <c r="K20" s="223">
        <v>3736</v>
      </c>
      <c r="L20" s="223"/>
      <c r="M20" s="216">
        <f t="shared" si="5"/>
        <v>51</v>
      </c>
      <c r="N20" s="1680">
        <v>26</v>
      </c>
      <c r="O20" s="1680">
        <v>25</v>
      </c>
      <c r="P20" s="216"/>
    </row>
    <row r="21" spans="2:16" s="1679" customFormat="1" ht="12.95" customHeight="1">
      <c r="B21" s="215"/>
      <c r="C21" s="215"/>
      <c r="D21" s="214">
        <v>2023</v>
      </c>
      <c r="E21" s="216">
        <f t="shared" si="3"/>
        <v>90</v>
      </c>
      <c r="F21" s="1680">
        <v>59</v>
      </c>
      <c r="G21" s="1680">
        <v>31</v>
      </c>
      <c r="H21" s="1680"/>
      <c r="I21" s="216">
        <f t="shared" si="4"/>
        <v>10035</v>
      </c>
      <c r="J21" s="57">
        <v>5406</v>
      </c>
      <c r="K21" s="57">
        <v>4629</v>
      </c>
      <c r="L21" s="57"/>
      <c r="M21" s="216">
        <f t="shared" si="5"/>
        <v>52</v>
      </c>
      <c r="N21" s="1680">
        <v>27</v>
      </c>
      <c r="O21" s="1680">
        <v>25</v>
      </c>
      <c r="P21" s="216"/>
    </row>
    <row r="22" spans="2:16" s="1679" customFormat="1" ht="8.1" customHeight="1">
      <c r="B22" s="215"/>
      <c r="C22" s="215"/>
      <c r="D22" s="214"/>
      <c r="E22" s="1680"/>
      <c r="F22" s="1680"/>
      <c r="G22" s="1680"/>
      <c r="H22" s="1680"/>
      <c r="I22" s="216"/>
      <c r="J22" s="1681"/>
      <c r="K22" s="1681"/>
      <c r="L22" s="1681"/>
      <c r="M22" s="1680"/>
      <c r="N22" s="1680"/>
      <c r="O22" s="1680"/>
      <c r="P22" s="216"/>
    </row>
    <row r="23" spans="2:16" s="1679" customFormat="1" ht="12.95" customHeight="1">
      <c r="B23" s="215" t="s">
        <v>16</v>
      </c>
      <c r="C23" s="215"/>
      <c r="D23" s="214">
        <v>2021</v>
      </c>
      <c r="E23" s="1680" t="s">
        <v>31</v>
      </c>
      <c r="F23" s="296" t="s">
        <v>31</v>
      </c>
      <c r="G23" s="296" t="s">
        <v>31</v>
      </c>
      <c r="H23" s="223"/>
      <c r="I23" s="216">
        <f t="shared" ref="I23:I25" si="6">SUM(J23:K23)</f>
        <v>388</v>
      </c>
      <c r="J23" s="223">
        <v>233</v>
      </c>
      <c r="K23" s="223">
        <v>155</v>
      </c>
      <c r="L23" s="223"/>
      <c r="M23" s="1680" t="s">
        <v>31</v>
      </c>
      <c r="N23" s="1680" t="s">
        <v>31</v>
      </c>
      <c r="O23" s="1680" t="s">
        <v>31</v>
      </c>
      <c r="P23" s="1683"/>
    </row>
    <row r="24" spans="2:16" s="1679" customFormat="1" ht="12.95" customHeight="1">
      <c r="B24" s="215"/>
      <c r="C24" s="215"/>
      <c r="D24" s="214">
        <v>2022</v>
      </c>
      <c r="E24" s="1680" t="s">
        <v>31</v>
      </c>
      <c r="F24" s="296" t="s">
        <v>31</v>
      </c>
      <c r="G24" s="296" t="s">
        <v>31</v>
      </c>
      <c r="H24" s="223"/>
      <c r="I24" s="216">
        <f t="shared" si="6"/>
        <v>503</v>
      </c>
      <c r="J24" s="223">
        <v>281</v>
      </c>
      <c r="K24" s="223">
        <v>222</v>
      </c>
      <c r="L24" s="223"/>
      <c r="M24" s="1680" t="s">
        <v>31</v>
      </c>
      <c r="N24" s="1680" t="s">
        <v>31</v>
      </c>
      <c r="O24" s="1680" t="s">
        <v>31</v>
      </c>
      <c r="P24" s="216"/>
    </row>
    <row r="25" spans="2:16" s="1679" customFormat="1" ht="12.95" customHeight="1">
      <c r="B25" s="215"/>
      <c r="C25" s="215"/>
      <c r="D25" s="214">
        <v>2023</v>
      </c>
      <c r="E25" s="1680" t="s">
        <v>31</v>
      </c>
      <c r="F25" s="220" t="s">
        <v>31</v>
      </c>
      <c r="G25" s="220" t="s">
        <v>31</v>
      </c>
      <c r="H25" s="57"/>
      <c r="I25" s="216">
        <f t="shared" si="6"/>
        <v>506</v>
      </c>
      <c r="J25" s="57">
        <v>282</v>
      </c>
      <c r="K25" s="57">
        <v>224</v>
      </c>
      <c r="L25" s="57"/>
      <c r="M25" s="1680" t="s">
        <v>31</v>
      </c>
      <c r="N25" s="1680" t="s">
        <v>31</v>
      </c>
      <c r="O25" s="1680" t="s">
        <v>31</v>
      </c>
      <c r="P25" s="216"/>
    </row>
    <row r="26" spans="2:16" s="1679" customFormat="1" ht="8.1" customHeight="1">
      <c r="B26" s="215"/>
      <c r="C26" s="215"/>
      <c r="D26" s="214"/>
      <c r="E26" s="216"/>
      <c r="F26" s="1680"/>
      <c r="G26" s="1681"/>
      <c r="H26" s="1681"/>
      <c r="I26" s="216"/>
      <c r="J26" s="57"/>
      <c r="K26" s="57"/>
      <c r="L26" s="57"/>
      <c r="M26" s="1680"/>
      <c r="N26" s="1680"/>
      <c r="O26" s="1680"/>
      <c r="P26" s="216"/>
    </row>
    <row r="27" spans="2:16" s="1679" customFormat="1" ht="12.95" customHeight="1">
      <c r="B27" s="215" t="s">
        <v>17</v>
      </c>
      <c r="C27" s="215"/>
      <c r="D27" s="214">
        <v>2021</v>
      </c>
      <c r="E27" s="1680" t="s">
        <v>31</v>
      </c>
      <c r="F27" s="1680" t="s">
        <v>31</v>
      </c>
      <c r="G27" s="1680" t="s">
        <v>31</v>
      </c>
      <c r="H27" s="1680"/>
      <c r="I27" s="216">
        <f t="shared" ref="I27:I29" si="7">SUM(J27:K27)</f>
        <v>222</v>
      </c>
      <c r="J27" s="223">
        <v>122</v>
      </c>
      <c r="K27" s="223">
        <v>100</v>
      </c>
      <c r="L27" s="223"/>
      <c r="M27" s="1680" t="s">
        <v>31</v>
      </c>
      <c r="N27" s="1680" t="s">
        <v>31</v>
      </c>
      <c r="O27" s="1680" t="s">
        <v>31</v>
      </c>
      <c r="P27" s="1684"/>
    </row>
    <row r="28" spans="2:16" s="1679" customFormat="1" ht="12.95" customHeight="1">
      <c r="B28" s="215"/>
      <c r="C28" s="215"/>
      <c r="D28" s="214">
        <v>2022</v>
      </c>
      <c r="E28" s="216">
        <f t="shared" ref="E28:E29" si="8">SUM(F28:G28)</f>
        <v>103</v>
      </c>
      <c r="F28" s="1680">
        <v>46</v>
      </c>
      <c r="G28" s="1680">
        <v>57</v>
      </c>
      <c r="H28" s="1680"/>
      <c r="I28" s="216">
        <f t="shared" si="7"/>
        <v>246</v>
      </c>
      <c r="J28" s="223">
        <v>130</v>
      </c>
      <c r="K28" s="223">
        <v>116</v>
      </c>
      <c r="L28" s="223"/>
      <c r="M28" s="1680" t="s">
        <v>31</v>
      </c>
      <c r="N28" s="1680" t="s">
        <v>31</v>
      </c>
      <c r="O28" s="1680" t="s">
        <v>31</v>
      </c>
      <c r="P28" s="216"/>
    </row>
    <row r="29" spans="2:16" s="1679" customFormat="1" ht="12.95" customHeight="1">
      <c r="B29" s="215"/>
      <c r="C29" s="215"/>
      <c r="D29" s="214">
        <v>2023</v>
      </c>
      <c r="E29" s="216">
        <f t="shared" si="8"/>
        <v>4</v>
      </c>
      <c r="F29" s="1680">
        <v>4</v>
      </c>
      <c r="G29" s="1680" t="s">
        <v>31</v>
      </c>
      <c r="H29" s="1680"/>
      <c r="I29" s="216">
        <f t="shared" si="7"/>
        <v>281</v>
      </c>
      <c r="J29" s="57">
        <v>138</v>
      </c>
      <c r="K29" s="57">
        <v>143</v>
      </c>
      <c r="L29" s="57"/>
      <c r="M29" s="1680" t="s">
        <v>31</v>
      </c>
      <c r="N29" s="1680" t="s">
        <v>31</v>
      </c>
      <c r="O29" s="1680" t="s">
        <v>31</v>
      </c>
      <c r="P29" s="216"/>
    </row>
    <row r="30" spans="2:16" s="1679" customFormat="1" ht="8.1" customHeight="1">
      <c r="B30" s="215"/>
      <c r="C30" s="215"/>
      <c r="D30" s="214"/>
      <c r="E30" s="1680"/>
      <c r="F30" s="1680"/>
      <c r="G30" s="1680"/>
      <c r="H30" s="1680"/>
      <c r="I30" s="216"/>
      <c r="J30" s="57"/>
      <c r="K30" s="57"/>
      <c r="L30" s="57"/>
      <c r="M30" s="1680"/>
      <c r="N30" s="1680"/>
      <c r="O30" s="1680"/>
      <c r="P30" s="216"/>
    </row>
    <row r="31" spans="2:16" s="1679" customFormat="1" ht="12.95" customHeight="1">
      <c r="B31" s="215" t="s">
        <v>18</v>
      </c>
      <c r="C31" s="221"/>
      <c r="D31" s="214">
        <v>2021</v>
      </c>
      <c r="E31" s="1680" t="s">
        <v>31</v>
      </c>
      <c r="F31" s="1680" t="s">
        <v>31</v>
      </c>
      <c r="G31" s="1680" t="s">
        <v>31</v>
      </c>
      <c r="H31" s="1680"/>
      <c r="I31" s="216">
        <f t="shared" ref="I31:I33" si="9">SUM(J31:K31)</f>
        <v>494</v>
      </c>
      <c r="J31" s="223">
        <v>271</v>
      </c>
      <c r="K31" s="223">
        <v>223</v>
      </c>
      <c r="L31" s="223"/>
      <c r="M31" s="1680" t="s">
        <v>31</v>
      </c>
      <c r="N31" s="1680" t="s">
        <v>31</v>
      </c>
      <c r="O31" s="1680" t="s">
        <v>31</v>
      </c>
      <c r="P31" s="216"/>
    </row>
    <row r="32" spans="2:16" s="1679" customFormat="1" ht="12.95" customHeight="1">
      <c r="B32" s="215"/>
      <c r="C32" s="221"/>
      <c r="D32" s="214">
        <v>2022</v>
      </c>
      <c r="E32" s="1680" t="s">
        <v>31</v>
      </c>
      <c r="F32" s="1680" t="s">
        <v>31</v>
      </c>
      <c r="G32" s="1680" t="s">
        <v>31</v>
      </c>
      <c r="H32" s="1680"/>
      <c r="I32" s="216">
        <f t="shared" si="9"/>
        <v>525</v>
      </c>
      <c r="J32" s="223">
        <v>285</v>
      </c>
      <c r="K32" s="223">
        <v>240</v>
      </c>
      <c r="L32" s="223"/>
      <c r="M32" s="1680" t="s">
        <v>31</v>
      </c>
      <c r="N32" s="1680" t="s">
        <v>31</v>
      </c>
      <c r="O32" s="1680" t="s">
        <v>31</v>
      </c>
      <c r="P32" s="216"/>
    </row>
    <row r="33" spans="2:16" s="1679" customFormat="1" ht="12.95" customHeight="1">
      <c r="B33" s="215"/>
      <c r="C33" s="221"/>
      <c r="D33" s="214">
        <v>2023</v>
      </c>
      <c r="E33" s="1680" t="s">
        <v>31</v>
      </c>
      <c r="F33" s="1680" t="s">
        <v>31</v>
      </c>
      <c r="G33" s="1680" t="s">
        <v>31</v>
      </c>
      <c r="H33" s="1680"/>
      <c r="I33" s="216">
        <f t="shared" si="9"/>
        <v>571</v>
      </c>
      <c r="J33" s="57">
        <v>313</v>
      </c>
      <c r="K33" s="57">
        <v>258</v>
      </c>
      <c r="L33" s="57"/>
      <c r="M33" s="1680" t="s">
        <v>31</v>
      </c>
      <c r="N33" s="1680" t="s">
        <v>31</v>
      </c>
      <c r="O33" s="1680" t="s">
        <v>31</v>
      </c>
      <c r="P33" s="216"/>
    </row>
    <row r="34" spans="2:16" s="1679" customFormat="1" ht="8.1" customHeight="1">
      <c r="B34" s="215"/>
      <c r="C34" s="221"/>
      <c r="D34" s="214"/>
      <c r="E34" s="1680"/>
      <c r="F34" s="1680"/>
      <c r="G34" s="1680"/>
      <c r="H34" s="1680"/>
      <c r="I34" s="216"/>
      <c r="J34" s="57"/>
      <c r="K34" s="57"/>
      <c r="L34" s="57"/>
      <c r="M34" s="1680"/>
      <c r="N34" s="1680"/>
      <c r="O34" s="1680"/>
      <c r="P34" s="216"/>
    </row>
    <row r="35" spans="2:16" s="1679" customFormat="1" ht="12.95" customHeight="1">
      <c r="B35" s="215" t="s">
        <v>19</v>
      </c>
      <c r="C35" s="203"/>
      <c r="D35" s="214">
        <v>2021</v>
      </c>
      <c r="E35" s="1680" t="s">
        <v>31</v>
      </c>
      <c r="F35" s="1680" t="s">
        <v>31</v>
      </c>
      <c r="G35" s="1680" t="s">
        <v>31</v>
      </c>
      <c r="H35" s="1680"/>
      <c r="I35" s="216">
        <f t="shared" ref="I35:I37" si="10">SUM(J35:K35)</f>
        <v>2006</v>
      </c>
      <c r="J35" s="223">
        <v>1102</v>
      </c>
      <c r="K35" s="223">
        <v>904</v>
      </c>
      <c r="L35" s="223"/>
      <c r="M35" s="1680" t="s">
        <v>31</v>
      </c>
      <c r="N35" s="1680" t="s">
        <v>31</v>
      </c>
      <c r="O35" s="1680" t="s">
        <v>31</v>
      </c>
      <c r="P35" s="216"/>
    </row>
    <row r="36" spans="2:16" s="1679" customFormat="1" ht="12.95" customHeight="1">
      <c r="B36" s="215"/>
      <c r="C36" s="203"/>
      <c r="D36" s="214">
        <v>2022</v>
      </c>
      <c r="E36" s="1680" t="s">
        <v>31</v>
      </c>
      <c r="F36" s="1680" t="s">
        <v>31</v>
      </c>
      <c r="G36" s="1680" t="s">
        <v>31</v>
      </c>
      <c r="H36" s="1680"/>
      <c r="I36" s="216">
        <f t="shared" si="10"/>
        <v>1998</v>
      </c>
      <c r="J36" s="223">
        <v>1083</v>
      </c>
      <c r="K36" s="223">
        <v>915</v>
      </c>
      <c r="L36" s="223"/>
      <c r="M36" s="1680" t="s">
        <v>31</v>
      </c>
      <c r="N36" s="1680" t="s">
        <v>31</v>
      </c>
      <c r="O36" s="1680" t="s">
        <v>31</v>
      </c>
      <c r="P36" s="216"/>
    </row>
    <row r="37" spans="2:16" s="1679" customFormat="1" ht="12.95" customHeight="1">
      <c r="B37" s="215"/>
      <c r="C37" s="203"/>
      <c r="D37" s="214">
        <v>2023</v>
      </c>
      <c r="E37" s="1680" t="s">
        <v>31</v>
      </c>
      <c r="F37" s="1680" t="s">
        <v>31</v>
      </c>
      <c r="G37" s="1680" t="s">
        <v>31</v>
      </c>
      <c r="H37" s="1680"/>
      <c r="I37" s="216">
        <f t="shared" si="10"/>
        <v>2270</v>
      </c>
      <c r="J37" s="57">
        <v>1228</v>
      </c>
      <c r="K37" s="57">
        <v>1042</v>
      </c>
      <c r="L37" s="57"/>
      <c r="M37" s="1680" t="s">
        <v>31</v>
      </c>
      <c r="N37" s="1680" t="s">
        <v>31</v>
      </c>
      <c r="O37" s="1680" t="s">
        <v>31</v>
      </c>
      <c r="P37" s="216"/>
    </row>
    <row r="38" spans="2:16" s="1679" customFormat="1" ht="8.1" customHeight="1">
      <c r="B38" s="215"/>
      <c r="C38" s="203"/>
      <c r="D38" s="214"/>
      <c r="E38" s="1680"/>
      <c r="F38" s="220"/>
      <c r="G38" s="220"/>
      <c r="H38" s="220"/>
      <c r="I38" s="216"/>
      <c r="J38" s="57"/>
      <c r="K38" s="57"/>
      <c r="L38" s="57"/>
      <c r="M38" s="1680"/>
      <c r="N38" s="285"/>
      <c r="O38" s="285"/>
      <c r="P38" s="216"/>
    </row>
    <row r="39" spans="2:16" s="1679" customFormat="1" ht="12.95" customHeight="1">
      <c r="B39" s="215" t="s">
        <v>20</v>
      </c>
      <c r="C39" s="203"/>
      <c r="D39" s="214">
        <v>2021</v>
      </c>
      <c r="E39" s="1680" t="s">
        <v>31</v>
      </c>
      <c r="F39" s="296" t="s">
        <v>31</v>
      </c>
      <c r="G39" s="296" t="s">
        <v>31</v>
      </c>
      <c r="H39" s="223"/>
      <c r="I39" s="216">
        <f t="shared" ref="I39:I41" si="11">SUM(J39:K39)</f>
        <v>380</v>
      </c>
      <c r="J39" s="223">
        <v>208</v>
      </c>
      <c r="K39" s="223">
        <v>172</v>
      </c>
      <c r="L39" s="223"/>
      <c r="M39" s="1680" t="s">
        <v>31</v>
      </c>
      <c r="N39" s="296" t="s">
        <v>31</v>
      </c>
      <c r="O39" s="296" t="s">
        <v>31</v>
      </c>
      <c r="P39" s="216"/>
    </row>
    <row r="40" spans="2:16" s="1679" customFormat="1" ht="12.95" customHeight="1">
      <c r="B40" s="215"/>
      <c r="C40" s="203"/>
      <c r="D40" s="214">
        <v>2022</v>
      </c>
      <c r="E40" s="1680" t="s">
        <v>31</v>
      </c>
      <c r="F40" s="296" t="s">
        <v>31</v>
      </c>
      <c r="G40" s="296" t="s">
        <v>31</v>
      </c>
      <c r="H40" s="223"/>
      <c r="I40" s="216">
        <f t="shared" si="11"/>
        <v>359</v>
      </c>
      <c r="J40" s="223">
        <v>200</v>
      </c>
      <c r="K40" s="223">
        <v>159</v>
      </c>
      <c r="L40" s="223"/>
      <c r="M40" s="1680" t="s">
        <v>31</v>
      </c>
      <c r="N40" s="296" t="s">
        <v>31</v>
      </c>
      <c r="O40" s="296" t="s">
        <v>31</v>
      </c>
      <c r="P40" s="216"/>
    </row>
    <row r="41" spans="2:16" s="1679" customFormat="1" ht="12.95" customHeight="1">
      <c r="B41" s="215"/>
      <c r="C41" s="203"/>
      <c r="D41" s="214">
        <v>2023</v>
      </c>
      <c r="E41" s="1680" t="s">
        <v>31</v>
      </c>
      <c r="F41" s="220" t="s">
        <v>31</v>
      </c>
      <c r="G41" s="220" t="s">
        <v>31</v>
      </c>
      <c r="H41" s="57"/>
      <c r="I41" s="216">
        <f t="shared" si="11"/>
        <v>403</v>
      </c>
      <c r="J41" s="57">
        <v>222</v>
      </c>
      <c r="K41" s="57">
        <v>181</v>
      </c>
      <c r="L41" s="57"/>
      <c r="M41" s="1680" t="s">
        <v>31</v>
      </c>
      <c r="N41" s="220" t="s">
        <v>31</v>
      </c>
      <c r="O41" s="220" t="s">
        <v>31</v>
      </c>
      <c r="P41" s="216"/>
    </row>
    <row r="42" spans="2:16" s="1679" customFormat="1" ht="8.1" customHeight="1">
      <c r="B42" s="215"/>
      <c r="C42" s="203"/>
      <c r="D42" s="214"/>
      <c r="E42" s="216"/>
      <c r="F42" s="57"/>
      <c r="G42" s="57"/>
      <c r="H42" s="57"/>
      <c r="I42" s="216"/>
      <c r="J42" s="57"/>
      <c r="K42" s="57"/>
      <c r="L42" s="57"/>
      <c r="M42" s="216"/>
      <c r="N42" s="1681"/>
      <c r="O42" s="1681"/>
      <c r="P42" s="216"/>
    </row>
    <row r="43" spans="2:16" s="1679" customFormat="1" ht="12.95" customHeight="1">
      <c r="B43" s="215" t="s">
        <v>21</v>
      </c>
      <c r="C43" s="203"/>
      <c r="D43" s="214">
        <v>2021</v>
      </c>
      <c r="E43" s="216">
        <f t="shared" ref="E43:E45" si="12">SUM(F43:G43)</f>
        <v>228</v>
      </c>
      <c r="F43" s="223">
        <v>145</v>
      </c>
      <c r="G43" s="223">
        <v>83</v>
      </c>
      <c r="H43" s="223"/>
      <c r="I43" s="216">
        <f t="shared" ref="I43:I45" si="13">SUM(J43:K43)</f>
        <v>5210</v>
      </c>
      <c r="J43" s="223">
        <v>2729</v>
      </c>
      <c r="K43" s="223">
        <v>2481</v>
      </c>
      <c r="L43" s="223"/>
      <c r="M43" s="216">
        <f t="shared" ref="M43:M45" si="14">SUM(N43:O43)</f>
        <v>124</v>
      </c>
      <c r="N43" s="1680">
        <v>64</v>
      </c>
      <c r="O43" s="1680">
        <v>60</v>
      </c>
      <c r="P43" s="216"/>
    </row>
    <row r="44" spans="2:16" s="1679" customFormat="1" ht="12.95" customHeight="1">
      <c r="B44" s="215"/>
      <c r="C44" s="203"/>
      <c r="D44" s="214">
        <v>2022</v>
      </c>
      <c r="E44" s="216">
        <f t="shared" si="12"/>
        <v>229</v>
      </c>
      <c r="F44" s="223">
        <v>149</v>
      </c>
      <c r="G44" s="223">
        <v>80</v>
      </c>
      <c r="H44" s="223"/>
      <c r="I44" s="216">
        <f t="shared" si="13"/>
        <v>4880</v>
      </c>
      <c r="J44" s="223">
        <v>2534</v>
      </c>
      <c r="K44" s="223">
        <v>2346</v>
      </c>
      <c r="L44" s="223"/>
      <c r="M44" s="216">
        <f t="shared" si="14"/>
        <v>109</v>
      </c>
      <c r="N44" s="1680">
        <v>56</v>
      </c>
      <c r="O44" s="1680">
        <v>53</v>
      </c>
      <c r="P44" s="216"/>
    </row>
    <row r="45" spans="2:16" s="1679" customFormat="1" ht="12.95" customHeight="1">
      <c r="B45" s="215"/>
      <c r="C45" s="203"/>
      <c r="D45" s="214">
        <v>2023</v>
      </c>
      <c r="E45" s="216">
        <f t="shared" si="12"/>
        <v>219</v>
      </c>
      <c r="F45" s="57">
        <v>142</v>
      </c>
      <c r="G45" s="57">
        <v>77</v>
      </c>
      <c r="H45" s="57"/>
      <c r="I45" s="216">
        <f t="shared" si="13"/>
        <v>5450</v>
      </c>
      <c r="J45" s="57">
        <v>2870</v>
      </c>
      <c r="K45" s="57">
        <v>2580</v>
      </c>
      <c r="L45" s="57"/>
      <c r="M45" s="216">
        <f t="shared" si="14"/>
        <v>119</v>
      </c>
      <c r="N45" s="1680">
        <v>61</v>
      </c>
      <c r="O45" s="1680">
        <v>58</v>
      </c>
      <c r="P45" s="216"/>
    </row>
    <row r="46" spans="2:16" s="1679" customFormat="1" ht="8.1" customHeight="1">
      <c r="B46" s="215"/>
      <c r="C46" s="203"/>
      <c r="D46" s="214"/>
      <c r="E46" s="216"/>
      <c r="F46" s="1681"/>
      <c r="G46" s="1681"/>
      <c r="H46" s="1681"/>
      <c r="I46" s="216"/>
      <c r="J46" s="1681"/>
      <c r="K46" s="1681"/>
      <c r="L46" s="1681"/>
      <c r="M46" s="1680"/>
      <c r="N46" s="1680"/>
      <c r="O46" s="1680"/>
      <c r="P46" s="216"/>
    </row>
    <row r="47" spans="2:16" s="1679" customFormat="1" ht="12.95" customHeight="1">
      <c r="B47" s="215" t="s">
        <v>22</v>
      </c>
      <c r="C47" s="203"/>
      <c r="D47" s="214">
        <v>2021</v>
      </c>
      <c r="E47" s="216">
        <f t="shared" ref="E47:E49" si="15">SUM(F47:G47)</f>
        <v>209</v>
      </c>
      <c r="F47" s="1680">
        <v>145</v>
      </c>
      <c r="G47" s="1680">
        <v>64</v>
      </c>
      <c r="H47" s="1680"/>
      <c r="I47" s="216">
        <f t="shared" ref="I47:I49" si="16">SUM(J47:K47)</f>
        <v>2061</v>
      </c>
      <c r="J47" s="1680">
        <v>1180</v>
      </c>
      <c r="K47" s="1680">
        <v>881</v>
      </c>
      <c r="L47" s="1680"/>
      <c r="M47" s="1680" t="s">
        <v>31</v>
      </c>
      <c r="N47" s="1680" t="s">
        <v>31</v>
      </c>
      <c r="O47" s="1680" t="s">
        <v>31</v>
      </c>
      <c r="P47" s="216"/>
    </row>
    <row r="48" spans="2:16" s="1679" customFormat="1" ht="12.95" customHeight="1">
      <c r="B48" s="215"/>
      <c r="C48" s="203"/>
      <c r="D48" s="214">
        <v>2022</v>
      </c>
      <c r="E48" s="216">
        <f t="shared" si="15"/>
        <v>213</v>
      </c>
      <c r="F48" s="1680">
        <v>158</v>
      </c>
      <c r="G48" s="1680">
        <v>55</v>
      </c>
      <c r="H48" s="1680"/>
      <c r="I48" s="216">
        <f t="shared" si="16"/>
        <v>2016</v>
      </c>
      <c r="J48" s="1680">
        <v>1130</v>
      </c>
      <c r="K48" s="1680">
        <v>886</v>
      </c>
      <c r="L48" s="1680"/>
      <c r="M48" s="1680" t="s">
        <v>31</v>
      </c>
      <c r="N48" s="1680" t="s">
        <v>31</v>
      </c>
      <c r="O48" s="1680" t="s">
        <v>31</v>
      </c>
      <c r="P48" s="56"/>
    </row>
    <row r="49" spans="2:16" s="1679" customFormat="1" ht="12.95" customHeight="1">
      <c r="B49" s="215"/>
      <c r="C49" s="203"/>
      <c r="D49" s="214">
        <v>2023</v>
      </c>
      <c r="E49" s="216">
        <f t="shared" si="15"/>
        <v>264</v>
      </c>
      <c r="F49" s="1680">
        <v>195</v>
      </c>
      <c r="G49" s="1680">
        <v>69</v>
      </c>
      <c r="H49" s="1680"/>
      <c r="I49" s="216">
        <f t="shared" si="16"/>
        <v>2164</v>
      </c>
      <c r="J49" s="1680">
        <v>1200</v>
      </c>
      <c r="K49" s="1680">
        <v>964</v>
      </c>
      <c r="L49" s="1680"/>
      <c r="M49" s="1680" t="s">
        <v>31</v>
      </c>
      <c r="N49" s="1680" t="s">
        <v>31</v>
      </c>
      <c r="O49" s="1680" t="s">
        <v>31</v>
      </c>
      <c r="P49" s="56"/>
    </row>
    <row r="50" spans="2:16" s="1679" customFormat="1" ht="8.1" customHeight="1">
      <c r="B50" s="215"/>
      <c r="C50" s="203"/>
      <c r="D50" s="214"/>
      <c r="E50" s="1680"/>
      <c r="F50" s="1680"/>
      <c r="G50" s="1680"/>
      <c r="H50" s="1680"/>
      <c r="I50" s="1680"/>
      <c r="J50" s="220"/>
      <c r="K50" s="220"/>
      <c r="L50" s="220"/>
      <c r="M50" s="1680"/>
      <c r="N50" s="285"/>
      <c r="O50" s="285"/>
      <c r="P50" s="56"/>
    </row>
    <row r="51" spans="2:16" s="1679" customFormat="1" ht="12.95" customHeight="1">
      <c r="B51" s="215" t="s">
        <v>23</v>
      </c>
      <c r="C51" s="221"/>
      <c r="D51" s="214">
        <v>2021</v>
      </c>
      <c r="E51" s="1680" t="s">
        <v>31</v>
      </c>
      <c r="F51" s="1680" t="s">
        <v>31</v>
      </c>
      <c r="G51" s="1680" t="s">
        <v>31</v>
      </c>
      <c r="H51" s="1680"/>
      <c r="I51" s="1680" t="s">
        <v>31</v>
      </c>
      <c r="J51" s="296" t="s">
        <v>31</v>
      </c>
      <c r="K51" s="296" t="s">
        <v>31</v>
      </c>
      <c r="L51" s="223"/>
      <c r="M51" s="1680" t="s">
        <v>31</v>
      </c>
      <c r="N51" s="296" t="s">
        <v>31</v>
      </c>
      <c r="O51" s="296" t="s">
        <v>31</v>
      </c>
      <c r="P51" s="56"/>
    </row>
    <row r="52" spans="2:16" s="1679" customFormat="1" ht="12.95" customHeight="1">
      <c r="B52" s="215"/>
      <c r="C52" s="221"/>
      <c r="D52" s="214">
        <v>2022</v>
      </c>
      <c r="E52" s="1680" t="s">
        <v>31</v>
      </c>
      <c r="F52" s="1680" t="s">
        <v>31</v>
      </c>
      <c r="G52" s="1680" t="s">
        <v>31</v>
      </c>
      <c r="H52" s="1680"/>
      <c r="I52" s="1680" t="s">
        <v>31</v>
      </c>
      <c r="J52" s="296" t="s">
        <v>31</v>
      </c>
      <c r="K52" s="296" t="s">
        <v>31</v>
      </c>
      <c r="L52" s="223"/>
      <c r="M52" s="1680" t="s">
        <v>31</v>
      </c>
      <c r="N52" s="296" t="s">
        <v>31</v>
      </c>
      <c r="O52" s="296" t="s">
        <v>31</v>
      </c>
      <c r="P52" s="56"/>
    </row>
    <row r="53" spans="2:16" s="1679" customFormat="1" ht="12.95" customHeight="1">
      <c r="B53" s="215"/>
      <c r="C53" s="221"/>
      <c r="D53" s="214">
        <v>2023</v>
      </c>
      <c r="E53" s="1680" t="s">
        <v>31</v>
      </c>
      <c r="F53" s="1680" t="s">
        <v>31</v>
      </c>
      <c r="G53" s="1680" t="s">
        <v>31</v>
      </c>
      <c r="H53" s="1680"/>
      <c r="I53" s="1680" t="s">
        <v>31</v>
      </c>
      <c r="J53" s="220" t="s">
        <v>31</v>
      </c>
      <c r="K53" s="220" t="s">
        <v>31</v>
      </c>
      <c r="L53" s="57"/>
      <c r="M53" s="1680" t="s">
        <v>31</v>
      </c>
      <c r="N53" s="220" t="s">
        <v>31</v>
      </c>
      <c r="O53" s="220" t="s">
        <v>31</v>
      </c>
      <c r="P53" s="56"/>
    </row>
    <row r="54" spans="2:16" s="1679" customFormat="1" ht="8.1" customHeight="1">
      <c r="B54" s="215"/>
      <c r="C54" s="221"/>
      <c r="D54" s="214"/>
      <c r="E54" s="1680"/>
      <c r="F54" s="1680"/>
      <c r="G54" s="1680"/>
      <c r="H54" s="1680"/>
      <c r="I54" s="216"/>
      <c r="J54" s="57"/>
      <c r="K54" s="57"/>
      <c r="L54" s="57"/>
      <c r="M54" s="216"/>
      <c r="N54" s="1681"/>
      <c r="O54" s="1681"/>
      <c r="P54" s="56"/>
    </row>
    <row r="55" spans="2:16" s="1679" customFormat="1" ht="12.95" customHeight="1">
      <c r="B55" s="215" t="s">
        <v>24</v>
      </c>
      <c r="C55" s="203"/>
      <c r="D55" s="214">
        <v>2021</v>
      </c>
      <c r="E55" s="1680" t="s">
        <v>31</v>
      </c>
      <c r="F55" s="1680" t="s">
        <v>31</v>
      </c>
      <c r="G55" s="1680" t="s">
        <v>31</v>
      </c>
      <c r="H55" s="1680"/>
      <c r="I55" s="216">
        <f t="shared" ref="I55:I57" si="17">SUM(J55:K55)</f>
        <v>28937</v>
      </c>
      <c r="J55" s="223">
        <v>15217</v>
      </c>
      <c r="K55" s="223">
        <v>13720</v>
      </c>
      <c r="L55" s="223"/>
      <c r="M55" s="216">
        <f t="shared" ref="M55:M57" si="18">SUM(N55:O55)</f>
        <v>999</v>
      </c>
      <c r="N55" s="1680">
        <v>533</v>
      </c>
      <c r="O55" s="1680">
        <v>466</v>
      </c>
      <c r="P55" s="56"/>
    </row>
    <row r="56" spans="2:16" s="1679" customFormat="1" ht="12.95" customHeight="1">
      <c r="B56" s="215"/>
      <c r="C56" s="203"/>
      <c r="D56" s="214">
        <v>2022</v>
      </c>
      <c r="E56" s="1680" t="s">
        <v>31</v>
      </c>
      <c r="F56" s="1680" t="s">
        <v>31</v>
      </c>
      <c r="G56" s="1680" t="s">
        <v>31</v>
      </c>
      <c r="H56" s="1680"/>
      <c r="I56" s="216">
        <f t="shared" si="17"/>
        <v>31046</v>
      </c>
      <c r="J56" s="223">
        <v>16315</v>
      </c>
      <c r="K56" s="223">
        <v>14731</v>
      </c>
      <c r="L56" s="223"/>
      <c r="M56" s="216">
        <f t="shared" si="18"/>
        <v>930</v>
      </c>
      <c r="N56" s="1680">
        <v>500</v>
      </c>
      <c r="O56" s="1680">
        <v>430</v>
      </c>
      <c r="P56" s="216"/>
    </row>
    <row r="57" spans="2:16" s="1679" customFormat="1" ht="12.95" customHeight="1">
      <c r="B57" s="215"/>
      <c r="C57" s="203"/>
      <c r="D57" s="214">
        <v>2023</v>
      </c>
      <c r="E57" s="216">
        <f t="shared" ref="E57" si="19">SUM(F57:G57)</f>
        <v>68</v>
      </c>
      <c r="F57" s="1680">
        <v>55</v>
      </c>
      <c r="G57" s="1680">
        <v>13</v>
      </c>
      <c r="H57" s="1680"/>
      <c r="I57" s="216">
        <f t="shared" si="17"/>
        <v>35015</v>
      </c>
      <c r="J57" s="57">
        <v>18402</v>
      </c>
      <c r="K57" s="57">
        <v>16613</v>
      </c>
      <c r="L57" s="57"/>
      <c r="M57" s="216">
        <f t="shared" si="18"/>
        <v>1409</v>
      </c>
      <c r="N57" s="1680">
        <v>713</v>
      </c>
      <c r="O57" s="1680">
        <v>696</v>
      </c>
      <c r="P57" s="216"/>
    </row>
    <row r="58" spans="2:16" s="1679" customFormat="1" ht="8.1" customHeight="1">
      <c r="B58" s="215"/>
      <c r="C58" s="203"/>
      <c r="D58" s="214"/>
      <c r="E58" s="1680"/>
      <c r="F58" s="1680"/>
      <c r="G58" s="1680"/>
      <c r="H58" s="1680"/>
      <c r="I58" s="216"/>
      <c r="J58" s="57"/>
      <c r="K58" s="57"/>
      <c r="L58" s="57"/>
      <c r="M58" s="286"/>
      <c r="N58" s="285"/>
      <c r="O58" s="285"/>
      <c r="P58" s="216"/>
    </row>
    <row r="59" spans="2:16" s="1679" customFormat="1" ht="12.95" customHeight="1">
      <c r="B59" s="215" t="s">
        <v>25</v>
      </c>
      <c r="C59" s="203"/>
      <c r="D59" s="214">
        <v>2021</v>
      </c>
      <c r="E59" s="1680" t="s">
        <v>31</v>
      </c>
      <c r="F59" s="1680" t="s">
        <v>31</v>
      </c>
      <c r="G59" s="1680" t="s">
        <v>31</v>
      </c>
      <c r="H59" s="1680"/>
      <c r="I59" s="216">
        <f t="shared" ref="I59:I61" si="20">SUM(J59:K59)</f>
        <v>171</v>
      </c>
      <c r="J59" s="223">
        <v>98</v>
      </c>
      <c r="K59" s="223">
        <v>73</v>
      </c>
      <c r="L59" s="223"/>
      <c r="M59" s="296" t="s">
        <v>31</v>
      </c>
      <c r="N59" s="296" t="s">
        <v>31</v>
      </c>
      <c r="O59" s="296" t="s">
        <v>31</v>
      </c>
      <c r="P59" s="216"/>
    </row>
    <row r="60" spans="2:16" s="1679" customFormat="1" ht="12.95" customHeight="1">
      <c r="B60" s="215"/>
      <c r="C60" s="203"/>
      <c r="D60" s="214">
        <v>2022</v>
      </c>
      <c r="E60" s="1680" t="s">
        <v>31</v>
      </c>
      <c r="F60" s="1680" t="s">
        <v>31</v>
      </c>
      <c r="G60" s="1680" t="s">
        <v>31</v>
      </c>
      <c r="H60" s="1680"/>
      <c r="I60" s="216">
        <f t="shared" si="20"/>
        <v>158</v>
      </c>
      <c r="J60" s="223">
        <v>100</v>
      </c>
      <c r="K60" s="223">
        <v>58</v>
      </c>
      <c r="L60" s="223"/>
      <c r="M60" s="296" t="s">
        <v>31</v>
      </c>
      <c r="N60" s="296" t="s">
        <v>31</v>
      </c>
      <c r="O60" s="296" t="s">
        <v>31</v>
      </c>
      <c r="P60" s="216"/>
    </row>
    <row r="61" spans="2:16" s="1679" customFormat="1" ht="12.95" customHeight="1">
      <c r="B61" s="215"/>
      <c r="C61" s="203"/>
      <c r="D61" s="214">
        <v>2023</v>
      </c>
      <c r="E61" s="1680" t="s">
        <v>31</v>
      </c>
      <c r="F61" s="1680" t="s">
        <v>31</v>
      </c>
      <c r="G61" s="1680" t="s">
        <v>31</v>
      </c>
      <c r="H61" s="1680"/>
      <c r="I61" s="216">
        <f t="shared" si="20"/>
        <v>156</v>
      </c>
      <c r="J61" s="57">
        <v>100</v>
      </c>
      <c r="K61" s="57">
        <v>56</v>
      </c>
      <c r="L61" s="57"/>
      <c r="M61" s="1680" t="s">
        <v>31</v>
      </c>
      <c r="N61" s="220" t="s">
        <v>31</v>
      </c>
      <c r="O61" s="220" t="s">
        <v>31</v>
      </c>
      <c r="P61" s="216"/>
    </row>
    <row r="62" spans="2:16" s="1679" customFormat="1" ht="8.1" customHeight="1">
      <c r="B62" s="215"/>
      <c r="C62" s="203"/>
      <c r="D62" s="214"/>
      <c r="E62" s="1680"/>
      <c r="F62" s="220"/>
      <c r="G62" s="220"/>
      <c r="H62" s="220"/>
      <c r="I62" s="216"/>
      <c r="J62" s="57"/>
      <c r="K62" s="57"/>
      <c r="L62" s="57"/>
      <c r="M62" s="216"/>
      <c r="N62" s="1681"/>
      <c r="O62" s="1681">
        <v>449</v>
      </c>
      <c r="P62" s="216"/>
    </row>
    <row r="63" spans="2:16" s="1679" customFormat="1" ht="12.95" customHeight="1">
      <c r="B63" s="215" t="s">
        <v>26</v>
      </c>
      <c r="C63" s="203"/>
      <c r="D63" s="214">
        <v>2021</v>
      </c>
      <c r="E63" s="1680" t="s">
        <v>31</v>
      </c>
      <c r="F63" s="296" t="s">
        <v>31</v>
      </c>
      <c r="G63" s="296" t="s">
        <v>31</v>
      </c>
      <c r="H63" s="223"/>
      <c r="I63" s="216">
        <f t="shared" ref="I63:I65" si="21">SUM(J63:K63)</f>
        <v>590</v>
      </c>
      <c r="J63" s="223">
        <v>343</v>
      </c>
      <c r="K63" s="223">
        <v>247</v>
      </c>
      <c r="L63" s="223"/>
      <c r="M63" s="216">
        <f t="shared" ref="M63:M65" si="22">SUM(N63:O63)</f>
        <v>7</v>
      </c>
      <c r="N63" s="1680">
        <v>5</v>
      </c>
      <c r="O63" s="1680">
        <v>2</v>
      </c>
      <c r="P63" s="216"/>
    </row>
    <row r="64" spans="2:16" s="1679" customFormat="1" ht="12.95" customHeight="1">
      <c r="B64" s="215"/>
      <c r="C64" s="203"/>
      <c r="D64" s="214">
        <v>2022</v>
      </c>
      <c r="E64" s="1680" t="s">
        <v>31</v>
      </c>
      <c r="F64" s="296" t="s">
        <v>31</v>
      </c>
      <c r="G64" s="296" t="s">
        <v>31</v>
      </c>
      <c r="H64" s="223"/>
      <c r="I64" s="216">
        <f t="shared" si="21"/>
        <v>445</v>
      </c>
      <c r="J64" s="223">
        <v>235</v>
      </c>
      <c r="K64" s="223">
        <v>210</v>
      </c>
      <c r="L64" s="223"/>
      <c r="M64" s="216">
        <f t="shared" si="22"/>
        <v>954</v>
      </c>
      <c r="N64" s="1680">
        <v>464</v>
      </c>
      <c r="O64" s="1680">
        <v>490</v>
      </c>
      <c r="P64" s="216"/>
    </row>
    <row r="65" spans="2:16" s="1679" customFormat="1" ht="12.95" customHeight="1">
      <c r="B65" s="215"/>
      <c r="C65" s="203"/>
      <c r="D65" s="214">
        <v>2023</v>
      </c>
      <c r="E65" s="220" t="s">
        <v>31</v>
      </c>
      <c r="F65" s="220" t="s">
        <v>31</v>
      </c>
      <c r="G65" s="220" t="s">
        <v>31</v>
      </c>
      <c r="H65" s="57"/>
      <c r="I65" s="216">
        <f t="shared" si="21"/>
        <v>626</v>
      </c>
      <c r="J65" s="57">
        <v>341</v>
      </c>
      <c r="K65" s="57">
        <v>285</v>
      </c>
      <c r="L65" s="57"/>
      <c r="M65" s="216">
        <f t="shared" si="22"/>
        <v>966</v>
      </c>
      <c r="N65" s="1680">
        <v>472</v>
      </c>
      <c r="O65" s="1680">
        <v>494</v>
      </c>
      <c r="P65" s="216"/>
    </row>
    <row r="66" spans="2:16" s="1679" customFormat="1" ht="8.1" customHeight="1">
      <c r="B66" s="215"/>
      <c r="C66" s="203"/>
      <c r="D66" s="214"/>
      <c r="E66" s="216"/>
      <c r="F66" s="220"/>
      <c r="G66" s="57"/>
      <c r="H66" s="57"/>
      <c r="I66" s="216"/>
      <c r="J66" s="57"/>
      <c r="K66" s="57"/>
      <c r="L66" s="57"/>
      <c r="M66" s="286"/>
      <c r="N66" s="286"/>
      <c r="O66" s="286"/>
      <c r="P66" s="216"/>
    </row>
    <row r="67" spans="2:16" s="1679" customFormat="1" ht="12.95" customHeight="1">
      <c r="B67" s="215" t="s">
        <v>27</v>
      </c>
      <c r="C67" s="203"/>
      <c r="D67" s="214">
        <v>2021</v>
      </c>
      <c r="E67" s="216">
        <f t="shared" ref="E67:E68" si="23">SUM(F67:G67)</f>
        <v>92</v>
      </c>
      <c r="F67" s="296">
        <v>61</v>
      </c>
      <c r="G67" s="223">
        <v>31</v>
      </c>
      <c r="H67" s="223"/>
      <c r="I67" s="216">
        <f t="shared" ref="I67:I69" si="24">SUM(J67:K67)</f>
        <v>1605</v>
      </c>
      <c r="J67" s="223">
        <v>869</v>
      </c>
      <c r="K67" s="223">
        <v>736</v>
      </c>
      <c r="L67" s="223"/>
      <c r="M67" s="296" t="s">
        <v>31</v>
      </c>
      <c r="N67" s="296" t="s">
        <v>31</v>
      </c>
      <c r="O67" s="296" t="s">
        <v>31</v>
      </c>
      <c r="P67" s="216"/>
    </row>
    <row r="68" spans="2:16" s="1679" customFormat="1" ht="12.95" customHeight="1">
      <c r="B68" s="215"/>
      <c r="C68" s="203"/>
      <c r="D68" s="214">
        <v>2022</v>
      </c>
      <c r="E68" s="216">
        <f t="shared" si="23"/>
        <v>82</v>
      </c>
      <c r="F68" s="223">
        <v>54</v>
      </c>
      <c r="G68" s="223">
        <v>28</v>
      </c>
      <c r="H68" s="223"/>
      <c r="I68" s="216">
        <f t="shared" si="24"/>
        <v>2058</v>
      </c>
      <c r="J68" s="223">
        <v>1095</v>
      </c>
      <c r="K68" s="223">
        <v>963</v>
      </c>
      <c r="L68" s="223"/>
      <c r="M68" s="296" t="s">
        <v>31</v>
      </c>
      <c r="N68" s="296" t="s">
        <v>31</v>
      </c>
      <c r="O68" s="296" t="s">
        <v>31</v>
      </c>
      <c r="P68" s="216"/>
    </row>
    <row r="69" spans="2:16" s="1679" customFormat="1" ht="12.95" customHeight="1">
      <c r="B69" s="215"/>
      <c r="C69" s="203"/>
      <c r="D69" s="214">
        <v>2023</v>
      </c>
      <c r="E69" s="216">
        <f t="shared" ref="E69:E73" si="25">SUM(F69:G69)</f>
        <v>84</v>
      </c>
      <c r="F69" s="220">
        <v>56</v>
      </c>
      <c r="G69" s="57">
        <v>28</v>
      </c>
      <c r="H69" s="57"/>
      <c r="I69" s="216">
        <f t="shared" si="24"/>
        <v>2484</v>
      </c>
      <c r="J69" s="57">
        <v>1329</v>
      </c>
      <c r="K69" s="57">
        <v>1155</v>
      </c>
      <c r="L69" s="57"/>
      <c r="M69" s="1680" t="s">
        <v>31</v>
      </c>
      <c r="N69" s="220" t="s">
        <v>31</v>
      </c>
      <c r="O69" s="220" t="s">
        <v>31</v>
      </c>
      <c r="P69" s="216"/>
    </row>
    <row r="70" spans="2:16" s="1679" customFormat="1" ht="8.1" customHeight="1">
      <c r="B70" s="215"/>
      <c r="C70" s="203"/>
      <c r="D70" s="214"/>
      <c r="E70" s="216"/>
      <c r="F70" s="1680"/>
      <c r="G70" s="1681"/>
      <c r="H70" s="1681"/>
      <c r="I70" s="216"/>
      <c r="J70" s="57"/>
      <c r="K70" s="57"/>
      <c r="L70" s="57"/>
      <c r="M70" s="216"/>
      <c r="N70" s="1681"/>
      <c r="O70" s="1681"/>
      <c r="P70" s="216"/>
    </row>
    <row r="71" spans="2:16" s="1679" customFormat="1" ht="13.5">
      <c r="B71" s="215" t="s">
        <v>28</v>
      </c>
      <c r="C71" s="221"/>
      <c r="D71" s="214">
        <v>2021</v>
      </c>
      <c r="E71" s="216">
        <f t="shared" si="25"/>
        <v>27</v>
      </c>
      <c r="F71" s="1680">
        <v>14</v>
      </c>
      <c r="G71" s="1680">
        <v>13</v>
      </c>
      <c r="H71" s="1680"/>
      <c r="I71" s="216">
        <f t="shared" ref="I71:I73" si="26">SUM(J71:K71)</f>
        <v>17845</v>
      </c>
      <c r="J71" s="223">
        <v>9431</v>
      </c>
      <c r="K71" s="223">
        <v>8414</v>
      </c>
      <c r="L71" s="223"/>
      <c r="M71" s="216">
        <f t="shared" ref="M71:M73" si="27">SUM(N71:O71)</f>
        <v>1147</v>
      </c>
      <c r="N71" s="1680">
        <v>589</v>
      </c>
      <c r="O71" s="1680">
        <v>558</v>
      </c>
      <c r="P71" s="216"/>
    </row>
    <row r="72" spans="2:16" s="1679" customFormat="1" ht="13.5">
      <c r="B72" s="215"/>
      <c r="C72" s="221"/>
      <c r="D72" s="214">
        <v>2022</v>
      </c>
      <c r="E72" s="216">
        <f t="shared" si="25"/>
        <v>29</v>
      </c>
      <c r="F72" s="1680">
        <v>15</v>
      </c>
      <c r="G72" s="1680">
        <v>14</v>
      </c>
      <c r="H72" s="1680"/>
      <c r="I72" s="216">
        <f t="shared" si="26"/>
        <v>17152</v>
      </c>
      <c r="J72" s="223">
        <v>8998</v>
      </c>
      <c r="K72" s="223">
        <v>8154</v>
      </c>
      <c r="L72" s="223"/>
      <c r="M72" s="216">
        <f t="shared" si="27"/>
        <v>784</v>
      </c>
      <c r="N72" s="1680">
        <v>403</v>
      </c>
      <c r="O72" s="1680">
        <v>381</v>
      </c>
      <c r="P72" s="216"/>
    </row>
    <row r="73" spans="2:16" s="1679" customFormat="1" ht="13.5">
      <c r="B73" s="215"/>
      <c r="C73" s="221"/>
      <c r="D73" s="214">
        <v>2023</v>
      </c>
      <c r="E73" s="216">
        <f t="shared" si="25"/>
        <v>2</v>
      </c>
      <c r="F73" s="1680">
        <v>1</v>
      </c>
      <c r="G73" s="1680">
        <v>1</v>
      </c>
      <c r="H73" s="1680"/>
      <c r="I73" s="216">
        <f t="shared" si="26"/>
        <v>19852</v>
      </c>
      <c r="J73" s="57">
        <v>10383</v>
      </c>
      <c r="K73" s="57">
        <v>9469</v>
      </c>
      <c r="L73" s="57"/>
      <c r="M73" s="216">
        <f t="shared" si="27"/>
        <v>1246</v>
      </c>
      <c r="N73" s="1680">
        <v>608</v>
      </c>
      <c r="O73" s="1680">
        <v>638</v>
      </c>
      <c r="P73" s="216"/>
    </row>
    <row r="74" spans="2:16" s="1679" customFormat="1" ht="8.1" customHeight="1">
      <c r="B74" s="215"/>
      <c r="C74" s="221"/>
      <c r="D74" s="214"/>
      <c r="E74" s="1680"/>
      <c r="F74" s="1680"/>
      <c r="G74" s="1680"/>
      <c r="H74" s="1680"/>
      <c r="I74" s="216"/>
      <c r="J74" s="57"/>
      <c r="K74" s="57"/>
      <c r="L74" s="57"/>
      <c r="M74" s="1680"/>
      <c r="N74" s="1680"/>
      <c r="O74" s="1680"/>
      <c r="P74" s="216"/>
    </row>
    <row r="75" spans="2:16" s="1679" customFormat="1" ht="13.5">
      <c r="B75" s="215" t="s">
        <v>29</v>
      </c>
      <c r="C75" s="221"/>
      <c r="D75" s="214">
        <v>2021</v>
      </c>
      <c r="E75" s="1680" t="s">
        <v>31</v>
      </c>
      <c r="F75" s="1680" t="s">
        <v>31</v>
      </c>
      <c r="G75" s="1680" t="s">
        <v>31</v>
      </c>
      <c r="H75" s="1680"/>
      <c r="I75" s="216">
        <f t="shared" ref="I75:I76" si="28">SUM(J75:K75)</f>
        <v>117</v>
      </c>
      <c r="J75" s="223">
        <v>68</v>
      </c>
      <c r="K75" s="223">
        <v>49</v>
      </c>
      <c r="L75" s="223"/>
      <c r="M75" s="1680" t="s">
        <v>31</v>
      </c>
      <c r="N75" s="1680" t="s">
        <v>31</v>
      </c>
      <c r="O75" s="1680" t="s">
        <v>31</v>
      </c>
      <c r="P75" s="216"/>
    </row>
    <row r="76" spans="2:16" s="1679" customFormat="1" ht="13.5">
      <c r="B76" s="215"/>
      <c r="C76" s="221"/>
      <c r="D76" s="214">
        <v>2022</v>
      </c>
      <c r="E76" s="1680" t="s">
        <v>31</v>
      </c>
      <c r="F76" s="1680" t="s">
        <v>31</v>
      </c>
      <c r="G76" s="1680" t="s">
        <v>31</v>
      </c>
      <c r="H76" s="1680"/>
      <c r="I76" s="216">
        <f t="shared" si="28"/>
        <v>126</v>
      </c>
      <c r="J76" s="223">
        <v>80</v>
      </c>
      <c r="K76" s="223">
        <v>46</v>
      </c>
      <c r="L76" s="223"/>
      <c r="M76" s="1680" t="s">
        <v>31</v>
      </c>
      <c r="N76" s="1680" t="s">
        <v>31</v>
      </c>
      <c r="O76" s="1680" t="s">
        <v>31</v>
      </c>
      <c r="P76" s="216"/>
    </row>
    <row r="77" spans="2:16" s="1679" customFormat="1" ht="13.5">
      <c r="B77" s="215"/>
      <c r="C77" s="221"/>
      <c r="D77" s="214">
        <v>2023</v>
      </c>
      <c r="E77" s="220" t="s">
        <v>31</v>
      </c>
      <c r="F77" s="1680" t="s">
        <v>31</v>
      </c>
      <c r="G77" s="1680" t="s">
        <v>31</v>
      </c>
      <c r="H77" s="1680"/>
      <c r="I77" s="216"/>
      <c r="J77" s="223">
        <v>62</v>
      </c>
      <c r="K77" s="223">
        <v>51</v>
      </c>
      <c r="L77" s="223"/>
      <c r="M77" s="220" t="s">
        <v>31</v>
      </c>
      <c r="N77" s="1680" t="s">
        <v>31</v>
      </c>
      <c r="O77" s="1680" t="s">
        <v>31</v>
      </c>
      <c r="P77" s="216"/>
    </row>
    <row r="78" spans="2:16" s="1679" customFormat="1" ht="8.1" customHeight="1">
      <c r="B78" s="215"/>
      <c r="C78" s="221"/>
      <c r="D78" s="214"/>
      <c r="E78" s="1680"/>
      <c r="F78" s="1680"/>
      <c r="G78" s="1680"/>
      <c r="H78" s="1680"/>
      <c r="I78" s="216"/>
      <c r="J78" s="223"/>
      <c r="K78" s="223"/>
      <c r="L78" s="223"/>
      <c r="M78" s="1680"/>
      <c r="N78" s="1680"/>
      <c r="O78" s="1680"/>
      <c r="P78" s="216"/>
    </row>
    <row r="79" spans="2:16" s="1679" customFormat="1" ht="13.5">
      <c r="B79" s="215" t="s">
        <v>30</v>
      </c>
      <c r="C79" s="221"/>
      <c r="D79" s="214">
        <v>2021</v>
      </c>
      <c r="E79" s="1680" t="s">
        <v>31</v>
      </c>
      <c r="F79" s="1680" t="s">
        <v>31</v>
      </c>
      <c r="G79" s="1680" t="s">
        <v>31</v>
      </c>
      <c r="H79" s="1680"/>
      <c r="I79" s="1680">
        <f t="shared" ref="I79:I81" si="29">SUM(J79:K79)</f>
        <v>2129</v>
      </c>
      <c r="J79" s="1680">
        <v>1093</v>
      </c>
      <c r="K79" s="1680">
        <v>1036</v>
      </c>
      <c r="L79" s="1680"/>
      <c r="M79" s="1680" t="s">
        <v>31</v>
      </c>
      <c r="N79" s="1680" t="s">
        <v>31</v>
      </c>
      <c r="O79" s="1680" t="s">
        <v>31</v>
      </c>
      <c r="P79" s="216"/>
    </row>
    <row r="80" spans="2:16" s="1679" customFormat="1" ht="13.5">
      <c r="B80" s="215"/>
      <c r="C80" s="221"/>
      <c r="D80" s="214">
        <v>2022</v>
      </c>
      <c r="E80" s="1680" t="s">
        <v>31</v>
      </c>
      <c r="F80" s="1680" t="s">
        <v>31</v>
      </c>
      <c r="G80" s="1680" t="s">
        <v>31</v>
      </c>
      <c r="H80" s="1680"/>
      <c r="I80" s="1680">
        <f t="shared" si="29"/>
        <v>2059</v>
      </c>
      <c r="J80" s="1680">
        <v>1051</v>
      </c>
      <c r="K80" s="1680">
        <v>1008</v>
      </c>
      <c r="L80" s="1680"/>
      <c r="M80" s="1680" t="s">
        <v>31</v>
      </c>
      <c r="N80" s="1680" t="s">
        <v>31</v>
      </c>
      <c r="O80" s="1680" t="s">
        <v>31</v>
      </c>
      <c r="P80" s="216"/>
    </row>
    <row r="81" spans="1:16" s="202" customFormat="1" ht="13.5">
      <c r="B81" s="215"/>
      <c r="C81" s="221"/>
      <c r="D81" s="214">
        <v>2023</v>
      </c>
      <c r="E81" s="220" t="s">
        <v>31</v>
      </c>
      <c r="F81" s="1680" t="s">
        <v>31</v>
      </c>
      <c r="G81" s="1680" t="s">
        <v>31</v>
      </c>
      <c r="H81" s="1680"/>
      <c r="I81" s="1680">
        <f t="shared" si="29"/>
        <v>2057</v>
      </c>
      <c r="J81" s="1680">
        <v>1049</v>
      </c>
      <c r="K81" s="1680">
        <v>1008</v>
      </c>
      <c r="L81" s="1680"/>
      <c r="M81" s="220" t="s">
        <v>31</v>
      </c>
      <c r="N81" s="1680" t="s">
        <v>31</v>
      </c>
      <c r="O81" s="1680" t="s">
        <v>31</v>
      </c>
      <c r="P81" s="56"/>
    </row>
    <row r="82" spans="1:16" s="202" customFormat="1" ht="8.1" customHeight="1" thickBot="1">
      <c r="A82" s="226"/>
      <c r="B82" s="227"/>
      <c r="C82" s="228"/>
      <c r="D82" s="229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</row>
    <row r="83" spans="1:16" s="251" customFormat="1" ht="18" customHeight="1">
      <c r="B83" s="252"/>
      <c r="C83" s="287"/>
      <c r="D83" s="288"/>
      <c r="E83" s="289"/>
      <c r="F83" s="289"/>
      <c r="G83" s="289"/>
      <c r="H83" s="289"/>
      <c r="I83" s="289"/>
      <c r="J83" s="289"/>
      <c r="K83" s="289"/>
      <c r="L83" s="289"/>
      <c r="P83" s="239" t="s">
        <v>32</v>
      </c>
    </row>
    <row r="84" spans="1:16" s="290" customFormat="1">
      <c r="B84" s="291"/>
      <c r="C84" s="256"/>
      <c r="D84" s="257"/>
      <c r="E84" s="253"/>
      <c r="F84" s="253"/>
      <c r="G84" s="253"/>
      <c r="H84" s="253"/>
      <c r="I84" s="253"/>
      <c r="J84" s="253"/>
      <c r="K84" s="253"/>
      <c r="L84" s="253"/>
      <c r="M84" s="292"/>
      <c r="N84" s="292"/>
      <c r="O84" s="292"/>
      <c r="P84" s="242" t="s">
        <v>33</v>
      </c>
    </row>
  </sheetData>
  <mergeCells count="6">
    <mergeCell ref="E9:G9"/>
    <mergeCell ref="I9:K9"/>
    <mergeCell ref="M9:O9"/>
    <mergeCell ref="E10:G10"/>
    <mergeCell ref="I10:K10"/>
    <mergeCell ref="M10:O10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6F0C9-EFD1-40BC-867B-631EC80771E2}">
  <sheetPr transitionEvaluation="1" codeName="Sheet78"/>
  <dimension ref="A1:Y79"/>
  <sheetViews>
    <sheetView showGridLines="0" view="pageBreakPreview" zoomScaleSheetLayoutView="100" workbookViewId="0">
      <selection activeCell="P24" sqref="P24"/>
    </sheetView>
  </sheetViews>
  <sheetFormatPr defaultColWidth="6.7109375" defaultRowHeight="16.5"/>
  <cols>
    <col min="1" max="1" width="1" style="1527" customWidth="1"/>
    <col min="2" max="2" width="12.42578125" style="1527" customWidth="1"/>
    <col min="3" max="3" width="25.140625" style="1527" customWidth="1"/>
    <col min="4" max="4" width="13.140625" style="1586" customWidth="1"/>
    <col min="5" max="5" width="22" style="1527" customWidth="1"/>
    <col min="6" max="7" width="18.7109375" style="1527" customWidth="1"/>
    <col min="8" max="8" width="1.85546875" style="1527" customWidth="1"/>
    <col min="9" max="257" width="6.7109375" style="1527"/>
    <col min="258" max="258" width="3" style="1527" customWidth="1"/>
    <col min="259" max="259" width="32.5703125" style="1527" customWidth="1"/>
    <col min="260" max="260" width="13.5703125" style="1527" customWidth="1"/>
    <col min="261" max="261" width="12.42578125" style="1527" customWidth="1"/>
    <col min="262" max="262" width="15.85546875" style="1527" customWidth="1"/>
    <col min="263" max="263" width="2.7109375" style="1527" customWidth="1"/>
    <col min="264" max="264" width="2.42578125" style="1527" customWidth="1"/>
    <col min="265" max="513" width="6.7109375" style="1527"/>
    <col min="514" max="514" width="3" style="1527" customWidth="1"/>
    <col min="515" max="515" width="32.5703125" style="1527" customWidth="1"/>
    <col min="516" max="516" width="13.5703125" style="1527" customWidth="1"/>
    <col min="517" max="517" width="12.42578125" style="1527" customWidth="1"/>
    <col min="518" max="518" width="15.85546875" style="1527" customWidth="1"/>
    <col min="519" max="519" width="2.7109375" style="1527" customWidth="1"/>
    <col min="520" max="520" width="2.42578125" style="1527" customWidth="1"/>
    <col min="521" max="769" width="6.7109375" style="1527"/>
    <col min="770" max="770" width="3" style="1527" customWidth="1"/>
    <col min="771" max="771" width="32.5703125" style="1527" customWidth="1"/>
    <col min="772" max="772" width="13.5703125" style="1527" customWidth="1"/>
    <col min="773" max="773" width="12.42578125" style="1527" customWidth="1"/>
    <col min="774" max="774" width="15.85546875" style="1527" customWidth="1"/>
    <col min="775" max="775" width="2.7109375" style="1527" customWidth="1"/>
    <col min="776" max="776" width="2.42578125" style="1527" customWidth="1"/>
    <col min="777" max="1025" width="6.7109375" style="1527"/>
    <col min="1026" max="1026" width="3" style="1527" customWidth="1"/>
    <col min="1027" max="1027" width="32.5703125" style="1527" customWidth="1"/>
    <col min="1028" max="1028" width="13.5703125" style="1527" customWidth="1"/>
    <col min="1029" max="1029" width="12.42578125" style="1527" customWidth="1"/>
    <col min="1030" max="1030" width="15.85546875" style="1527" customWidth="1"/>
    <col min="1031" max="1031" width="2.7109375" style="1527" customWidth="1"/>
    <col min="1032" max="1032" width="2.42578125" style="1527" customWidth="1"/>
    <col min="1033" max="1281" width="6.7109375" style="1527"/>
    <col min="1282" max="1282" width="3" style="1527" customWidth="1"/>
    <col min="1283" max="1283" width="32.5703125" style="1527" customWidth="1"/>
    <col min="1284" max="1284" width="13.5703125" style="1527" customWidth="1"/>
    <col min="1285" max="1285" width="12.42578125" style="1527" customWidth="1"/>
    <col min="1286" max="1286" width="15.85546875" style="1527" customWidth="1"/>
    <col min="1287" max="1287" width="2.7109375" style="1527" customWidth="1"/>
    <col min="1288" max="1288" width="2.42578125" style="1527" customWidth="1"/>
    <col min="1289" max="1537" width="6.7109375" style="1527"/>
    <col min="1538" max="1538" width="3" style="1527" customWidth="1"/>
    <col min="1539" max="1539" width="32.5703125" style="1527" customWidth="1"/>
    <col min="1540" max="1540" width="13.5703125" style="1527" customWidth="1"/>
    <col min="1541" max="1541" width="12.42578125" style="1527" customWidth="1"/>
    <col min="1542" max="1542" width="15.85546875" style="1527" customWidth="1"/>
    <col min="1543" max="1543" width="2.7109375" style="1527" customWidth="1"/>
    <col min="1544" max="1544" width="2.42578125" style="1527" customWidth="1"/>
    <col min="1545" max="1793" width="6.7109375" style="1527"/>
    <col min="1794" max="1794" width="3" style="1527" customWidth="1"/>
    <col min="1795" max="1795" width="32.5703125" style="1527" customWidth="1"/>
    <col min="1796" max="1796" width="13.5703125" style="1527" customWidth="1"/>
    <col min="1797" max="1797" width="12.42578125" style="1527" customWidth="1"/>
    <col min="1798" max="1798" width="15.85546875" style="1527" customWidth="1"/>
    <col min="1799" max="1799" width="2.7109375" style="1527" customWidth="1"/>
    <col min="1800" max="1800" width="2.42578125" style="1527" customWidth="1"/>
    <col min="1801" max="2049" width="6.7109375" style="1527"/>
    <col min="2050" max="2050" width="3" style="1527" customWidth="1"/>
    <col min="2051" max="2051" width="32.5703125" style="1527" customWidth="1"/>
    <col min="2052" max="2052" width="13.5703125" style="1527" customWidth="1"/>
    <col min="2053" max="2053" width="12.42578125" style="1527" customWidth="1"/>
    <col min="2054" max="2054" width="15.85546875" style="1527" customWidth="1"/>
    <col min="2055" max="2055" width="2.7109375" style="1527" customWidth="1"/>
    <col min="2056" max="2056" width="2.42578125" style="1527" customWidth="1"/>
    <col min="2057" max="2305" width="6.7109375" style="1527"/>
    <col min="2306" max="2306" width="3" style="1527" customWidth="1"/>
    <col min="2307" max="2307" width="32.5703125" style="1527" customWidth="1"/>
    <col min="2308" max="2308" width="13.5703125" style="1527" customWidth="1"/>
    <col min="2309" max="2309" width="12.42578125" style="1527" customWidth="1"/>
    <col min="2310" max="2310" width="15.85546875" style="1527" customWidth="1"/>
    <col min="2311" max="2311" width="2.7109375" style="1527" customWidth="1"/>
    <col min="2312" max="2312" width="2.42578125" style="1527" customWidth="1"/>
    <col min="2313" max="2561" width="6.7109375" style="1527"/>
    <col min="2562" max="2562" width="3" style="1527" customWidth="1"/>
    <col min="2563" max="2563" width="32.5703125" style="1527" customWidth="1"/>
    <col min="2564" max="2564" width="13.5703125" style="1527" customWidth="1"/>
    <col min="2565" max="2565" width="12.42578125" style="1527" customWidth="1"/>
    <col min="2566" max="2566" width="15.85546875" style="1527" customWidth="1"/>
    <col min="2567" max="2567" width="2.7109375" style="1527" customWidth="1"/>
    <col min="2568" max="2568" width="2.42578125" style="1527" customWidth="1"/>
    <col min="2569" max="2817" width="6.7109375" style="1527"/>
    <col min="2818" max="2818" width="3" style="1527" customWidth="1"/>
    <col min="2819" max="2819" width="32.5703125" style="1527" customWidth="1"/>
    <col min="2820" max="2820" width="13.5703125" style="1527" customWidth="1"/>
    <col min="2821" max="2821" width="12.42578125" style="1527" customWidth="1"/>
    <col min="2822" max="2822" width="15.85546875" style="1527" customWidth="1"/>
    <col min="2823" max="2823" width="2.7109375" style="1527" customWidth="1"/>
    <col min="2824" max="2824" width="2.42578125" style="1527" customWidth="1"/>
    <col min="2825" max="3073" width="6.7109375" style="1527"/>
    <col min="3074" max="3074" width="3" style="1527" customWidth="1"/>
    <col min="3075" max="3075" width="32.5703125" style="1527" customWidth="1"/>
    <col min="3076" max="3076" width="13.5703125" style="1527" customWidth="1"/>
    <col min="3077" max="3077" width="12.42578125" style="1527" customWidth="1"/>
    <col min="3078" max="3078" width="15.85546875" style="1527" customWidth="1"/>
    <col min="3079" max="3079" width="2.7109375" style="1527" customWidth="1"/>
    <col min="3080" max="3080" width="2.42578125" style="1527" customWidth="1"/>
    <col min="3081" max="3329" width="6.7109375" style="1527"/>
    <col min="3330" max="3330" width="3" style="1527" customWidth="1"/>
    <col min="3331" max="3331" width="32.5703125" style="1527" customWidth="1"/>
    <col min="3332" max="3332" width="13.5703125" style="1527" customWidth="1"/>
    <col min="3333" max="3333" width="12.42578125" style="1527" customWidth="1"/>
    <col min="3334" max="3334" width="15.85546875" style="1527" customWidth="1"/>
    <col min="3335" max="3335" width="2.7109375" style="1527" customWidth="1"/>
    <col min="3336" max="3336" width="2.42578125" style="1527" customWidth="1"/>
    <col min="3337" max="3585" width="6.7109375" style="1527"/>
    <col min="3586" max="3586" width="3" style="1527" customWidth="1"/>
    <col min="3587" max="3587" width="32.5703125" style="1527" customWidth="1"/>
    <col min="3588" max="3588" width="13.5703125" style="1527" customWidth="1"/>
    <col min="3589" max="3589" width="12.42578125" style="1527" customWidth="1"/>
    <col min="3590" max="3590" width="15.85546875" style="1527" customWidth="1"/>
    <col min="3591" max="3591" width="2.7109375" style="1527" customWidth="1"/>
    <col min="3592" max="3592" width="2.42578125" style="1527" customWidth="1"/>
    <col min="3593" max="3841" width="6.7109375" style="1527"/>
    <col min="3842" max="3842" width="3" style="1527" customWidth="1"/>
    <col min="3843" max="3843" width="32.5703125" style="1527" customWidth="1"/>
    <col min="3844" max="3844" width="13.5703125" style="1527" customWidth="1"/>
    <col min="3845" max="3845" width="12.42578125" style="1527" customWidth="1"/>
    <col min="3846" max="3846" width="15.85546875" style="1527" customWidth="1"/>
    <col min="3847" max="3847" width="2.7109375" style="1527" customWidth="1"/>
    <col min="3848" max="3848" width="2.42578125" style="1527" customWidth="1"/>
    <col min="3849" max="4097" width="6.7109375" style="1527"/>
    <col min="4098" max="4098" width="3" style="1527" customWidth="1"/>
    <col min="4099" max="4099" width="32.5703125" style="1527" customWidth="1"/>
    <col min="4100" max="4100" width="13.5703125" style="1527" customWidth="1"/>
    <col min="4101" max="4101" width="12.42578125" style="1527" customWidth="1"/>
    <col min="4102" max="4102" width="15.85546875" style="1527" customWidth="1"/>
    <col min="4103" max="4103" width="2.7109375" style="1527" customWidth="1"/>
    <col min="4104" max="4104" width="2.42578125" style="1527" customWidth="1"/>
    <col min="4105" max="4353" width="6.7109375" style="1527"/>
    <col min="4354" max="4354" width="3" style="1527" customWidth="1"/>
    <col min="4355" max="4355" width="32.5703125" style="1527" customWidth="1"/>
    <col min="4356" max="4356" width="13.5703125" style="1527" customWidth="1"/>
    <col min="4357" max="4357" width="12.42578125" style="1527" customWidth="1"/>
    <col min="4358" max="4358" width="15.85546875" style="1527" customWidth="1"/>
    <col min="4359" max="4359" width="2.7109375" style="1527" customWidth="1"/>
    <col min="4360" max="4360" width="2.42578125" style="1527" customWidth="1"/>
    <col min="4361" max="4609" width="6.7109375" style="1527"/>
    <col min="4610" max="4610" width="3" style="1527" customWidth="1"/>
    <col min="4611" max="4611" width="32.5703125" style="1527" customWidth="1"/>
    <col min="4612" max="4612" width="13.5703125" style="1527" customWidth="1"/>
    <col min="4613" max="4613" width="12.42578125" style="1527" customWidth="1"/>
    <col min="4614" max="4614" width="15.85546875" style="1527" customWidth="1"/>
    <col min="4615" max="4615" width="2.7109375" style="1527" customWidth="1"/>
    <col min="4616" max="4616" width="2.42578125" style="1527" customWidth="1"/>
    <col min="4617" max="4865" width="6.7109375" style="1527"/>
    <col min="4866" max="4866" width="3" style="1527" customWidth="1"/>
    <col min="4867" max="4867" width="32.5703125" style="1527" customWidth="1"/>
    <col min="4868" max="4868" width="13.5703125" style="1527" customWidth="1"/>
    <col min="4869" max="4869" width="12.42578125" style="1527" customWidth="1"/>
    <col min="4870" max="4870" width="15.85546875" style="1527" customWidth="1"/>
    <col min="4871" max="4871" width="2.7109375" style="1527" customWidth="1"/>
    <col min="4872" max="4872" width="2.42578125" style="1527" customWidth="1"/>
    <col min="4873" max="5121" width="6.7109375" style="1527"/>
    <col min="5122" max="5122" width="3" style="1527" customWidth="1"/>
    <col min="5123" max="5123" width="32.5703125" style="1527" customWidth="1"/>
    <col min="5124" max="5124" width="13.5703125" style="1527" customWidth="1"/>
    <col min="5125" max="5125" width="12.42578125" style="1527" customWidth="1"/>
    <col min="5126" max="5126" width="15.85546875" style="1527" customWidth="1"/>
    <col min="5127" max="5127" width="2.7109375" style="1527" customWidth="1"/>
    <col min="5128" max="5128" width="2.42578125" style="1527" customWidth="1"/>
    <col min="5129" max="5377" width="6.7109375" style="1527"/>
    <col min="5378" max="5378" width="3" style="1527" customWidth="1"/>
    <col min="5379" max="5379" width="32.5703125" style="1527" customWidth="1"/>
    <col min="5380" max="5380" width="13.5703125" style="1527" customWidth="1"/>
    <col min="5381" max="5381" width="12.42578125" style="1527" customWidth="1"/>
    <col min="5382" max="5382" width="15.85546875" style="1527" customWidth="1"/>
    <col min="5383" max="5383" width="2.7109375" style="1527" customWidth="1"/>
    <col min="5384" max="5384" width="2.42578125" style="1527" customWidth="1"/>
    <col min="5385" max="5633" width="6.7109375" style="1527"/>
    <col min="5634" max="5634" width="3" style="1527" customWidth="1"/>
    <col min="5635" max="5635" width="32.5703125" style="1527" customWidth="1"/>
    <col min="5636" max="5636" width="13.5703125" style="1527" customWidth="1"/>
    <col min="5637" max="5637" width="12.42578125" style="1527" customWidth="1"/>
    <col min="5638" max="5638" width="15.85546875" style="1527" customWidth="1"/>
    <col min="5639" max="5639" width="2.7109375" style="1527" customWidth="1"/>
    <col min="5640" max="5640" width="2.42578125" style="1527" customWidth="1"/>
    <col min="5641" max="5889" width="6.7109375" style="1527"/>
    <col min="5890" max="5890" width="3" style="1527" customWidth="1"/>
    <col min="5891" max="5891" width="32.5703125" style="1527" customWidth="1"/>
    <col min="5892" max="5892" width="13.5703125" style="1527" customWidth="1"/>
    <col min="5893" max="5893" width="12.42578125" style="1527" customWidth="1"/>
    <col min="5894" max="5894" width="15.85546875" style="1527" customWidth="1"/>
    <col min="5895" max="5895" width="2.7109375" style="1527" customWidth="1"/>
    <col min="5896" max="5896" width="2.42578125" style="1527" customWidth="1"/>
    <col min="5897" max="6145" width="6.7109375" style="1527"/>
    <col min="6146" max="6146" width="3" style="1527" customWidth="1"/>
    <col min="6147" max="6147" width="32.5703125" style="1527" customWidth="1"/>
    <col min="6148" max="6148" width="13.5703125" style="1527" customWidth="1"/>
    <col min="6149" max="6149" width="12.42578125" style="1527" customWidth="1"/>
    <col min="6150" max="6150" width="15.85546875" style="1527" customWidth="1"/>
    <col min="6151" max="6151" width="2.7109375" style="1527" customWidth="1"/>
    <col min="6152" max="6152" width="2.42578125" style="1527" customWidth="1"/>
    <col min="6153" max="6401" width="6.7109375" style="1527"/>
    <col min="6402" max="6402" width="3" style="1527" customWidth="1"/>
    <col min="6403" max="6403" width="32.5703125" style="1527" customWidth="1"/>
    <col min="6404" max="6404" width="13.5703125" style="1527" customWidth="1"/>
    <col min="6405" max="6405" width="12.42578125" style="1527" customWidth="1"/>
    <col min="6406" max="6406" width="15.85546875" style="1527" customWidth="1"/>
    <col min="6407" max="6407" width="2.7109375" style="1527" customWidth="1"/>
    <col min="6408" max="6408" width="2.42578125" style="1527" customWidth="1"/>
    <col min="6409" max="6657" width="6.7109375" style="1527"/>
    <col min="6658" max="6658" width="3" style="1527" customWidth="1"/>
    <col min="6659" max="6659" width="32.5703125" style="1527" customWidth="1"/>
    <col min="6660" max="6660" width="13.5703125" style="1527" customWidth="1"/>
    <col min="6661" max="6661" width="12.42578125" style="1527" customWidth="1"/>
    <col min="6662" max="6662" width="15.85546875" style="1527" customWidth="1"/>
    <col min="6663" max="6663" width="2.7109375" style="1527" customWidth="1"/>
    <col min="6664" max="6664" width="2.42578125" style="1527" customWidth="1"/>
    <col min="6665" max="6913" width="6.7109375" style="1527"/>
    <col min="6914" max="6914" width="3" style="1527" customWidth="1"/>
    <col min="6915" max="6915" width="32.5703125" style="1527" customWidth="1"/>
    <col min="6916" max="6916" width="13.5703125" style="1527" customWidth="1"/>
    <col min="6917" max="6917" width="12.42578125" style="1527" customWidth="1"/>
    <col min="6918" max="6918" width="15.85546875" style="1527" customWidth="1"/>
    <col min="6919" max="6919" width="2.7109375" style="1527" customWidth="1"/>
    <col min="6920" max="6920" width="2.42578125" style="1527" customWidth="1"/>
    <col min="6921" max="7169" width="6.7109375" style="1527"/>
    <col min="7170" max="7170" width="3" style="1527" customWidth="1"/>
    <col min="7171" max="7171" width="32.5703125" style="1527" customWidth="1"/>
    <col min="7172" max="7172" width="13.5703125" style="1527" customWidth="1"/>
    <col min="7173" max="7173" width="12.42578125" style="1527" customWidth="1"/>
    <col min="7174" max="7174" width="15.85546875" style="1527" customWidth="1"/>
    <col min="7175" max="7175" width="2.7109375" style="1527" customWidth="1"/>
    <col min="7176" max="7176" width="2.42578125" style="1527" customWidth="1"/>
    <col min="7177" max="7425" width="6.7109375" style="1527"/>
    <col min="7426" max="7426" width="3" style="1527" customWidth="1"/>
    <col min="7427" max="7427" width="32.5703125" style="1527" customWidth="1"/>
    <col min="7428" max="7428" width="13.5703125" style="1527" customWidth="1"/>
    <col min="7429" max="7429" width="12.42578125" style="1527" customWidth="1"/>
    <col min="7430" max="7430" width="15.85546875" style="1527" customWidth="1"/>
    <col min="7431" max="7431" width="2.7109375" style="1527" customWidth="1"/>
    <col min="7432" max="7432" width="2.42578125" style="1527" customWidth="1"/>
    <col min="7433" max="7681" width="6.7109375" style="1527"/>
    <col min="7682" max="7682" width="3" style="1527" customWidth="1"/>
    <col min="7683" max="7683" width="32.5703125" style="1527" customWidth="1"/>
    <col min="7684" max="7684" width="13.5703125" style="1527" customWidth="1"/>
    <col min="7685" max="7685" width="12.42578125" style="1527" customWidth="1"/>
    <col min="7686" max="7686" width="15.85546875" style="1527" customWidth="1"/>
    <col min="7687" max="7687" width="2.7109375" style="1527" customWidth="1"/>
    <col min="7688" max="7688" width="2.42578125" style="1527" customWidth="1"/>
    <col min="7689" max="7937" width="6.7109375" style="1527"/>
    <col min="7938" max="7938" width="3" style="1527" customWidth="1"/>
    <col min="7939" max="7939" width="32.5703125" style="1527" customWidth="1"/>
    <col min="7940" max="7940" width="13.5703125" style="1527" customWidth="1"/>
    <col min="7941" max="7941" width="12.42578125" style="1527" customWidth="1"/>
    <col min="7942" max="7942" width="15.85546875" style="1527" customWidth="1"/>
    <col min="7943" max="7943" width="2.7109375" style="1527" customWidth="1"/>
    <col min="7944" max="7944" width="2.42578125" style="1527" customWidth="1"/>
    <col min="7945" max="8193" width="6.7109375" style="1527"/>
    <col min="8194" max="8194" width="3" style="1527" customWidth="1"/>
    <col min="8195" max="8195" width="32.5703125" style="1527" customWidth="1"/>
    <col min="8196" max="8196" width="13.5703125" style="1527" customWidth="1"/>
    <col min="8197" max="8197" width="12.42578125" style="1527" customWidth="1"/>
    <col min="8198" max="8198" width="15.85546875" style="1527" customWidth="1"/>
    <col min="8199" max="8199" width="2.7109375" style="1527" customWidth="1"/>
    <col min="8200" max="8200" width="2.42578125" style="1527" customWidth="1"/>
    <col min="8201" max="8449" width="6.7109375" style="1527"/>
    <col min="8450" max="8450" width="3" style="1527" customWidth="1"/>
    <col min="8451" max="8451" width="32.5703125" style="1527" customWidth="1"/>
    <col min="8452" max="8452" width="13.5703125" style="1527" customWidth="1"/>
    <col min="8453" max="8453" width="12.42578125" style="1527" customWidth="1"/>
    <col min="8454" max="8454" width="15.85546875" style="1527" customWidth="1"/>
    <col min="8455" max="8455" width="2.7109375" style="1527" customWidth="1"/>
    <col min="8456" max="8456" width="2.42578125" style="1527" customWidth="1"/>
    <col min="8457" max="8705" width="6.7109375" style="1527"/>
    <col min="8706" max="8706" width="3" style="1527" customWidth="1"/>
    <col min="8707" max="8707" width="32.5703125" style="1527" customWidth="1"/>
    <col min="8708" max="8708" width="13.5703125" style="1527" customWidth="1"/>
    <col min="8709" max="8709" width="12.42578125" style="1527" customWidth="1"/>
    <col min="8710" max="8710" width="15.85546875" style="1527" customWidth="1"/>
    <col min="8711" max="8711" width="2.7109375" style="1527" customWidth="1"/>
    <col min="8712" max="8712" width="2.42578125" style="1527" customWidth="1"/>
    <col min="8713" max="8961" width="6.7109375" style="1527"/>
    <col min="8962" max="8962" width="3" style="1527" customWidth="1"/>
    <col min="8963" max="8963" width="32.5703125" style="1527" customWidth="1"/>
    <col min="8964" max="8964" width="13.5703125" style="1527" customWidth="1"/>
    <col min="8965" max="8965" width="12.42578125" style="1527" customWidth="1"/>
    <col min="8966" max="8966" width="15.85546875" style="1527" customWidth="1"/>
    <col min="8967" max="8967" width="2.7109375" style="1527" customWidth="1"/>
    <col min="8968" max="8968" width="2.42578125" style="1527" customWidth="1"/>
    <col min="8969" max="9217" width="6.7109375" style="1527"/>
    <col min="9218" max="9218" width="3" style="1527" customWidth="1"/>
    <col min="9219" max="9219" width="32.5703125" style="1527" customWidth="1"/>
    <col min="9220" max="9220" width="13.5703125" style="1527" customWidth="1"/>
    <col min="9221" max="9221" width="12.42578125" style="1527" customWidth="1"/>
    <col min="9222" max="9222" width="15.85546875" style="1527" customWidth="1"/>
    <col min="9223" max="9223" width="2.7109375" style="1527" customWidth="1"/>
    <col min="9224" max="9224" width="2.42578125" style="1527" customWidth="1"/>
    <col min="9225" max="9473" width="6.7109375" style="1527"/>
    <col min="9474" max="9474" width="3" style="1527" customWidth="1"/>
    <col min="9475" max="9475" width="32.5703125" style="1527" customWidth="1"/>
    <col min="9476" max="9476" width="13.5703125" style="1527" customWidth="1"/>
    <col min="9477" max="9477" width="12.42578125" style="1527" customWidth="1"/>
    <col min="9478" max="9478" width="15.85546875" style="1527" customWidth="1"/>
    <col min="9479" max="9479" width="2.7109375" style="1527" customWidth="1"/>
    <col min="9480" max="9480" width="2.42578125" style="1527" customWidth="1"/>
    <col min="9481" max="9729" width="6.7109375" style="1527"/>
    <col min="9730" max="9730" width="3" style="1527" customWidth="1"/>
    <col min="9731" max="9731" width="32.5703125" style="1527" customWidth="1"/>
    <col min="9732" max="9732" width="13.5703125" style="1527" customWidth="1"/>
    <col min="9733" max="9733" width="12.42578125" style="1527" customWidth="1"/>
    <col min="9734" max="9734" width="15.85546875" style="1527" customWidth="1"/>
    <col min="9735" max="9735" width="2.7109375" style="1527" customWidth="1"/>
    <col min="9736" max="9736" width="2.42578125" style="1527" customWidth="1"/>
    <col min="9737" max="9985" width="6.7109375" style="1527"/>
    <col min="9986" max="9986" width="3" style="1527" customWidth="1"/>
    <col min="9987" max="9987" width="32.5703125" style="1527" customWidth="1"/>
    <col min="9988" max="9988" width="13.5703125" style="1527" customWidth="1"/>
    <col min="9989" max="9989" width="12.42578125" style="1527" customWidth="1"/>
    <col min="9990" max="9990" width="15.85546875" style="1527" customWidth="1"/>
    <col min="9991" max="9991" width="2.7109375" style="1527" customWidth="1"/>
    <col min="9992" max="9992" width="2.42578125" style="1527" customWidth="1"/>
    <col min="9993" max="10241" width="6.7109375" style="1527"/>
    <col min="10242" max="10242" width="3" style="1527" customWidth="1"/>
    <col min="10243" max="10243" width="32.5703125" style="1527" customWidth="1"/>
    <col min="10244" max="10244" width="13.5703125" style="1527" customWidth="1"/>
    <col min="10245" max="10245" width="12.42578125" style="1527" customWidth="1"/>
    <col min="10246" max="10246" width="15.85546875" style="1527" customWidth="1"/>
    <col min="10247" max="10247" width="2.7109375" style="1527" customWidth="1"/>
    <col min="10248" max="10248" width="2.42578125" style="1527" customWidth="1"/>
    <col min="10249" max="10497" width="6.7109375" style="1527"/>
    <col min="10498" max="10498" width="3" style="1527" customWidth="1"/>
    <col min="10499" max="10499" width="32.5703125" style="1527" customWidth="1"/>
    <col min="10500" max="10500" width="13.5703125" style="1527" customWidth="1"/>
    <col min="10501" max="10501" width="12.42578125" style="1527" customWidth="1"/>
    <col min="10502" max="10502" width="15.85546875" style="1527" customWidth="1"/>
    <col min="10503" max="10503" width="2.7109375" style="1527" customWidth="1"/>
    <col min="10504" max="10504" width="2.42578125" style="1527" customWidth="1"/>
    <col min="10505" max="10753" width="6.7109375" style="1527"/>
    <col min="10754" max="10754" width="3" style="1527" customWidth="1"/>
    <col min="10755" max="10755" width="32.5703125" style="1527" customWidth="1"/>
    <col min="10756" max="10756" width="13.5703125" style="1527" customWidth="1"/>
    <col min="10757" max="10757" width="12.42578125" style="1527" customWidth="1"/>
    <col min="10758" max="10758" width="15.85546875" style="1527" customWidth="1"/>
    <col min="10759" max="10759" width="2.7109375" style="1527" customWidth="1"/>
    <col min="10760" max="10760" width="2.42578125" style="1527" customWidth="1"/>
    <col min="10761" max="11009" width="6.7109375" style="1527"/>
    <col min="11010" max="11010" width="3" style="1527" customWidth="1"/>
    <col min="11011" max="11011" width="32.5703125" style="1527" customWidth="1"/>
    <col min="11012" max="11012" width="13.5703125" style="1527" customWidth="1"/>
    <col min="11013" max="11013" width="12.42578125" style="1527" customWidth="1"/>
    <col min="11014" max="11014" width="15.85546875" style="1527" customWidth="1"/>
    <col min="11015" max="11015" width="2.7109375" style="1527" customWidth="1"/>
    <col min="11016" max="11016" width="2.42578125" style="1527" customWidth="1"/>
    <col min="11017" max="11265" width="6.7109375" style="1527"/>
    <col min="11266" max="11266" width="3" style="1527" customWidth="1"/>
    <col min="11267" max="11267" width="32.5703125" style="1527" customWidth="1"/>
    <col min="11268" max="11268" width="13.5703125" style="1527" customWidth="1"/>
    <col min="11269" max="11269" width="12.42578125" style="1527" customWidth="1"/>
    <col min="11270" max="11270" width="15.85546875" style="1527" customWidth="1"/>
    <col min="11271" max="11271" width="2.7109375" style="1527" customWidth="1"/>
    <col min="11272" max="11272" width="2.42578125" style="1527" customWidth="1"/>
    <col min="11273" max="11521" width="6.7109375" style="1527"/>
    <col min="11522" max="11522" width="3" style="1527" customWidth="1"/>
    <col min="11523" max="11523" width="32.5703125" style="1527" customWidth="1"/>
    <col min="11524" max="11524" width="13.5703125" style="1527" customWidth="1"/>
    <col min="11525" max="11525" width="12.42578125" style="1527" customWidth="1"/>
    <col min="11526" max="11526" width="15.85546875" style="1527" customWidth="1"/>
    <col min="11527" max="11527" width="2.7109375" style="1527" customWidth="1"/>
    <col min="11528" max="11528" width="2.42578125" style="1527" customWidth="1"/>
    <col min="11529" max="11777" width="6.7109375" style="1527"/>
    <col min="11778" max="11778" width="3" style="1527" customWidth="1"/>
    <col min="11779" max="11779" width="32.5703125" style="1527" customWidth="1"/>
    <col min="11780" max="11780" width="13.5703125" style="1527" customWidth="1"/>
    <col min="11781" max="11781" width="12.42578125" style="1527" customWidth="1"/>
    <col min="11782" max="11782" width="15.85546875" style="1527" customWidth="1"/>
    <col min="11783" max="11783" width="2.7109375" style="1527" customWidth="1"/>
    <col min="11784" max="11784" width="2.42578125" style="1527" customWidth="1"/>
    <col min="11785" max="12033" width="6.7109375" style="1527"/>
    <col min="12034" max="12034" width="3" style="1527" customWidth="1"/>
    <col min="12035" max="12035" width="32.5703125" style="1527" customWidth="1"/>
    <col min="12036" max="12036" width="13.5703125" style="1527" customWidth="1"/>
    <col min="12037" max="12037" width="12.42578125" style="1527" customWidth="1"/>
    <col min="12038" max="12038" width="15.85546875" style="1527" customWidth="1"/>
    <col min="12039" max="12039" width="2.7109375" style="1527" customWidth="1"/>
    <col min="12040" max="12040" width="2.42578125" style="1527" customWidth="1"/>
    <col min="12041" max="12289" width="6.7109375" style="1527"/>
    <col min="12290" max="12290" width="3" style="1527" customWidth="1"/>
    <col min="12291" max="12291" width="32.5703125" style="1527" customWidth="1"/>
    <col min="12292" max="12292" width="13.5703125" style="1527" customWidth="1"/>
    <col min="12293" max="12293" width="12.42578125" style="1527" customWidth="1"/>
    <col min="12294" max="12294" width="15.85546875" style="1527" customWidth="1"/>
    <col min="12295" max="12295" width="2.7109375" style="1527" customWidth="1"/>
    <col min="12296" max="12296" width="2.42578125" style="1527" customWidth="1"/>
    <col min="12297" max="12545" width="6.7109375" style="1527"/>
    <col min="12546" max="12546" width="3" style="1527" customWidth="1"/>
    <col min="12547" max="12547" width="32.5703125" style="1527" customWidth="1"/>
    <col min="12548" max="12548" width="13.5703125" style="1527" customWidth="1"/>
    <col min="12549" max="12549" width="12.42578125" style="1527" customWidth="1"/>
    <col min="12550" max="12550" width="15.85546875" style="1527" customWidth="1"/>
    <col min="12551" max="12551" width="2.7109375" style="1527" customWidth="1"/>
    <col min="12552" max="12552" width="2.42578125" style="1527" customWidth="1"/>
    <col min="12553" max="12801" width="6.7109375" style="1527"/>
    <col min="12802" max="12802" width="3" style="1527" customWidth="1"/>
    <col min="12803" max="12803" width="32.5703125" style="1527" customWidth="1"/>
    <col min="12804" max="12804" width="13.5703125" style="1527" customWidth="1"/>
    <col min="12805" max="12805" width="12.42578125" style="1527" customWidth="1"/>
    <col min="12806" max="12806" width="15.85546875" style="1527" customWidth="1"/>
    <col min="12807" max="12807" width="2.7109375" style="1527" customWidth="1"/>
    <col min="12808" max="12808" width="2.42578125" style="1527" customWidth="1"/>
    <col min="12809" max="13057" width="6.7109375" style="1527"/>
    <col min="13058" max="13058" width="3" style="1527" customWidth="1"/>
    <col min="13059" max="13059" width="32.5703125" style="1527" customWidth="1"/>
    <col min="13060" max="13060" width="13.5703125" style="1527" customWidth="1"/>
    <col min="13061" max="13061" width="12.42578125" style="1527" customWidth="1"/>
    <col min="13062" max="13062" width="15.85546875" style="1527" customWidth="1"/>
    <col min="13063" max="13063" width="2.7109375" style="1527" customWidth="1"/>
    <col min="13064" max="13064" width="2.42578125" style="1527" customWidth="1"/>
    <col min="13065" max="13313" width="6.7109375" style="1527"/>
    <col min="13314" max="13314" width="3" style="1527" customWidth="1"/>
    <col min="13315" max="13315" width="32.5703125" style="1527" customWidth="1"/>
    <col min="13316" max="13316" width="13.5703125" style="1527" customWidth="1"/>
    <col min="13317" max="13317" width="12.42578125" style="1527" customWidth="1"/>
    <col min="13318" max="13318" width="15.85546875" style="1527" customWidth="1"/>
    <col min="13319" max="13319" width="2.7109375" style="1527" customWidth="1"/>
    <col min="13320" max="13320" width="2.42578125" style="1527" customWidth="1"/>
    <col min="13321" max="13569" width="6.7109375" style="1527"/>
    <col min="13570" max="13570" width="3" style="1527" customWidth="1"/>
    <col min="13571" max="13571" width="32.5703125" style="1527" customWidth="1"/>
    <col min="13572" max="13572" width="13.5703125" style="1527" customWidth="1"/>
    <col min="13573" max="13573" width="12.42578125" style="1527" customWidth="1"/>
    <col min="13574" max="13574" width="15.85546875" style="1527" customWidth="1"/>
    <col min="13575" max="13575" width="2.7109375" style="1527" customWidth="1"/>
    <col min="13576" max="13576" width="2.42578125" style="1527" customWidth="1"/>
    <col min="13577" max="13825" width="6.7109375" style="1527"/>
    <col min="13826" max="13826" width="3" style="1527" customWidth="1"/>
    <col min="13827" max="13827" width="32.5703125" style="1527" customWidth="1"/>
    <col min="13828" max="13828" width="13.5703125" style="1527" customWidth="1"/>
    <col min="13829" max="13829" width="12.42578125" style="1527" customWidth="1"/>
    <col min="13830" max="13830" width="15.85546875" style="1527" customWidth="1"/>
    <col min="13831" max="13831" width="2.7109375" style="1527" customWidth="1"/>
    <col min="13832" max="13832" width="2.42578125" style="1527" customWidth="1"/>
    <col min="13833" max="14081" width="6.7109375" style="1527"/>
    <col min="14082" max="14082" width="3" style="1527" customWidth="1"/>
    <col min="14083" max="14083" width="32.5703125" style="1527" customWidth="1"/>
    <col min="14084" max="14084" width="13.5703125" style="1527" customWidth="1"/>
    <col min="14085" max="14085" width="12.42578125" style="1527" customWidth="1"/>
    <col min="14086" max="14086" width="15.85546875" style="1527" customWidth="1"/>
    <col min="14087" max="14087" width="2.7109375" style="1527" customWidth="1"/>
    <col min="14088" max="14088" width="2.42578125" style="1527" customWidth="1"/>
    <col min="14089" max="14337" width="6.7109375" style="1527"/>
    <col min="14338" max="14338" width="3" style="1527" customWidth="1"/>
    <col min="14339" max="14339" width="32.5703125" style="1527" customWidth="1"/>
    <col min="14340" max="14340" width="13.5703125" style="1527" customWidth="1"/>
    <col min="14341" max="14341" width="12.42578125" style="1527" customWidth="1"/>
    <col min="14342" max="14342" width="15.85546875" style="1527" customWidth="1"/>
    <col min="14343" max="14343" width="2.7109375" style="1527" customWidth="1"/>
    <col min="14344" max="14344" width="2.42578125" style="1527" customWidth="1"/>
    <col min="14345" max="14593" width="6.7109375" style="1527"/>
    <col min="14594" max="14594" width="3" style="1527" customWidth="1"/>
    <col min="14595" max="14595" width="32.5703125" style="1527" customWidth="1"/>
    <col min="14596" max="14596" width="13.5703125" style="1527" customWidth="1"/>
    <col min="14597" max="14597" width="12.42578125" style="1527" customWidth="1"/>
    <col min="14598" max="14598" width="15.85546875" style="1527" customWidth="1"/>
    <col min="14599" max="14599" width="2.7109375" style="1527" customWidth="1"/>
    <col min="14600" max="14600" width="2.42578125" style="1527" customWidth="1"/>
    <col min="14601" max="14849" width="6.7109375" style="1527"/>
    <col min="14850" max="14850" width="3" style="1527" customWidth="1"/>
    <col min="14851" max="14851" width="32.5703125" style="1527" customWidth="1"/>
    <col min="14852" max="14852" width="13.5703125" style="1527" customWidth="1"/>
    <col min="14853" max="14853" width="12.42578125" style="1527" customWidth="1"/>
    <col min="14854" max="14854" width="15.85546875" style="1527" customWidth="1"/>
    <col min="14855" max="14855" width="2.7109375" style="1527" customWidth="1"/>
    <col min="14856" max="14856" width="2.42578125" style="1527" customWidth="1"/>
    <col min="14857" max="15105" width="6.7109375" style="1527"/>
    <col min="15106" max="15106" width="3" style="1527" customWidth="1"/>
    <col min="15107" max="15107" width="32.5703125" style="1527" customWidth="1"/>
    <col min="15108" max="15108" width="13.5703125" style="1527" customWidth="1"/>
    <col min="15109" max="15109" width="12.42578125" style="1527" customWidth="1"/>
    <col min="15110" max="15110" width="15.85546875" style="1527" customWidth="1"/>
    <col min="15111" max="15111" width="2.7109375" style="1527" customWidth="1"/>
    <col min="15112" max="15112" width="2.42578125" style="1527" customWidth="1"/>
    <col min="15113" max="15361" width="6.7109375" style="1527"/>
    <col min="15362" max="15362" width="3" style="1527" customWidth="1"/>
    <col min="15363" max="15363" width="32.5703125" style="1527" customWidth="1"/>
    <col min="15364" max="15364" width="13.5703125" style="1527" customWidth="1"/>
    <col min="15365" max="15365" width="12.42578125" style="1527" customWidth="1"/>
    <col min="15366" max="15366" width="15.85546875" style="1527" customWidth="1"/>
    <col min="15367" max="15367" width="2.7109375" style="1527" customWidth="1"/>
    <col min="15368" max="15368" width="2.42578125" style="1527" customWidth="1"/>
    <col min="15369" max="15617" width="6.7109375" style="1527"/>
    <col min="15618" max="15618" width="3" style="1527" customWidth="1"/>
    <col min="15619" max="15619" width="32.5703125" style="1527" customWidth="1"/>
    <col min="15620" max="15620" width="13.5703125" style="1527" customWidth="1"/>
    <col min="15621" max="15621" width="12.42578125" style="1527" customWidth="1"/>
    <col min="15622" max="15622" width="15.85546875" style="1527" customWidth="1"/>
    <col min="15623" max="15623" width="2.7109375" style="1527" customWidth="1"/>
    <col min="15624" max="15624" width="2.42578125" style="1527" customWidth="1"/>
    <col min="15625" max="15873" width="6.7109375" style="1527"/>
    <col min="15874" max="15874" width="3" style="1527" customWidth="1"/>
    <col min="15875" max="15875" width="32.5703125" style="1527" customWidth="1"/>
    <col min="15876" max="15876" width="13.5703125" style="1527" customWidth="1"/>
    <col min="15877" max="15877" width="12.42578125" style="1527" customWidth="1"/>
    <col min="15878" max="15878" width="15.85546875" style="1527" customWidth="1"/>
    <col min="15879" max="15879" width="2.7109375" style="1527" customWidth="1"/>
    <col min="15880" max="15880" width="2.42578125" style="1527" customWidth="1"/>
    <col min="15881" max="16129" width="6.7109375" style="1527"/>
    <col min="16130" max="16130" width="3" style="1527" customWidth="1"/>
    <col min="16131" max="16131" width="32.5703125" style="1527" customWidth="1"/>
    <col min="16132" max="16132" width="13.5703125" style="1527" customWidth="1"/>
    <col min="16133" max="16133" width="12.42578125" style="1527" customWidth="1"/>
    <col min="16134" max="16134" width="15.85546875" style="1527" customWidth="1"/>
    <col min="16135" max="16135" width="2.7109375" style="1527" customWidth="1"/>
    <col min="16136" max="16136" width="2.42578125" style="1527" customWidth="1"/>
    <col min="16137" max="16384" width="6.7109375" style="1527"/>
  </cols>
  <sheetData>
    <row r="1" spans="1:8" s="738" customFormat="1" ht="8.1" customHeight="1">
      <c r="A1" s="738" t="s">
        <v>1175</v>
      </c>
      <c r="D1" s="759"/>
      <c r="E1" s="759"/>
    </row>
    <row r="2" spans="1:8" s="738" customFormat="1" ht="8.1" customHeight="1">
      <c r="D2" s="759"/>
      <c r="E2" s="759"/>
    </row>
    <row r="3" spans="1:8" ht="15.95" customHeight="1">
      <c r="B3" s="878" t="s">
        <v>523</v>
      </c>
      <c r="C3" s="1528" t="s">
        <v>1302</v>
      </c>
      <c r="D3" s="1529"/>
    </row>
    <row r="4" spans="1:8" ht="14.25" customHeight="1">
      <c r="B4" s="877" t="s">
        <v>524</v>
      </c>
      <c r="C4" s="1530" t="s">
        <v>1303</v>
      </c>
      <c r="D4" s="1531"/>
    </row>
    <row r="5" spans="1:8" ht="15" customHeight="1" thickBot="1">
      <c r="A5" s="1532"/>
      <c r="B5" s="1533"/>
      <c r="C5" s="1533"/>
      <c r="D5" s="1534"/>
      <c r="E5" s="1533"/>
      <c r="F5" s="1533"/>
      <c r="G5" s="1533"/>
      <c r="H5" s="1533"/>
    </row>
    <row r="6" spans="1:8" s="1539" customFormat="1" ht="8.1" customHeight="1" thickTop="1">
      <c r="A6" s="1535"/>
      <c r="B6" s="1536"/>
      <c r="C6" s="1536"/>
      <c r="D6" s="1537"/>
      <c r="E6" s="1536"/>
      <c r="F6" s="1536"/>
      <c r="G6" s="1536"/>
      <c r="H6" s="1538"/>
    </row>
    <row r="7" spans="1:8" s="1539" customFormat="1">
      <c r="A7" s="1540"/>
      <c r="B7" s="1541" t="s">
        <v>1176</v>
      </c>
      <c r="C7" s="1541"/>
      <c r="D7" s="1542" t="s">
        <v>3</v>
      </c>
      <c r="E7" s="1543" t="s">
        <v>1286</v>
      </c>
      <c r="F7" s="1543" t="s">
        <v>420</v>
      </c>
      <c r="G7" s="1543" t="s">
        <v>421</v>
      </c>
      <c r="H7" s="1544"/>
    </row>
    <row r="8" spans="1:8" s="1550" customFormat="1">
      <c r="A8" s="1545"/>
      <c r="B8" s="1546" t="s">
        <v>1177</v>
      </c>
      <c r="C8" s="1546"/>
      <c r="D8" s="1547" t="s">
        <v>8</v>
      </c>
      <c r="E8" s="1548" t="s">
        <v>1287</v>
      </c>
      <c r="F8" s="1548" t="s">
        <v>424</v>
      </c>
      <c r="G8" s="1548" t="s">
        <v>377</v>
      </c>
      <c r="H8" s="1549"/>
    </row>
    <row r="9" spans="1:8" s="1539" customFormat="1" ht="8.1" customHeight="1">
      <c r="A9" s="1551"/>
      <c r="B9" s="1552"/>
      <c r="C9" s="1552"/>
      <c r="D9" s="1553"/>
      <c r="E9" s="1552"/>
      <c r="F9" s="1552"/>
      <c r="G9" s="1552"/>
      <c r="H9" s="1554"/>
    </row>
    <row r="10" spans="1:8" ht="8.1" customHeight="1">
      <c r="A10" s="1540"/>
      <c r="B10" s="1555"/>
      <c r="C10" s="1555"/>
      <c r="D10" s="1556"/>
      <c r="E10" s="1557"/>
      <c r="F10" s="1557"/>
      <c r="G10" s="1557"/>
      <c r="H10" s="1558"/>
    </row>
    <row r="11" spans="1:8" ht="24.95" customHeight="1">
      <c r="A11" s="1540"/>
      <c r="B11" s="1541" t="s">
        <v>4</v>
      </c>
      <c r="C11" s="1541"/>
      <c r="D11" s="1542">
        <v>2021</v>
      </c>
      <c r="E11" s="1559">
        <f t="shared" ref="E11" si="0">SUM(E15,E19,E23,E27,E31)</f>
        <v>622</v>
      </c>
      <c r="F11" s="1559">
        <f t="shared" ref="F11:G13" si="1">SUM(F15,F19,F23,F27,F31)</f>
        <v>72789</v>
      </c>
      <c r="G11" s="1559">
        <f t="shared" si="1"/>
        <v>1249628</v>
      </c>
      <c r="H11" s="1560"/>
    </row>
    <row r="12" spans="1:8" ht="24.95" customHeight="1">
      <c r="A12" s="1540"/>
      <c r="B12" s="1546" t="s">
        <v>9</v>
      </c>
      <c r="C12" s="1561"/>
      <c r="D12" s="1542">
        <v>2022</v>
      </c>
      <c r="E12" s="1559">
        <f t="shared" ref="E12:E13" si="2">SUM(E16,E20,E24,E28,E32)</f>
        <v>606</v>
      </c>
      <c r="F12" s="1559">
        <f t="shared" si="1"/>
        <v>73360</v>
      </c>
      <c r="G12" s="1559">
        <f t="shared" si="1"/>
        <v>1231140</v>
      </c>
      <c r="H12" s="1562"/>
    </row>
    <row r="13" spans="1:8" ht="24.95" customHeight="1">
      <c r="A13" s="1540"/>
      <c r="B13" s="1541"/>
      <c r="C13" s="1541"/>
      <c r="D13" s="1542">
        <v>2023</v>
      </c>
      <c r="E13" s="1559">
        <f t="shared" si="2"/>
        <v>575</v>
      </c>
      <c r="F13" s="1559">
        <f t="shared" si="1"/>
        <v>72886</v>
      </c>
      <c r="G13" s="1559">
        <f t="shared" si="1"/>
        <v>1225956</v>
      </c>
      <c r="H13" s="1562"/>
    </row>
    <row r="14" spans="1:8" ht="10.5" customHeight="1">
      <c r="A14" s="1540"/>
      <c r="B14" s="1541"/>
      <c r="C14" s="1541"/>
      <c r="D14" s="1556"/>
      <c r="E14" s="1563"/>
      <c r="F14" s="1563"/>
      <c r="G14" s="1563"/>
      <c r="H14" s="1562"/>
    </row>
    <row r="15" spans="1:8" s="1533" customFormat="1" ht="24.95" customHeight="1">
      <c r="A15" s="1540"/>
      <c r="B15" s="1564" t="s">
        <v>418</v>
      </c>
      <c r="C15" s="1541"/>
      <c r="D15" s="1556">
        <v>2021</v>
      </c>
      <c r="E15" s="1563">
        <v>27</v>
      </c>
      <c r="F15" s="1563">
        <v>2470</v>
      </c>
      <c r="G15" s="1563">
        <v>22181</v>
      </c>
      <c r="H15" s="1565"/>
    </row>
    <row r="16" spans="1:8" s="1533" customFormat="1" ht="24.95" customHeight="1">
      <c r="A16" s="1540"/>
      <c r="B16" s="1628" t="s">
        <v>422</v>
      </c>
      <c r="C16" s="1561"/>
      <c r="D16" s="1556">
        <v>2022</v>
      </c>
      <c r="E16" s="1563">
        <v>27</v>
      </c>
      <c r="F16" s="1563">
        <v>2482</v>
      </c>
      <c r="G16" s="1563">
        <v>24881</v>
      </c>
      <c r="H16" s="1565"/>
    </row>
    <row r="17" spans="1:17" s="1533" customFormat="1" ht="24.95" customHeight="1">
      <c r="A17" s="1540"/>
      <c r="B17" s="1541"/>
      <c r="C17" s="1541"/>
      <c r="D17" s="1556">
        <v>2023</v>
      </c>
      <c r="E17" s="1563">
        <v>27</v>
      </c>
      <c r="F17" s="1563">
        <v>2474</v>
      </c>
      <c r="G17" s="1563">
        <v>23591</v>
      </c>
      <c r="H17" s="1565"/>
    </row>
    <row r="18" spans="1:17" s="1533" customFormat="1" ht="10.5" customHeight="1">
      <c r="A18" s="1540"/>
      <c r="B18" s="1561"/>
      <c r="C18" s="1561"/>
      <c r="D18" s="1556"/>
      <c r="E18" s="1563"/>
      <c r="F18" s="1563"/>
      <c r="G18" s="1563"/>
      <c r="H18" s="1565"/>
    </row>
    <row r="19" spans="1:17" s="1533" customFormat="1" ht="24.95" customHeight="1">
      <c r="A19" s="1540"/>
      <c r="B19" s="1564" t="s">
        <v>1178</v>
      </c>
      <c r="C19" s="1541"/>
      <c r="D19" s="1556">
        <v>2021</v>
      </c>
      <c r="E19" s="1563">
        <v>20</v>
      </c>
      <c r="F19" s="1563">
        <v>31568</v>
      </c>
      <c r="G19" s="1563">
        <v>589879</v>
      </c>
      <c r="H19" s="1565"/>
      <c r="Q19" s="1566"/>
    </row>
    <row r="20" spans="1:17" s="1533" customFormat="1" ht="24.95" customHeight="1">
      <c r="A20" s="1540"/>
      <c r="B20" s="1628" t="s">
        <v>1179</v>
      </c>
      <c r="C20" s="1561"/>
      <c r="D20" s="1556">
        <v>2022</v>
      </c>
      <c r="E20" s="1563">
        <v>20</v>
      </c>
      <c r="F20" s="1563">
        <v>31392</v>
      </c>
      <c r="G20" s="1563">
        <v>595624</v>
      </c>
      <c r="H20" s="1565"/>
    </row>
    <row r="21" spans="1:17" s="1533" customFormat="1" ht="24.95" customHeight="1">
      <c r="A21" s="1540"/>
      <c r="B21" s="1541"/>
      <c r="C21" s="1541"/>
      <c r="D21" s="1556">
        <v>2023</v>
      </c>
      <c r="E21" s="1563">
        <v>20</v>
      </c>
      <c r="F21" s="1563">
        <v>31681</v>
      </c>
      <c r="G21" s="1563">
        <v>592848</v>
      </c>
      <c r="H21" s="1565"/>
    </row>
    <row r="22" spans="1:17" s="1533" customFormat="1" ht="10.5" customHeight="1">
      <c r="A22" s="1540"/>
      <c r="B22" s="1541"/>
      <c r="C22" s="1541"/>
      <c r="D22" s="1556"/>
      <c r="E22" s="1563"/>
      <c r="F22" s="1563"/>
      <c r="G22" s="1563"/>
      <c r="H22" s="1565"/>
    </row>
    <row r="23" spans="1:17" s="1533" customFormat="1" ht="24.95" customHeight="1">
      <c r="A23" s="1540"/>
      <c r="B23" s="1564" t="s">
        <v>1180</v>
      </c>
      <c r="C23" s="1541"/>
      <c r="D23" s="1556">
        <v>2021</v>
      </c>
      <c r="E23" s="1563">
        <v>36</v>
      </c>
      <c r="F23" s="1563">
        <v>7402</v>
      </c>
      <c r="G23" s="1563">
        <v>84556</v>
      </c>
      <c r="H23" s="1565"/>
    </row>
    <row r="24" spans="1:17" s="1533" customFormat="1" ht="24.95" customHeight="1">
      <c r="A24" s="1540"/>
      <c r="B24" s="1629" t="s">
        <v>1181</v>
      </c>
      <c r="C24" s="1561"/>
      <c r="D24" s="1556">
        <v>2022</v>
      </c>
      <c r="E24" s="1563">
        <v>36</v>
      </c>
      <c r="F24" s="1563">
        <v>7302</v>
      </c>
      <c r="G24" s="1563">
        <v>77816</v>
      </c>
      <c r="H24" s="1565"/>
    </row>
    <row r="25" spans="1:17" s="1533" customFormat="1" ht="24.95" customHeight="1">
      <c r="A25" s="1540"/>
      <c r="B25" s="1541"/>
      <c r="C25" s="1541"/>
      <c r="D25" s="1556">
        <v>2023</v>
      </c>
      <c r="E25" s="1563">
        <v>36</v>
      </c>
      <c r="F25" s="1563">
        <v>7223</v>
      </c>
      <c r="G25" s="1563">
        <v>79504</v>
      </c>
      <c r="H25" s="1565"/>
    </row>
    <row r="26" spans="1:17" s="1533" customFormat="1" ht="10.5" customHeight="1">
      <c r="A26" s="1540"/>
      <c r="B26" s="1541"/>
      <c r="C26" s="1541"/>
      <c r="D26" s="1556"/>
      <c r="E26" s="1563"/>
      <c r="F26" s="1563"/>
      <c r="G26" s="1563"/>
      <c r="H26" s="1565"/>
    </row>
    <row r="27" spans="1:17" s="1533" customFormat="1" ht="24.95" customHeight="1">
      <c r="A27" s="1540"/>
      <c r="B27" s="1567" t="s">
        <v>1182</v>
      </c>
      <c r="C27" s="1541"/>
      <c r="D27" s="1556">
        <v>2021</v>
      </c>
      <c r="E27" s="1563">
        <v>104</v>
      </c>
      <c r="F27" s="1563">
        <v>2779</v>
      </c>
      <c r="G27" s="1563">
        <v>15578</v>
      </c>
      <c r="H27" s="1565"/>
    </row>
    <row r="28" spans="1:17" s="1533" customFormat="1" ht="24.95" customHeight="1">
      <c r="A28" s="1540"/>
      <c r="B28" s="1568" t="s">
        <v>1183</v>
      </c>
      <c r="C28" s="1561"/>
      <c r="D28" s="1556">
        <v>2022</v>
      </c>
      <c r="E28" s="1563">
        <v>104</v>
      </c>
      <c r="F28" s="1563">
        <v>2771</v>
      </c>
      <c r="G28" s="1563">
        <v>15239</v>
      </c>
      <c r="H28" s="1565"/>
    </row>
    <row r="29" spans="1:17" s="1533" customFormat="1" ht="24.95" customHeight="1">
      <c r="A29" s="1540"/>
      <c r="B29" s="1568"/>
      <c r="C29" s="1561"/>
      <c r="D29" s="1556">
        <v>2023</v>
      </c>
      <c r="E29" s="1563">
        <v>104</v>
      </c>
      <c r="F29" s="1563">
        <v>2772</v>
      </c>
      <c r="G29" s="1563">
        <v>16490</v>
      </c>
      <c r="H29" s="1565"/>
    </row>
    <row r="30" spans="1:17" s="1533" customFormat="1" ht="10.5" customHeight="1">
      <c r="A30" s="1540"/>
      <c r="B30" s="1561"/>
      <c r="C30" s="1561"/>
      <c r="D30" s="1556"/>
      <c r="E30" s="1563"/>
      <c r="F30" s="1563"/>
      <c r="G30" s="1563"/>
      <c r="H30" s="1565"/>
    </row>
    <row r="31" spans="1:17" s="1533" customFormat="1" ht="24.95" customHeight="1">
      <c r="A31" s="1540"/>
      <c r="B31" s="1541" t="s">
        <v>1184</v>
      </c>
      <c r="C31" s="1541"/>
      <c r="D31" s="1556">
        <v>2021</v>
      </c>
      <c r="E31" s="1563">
        <v>435</v>
      </c>
      <c r="F31" s="1563">
        <v>28570</v>
      </c>
      <c r="G31" s="1563">
        <v>537434</v>
      </c>
      <c r="H31" s="1565"/>
    </row>
    <row r="32" spans="1:17" s="1533" customFormat="1" ht="24.95" customHeight="1">
      <c r="A32" s="1540"/>
      <c r="B32" s="1546" t="s">
        <v>1185</v>
      </c>
      <c r="C32" s="1561"/>
      <c r="D32" s="1556">
        <v>2022</v>
      </c>
      <c r="E32" s="1563">
        <v>419</v>
      </c>
      <c r="F32" s="1563">
        <v>29413</v>
      </c>
      <c r="G32" s="1563">
        <v>517580</v>
      </c>
      <c r="H32" s="1565"/>
    </row>
    <row r="33" spans="1:25" ht="24.95" customHeight="1">
      <c r="A33" s="1540"/>
      <c r="B33" s="1561"/>
      <c r="C33" s="1561"/>
      <c r="D33" s="1556">
        <v>2023</v>
      </c>
      <c r="E33" s="1563">
        <v>388</v>
      </c>
      <c r="F33" s="1563">
        <v>28736</v>
      </c>
      <c r="G33" s="1563">
        <v>513523</v>
      </c>
      <c r="H33" s="1569"/>
    </row>
    <row r="34" spans="1:25" ht="10.5" customHeight="1">
      <c r="A34" s="1551"/>
      <c r="B34" s="1570"/>
      <c r="C34" s="1570"/>
      <c r="D34" s="1571"/>
      <c r="E34" s="1570"/>
      <c r="F34" s="1570"/>
      <c r="G34" s="1570"/>
      <c r="H34" s="1572"/>
    </row>
    <row r="35" spans="1:25" s="1573" customFormat="1" ht="15" customHeight="1">
      <c r="D35" s="1574"/>
      <c r="H35" s="1575" t="s">
        <v>32</v>
      </c>
    </row>
    <row r="36" spans="1:25" s="1573" customFormat="1" ht="14.25">
      <c r="D36" s="1574"/>
      <c r="F36" s="1576"/>
      <c r="G36" s="1577"/>
      <c r="H36" s="1575" t="s">
        <v>1186</v>
      </c>
      <c r="L36" s="1578"/>
      <c r="M36" s="1578"/>
      <c r="N36" s="1578"/>
      <c r="O36" s="1578"/>
      <c r="P36" s="1578"/>
      <c r="Q36" s="1578"/>
      <c r="R36" s="1578"/>
      <c r="S36" s="1578"/>
      <c r="T36" s="1578"/>
      <c r="U36" s="1578"/>
      <c r="V36" s="1578"/>
      <c r="W36" s="1578"/>
      <c r="X36" s="1578"/>
      <c r="Y36" s="1578"/>
    </row>
    <row r="37" spans="1:25" s="1573" customFormat="1" ht="14.25">
      <c r="D37" s="1574"/>
      <c r="F37" s="1576"/>
      <c r="G37" s="1577"/>
      <c r="H37" s="1579" t="s">
        <v>33</v>
      </c>
      <c r="L37" s="1578"/>
      <c r="M37" s="1578"/>
      <c r="N37" s="1578"/>
      <c r="O37" s="1578"/>
      <c r="P37" s="1578"/>
      <c r="Q37" s="1578"/>
      <c r="R37" s="1578"/>
      <c r="S37" s="1578"/>
      <c r="T37" s="1578"/>
      <c r="U37" s="1578"/>
      <c r="V37" s="1578"/>
      <c r="W37" s="1578"/>
      <c r="X37" s="1578"/>
      <c r="Y37" s="1578"/>
    </row>
    <row r="38" spans="1:25" s="1581" customFormat="1" ht="14.25">
      <c r="A38" s="1580"/>
      <c r="D38" s="1582"/>
      <c r="H38" s="1579" t="s">
        <v>1187</v>
      </c>
    </row>
    <row r="39" spans="1:25" ht="13.5" customHeight="1">
      <c r="A39" s="1583"/>
      <c r="B39" s="1540"/>
      <c r="C39" s="1540"/>
      <c r="D39" s="1584"/>
      <c r="E39" s="1585"/>
      <c r="F39" s="1585"/>
      <c r="G39" s="1585"/>
    </row>
    <row r="40" spans="1:25">
      <c r="H40" s="1540"/>
    </row>
    <row r="41" spans="1:25" ht="12" customHeight="1"/>
    <row r="79" spans="2:2">
      <c r="B79" s="1527" t="s">
        <v>810</v>
      </c>
    </row>
  </sheetData>
  <printOptions horizontalCentered="1" gridLinesSet="0"/>
  <pageMargins left="0.39370078740157483" right="0.39370078740157483" top="0.55118110236220474" bottom="0.51181102362204722" header="0.11811023622047245" footer="0.39370078740157483"/>
  <pageSetup paperSize="9" scale="80" orientation="portrait" r:id="rId1"/>
  <headerFooter scaleWithDoc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39">
    <tabColor rgb="FF92D050"/>
  </sheetPr>
  <dimension ref="A1:W76"/>
  <sheetViews>
    <sheetView zoomScaleNormal="100" zoomScaleSheetLayoutView="90" workbookViewId="0">
      <selection activeCell="I17" activeCellId="1" sqref="E17 I17"/>
    </sheetView>
  </sheetViews>
  <sheetFormatPr defaultColWidth="12.5703125" defaultRowHeight="17.25"/>
  <cols>
    <col min="1" max="1" width="1.85546875" style="647" customWidth="1"/>
    <col min="2" max="2" width="12.42578125" style="647" customWidth="1"/>
    <col min="3" max="3" width="21.7109375" style="647" customWidth="1"/>
    <col min="4" max="4" width="10" style="648" customWidth="1"/>
    <col min="5" max="5" width="9.85546875" style="647" customWidth="1"/>
    <col min="6" max="6" width="11" style="647" customWidth="1"/>
    <col min="7" max="7" width="12.5703125" style="647"/>
    <col min="8" max="8" width="1.85546875" style="647" customWidth="1"/>
    <col min="9" max="9" width="9.85546875" style="647" customWidth="1"/>
    <col min="10" max="10" width="11" style="647" customWidth="1"/>
    <col min="11" max="11" width="12.5703125" style="647"/>
    <col min="12" max="12" width="1.85546875" style="647" customWidth="1"/>
    <col min="13" max="16384" width="12.5703125" style="647"/>
  </cols>
  <sheetData>
    <row r="1" spans="1:12" ht="8.1" customHeight="1"/>
    <row r="2" spans="1:12" ht="8.1" customHeight="1"/>
    <row r="3" spans="1:12" s="32" customFormat="1" ht="16.5" customHeight="1">
      <c r="B3" s="878" t="s">
        <v>599</v>
      </c>
      <c r="C3" s="844" t="s">
        <v>415</v>
      </c>
      <c r="D3" s="941"/>
      <c r="E3" s="53"/>
      <c r="I3" s="53"/>
    </row>
    <row r="4" spans="1:12" s="32" customFormat="1" ht="16.5" customHeight="1">
      <c r="B4" s="878"/>
      <c r="C4" s="844" t="s">
        <v>1285</v>
      </c>
      <c r="D4" s="941"/>
      <c r="E4" s="53"/>
      <c r="I4" s="53"/>
    </row>
    <row r="5" spans="1:12" s="32" customFormat="1" ht="16.5" customHeight="1">
      <c r="B5" s="877" t="s">
        <v>600</v>
      </c>
      <c r="C5" s="851" t="s">
        <v>417</v>
      </c>
      <c r="D5" s="942"/>
      <c r="E5" s="53"/>
      <c r="I5" s="53"/>
    </row>
    <row r="6" spans="1:12" s="32" customFormat="1" ht="16.5" customHeight="1">
      <c r="B6" s="877"/>
      <c r="C6" s="851" t="s">
        <v>1285</v>
      </c>
      <c r="D6" s="942"/>
      <c r="E6" s="53"/>
      <c r="I6" s="53"/>
    </row>
    <row r="7" spans="1:12" s="32" customFormat="1" ht="7.5" customHeight="1">
      <c r="D7" s="960"/>
      <c r="E7" s="53"/>
      <c r="I7" s="53"/>
    </row>
    <row r="8" spans="1:12" s="32" customFormat="1" ht="4.5" customHeight="1">
      <c r="A8" s="881"/>
      <c r="B8" s="881"/>
      <c r="C8" s="881"/>
      <c r="D8" s="882"/>
      <c r="E8" s="883"/>
      <c r="F8" s="881"/>
      <c r="G8" s="881"/>
      <c r="H8" s="881"/>
      <c r="I8" s="884"/>
      <c r="J8" s="881"/>
      <c r="K8" s="881"/>
      <c r="L8" s="881"/>
    </row>
    <row r="9" spans="1:12" s="32" customFormat="1" ht="16.5">
      <c r="A9" s="40"/>
      <c r="B9" s="886" t="s">
        <v>418</v>
      </c>
      <c r="C9" s="33"/>
      <c r="D9" s="944" t="s">
        <v>419</v>
      </c>
      <c r="E9" s="1921" t="s">
        <v>420</v>
      </c>
      <c r="F9" s="1921"/>
      <c r="G9" s="1921"/>
      <c r="H9" s="45"/>
      <c r="I9" s="1921" t="s">
        <v>421</v>
      </c>
      <c r="J9" s="1921"/>
      <c r="K9" s="1921"/>
      <c r="L9" s="40"/>
    </row>
    <row r="10" spans="1:12" s="32" customFormat="1" ht="16.5">
      <c r="A10" s="40"/>
      <c r="B10" s="47" t="s">
        <v>422</v>
      </c>
      <c r="C10" s="33"/>
      <c r="D10" s="945" t="s">
        <v>423</v>
      </c>
      <c r="E10" s="1922" t="s">
        <v>424</v>
      </c>
      <c r="F10" s="1922"/>
      <c r="G10" s="1922"/>
      <c r="H10" s="946"/>
      <c r="I10" s="1922" t="s">
        <v>377</v>
      </c>
      <c r="J10" s="1922"/>
      <c r="K10" s="1922"/>
      <c r="L10" s="40"/>
    </row>
    <row r="11" spans="1:12" s="32" customFormat="1" ht="18">
      <c r="A11" s="40"/>
      <c r="B11" s="33"/>
      <c r="C11" s="33"/>
      <c r="D11" s="894"/>
      <c r="E11" s="895" t="s">
        <v>4</v>
      </c>
      <c r="F11" s="895" t="s">
        <v>37</v>
      </c>
      <c r="G11" s="895" t="s">
        <v>38</v>
      </c>
      <c r="H11" s="896"/>
      <c r="I11" s="895" t="s">
        <v>4</v>
      </c>
      <c r="J11" s="895" t="s">
        <v>37</v>
      </c>
      <c r="K11" s="895" t="s">
        <v>38</v>
      </c>
      <c r="L11" s="961"/>
    </row>
    <row r="12" spans="1:12" s="32" customFormat="1" ht="15" customHeight="1">
      <c r="A12" s="40"/>
      <c r="B12" s="33"/>
      <c r="C12" s="33"/>
      <c r="D12" s="894"/>
      <c r="E12" s="898" t="s">
        <v>9</v>
      </c>
      <c r="F12" s="898" t="s">
        <v>39</v>
      </c>
      <c r="G12" s="898" t="s">
        <v>40</v>
      </c>
      <c r="H12" s="898"/>
      <c r="I12" s="898" t="s">
        <v>9</v>
      </c>
      <c r="J12" s="898" t="s">
        <v>39</v>
      </c>
      <c r="K12" s="898" t="s">
        <v>40</v>
      </c>
      <c r="L12" s="962"/>
    </row>
    <row r="13" spans="1:12" s="32" customFormat="1" ht="5.25" customHeight="1">
      <c r="A13" s="900"/>
      <c r="B13" s="900"/>
      <c r="C13" s="900"/>
      <c r="D13" s="901"/>
      <c r="E13" s="902"/>
      <c r="F13" s="903"/>
      <c r="G13" s="903"/>
      <c r="H13" s="903"/>
      <c r="I13" s="902"/>
      <c r="J13" s="903"/>
      <c r="K13" s="903"/>
      <c r="L13" s="949"/>
    </row>
    <row r="14" spans="1:12" s="32" customFormat="1" ht="6.95" customHeight="1">
      <c r="A14" s="40"/>
      <c r="B14" s="40"/>
      <c r="C14" s="40"/>
      <c r="D14" s="963"/>
      <c r="E14" s="905"/>
      <c r="F14" s="899"/>
      <c r="G14" s="899"/>
      <c r="H14" s="899"/>
      <c r="I14" s="905"/>
      <c r="J14" s="899"/>
      <c r="K14" s="899"/>
      <c r="L14" s="962"/>
    </row>
    <row r="15" spans="1:12" s="32" customFormat="1" ht="15" customHeight="1">
      <c r="A15" s="40"/>
      <c r="B15" s="886" t="s">
        <v>52</v>
      </c>
      <c r="C15" s="33"/>
      <c r="D15" s="209">
        <v>2021</v>
      </c>
      <c r="E15" s="928">
        <f>SUM(E20,E24,E29,E33,E38,E43,E48,E57,E62,E68,'6.24 (samb)'!E16,'6.24 (samb)'!E20,'6.24 (samb)'!E25,'6.24 (samb)'!E29,'6.24 (samb)'!E33,'6.24 (samb)'!E37,'6.24 (samb)'!E42,'6.24 (samb)'!E46,'6.24 (samb)'!E50,'6.24 (samb)'!E54,'6.24 (samb)'!E59,'6.24 (samb)'!E64,'6.24 (samb)'!E68,'6.24 (samb)'!E73,'6.24 (samb)'!E77,'6.24 (samb)'!E81,'6.24'!E52)</f>
        <v>2470</v>
      </c>
      <c r="F15" s="928">
        <f>SUM(F20,F24,F29,F33,F38,F43,F48,F57,F62,F68,'6.24 (samb)'!F16,'6.24 (samb)'!F20,'6.24 (samb)'!F25,'6.24 (samb)'!F29,'6.24 (samb)'!F33,'6.24 (samb)'!F37,'6.24 (samb)'!F42,'6.24 (samb)'!F46,'6.24 (samb)'!F50,'6.24 (samb)'!F54,'6.24 (samb)'!F59,'6.24 (samb)'!F64,'6.24 (samb)'!F68,'6.24 (samb)'!F73,'6.24 (samb)'!F77,'6.24 (samb)'!F81,'6.24'!F52)</f>
        <v>1302</v>
      </c>
      <c r="G15" s="928">
        <f>SUM(G20,G24,G29,G33,G38,G43,G48,G57,G62,G68,'6.24 (samb)'!G16,'6.24 (samb)'!G20,'6.24 (samb)'!G25,'6.24 (samb)'!G29,'6.24 (samb)'!G33,'6.24 (samb)'!G37,'6.24 (samb)'!G42,'6.24 (samb)'!G46,'6.24 (samb)'!G50,'6.24 (samb)'!G54,'6.24 (samb)'!G59,'6.24 (samb)'!G64,'6.24 (samb)'!G68,'6.24 (samb)'!G73,'6.24 (samb)'!G77,'6.24 (samb)'!G81,'6.24'!G52)</f>
        <v>1168</v>
      </c>
      <c r="H15" s="928"/>
      <c r="I15" s="928">
        <f>SUM(I20,I24,I29,I33,I38,I43,I48,I57,I62,I68,'6.24 (samb)'!I16,'6.24 (samb)'!I20,'6.24 (samb)'!I25,'6.24 (samb)'!I29,'6.24 (samb)'!I33,'6.24 (samb)'!I37,'6.24 (samb)'!I42,'6.24 (samb)'!I46,'6.24 (samb)'!I50,'6.24 (samb)'!I54,'6.24 (samb)'!I59,'6.24 (samb)'!I64,'6.24 (samb)'!I68,'6.24 (samb)'!I73,'6.24 (samb)'!I77,'6.24 (samb)'!I81,'6.24'!I52)</f>
        <v>22181</v>
      </c>
      <c r="J15" s="928">
        <f>SUM(J20,J24,J29,J33,J38,J43,J48,J57,J62,J68,'6.24 (samb)'!J16,'6.24 (samb)'!J20,'6.24 (samb)'!J25,'6.24 (samb)'!J29,'6.24 (samb)'!J33,'6.24 (samb)'!J37,'6.24 (samb)'!J42,'6.24 (samb)'!J46,'6.24 (samb)'!J50,'6.24 (samb)'!J54,'6.24 (samb)'!J59,'6.24 (samb)'!J64,'6.24 (samb)'!J68,'6.24 (samb)'!J73,'6.24 (samb)'!J77,'6.24 (samb)'!J81,'6.24'!J52)</f>
        <v>6387</v>
      </c>
      <c r="K15" s="928">
        <f>SUM(K20,K24,K29,K33,K38,K43,K48,K57,K62,K68,'6.24 (samb)'!K16,'6.24 (samb)'!K20,'6.24 (samb)'!K25,'6.24 (samb)'!K29,'6.24 (samb)'!K33,'6.24 (samb)'!K37,'6.24 (samb)'!K42,'6.24 (samb)'!K46,'6.24 (samb)'!K50,'6.24 (samb)'!K54,'6.24 (samb)'!K59,'6.24 (samb)'!K64,'6.24 (samb)'!K68,'6.24 (samb)'!K73,'6.24 (samb)'!K77,'6.24 (samb)'!K81,'6.24'!K52)</f>
        <v>15794</v>
      </c>
      <c r="L15" s="40"/>
    </row>
    <row r="16" spans="1:12" s="32" customFormat="1" ht="15" customHeight="1">
      <c r="A16" s="40"/>
      <c r="B16" s="47"/>
      <c r="C16" s="33"/>
      <c r="D16" s="209">
        <v>2022</v>
      </c>
      <c r="E16" s="928">
        <f>SUM(E21,E25,E30,E34,E39,E44,E49,E58,E63,E69,'6.24 (samb)'!E17,'6.24 (samb)'!E21,'6.24 (samb)'!E26,'6.24 (samb)'!E30,'6.24 (samb)'!E34,'6.24 (samb)'!E38,'6.24 (samb)'!E43,'6.24 (samb)'!E47,'6.24 (samb)'!E51,'6.24 (samb)'!E55,'6.24 (samb)'!E60,'6.24 (samb)'!E65,'6.24 (samb)'!E69,'6.24 (samb)'!E74,'6.24 (samb)'!E78,'6.24 (samb)'!E82,'6.24'!E53)</f>
        <v>2482</v>
      </c>
      <c r="F16" s="928">
        <f>SUM(F21,F25,F30,F34,F39,F44,F49,F58,F63,F69,'6.24 (samb)'!F17,'6.24 (samb)'!F21,'6.24 (samb)'!F26,'6.24 (samb)'!F30,'6.24 (samb)'!F34,'6.24 (samb)'!F38,'6.24 (samb)'!F43,'6.24 (samb)'!F47,'6.24 (samb)'!F51,'6.24 (samb)'!F55,'6.24 (samb)'!F60,'6.24 (samb)'!F65,'6.24 (samb)'!F69,'6.24 (samb)'!F74,'6.24 (samb)'!F78,'6.24 (samb)'!F82,'6.24'!F53)</f>
        <v>1275</v>
      </c>
      <c r="G16" s="928">
        <f>SUM(G21,G25,G30,G34,G39,G44,G49,G58,G63,G69,'6.24 (samb)'!G17,'6.24 (samb)'!G21,'6.24 (samb)'!G26,'6.24 (samb)'!G30,'6.24 (samb)'!G34,'6.24 (samb)'!G38,'6.24 (samb)'!G43,'6.24 (samb)'!G47,'6.24 (samb)'!G51,'6.24 (samb)'!G55,'6.24 (samb)'!G60,'6.24 (samb)'!G65,'6.24 (samb)'!G69,'6.24 (samb)'!G74,'6.24 (samb)'!G78,'6.24 (samb)'!G82,'6.24'!G53)</f>
        <v>1207</v>
      </c>
      <c r="H16" s="928"/>
      <c r="I16" s="928">
        <f>SUM(I21,I25,I30,I34,I39,I44,I49,I58,I63,I69,'6.24 (samb)'!I17,'6.24 (samb)'!I21,'6.24 (samb)'!I26,'6.24 (samb)'!I30,'6.24 (samb)'!I34,'6.24 (samb)'!I38,'6.24 (samb)'!I43,'6.24 (samb)'!I47,'6.24 (samb)'!I51,'6.24 (samb)'!I55,'6.24 (samb)'!I60,'6.24 (samb)'!I65,'6.24 (samb)'!I69,'6.24 (samb)'!I74,'6.24 (samb)'!I78,'6.24 (samb)'!I82,'6.24'!I53)</f>
        <v>24881</v>
      </c>
      <c r="J16" s="928">
        <f>SUM(J21,J25,J30,J34,J39,J44,J49,J58,J63,J69,'6.24 (samb)'!J17,'6.24 (samb)'!J21,'6.24 (samb)'!J26,'6.24 (samb)'!J30,'6.24 (samb)'!J34,'6.24 (samb)'!J38,'6.24 (samb)'!J43,'6.24 (samb)'!J47,'6.24 (samb)'!J51,'6.24 (samb)'!J55,'6.24 (samb)'!J60,'6.24 (samb)'!J65,'6.24 (samb)'!J69,'6.24 (samb)'!J74,'6.24 (samb)'!J78,'6.24 (samb)'!J82,'6.24'!J53)</f>
        <v>6519</v>
      </c>
      <c r="K16" s="928">
        <f>SUM(K21,K25,K30,K34,K39,K44,K49,K58,K63,K69,'6.24 (samb)'!K17,'6.24 (samb)'!K21,'6.24 (samb)'!K26,'6.24 (samb)'!K30,'6.24 (samb)'!K34,'6.24 (samb)'!K38,'6.24 (samb)'!K43,'6.24 (samb)'!K47,'6.24 (samb)'!K51,'6.24 (samb)'!K55,'6.24 (samb)'!K60,'6.24 (samb)'!K65,'6.24 (samb)'!K69,'6.24 (samb)'!K74,'6.24 (samb)'!K78,'6.24 (samb)'!K82,'6.24'!K53)</f>
        <v>18362</v>
      </c>
      <c r="L16" s="943"/>
    </row>
    <row r="17" spans="1:18" s="32" customFormat="1" ht="15" customHeight="1">
      <c r="A17" s="40"/>
      <c r="B17" s="47"/>
      <c r="C17" s="33"/>
      <c r="D17" s="209">
        <v>2023</v>
      </c>
      <c r="E17" s="928">
        <f>SUM(E22,E26,E31,E35,E40,E45,E50,E59,E64,E70,'6.24 (samb)'!E18,'6.24 (samb)'!E22,'6.24 (samb)'!E27,'6.24 (samb)'!E31,'6.24 (samb)'!E35,'6.24 (samb)'!E39,'6.24 (samb)'!E44,'6.24 (samb)'!E48,'6.24 (samb)'!E52,'6.24 (samb)'!E56,'6.24 (samb)'!E61,'6.24 (samb)'!E66,'6.24 (samb)'!E70,'6.24 (samb)'!E75,'6.24 (samb)'!E79,'6.24 (samb)'!E83,'6.24'!E54)</f>
        <v>2474</v>
      </c>
      <c r="F17" s="928">
        <f>SUM(F22,F26,F31,F35,F40,F45,F50,F59,F64,F70,'6.24 (samb)'!F18,'6.24 (samb)'!F22,'6.24 (samb)'!F27,'6.24 (samb)'!F31,'6.24 (samb)'!F35,'6.24 (samb)'!F39,'6.24 (samb)'!F44,'6.24 (samb)'!F48,'6.24 (samb)'!F52,'6.24 (samb)'!F56,'6.24 (samb)'!F61,'6.24 (samb)'!F66,'6.24 (samb)'!F70,'6.24 (samb)'!F75,'6.24 (samb)'!F79,'6.24 (samb)'!F83,'6.24'!F54)</f>
        <v>1248</v>
      </c>
      <c r="G17" s="928">
        <f>SUM(G22,G26,G31,G35,G40,G45,G50,G59,G64,G70,'6.24 (samb)'!G18,'6.24 (samb)'!G22,'6.24 (samb)'!G27,'6.24 (samb)'!G31,'6.24 (samb)'!G35,'6.24 (samb)'!G39,'6.24 (samb)'!G44,'6.24 (samb)'!G48,'6.24 (samb)'!G52,'6.24 (samb)'!G56,'6.24 (samb)'!G61,'6.24 (samb)'!G66,'6.24 (samb)'!G70,'6.24 (samb)'!G75,'6.24 (samb)'!G79,'6.24 (samb)'!G83,'6.24'!G54)</f>
        <v>1226</v>
      </c>
      <c r="H17" s="928"/>
      <c r="I17" s="928">
        <f>SUM(I22,I26,I31,I35,I40,I45,I50,I59,I64,I70,'6.24 (samb)'!I18,'6.24 (samb)'!I22,'6.24 (samb)'!I27,'6.24 (samb)'!I31,'6.24 (samb)'!I35,'6.24 (samb)'!I39,'6.24 (samb)'!I44,'6.24 (samb)'!I48,'6.24 (samb)'!I52,'6.24 (samb)'!I56,'6.24 (samb)'!I61,'6.24 (samb)'!I66,'6.24 (samb)'!I70,'6.24 (samb)'!I75,'6.24 (samb)'!I79,'6.24 (samb)'!I83,'6.24'!I54)</f>
        <v>23591</v>
      </c>
      <c r="J17" s="928">
        <f>SUM(J22,J26,J31,J35,J40,J45,J50,J59,J64,J70,'6.24 (samb)'!J18,'6.24 (samb)'!J22,'6.24 (samb)'!J27,'6.24 (samb)'!J31,'6.24 (samb)'!J35,'6.24 (samb)'!J39,'6.24 (samb)'!J44,'6.24 (samb)'!J48,'6.24 (samb)'!J52,'6.24 (samb)'!J56,'6.24 (samb)'!J61,'6.24 (samb)'!J66,'6.24 (samb)'!J70,'6.24 (samb)'!J75,'6.24 (samb)'!J79,'6.24 (samb)'!J83,'6.24'!J54)</f>
        <v>6356</v>
      </c>
      <c r="K17" s="928">
        <f>SUM(K22,K26,K31,K35,K40,K45,K50,K59,K64,K70,'6.24 (samb)'!K18,'6.24 (samb)'!K22,'6.24 (samb)'!K27,'6.24 (samb)'!K31,'6.24 (samb)'!K35,'6.24 (samb)'!K39,'6.24 (samb)'!K44,'6.24 (samb)'!K48,'6.24 (samb)'!K52,'6.24 (samb)'!K56,'6.24 (samb)'!K61,'6.24 (samb)'!K66,'6.24 (samb)'!K70,'6.24 (samb)'!K75,'6.24 (samb)'!K79,'6.24 (samb)'!K83,'6.24'!K54)</f>
        <v>17235</v>
      </c>
      <c r="L17" s="943"/>
    </row>
    <row r="18" spans="1:18" s="32" customFormat="1" ht="6.95" customHeight="1">
      <c r="A18" s="40"/>
      <c r="B18" s="47"/>
      <c r="C18" s="33"/>
      <c r="D18" s="214"/>
      <c r="E18" s="36"/>
      <c r="F18" s="36"/>
      <c r="G18" s="36"/>
      <c r="H18" s="36"/>
      <c r="I18" s="36"/>
      <c r="J18" s="36"/>
      <c r="K18" s="36"/>
      <c r="L18" s="943"/>
    </row>
    <row r="19" spans="1:18" s="32" customFormat="1" ht="15" customHeight="1">
      <c r="A19" s="40"/>
      <c r="B19" s="10" t="s">
        <v>15</v>
      </c>
      <c r="C19" s="33"/>
      <c r="D19" s="214"/>
      <c r="E19" s="36"/>
      <c r="F19" s="36"/>
      <c r="G19" s="36"/>
      <c r="H19" s="36"/>
      <c r="I19" s="36"/>
      <c r="J19" s="36"/>
      <c r="K19" s="36"/>
      <c r="L19" s="943"/>
    </row>
    <row r="20" spans="1:18" s="32" customFormat="1" ht="15" customHeight="1">
      <c r="A20" s="40"/>
      <c r="B20" s="35" t="s">
        <v>425</v>
      </c>
      <c r="C20" s="33"/>
      <c r="D20" s="214">
        <v>2021</v>
      </c>
      <c r="E20" s="36">
        <f t="shared" ref="E20:E21" si="0">SUM(F20:G20)</f>
        <v>67</v>
      </c>
      <c r="F20" s="36">
        <v>33</v>
      </c>
      <c r="G20" s="36">
        <v>34</v>
      </c>
      <c r="H20" s="36"/>
      <c r="I20" s="36">
        <f t="shared" ref="I20:I21" si="1">SUM(J20:K20)</f>
        <v>537</v>
      </c>
      <c r="J20" s="36">
        <v>127</v>
      </c>
      <c r="K20" s="36">
        <v>410</v>
      </c>
      <c r="L20" s="943"/>
      <c r="Q20" s="925"/>
      <c r="R20" s="925"/>
    </row>
    <row r="21" spans="1:18" s="32" customFormat="1" ht="15" customHeight="1">
      <c r="A21" s="40"/>
      <c r="B21" s="38" t="s">
        <v>426</v>
      </c>
      <c r="C21" s="33"/>
      <c r="D21" s="214">
        <v>2022</v>
      </c>
      <c r="E21" s="36">
        <f t="shared" si="0"/>
        <v>67</v>
      </c>
      <c r="F21" s="36">
        <v>32</v>
      </c>
      <c r="G21" s="36">
        <v>35</v>
      </c>
      <c r="H21" s="36"/>
      <c r="I21" s="36">
        <f t="shared" si="1"/>
        <v>770</v>
      </c>
      <c r="J21" s="36">
        <v>143</v>
      </c>
      <c r="K21" s="36">
        <v>627</v>
      </c>
      <c r="L21" s="943"/>
      <c r="Q21" s="925"/>
      <c r="R21" s="925"/>
    </row>
    <row r="22" spans="1:18" s="32" customFormat="1" ht="15" customHeight="1">
      <c r="A22" s="40"/>
      <c r="B22" s="38"/>
      <c r="C22" s="33"/>
      <c r="D22" s="214">
        <v>2023</v>
      </c>
      <c r="E22" s="950">
        <f>SUM(F22:G22)</f>
        <v>68</v>
      </c>
      <c r="F22" s="36">
        <v>35</v>
      </c>
      <c r="G22" s="36">
        <v>33</v>
      </c>
      <c r="H22" s="36"/>
      <c r="I22" s="950">
        <f>SUM(J22:K22)</f>
        <v>877</v>
      </c>
      <c r="J22" s="36">
        <v>206</v>
      </c>
      <c r="K22" s="36">
        <v>671</v>
      </c>
      <c r="L22" s="943"/>
      <c r="Q22" s="925"/>
      <c r="R22" s="925"/>
    </row>
    <row r="23" spans="1:18" s="32" customFormat="1" ht="6.95" customHeight="1">
      <c r="A23" s="40"/>
      <c r="B23" s="38"/>
      <c r="C23" s="33"/>
      <c r="D23" s="214"/>
      <c r="E23" s="36"/>
      <c r="F23" s="36"/>
      <c r="G23" s="36"/>
      <c r="H23" s="36"/>
      <c r="I23" s="36"/>
      <c r="J23" s="36"/>
      <c r="K23" s="36"/>
      <c r="L23" s="943"/>
      <c r="Q23" s="925"/>
      <c r="R23" s="925"/>
    </row>
    <row r="24" spans="1:18" s="32" customFormat="1" ht="15" customHeight="1">
      <c r="A24" s="40"/>
      <c r="B24" s="35" t="s">
        <v>427</v>
      </c>
      <c r="C24" s="33"/>
      <c r="D24" s="214">
        <v>2021</v>
      </c>
      <c r="E24" s="36">
        <f t="shared" ref="E24:E25" si="2">SUM(F24:G24)</f>
        <v>111</v>
      </c>
      <c r="F24" s="36">
        <v>51</v>
      </c>
      <c r="G24" s="36">
        <v>60</v>
      </c>
      <c r="H24" s="36"/>
      <c r="I24" s="36">
        <f t="shared" ref="I24:I25" si="3">SUM(J24:K24)</f>
        <v>1218</v>
      </c>
      <c r="J24" s="36">
        <v>354</v>
      </c>
      <c r="K24" s="36">
        <v>864</v>
      </c>
      <c r="L24" s="943"/>
      <c r="Q24" s="925"/>
      <c r="R24" s="925"/>
    </row>
    <row r="25" spans="1:18" s="32" customFormat="1" ht="15" customHeight="1">
      <c r="A25" s="40"/>
      <c r="B25" s="38" t="s">
        <v>428</v>
      </c>
      <c r="C25" s="33"/>
      <c r="D25" s="214">
        <v>2022</v>
      </c>
      <c r="E25" s="36">
        <f t="shared" si="2"/>
        <v>114</v>
      </c>
      <c r="F25" s="36">
        <v>51</v>
      </c>
      <c r="G25" s="36">
        <v>63</v>
      </c>
      <c r="H25" s="36"/>
      <c r="I25" s="36">
        <f t="shared" si="3"/>
        <v>1232</v>
      </c>
      <c r="J25" s="36">
        <v>367</v>
      </c>
      <c r="K25" s="36">
        <v>865</v>
      </c>
      <c r="L25" s="943"/>
      <c r="Q25" s="925"/>
      <c r="R25" s="925"/>
    </row>
    <row r="26" spans="1:18" s="32" customFormat="1" ht="15" customHeight="1">
      <c r="A26" s="40"/>
      <c r="B26" s="38"/>
      <c r="C26" s="33"/>
      <c r="D26" s="214">
        <v>2023</v>
      </c>
      <c r="E26" s="950">
        <f>SUM(F26:G26)</f>
        <v>113</v>
      </c>
      <c r="F26" s="36">
        <v>46</v>
      </c>
      <c r="G26" s="36">
        <v>67</v>
      </c>
      <c r="H26" s="36"/>
      <c r="I26" s="950">
        <f>SUM(J26:K26)</f>
        <v>1101</v>
      </c>
      <c r="J26" s="36">
        <v>322</v>
      </c>
      <c r="K26" s="36">
        <v>779</v>
      </c>
      <c r="L26" s="943"/>
      <c r="Q26" s="925"/>
      <c r="R26" s="925"/>
    </row>
    <row r="27" spans="1:18" s="32" customFormat="1" ht="6.95" customHeight="1">
      <c r="A27" s="40"/>
      <c r="B27" s="38"/>
      <c r="C27" s="33"/>
      <c r="D27" s="214"/>
      <c r="E27" s="36"/>
      <c r="F27" s="36"/>
      <c r="G27" s="36"/>
      <c r="H27" s="36"/>
      <c r="I27" s="36"/>
      <c r="J27" s="36"/>
      <c r="K27" s="36"/>
      <c r="L27" s="943"/>
      <c r="Q27" s="925"/>
      <c r="R27" s="925"/>
    </row>
    <row r="28" spans="1:18" s="32" customFormat="1" ht="15" customHeight="1">
      <c r="A28" s="40"/>
      <c r="B28" s="10" t="s">
        <v>16</v>
      </c>
      <c r="C28" s="33"/>
      <c r="D28" s="214"/>
      <c r="E28" s="36"/>
      <c r="F28" s="36"/>
      <c r="G28" s="36"/>
      <c r="H28" s="36"/>
      <c r="I28" s="36"/>
      <c r="J28" s="36"/>
      <c r="K28" s="36"/>
      <c r="L28" s="943"/>
      <c r="Q28" s="925"/>
      <c r="R28" s="925"/>
    </row>
    <row r="29" spans="1:18" s="32" customFormat="1" ht="15" customHeight="1">
      <c r="A29" s="40"/>
      <c r="B29" s="35" t="s">
        <v>429</v>
      </c>
      <c r="C29" s="33"/>
      <c r="D29" s="214">
        <v>2021</v>
      </c>
      <c r="E29" s="36">
        <f t="shared" ref="E29:E30" si="4">SUM(F29:G29)</f>
        <v>154</v>
      </c>
      <c r="F29" s="36">
        <v>89</v>
      </c>
      <c r="G29" s="36">
        <v>65</v>
      </c>
      <c r="H29" s="36"/>
      <c r="I29" s="36">
        <f t="shared" ref="I29:I30" si="5">SUM(J29:K29)</f>
        <v>1366</v>
      </c>
      <c r="J29" s="36">
        <v>444</v>
      </c>
      <c r="K29" s="36">
        <v>922</v>
      </c>
      <c r="L29" s="943"/>
      <c r="Q29" s="925"/>
      <c r="R29" s="925"/>
    </row>
    <row r="30" spans="1:18" s="32" customFormat="1" ht="15" customHeight="1">
      <c r="A30" s="40"/>
      <c r="B30" s="38" t="s">
        <v>430</v>
      </c>
      <c r="C30" s="33"/>
      <c r="D30" s="214">
        <v>2022</v>
      </c>
      <c r="E30" s="36">
        <f t="shared" si="4"/>
        <v>151</v>
      </c>
      <c r="F30" s="36">
        <v>85</v>
      </c>
      <c r="G30" s="36">
        <v>66</v>
      </c>
      <c r="H30" s="36"/>
      <c r="I30" s="36">
        <f t="shared" si="5"/>
        <v>1543</v>
      </c>
      <c r="J30" s="36">
        <v>498</v>
      </c>
      <c r="K30" s="36">
        <v>1045</v>
      </c>
      <c r="L30" s="943"/>
      <c r="Q30" s="925"/>
      <c r="R30" s="925"/>
    </row>
    <row r="31" spans="1:18" s="32" customFormat="1" ht="15" customHeight="1">
      <c r="A31" s="40"/>
      <c r="B31" s="38"/>
      <c r="C31" s="33"/>
      <c r="D31" s="214">
        <v>2023</v>
      </c>
      <c r="E31" s="950">
        <f>SUM(F31:G31)</f>
        <v>132</v>
      </c>
      <c r="F31" s="36">
        <v>76</v>
      </c>
      <c r="G31" s="36">
        <v>56</v>
      </c>
      <c r="H31" s="36"/>
      <c r="I31" s="950">
        <f>SUM(J31:K31)</f>
        <v>1337</v>
      </c>
      <c r="J31" s="36">
        <v>454</v>
      </c>
      <c r="K31" s="36">
        <v>883</v>
      </c>
      <c r="L31" s="943"/>
      <c r="Q31" s="925"/>
      <c r="R31" s="925"/>
    </row>
    <row r="32" spans="1:18" s="32" customFormat="1" ht="6.95" customHeight="1">
      <c r="A32" s="40"/>
      <c r="B32" s="38"/>
      <c r="C32" s="33"/>
      <c r="D32" s="214"/>
      <c r="E32" s="36"/>
      <c r="F32" s="36"/>
      <c r="G32" s="36"/>
      <c r="H32" s="36"/>
      <c r="I32" s="36"/>
      <c r="J32" s="36"/>
      <c r="K32" s="36"/>
      <c r="L32" s="943"/>
      <c r="Q32" s="925"/>
      <c r="R32" s="925"/>
    </row>
    <row r="33" spans="1:23" s="32" customFormat="1" ht="15" customHeight="1">
      <c r="A33" s="40"/>
      <c r="B33" s="35" t="s">
        <v>431</v>
      </c>
      <c r="C33" s="33"/>
      <c r="D33" s="214">
        <v>2021</v>
      </c>
      <c r="E33" s="36">
        <f t="shared" ref="E33:E34" si="6">SUM(F33:G33)</f>
        <v>82</v>
      </c>
      <c r="F33" s="36">
        <v>41</v>
      </c>
      <c r="G33" s="36">
        <v>41</v>
      </c>
      <c r="H33" s="36"/>
      <c r="I33" s="36">
        <f t="shared" ref="I33:I34" si="7">SUM(J33:K33)</f>
        <v>341</v>
      </c>
      <c r="J33" s="36">
        <v>97</v>
      </c>
      <c r="K33" s="36">
        <v>244</v>
      </c>
      <c r="L33" s="943"/>
      <c r="Q33" s="925"/>
      <c r="R33" s="925"/>
    </row>
    <row r="34" spans="1:23" s="32" customFormat="1" ht="15" customHeight="1">
      <c r="A34" s="40"/>
      <c r="B34" s="38" t="s">
        <v>432</v>
      </c>
      <c r="C34" s="33"/>
      <c r="D34" s="214">
        <v>2022</v>
      </c>
      <c r="E34" s="36">
        <f t="shared" si="6"/>
        <v>89</v>
      </c>
      <c r="F34" s="36">
        <v>45</v>
      </c>
      <c r="G34" s="36">
        <v>44</v>
      </c>
      <c r="H34" s="36"/>
      <c r="I34" s="36">
        <f t="shared" si="7"/>
        <v>839</v>
      </c>
      <c r="J34" s="36">
        <v>189</v>
      </c>
      <c r="K34" s="36">
        <v>650</v>
      </c>
      <c r="L34" s="943"/>
      <c r="Q34" s="925"/>
      <c r="R34" s="925"/>
    </row>
    <row r="35" spans="1:23" s="32" customFormat="1" ht="15" customHeight="1">
      <c r="A35" s="40"/>
      <c r="B35" s="38"/>
      <c r="C35" s="33"/>
      <c r="D35" s="214">
        <v>2023</v>
      </c>
      <c r="E35" s="950">
        <f>SUM(F35:G35)</f>
        <v>108</v>
      </c>
      <c r="F35" s="36">
        <v>50</v>
      </c>
      <c r="G35" s="36">
        <v>58</v>
      </c>
      <c r="H35" s="36"/>
      <c r="I35" s="950">
        <f>SUM(J35:K35)</f>
        <v>971</v>
      </c>
      <c r="J35" s="36">
        <v>207</v>
      </c>
      <c r="K35" s="36">
        <v>764</v>
      </c>
      <c r="L35" s="943"/>
      <c r="Q35" s="925"/>
      <c r="R35" s="925"/>
    </row>
    <row r="36" spans="1:23" s="32" customFormat="1" ht="6.95" customHeight="1">
      <c r="A36" s="40"/>
      <c r="B36" s="38"/>
      <c r="C36" s="33"/>
      <c r="D36" s="214"/>
      <c r="E36" s="36"/>
      <c r="F36" s="36"/>
      <c r="G36" s="36"/>
      <c r="H36" s="36"/>
      <c r="I36" s="36"/>
      <c r="J36" s="36"/>
      <c r="K36" s="36"/>
      <c r="L36" s="943"/>
      <c r="Q36" s="925"/>
      <c r="R36" s="925"/>
    </row>
    <row r="37" spans="1:23" s="32" customFormat="1" ht="15" customHeight="1">
      <c r="A37" s="40"/>
      <c r="B37" s="10" t="s">
        <v>17</v>
      </c>
      <c r="C37" s="33"/>
      <c r="D37" s="214"/>
      <c r="E37" s="36"/>
      <c r="F37" s="36"/>
      <c r="G37" s="36"/>
      <c r="H37" s="36"/>
      <c r="I37" s="36"/>
      <c r="J37" s="36"/>
      <c r="K37" s="36"/>
      <c r="L37" s="943"/>
      <c r="Q37" s="925"/>
      <c r="R37" s="925"/>
    </row>
    <row r="38" spans="1:23" s="32" customFormat="1" ht="15" customHeight="1">
      <c r="A38" s="40"/>
      <c r="B38" s="35" t="s">
        <v>433</v>
      </c>
      <c r="C38" s="33"/>
      <c r="D38" s="214">
        <v>2021</v>
      </c>
      <c r="E38" s="36">
        <f t="shared" ref="E38:E39" si="8">SUM(F38:G38)</f>
        <v>90</v>
      </c>
      <c r="F38" s="36">
        <v>62</v>
      </c>
      <c r="G38" s="36">
        <v>28</v>
      </c>
      <c r="H38" s="36"/>
      <c r="I38" s="36">
        <f t="shared" ref="I38:I39" si="9">SUM(J38:K38)</f>
        <v>514</v>
      </c>
      <c r="J38" s="36">
        <v>166</v>
      </c>
      <c r="K38" s="36">
        <v>348</v>
      </c>
      <c r="L38" s="943"/>
      <c r="Q38" s="925"/>
      <c r="R38" s="925"/>
    </row>
    <row r="39" spans="1:23" s="32" customFormat="1" ht="15" customHeight="1">
      <c r="A39" s="40"/>
      <c r="B39" s="47" t="s">
        <v>434</v>
      </c>
      <c r="C39" s="33"/>
      <c r="D39" s="214">
        <v>2022</v>
      </c>
      <c r="E39" s="36">
        <f t="shared" si="8"/>
        <v>82</v>
      </c>
      <c r="F39" s="36">
        <v>57</v>
      </c>
      <c r="G39" s="36">
        <v>25</v>
      </c>
      <c r="H39" s="36"/>
      <c r="I39" s="36">
        <f t="shared" si="9"/>
        <v>818</v>
      </c>
      <c r="J39" s="36">
        <v>233</v>
      </c>
      <c r="K39" s="36">
        <v>585</v>
      </c>
      <c r="L39" s="943"/>
      <c r="Q39" s="925"/>
      <c r="R39" s="925"/>
    </row>
    <row r="40" spans="1:23" s="32" customFormat="1" ht="15" customHeight="1">
      <c r="A40" s="40"/>
      <c r="B40" s="47"/>
      <c r="C40" s="33"/>
      <c r="D40" s="214">
        <v>2023</v>
      </c>
      <c r="E40" s="950">
        <f>SUM(F40:G40)</f>
        <v>101</v>
      </c>
      <c r="F40" s="36">
        <v>66</v>
      </c>
      <c r="G40" s="36">
        <v>35</v>
      </c>
      <c r="H40" s="36"/>
      <c r="I40" s="950">
        <f>SUM(J40:K40)</f>
        <v>933</v>
      </c>
      <c r="J40" s="36">
        <v>257</v>
      </c>
      <c r="K40" s="36">
        <v>676</v>
      </c>
      <c r="L40" s="943"/>
      <c r="Q40" s="925"/>
      <c r="R40" s="925"/>
    </row>
    <row r="41" spans="1:23" s="32" customFormat="1" ht="6.95" customHeight="1">
      <c r="A41" s="40"/>
      <c r="B41" s="47"/>
      <c r="C41" s="33"/>
      <c r="D41" s="214"/>
      <c r="E41" s="36"/>
      <c r="F41" s="36"/>
      <c r="G41" s="36"/>
      <c r="H41" s="36"/>
      <c r="I41" s="36"/>
      <c r="J41" s="36"/>
      <c r="K41" s="36"/>
      <c r="L41" s="943"/>
      <c r="Q41" s="925"/>
      <c r="R41" s="925"/>
    </row>
    <row r="42" spans="1:23" s="32" customFormat="1" ht="15" customHeight="1">
      <c r="A42" s="40"/>
      <c r="B42" s="10" t="s">
        <v>18</v>
      </c>
      <c r="C42" s="33"/>
      <c r="D42" s="214"/>
      <c r="E42" s="36"/>
      <c r="F42" s="36"/>
      <c r="G42" s="36"/>
      <c r="H42" s="36"/>
      <c r="I42" s="36"/>
      <c r="J42" s="36"/>
      <c r="K42" s="36"/>
      <c r="L42" s="943"/>
      <c r="Q42" s="925"/>
      <c r="R42" s="925"/>
    </row>
    <row r="43" spans="1:23" s="32" customFormat="1" ht="15" customHeight="1">
      <c r="A43" s="40"/>
      <c r="B43" s="35" t="s">
        <v>435</v>
      </c>
      <c r="C43" s="33"/>
      <c r="D43" s="214">
        <v>2021</v>
      </c>
      <c r="E43" s="36">
        <f t="shared" ref="E43:E44" si="10">SUM(F43:G43)</f>
        <v>97</v>
      </c>
      <c r="F43" s="36">
        <v>44</v>
      </c>
      <c r="G43" s="36">
        <v>53</v>
      </c>
      <c r="H43" s="36"/>
      <c r="I43" s="36">
        <f t="shared" ref="I43:I44" si="11">SUM(J43:K43)</f>
        <v>762</v>
      </c>
      <c r="J43" s="36">
        <v>30</v>
      </c>
      <c r="K43" s="36">
        <v>732</v>
      </c>
      <c r="L43" s="943"/>
      <c r="Q43" s="925"/>
      <c r="R43" s="925"/>
    </row>
    <row r="44" spans="1:23" s="32" customFormat="1" ht="15" customHeight="1">
      <c r="A44" s="40"/>
      <c r="B44" s="47" t="s">
        <v>436</v>
      </c>
      <c r="C44" s="33"/>
      <c r="D44" s="214">
        <v>2022</v>
      </c>
      <c r="E44" s="36">
        <f t="shared" si="10"/>
        <v>99</v>
      </c>
      <c r="F44" s="36">
        <v>44</v>
      </c>
      <c r="G44" s="36">
        <v>55</v>
      </c>
      <c r="H44" s="36"/>
      <c r="I44" s="36">
        <f t="shared" si="11"/>
        <v>956</v>
      </c>
      <c r="J44" s="36" t="s">
        <v>31</v>
      </c>
      <c r="K44" s="36">
        <v>956</v>
      </c>
      <c r="L44" s="943"/>
      <c r="Q44" s="925"/>
      <c r="R44" s="925"/>
    </row>
    <row r="45" spans="1:23" s="32" customFormat="1" ht="15" customHeight="1">
      <c r="A45" s="40"/>
      <c r="B45" s="47"/>
      <c r="C45" s="33"/>
      <c r="D45" s="214">
        <v>2023</v>
      </c>
      <c r="E45" s="950">
        <f>SUM(F45:G45)</f>
        <v>98</v>
      </c>
      <c r="F45" s="36">
        <v>43</v>
      </c>
      <c r="G45" s="36">
        <v>55</v>
      </c>
      <c r="H45" s="36"/>
      <c r="I45" s="950">
        <f>SUM(J45:K45)</f>
        <v>1080</v>
      </c>
      <c r="J45" s="36">
        <v>33</v>
      </c>
      <c r="K45" s="36">
        <v>1047</v>
      </c>
      <c r="L45" s="943"/>
      <c r="Q45" s="925"/>
      <c r="R45" s="925"/>
      <c r="S45" s="50"/>
      <c r="T45" s="50"/>
      <c r="U45" s="51"/>
      <c r="V45" s="51"/>
      <c r="W45" s="52"/>
    </row>
    <row r="46" spans="1:23" s="32" customFormat="1" ht="6.95" customHeight="1">
      <c r="A46" s="40"/>
      <c r="B46" s="47"/>
      <c r="C46" s="33"/>
      <c r="D46" s="214"/>
      <c r="E46" s="36"/>
      <c r="F46" s="36"/>
      <c r="G46" s="36"/>
      <c r="H46" s="36"/>
      <c r="I46" s="36"/>
      <c r="J46" s="36"/>
      <c r="K46" s="36"/>
      <c r="L46" s="943"/>
      <c r="Q46" s="925"/>
      <c r="R46" s="925"/>
      <c r="S46" s="50"/>
      <c r="T46" s="50"/>
      <c r="U46" s="51"/>
      <c r="V46" s="51"/>
      <c r="W46" s="52"/>
    </row>
    <row r="47" spans="1:23" s="32" customFormat="1" ht="15" customHeight="1">
      <c r="A47" s="40"/>
      <c r="B47" s="10" t="s">
        <v>19</v>
      </c>
      <c r="C47" s="33"/>
      <c r="D47" s="214"/>
      <c r="E47" s="36"/>
      <c r="F47" s="36"/>
      <c r="G47" s="36"/>
      <c r="H47" s="36"/>
      <c r="I47" s="36"/>
      <c r="J47" s="36"/>
      <c r="K47" s="36"/>
      <c r="L47" s="943"/>
      <c r="Q47" s="925"/>
      <c r="R47" s="925"/>
      <c r="S47" s="50"/>
      <c r="T47" s="50"/>
      <c r="U47" s="51"/>
      <c r="V47" s="51"/>
      <c r="W47" s="52"/>
    </row>
    <row r="48" spans="1:23" s="32" customFormat="1" ht="15" customHeight="1">
      <c r="A48" s="40"/>
      <c r="B48" s="35" t="s">
        <v>437</v>
      </c>
      <c r="C48" s="33"/>
      <c r="D48" s="214">
        <v>2021</v>
      </c>
      <c r="E48" s="36">
        <f t="shared" ref="E48:E49" si="12">SUM(F48:G48)</f>
        <v>74</v>
      </c>
      <c r="F48" s="36">
        <v>31</v>
      </c>
      <c r="G48" s="36">
        <v>43</v>
      </c>
      <c r="H48" s="36"/>
      <c r="I48" s="36">
        <f t="shared" ref="I48:I49" si="13">SUM(J48:K48)</f>
        <v>483</v>
      </c>
      <c r="J48" s="36">
        <v>112</v>
      </c>
      <c r="K48" s="36">
        <v>371</v>
      </c>
      <c r="L48" s="943"/>
      <c r="Q48" s="925"/>
      <c r="R48" s="925"/>
    </row>
    <row r="49" spans="1:22" s="32" customFormat="1" ht="15" customHeight="1">
      <c r="A49" s="40"/>
      <c r="B49" s="47" t="s">
        <v>438</v>
      </c>
      <c r="C49" s="33"/>
      <c r="D49" s="214">
        <v>2022</v>
      </c>
      <c r="E49" s="36">
        <f t="shared" si="12"/>
        <v>75</v>
      </c>
      <c r="F49" s="36">
        <v>32</v>
      </c>
      <c r="G49" s="36">
        <v>43</v>
      </c>
      <c r="H49" s="36"/>
      <c r="I49" s="36">
        <f t="shared" si="13"/>
        <v>472</v>
      </c>
      <c r="J49" s="36">
        <v>111</v>
      </c>
      <c r="K49" s="36">
        <v>361</v>
      </c>
      <c r="L49" s="943"/>
      <c r="Q49" s="925"/>
      <c r="R49" s="925"/>
    </row>
    <row r="50" spans="1:22" s="32" customFormat="1" ht="15" customHeight="1">
      <c r="A50" s="40"/>
      <c r="B50" s="47"/>
      <c r="C50" s="33"/>
      <c r="D50" s="214">
        <v>2023</v>
      </c>
      <c r="E50" s="950">
        <f>SUM(F50:G50)</f>
        <v>75</v>
      </c>
      <c r="F50" s="36">
        <v>29</v>
      </c>
      <c r="G50" s="36">
        <v>46</v>
      </c>
      <c r="H50" s="36"/>
      <c r="I50" s="950">
        <f>SUM(J50:K50)</f>
        <v>580</v>
      </c>
      <c r="J50" s="36">
        <v>181</v>
      </c>
      <c r="K50" s="36">
        <v>399</v>
      </c>
      <c r="L50" s="943"/>
      <c r="Q50" s="925"/>
      <c r="R50" s="925"/>
    </row>
    <row r="51" spans="1:22" ht="6.95" customHeight="1">
      <c r="A51" s="47"/>
      <c r="B51" s="47"/>
      <c r="C51" s="33"/>
      <c r="D51" s="214"/>
      <c r="E51" s="36"/>
      <c r="F51" s="36"/>
      <c r="G51" s="36"/>
      <c r="H51" s="36"/>
      <c r="I51" s="36"/>
      <c r="J51" s="36"/>
      <c r="K51" s="36"/>
    </row>
    <row r="52" spans="1:22" ht="12.95" customHeight="1">
      <c r="A52" s="35"/>
      <c r="B52" s="952" t="s">
        <v>439</v>
      </c>
      <c r="C52" s="33"/>
      <c r="D52" s="214">
        <v>2021</v>
      </c>
      <c r="E52" s="36">
        <f>SUM(F52:G52)</f>
        <v>136</v>
      </c>
      <c r="F52" s="36">
        <v>65</v>
      </c>
      <c r="G52" s="36">
        <v>71</v>
      </c>
      <c r="H52" s="36"/>
      <c r="I52" s="36">
        <f>SUM(J52:K52)</f>
        <v>1311</v>
      </c>
      <c r="J52" s="36">
        <v>337</v>
      </c>
      <c r="K52" s="36">
        <v>974</v>
      </c>
    </row>
    <row r="53" spans="1:22" ht="12.95" customHeight="1">
      <c r="A53" s="47"/>
      <c r="B53" s="953" t="s">
        <v>849</v>
      </c>
      <c r="C53" s="47"/>
      <c r="D53" s="214">
        <v>2022</v>
      </c>
      <c r="E53" s="36">
        <f>SUM(F53:G53)</f>
        <v>143</v>
      </c>
      <c r="F53" s="36">
        <v>69</v>
      </c>
      <c r="G53" s="36">
        <v>74</v>
      </c>
      <c r="H53" s="36"/>
      <c r="I53" s="36">
        <f>SUM(J53:K53)</f>
        <v>1303</v>
      </c>
      <c r="J53" s="36">
        <v>335</v>
      </c>
      <c r="K53" s="36">
        <v>968</v>
      </c>
    </row>
    <row r="54" spans="1:22" ht="12.95" customHeight="1">
      <c r="A54" s="33"/>
      <c r="B54" s="33"/>
      <c r="C54" s="33"/>
      <c r="D54" s="214">
        <v>2023</v>
      </c>
      <c r="E54" s="950">
        <f>SUM(F54:G54)</f>
        <v>129</v>
      </c>
      <c r="F54" s="36">
        <v>59</v>
      </c>
      <c r="G54" s="36">
        <v>70</v>
      </c>
      <c r="H54" s="36"/>
      <c r="I54" s="950">
        <f>SUM(J54:K54)</f>
        <v>1286</v>
      </c>
      <c r="J54" s="36">
        <v>376</v>
      </c>
      <c r="K54" s="36">
        <v>910</v>
      </c>
      <c r="L54" s="943"/>
      <c r="M54" s="40"/>
    </row>
    <row r="55" spans="1:22" s="32" customFormat="1" ht="6.95" customHeight="1">
      <c r="A55" s="40"/>
      <c r="B55" s="47"/>
      <c r="C55" s="33"/>
      <c r="D55" s="214"/>
      <c r="E55" s="36"/>
      <c r="F55" s="36"/>
      <c r="G55" s="36"/>
      <c r="H55" s="36"/>
      <c r="I55" s="36"/>
      <c r="J55" s="36"/>
      <c r="K55" s="36"/>
      <c r="L55" s="943"/>
      <c r="Q55" s="925"/>
      <c r="R55" s="925"/>
    </row>
    <row r="56" spans="1:22" s="32" customFormat="1" ht="15" customHeight="1">
      <c r="A56" s="40"/>
      <c r="B56" s="10" t="s">
        <v>20</v>
      </c>
      <c r="C56" s="33"/>
      <c r="D56" s="214"/>
      <c r="E56" s="36"/>
      <c r="F56" s="36"/>
      <c r="G56" s="36"/>
      <c r="H56" s="36"/>
      <c r="I56" s="36"/>
      <c r="J56" s="36"/>
      <c r="K56" s="36"/>
      <c r="L56" s="943"/>
      <c r="Q56" s="925"/>
      <c r="R56" s="925"/>
    </row>
    <row r="57" spans="1:22" s="32" customFormat="1" ht="15" customHeight="1">
      <c r="A57" s="40"/>
      <c r="B57" s="35" t="s">
        <v>440</v>
      </c>
      <c r="C57" s="33"/>
      <c r="D57" s="214">
        <v>2021</v>
      </c>
      <c r="E57" s="36">
        <f t="shared" ref="E57:E58" si="14">SUM(F57:G57)</f>
        <v>85</v>
      </c>
      <c r="F57" s="36">
        <v>60</v>
      </c>
      <c r="G57" s="36">
        <v>25</v>
      </c>
      <c r="H57" s="36"/>
      <c r="I57" s="36">
        <f t="shared" ref="I57:I58" si="15">SUM(J57:K57)</f>
        <v>1111</v>
      </c>
      <c r="J57" s="36">
        <v>307</v>
      </c>
      <c r="K57" s="36">
        <v>804</v>
      </c>
      <c r="L57" s="943"/>
      <c r="Q57" s="925"/>
      <c r="R57" s="925"/>
      <c r="V57" s="53"/>
    </row>
    <row r="58" spans="1:22" s="32" customFormat="1" ht="15" customHeight="1">
      <c r="A58" s="40"/>
      <c r="B58" s="47" t="s">
        <v>441</v>
      </c>
      <c r="C58" s="33"/>
      <c r="D58" s="214">
        <v>2022</v>
      </c>
      <c r="E58" s="36">
        <f t="shared" si="14"/>
        <v>90</v>
      </c>
      <c r="F58" s="36">
        <v>59</v>
      </c>
      <c r="G58" s="36">
        <v>31</v>
      </c>
      <c r="H58" s="36"/>
      <c r="I58" s="36">
        <f t="shared" si="15"/>
        <v>1197</v>
      </c>
      <c r="J58" s="36">
        <v>298</v>
      </c>
      <c r="K58" s="36">
        <v>899</v>
      </c>
      <c r="L58" s="943"/>
      <c r="Q58" s="925"/>
      <c r="R58" s="925"/>
    </row>
    <row r="59" spans="1:22" s="32" customFormat="1" ht="15" customHeight="1">
      <c r="A59" s="40"/>
      <c r="B59" s="47"/>
      <c r="C59" s="33"/>
      <c r="D59" s="214">
        <v>2023</v>
      </c>
      <c r="E59" s="950">
        <f>SUM(F59:G59)</f>
        <v>89</v>
      </c>
      <c r="F59" s="36">
        <v>55</v>
      </c>
      <c r="G59" s="36">
        <v>34</v>
      </c>
      <c r="H59" s="36"/>
      <c r="I59" s="950">
        <f>SUM(J59:K59)</f>
        <v>987</v>
      </c>
      <c r="J59" s="36">
        <v>264</v>
      </c>
      <c r="K59" s="36">
        <v>723</v>
      </c>
      <c r="L59" s="943"/>
      <c r="Q59" s="925"/>
      <c r="R59" s="925"/>
    </row>
    <row r="60" spans="1:22" s="32" customFormat="1" ht="6.95" customHeight="1">
      <c r="A60" s="40"/>
      <c r="B60" s="47"/>
      <c r="C60" s="33"/>
      <c r="D60" s="214"/>
      <c r="E60" s="36"/>
      <c r="F60" s="36"/>
      <c r="G60" s="36"/>
      <c r="H60" s="36"/>
      <c r="I60" s="36"/>
      <c r="J60" s="36"/>
      <c r="K60" s="36"/>
      <c r="L60" s="943"/>
      <c r="Q60" s="925"/>
      <c r="R60" s="925"/>
    </row>
    <row r="61" spans="1:22" s="32" customFormat="1" ht="15" customHeight="1">
      <c r="A61" s="40"/>
      <c r="B61" s="10" t="s">
        <v>22</v>
      </c>
      <c r="C61" s="33"/>
      <c r="D61" s="214"/>
      <c r="E61" s="36"/>
      <c r="F61" s="36"/>
      <c r="G61" s="36"/>
      <c r="H61" s="36"/>
      <c r="I61" s="36"/>
      <c r="J61" s="36"/>
      <c r="K61" s="36"/>
      <c r="L61" s="943"/>
      <c r="Q61" s="925"/>
      <c r="R61" s="925"/>
    </row>
    <row r="62" spans="1:22" s="32" customFormat="1" ht="15" customHeight="1">
      <c r="A62" s="40"/>
      <c r="B62" s="35" t="s">
        <v>442</v>
      </c>
      <c r="C62" s="45"/>
      <c r="D62" s="214">
        <v>2021</v>
      </c>
      <c r="E62" s="36">
        <f t="shared" ref="E62:E63" si="16">SUM(F62:G62)</f>
        <v>161</v>
      </c>
      <c r="F62" s="36">
        <v>95</v>
      </c>
      <c r="G62" s="36">
        <v>66</v>
      </c>
      <c r="H62" s="36"/>
      <c r="I62" s="36">
        <f t="shared" ref="I62:I63" si="17">SUM(J62:K62)</f>
        <v>1232</v>
      </c>
      <c r="J62" s="36">
        <v>331</v>
      </c>
      <c r="K62" s="36">
        <v>901</v>
      </c>
      <c r="L62" s="943"/>
      <c r="Q62" s="925"/>
      <c r="R62" s="925"/>
    </row>
    <row r="63" spans="1:22" s="32" customFormat="1" ht="15" customHeight="1">
      <c r="A63" s="40"/>
      <c r="B63" s="35" t="s">
        <v>443</v>
      </c>
      <c r="C63" s="45"/>
      <c r="D63" s="214">
        <v>2022</v>
      </c>
      <c r="E63" s="36">
        <f t="shared" si="16"/>
        <v>157</v>
      </c>
      <c r="F63" s="36">
        <v>92</v>
      </c>
      <c r="G63" s="36">
        <v>65</v>
      </c>
      <c r="H63" s="36"/>
      <c r="I63" s="36">
        <f t="shared" si="17"/>
        <v>1445</v>
      </c>
      <c r="J63" s="36">
        <v>357</v>
      </c>
      <c r="K63" s="36">
        <v>1088</v>
      </c>
      <c r="L63" s="943"/>
      <c r="Q63" s="925"/>
      <c r="R63" s="925"/>
    </row>
    <row r="64" spans="1:22" s="32" customFormat="1" ht="15" customHeight="1">
      <c r="A64" s="40"/>
      <c r="B64" s="47" t="s">
        <v>444</v>
      </c>
      <c r="C64" s="45"/>
      <c r="D64" s="214">
        <v>2023</v>
      </c>
      <c r="E64" s="950">
        <f>SUM(F64:G64)</f>
        <v>159</v>
      </c>
      <c r="F64" s="36">
        <v>92</v>
      </c>
      <c r="G64" s="36">
        <v>67</v>
      </c>
      <c r="H64" s="36"/>
      <c r="I64" s="950">
        <f>SUM(J64:K64)</f>
        <v>1221</v>
      </c>
      <c r="J64" s="36">
        <v>346</v>
      </c>
      <c r="K64" s="36">
        <v>875</v>
      </c>
      <c r="L64" s="943"/>
      <c r="Q64" s="925"/>
      <c r="R64" s="925"/>
    </row>
    <row r="65" spans="1:23" s="32" customFormat="1" ht="15" customHeight="1">
      <c r="A65" s="40"/>
      <c r="B65" s="38" t="s">
        <v>445</v>
      </c>
      <c r="C65" s="33"/>
      <c r="D65" s="214"/>
      <c r="E65" s="36"/>
      <c r="F65" s="36"/>
      <c r="G65" s="36"/>
      <c r="H65" s="36"/>
      <c r="I65" s="36"/>
      <c r="J65" s="36"/>
      <c r="K65" s="36"/>
      <c r="L65" s="943"/>
      <c r="Q65" s="925"/>
      <c r="R65" s="925"/>
    </row>
    <row r="66" spans="1:23" s="32" customFormat="1" ht="6.95" customHeight="1">
      <c r="A66" s="40"/>
      <c r="B66" s="47"/>
      <c r="C66" s="33"/>
      <c r="D66" s="214"/>
      <c r="E66" s="36"/>
      <c r="F66" s="36"/>
      <c r="G66" s="36"/>
      <c r="H66" s="36"/>
      <c r="I66" s="36"/>
      <c r="J66" s="36"/>
      <c r="K66" s="36"/>
      <c r="L66" s="943"/>
      <c r="Q66" s="925"/>
      <c r="R66" s="925"/>
    </row>
    <row r="67" spans="1:23" s="32" customFormat="1" ht="15" customHeight="1">
      <c r="A67" s="40"/>
      <c r="B67" s="10" t="s">
        <v>23</v>
      </c>
      <c r="C67" s="33"/>
      <c r="D67" s="214"/>
      <c r="E67" s="36"/>
      <c r="F67" s="36"/>
      <c r="G67" s="36"/>
      <c r="H67" s="36"/>
      <c r="I67" s="36"/>
      <c r="J67" s="36"/>
      <c r="K67" s="36"/>
      <c r="L67" s="943"/>
      <c r="Q67" s="925"/>
      <c r="R67" s="925"/>
      <c r="S67" s="50"/>
      <c r="T67" s="50"/>
      <c r="U67" s="51"/>
      <c r="V67" s="51"/>
      <c r="W67" s="52"/>
    </row>
    <row r="68" spans="1:23" s="32" customFormat="1" ht="15" customHeight="1">
      <c r="A68" s="40"/>
      <c r="B68" s="35" t="s">
        <v>442</v>
      </c>
      <c r="C68" s="33"/>
      <c r="D68" s="214">
        <v>2021</v>
      </c>
      <c r="E68" s="36">
        <f t="shared" ref="E68:E69" si="18">SUM(F68:G68)</f>
        <v>59</v>
      </c>
      <c r="F68" s="36">
        <v>33</v>
      </c>
      <c r="G68" s="36">
        <v>26</v>
      </c>
      <c r="H68" s="36"/>
      <c r="I68" s="36">
        <f t="shared" ref="I68:I69" si="19">SUM(J68:K68)</f>
        <v>323</v>
      </c>
      <c r="J68" s="36">
        <v>102</v>
      </c>
      <c r="K68" s="36">
        <v>221</v>
      </c>
      <c r="L68" s="943"/>
      <c r="Q68" s="925"/>
      <c r="R68" s="925"/>
    </row>
    <row r="69" spans="1:23" s="32" customFormat="1" ht="15" customHeight="1">
      <c r="A69" s="40"/>
      <c r="B69" s="35" t="s">
        <v>446</v>
      </c>
      <c r="C69" s="33"/>
      <c r="D69" s="214">
        <v>2022</v>
      </c>
      <c r="E69" s="36">
        <f t="shared" si="18"/>
        <v>59</v>
      </c>
      <c r="F69" s="36">
        <v>34</v>
      </c>
      <c r="G69" s="36">
        <v>25</v>
      </c>
      <c r="H69" s="36"/>
      <c r="I69" s="36">
        <f t="shared" si="19"/>
        <v>666</v>
      </c>
      <c r="J69" s="36">
        <v>182</v>
      </c>
      <c r="K69" s="36">
        <v>484</v>
      </c>
      <c r="L69" s="943"/>
      <c r="Q69" s="925"/>
      <c r="R69" s="925"/>
    </row>
    <row r="70" spans="1:23" s="32" customFormat="1" ht="15" customHeight="1">
      <c r="A70" s="40"/>
      <c r="B70" s="38" t="s">
        <v>447</v>
      </c>
      <c r="C70" s="33"/>
      <c r="D70" s="214">
        <v>2023</v>
      </c>
      <c r="E70" s="950">
        <f>SUM(F70:G70)</f>
        <v>73</v>
      </c>
      <c r="F70" s="36">
        <v>37</v>
      </c>
      <c r="G70" s="36">
        <v>36</v>
      </c>
      <c r="H70" s="36"/>
      <c r="I70" s="950">
        <f>SUM(J70:K70)</f>
        <v>840</v>
      </c>
      <c r="J70" s="36">
        <v>224</v>
      </c>
      <c r="K70" s="36">
        <v>616</v>
      </c>
      <c r="L70" s="943"/>
      <c r="Q70" s="925"/>
      <c r="R70" s="925"/>
    </row>
    <row r="71" spans="1:23" s="32" customFormat="1" ht="15" customHeight="1">
      <c r="A71" s="40"/>
      <c r="B71" s="38" t="s">
        <v>448</v>
      </c>
      <c r="C71" s="33"/>
      <c r="D71" s="41"/>
      <c r="E71" s="39"/>
      <c r="F71" s="39"/>
      <c r="G71" s="39"/>
      <c r="H71" s="36"/>
      <c r="I71" s="39"/>
      <c r="J71" s="39"/>
      <c r="K71" s="39"/>
      <c r="L71" s="943"/>
      <c r="Q71" s="925"/>
      <c r="R71" s="925"/>
    </row>
    <row r="72" spans="1:23" s="32" customFormat="1" ht="6.95" customHeight="1">
      <c r="A72" s="907"/>
      <c r="B72" s="918"/>
      <c r="C72" s="907"/>
      <c r="D72" s="954"/>
      <c r="E72" s="964"/>
      <c r="F72" s="964"/>
      <c r="G72" s="964"/>
      <c r="H72" s="965"/>
      <c r="I72" s="964"/>
      <c r="J72" s="964"/>
      <c r="K72" s="964"/>
      <c r="L72" s="954"/>
      <c r="Q72" s="925"/>
      <c r="R72" s="925"/>
      <c r="S72" s="50"/>
      <c r="T72" s="50"/>
      <c r="U72" s="51"/>
      <c r="V72" s="51"/>
      <c r="W72" s="52"/>
    </row>
    <row r="73" spans="1:23" s="912" customFormat="1" ht="16.5" customHeight="1">
      <c r="D73" s="957"/>
      <c r="E73" s="913"/>
      <c r="F73" s="914"/>
      <c r="G73" s="914"/>
      <c r="H73" s="826"/>
      <c r="I73" s="826"/>
      <c r="J73" s="826"/>
      <c r="L73" s="958" t="s">
        <v>32</v>
      </c>
    </row>
    <row r="74" spans="1:23" s="912" customFormat="1" ht="15" customHeight="1">
      <c r="C74" s="826"/>
      <c r="D74" s="959"/>
      <c r="E74" s="916"/>
      <c r="F74" s="826"/>
      <c r="G74" s="914"/>
      <c r="H74" s="826"/>
      <c r="I74" s="826"/>
      <c r="J74" s="826"/>
      <c r="L74" s="419" t="s">
        <v>285</v>
      </c>
    </row>
    <row r="75" spans="1:23" s="32" customFormat="1" ht="16.5">
      <c r="A75" s="40"/>
      <c r="B75" s="40"/>
      <c r="C75" s="40"/>
      <c r="D75" s="943"/>
      <c r="E75" s="888"/>
      <c r="F75" s="40"/>
      <c r="G75" s="40"/>
      <c r="H75" s="40"/>
      <c r="I75" s="888"/>
      <c r="J75" s="46"/>
      <c r="K75" s="40"/>
      <c r="L75" s="40"/>
    </row>
    <row r="76" spans="1:23" s="32" customFormat="1" ht="16.5">
      <c r="A76" s="40"/>
      <c r="B76" s="40"/>
      <c r="C76" s="40"/>
      <c r="D76" s="943"/>
      <c r="E76" s="888"/>
      <c r="F76" s="40"/>
      <c r="G76" s="40"/>
      <c r="H76" s="40"/>
      <c r="I76" s="888"/>
      <c r="J76" s="46"/>
      <c r="K76" s="899"/>
      <c r="L76" s="40"/>
    </row>
  </sheetData>
  <mergeCells count="4">
    <mergeCell ref="E9:G9"/>
    <mergeCell ref="I9:K9"/>
    <mergeCell ref="E10:G10"/>
    <mergeCell ref="I10:K10"/>
  </mergeCells>
  <printOptions horizontalCentered="1"/>
  <pageMargins left="0.55118110236220497" right="0.55118110236220497" top="0.39370078740157499" bottom="0.59055008748906401" header="0.39370078740157499" footer="0.39370078740157499"/>
  <pageSetup paperSize="9" scale="7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0">
    <tabColor rgb="FF92D050"/>
  </sheetPr>
  <dimension ref="A1:M86"/>
  <sheetViews>
    <sheetView topLeftCell="A10" zoomScaleNormal="100" zoomScaleSheetLayoutView="80" workbookViewId="0">
      <selection activeCell="D16" sqref="D16:D18"/>
    </sheetView>
  </sheetViews>
  <sheetFormatPr defaultColWidth="12.5703125" defaultRowHeight="17.25"/>
  <cols>
    <col min="1" max="1" width="1.85546875" style="647" customWidth="1"/>
    <col min="2" max="2" width="12.7109375" style="647" customWidth="1"/>
    <col min="3" max="3" width="21.42578125" style="647" customWidth="1"/>
    <col min="4" max="4" width="9" style="648" customWidth="1"/>
    <col min="5" max="5" width="8.140625" style="647" customWidth="1"/>
    <col min="6" max="6" width="10.7109375" style="647" customWidth="1"/>
    <col min="7" max="7" width="12.85546875" style="647" customWidth="1"/>
    <col min="8" max="8" width="1.85546875" style="647" customWidth="1"/>
    <col min="9" max="9" width="8.28515625" style="647" customWidth="1"/>
    <col min="10" max="10" width="10.7109375" style="647" customWidth="1"/>
    <col min="11" max="11" width="12.85546875" style="647" customWidth="1"/>
    <col min="12" max="12" width="1.7109375" style="647" customWidth="1"/>
    <col min="13" max="16384" width="12.5703125" style="647"/>
  </cols>
  <sheetData>
    <row r="1" spans="1:13" ht="8.1" customHeight="1"/>
    <row r="2" spans="1:13" ht="8.1" customHeight="1"/>
    <row r="3" spans="1:13" s="738" customFormat="1" ht="16.5">
      <c r="A3" s="878"/>
      <c r="B3" s="878" t="s">
        <v>599</v>
      </c>
      <c r="C3" s="844" t="s">
        <v>449</v>
      </c>
      <c r="D3" s="941"/>
      <c r="E3" s="53"/>
      <c r="F3" s="32"/>
      <c r="G3" s="32"/>
      <c r="H3" s="32"/>
      <c r="I3" s="53"/>
      <c r="J3" s="32"/>
      <c r="K3" s="32"/>
      <c r="L3" s="32"/>
      <c r="M3" s="32"/>
    </row>
    <row r="4" spans="1:13" s="738" customFormat="1" ht="16.5">
      <c r="A4" s="878"/>
      <c r="B4" s="878"/>
      <c r="C4" s="844" t="s">
        <v>1102</v>
      </c>
      <c r="D4" s="941"/>
      <c r="E4" s="53"/>
      <c r="F4" s="32"/>
      <c r="G4" s="32"/>
      <c r="H4" s="32"/>
      <c r="I4" s="53"/>
      <c r="J4" s="32"/>
      <c r="K4" s="32"/>
      <c r="L4" s="32"/>
      <c r="M4" s="32"/>
    </row>
    <row r="5" spans="1:13" s="738" customFormat="1" ht="16.5">
      <c r="A5" s="877"/>
      <c r="B5" s="877" t="s">
        <v>600</v>
      </c>
      <c r="C5" s="851" t="s">
        <v>450</v>
      </c>
      <c r="D5" s="942"/>
      <c r="E5" s="53"/>
      <c r="F5" s="32"/>
      <c r="G5" s="32"/>
      <c r="H5" s="32"/>
      <c r="I5" s="53"/>
      <c r="J5" s="32"/>
      <c r="K5" s="32"/>
      <c r="L5" s="32"/>
      <c r="M5" s="32"/>
    </row>
    <row r="6" spans="1:13" s="738" customFormat="1" ht="16.5">
      <c r="A6" s="877"/>
      <c r="B6" s="877"/>
      <c r="C6" s="851" t="s">
        <v>1103</v>
      </c>
      <c r="D6" s="942"/>
      <c r="E6" s="53"/>
      <c r="F6" s="32"/>
      <c r="G6" s="32"/>
      <c r="H6" s="32"/>
      <c r="I6" s="53"/>
      <c r="J6" s="32"/>
      <c r="K6" s="32"/>
      <c r="L6" s="32"/>
      <c r="M6" s="32"/>
    </row>
    <row r="7" spans="1:13" ht="9.9499999999999993" customHeight="1">
      <c r="A7" s="40"/>
      <c r="B7" s="40"/>
      <c r="C7" s="40"/>
      <c r="D7" s="943"/>
      <c r="E7" s="888"/>
      <c r="F7" s="40"/>
      <c r="G7" s="40"/>
      <c r="H7" s="40"/>
      <c r="I7" s="888"/>
      <c r="J7" s="40"/>
      <c r="K7" s="40"/>
      <c r="L7" s="40"/>
      <c r="M7" s="32"/>
    </row>
    <row r="8" spans="1:13" s="32" customFormat="1" ht="4.5" customHeight="1">
      <c r="A8" s="881"/>
      <c r="B8" s="881"/>
      <c r="C8" s="881"/>
      <c r="D8" s="882"/>
      <c r="E8" s="883"/>
      <c r="F8" s="881"/>
      <c r="G8" s="881"/>
      <c r="H8" s="881"/>
      <c r="I8" s="884"/>
      <c r="J8" s="881"/>
      <c r="K8" s="881"/>
      <c r="L8" s="881"/>
    </row>
    <row r="9" spans="1:13" s="43" customFormat="1" ht="13.5">
      <c r="A9" s="33"/>
      <c r="B9" s="886" t="s">
        <v>418</v>
      </c>
      <c r="C9" s="33"/>
      <c r="D9" s="944" t="s">
        <v>419</v>
      </c>
      <c r="E9" s="1921" t="s">
        <v>420</v>
      </c>
      <c r="F9" s="1921"/>
      <c r="G9" s="1921"/>
      <c r="H9" s="45"/>
      <c r="I9" s="1921" t="s">
        <v>421</v>
      </c>
      <c r="J9" s="1921"/>
      <c r="K9" s="1921"/>
      <c r="L9" s="33"/>
    </row>
    <row r="10" spans="1:13" s="43" customFormat="1" ht="13.5">
      <c r="A10" s="33"/>
      <c r="B10" s="47" t="s">
        <v>422</v>
      </c>
      <c r="C10" s="33"/>
      <c r="D10" s="945" t="s">
        <v>423</v>
      </c>
      <c r="E10" s="1923" t="s">
        <v>424</v>
      </c>
      <c r="F10" s="1923"/>
      <c r="G10" s="1923"/>
      <c r="H10" s="946"/>
      <c r="I10" s="1923" t="s">
        <v>377</v>
      </c>
      <c r="J10" s="1923"/>
      <c r="K10" s="1923"/>
      <c r="L10" s="33"/>
    </row>
    <row r="11" spans="1:13" s="43" customFormat="1" ht="15.75">
      <c r="A11" s="33"/>
      <c r="B11" s="33"/>
      <c r="C11" s="33"/>
      <c r="D11" s="894"/>
      <c r="E11" s="895" t="s">
        <v>4</v>
      </c>
      <c r="F11" s="895" t="s">
        <v>37</v>
      </c>
      <c r="G11" s="895" t="s">
        <v>38</v>
      </c>
      <c r="H11" s="896"/>
      <c r="I11" s="895" t="s">
        <v>4</v>
      </c>
      <c r="J11" s="895" t="s">
        <v>37</v>
      </c>
      <c r="K11" s="895" t="s">
        <v>38</v>
      </c>
      <c r="L11" s="947"/>
    </row>
    <row r="12" spans="1:13" s="43" customFormat="1" ht="15" customHeight="1">
      <c r="A12" s="33"/>
      <c r="B12" s="33"/>
      <c r="C12" s="33"/>
      <c r="D12" s="894"/>
      <c r="E12" s="898" t="s">
        <v>9</v>
      </c>
      <c r="F12" s="898" t="s">
        <v>39</v>
      </c>
      <c r="G12" s="898" t="s">
        <v>40</v>
      </c>
      <c r="H12" s="898"/>
      <c r="I12" s="898" t="s">
        <v>9</v>
      </c>
      <c r="J12" s="898" t="s">
        <v>39</v>
      </c>
      <c r="K12" s="898" t="s">
        <v>40</v>
      </c>
      <c r="L12" s="948"/>
    </row>
    <row r="13" spans="1:13" s="32" customFormat="1" ht="5.25" customHeight="1">
      <c r="A13" s="900"/>
      <c r="B13" s="900"/>
      <c r="C13" s="900"/>
      <c r="D13" s="901"/>
      <c r="E13" s="902"/>
      <c r="F13" s="903"/>
      <c r="G13" s="903"/>
      <c r="H13" s="903"/>
      <c r="I13" s="902"/>
      <c r="J13" s="903"/>
      <c r="K13" s="903"/>
      <c r="L13" s="949"/>
    </row>
    <row r="14" spans="1:13" ht="8.1" customHeight="1">
      <c r="A14" s="40"/>
      <c r="B14" s="40"/>
      <c r="C14" s="40"/>
      <c r="D14" s="943"/>
      <c r="E14" s="905"/>
      <c r="F14" s="899"/>
      <c r="G14" s="899"/>
      <c r="H14" s="899"/>
      <c r="I14" s="905"/>
      <c r="J14" s="899"/>
      <c r="K14" s="899"/>
      <c r="L14" s="40"/>
      <c r="M14" s="32"/>
    </row>
    <row r="15" spans="1:13" ht="12.95" customHeight="1">
      <c r="A15" s="10"/>
      <c r="B15" s="10" t="s">
        <v>21</v>
      </c>
      <c r="C15" s="33"/>
      <c r="D15" s="41"/>
      <c r="E15" s="39"/>
      <c r="F15" s="39"/>
      <c r="G15" s="39"/>
      <c r="H15" s="48"/>
      <c r="I15" s="39"/>
      <c r="J15" s="39"/>
      <c r="K15" s="39"/>
      <c r="L15" s="943"/>
      <c r="M15" s="32"/>
    </row>
    <row r="16" spans="1:13" ht="12.95" customHeight="1">
      <c r="A16" s="35"/>
      <c r="B16" s="35" t="s">
        <v>451</v>
      </c>
      <c r="C16" s="33"/>
      <c r="D16" s="214">
        <v>2021</v>
      </c>
      <c r="E16" s="36">
        <f>SUM(F16:G16)</f>
        <v>110</v>
      </c>
      <c r="F16" s="950">
        <v>52</v>
      </c>
      <c r="G16" s="950">
        <v>58</v>
      </c>
      <c r="H16" s="951"/>
      <c r="I16" s="36">
        <f>SUM(J16:K16)</f>
        <v>597</v>
      </c>
      <c r="J16" s="36">
        <v>164</v>
      </c>
      <c r="K16" s="36">
        <v>433</v>
      </c>
    </row>
    <row r="17" spans="1:11" ht="12.95" customHeight="1">
      <c r="A17" s="47"/>
      <c r="B17" s="47" t="s">
        <v>452</v>
      </c>
      <c r="C17" s="33"/>
      <c r="D17" s="214">
        <v>2022</v>
      </c>
      <c r="E17" s="36">
        <f>SUM(F17:G17)</f>
        <v>111</v>
      </c>
      <c r="F17" s="950">
        <v>52</v>
      </c>
      <c r="G17" s="950">
        <v>59</v>
      </c>
      <c r="H17" s="951"/>
      <c r="I17" s="36">
        <f>SUM(J17:K17)</f>
        <v>645</v>
      </c>
      <c r="J17" s="36">
        <v>173</v>
      </c>
      <c r="K17" s="36">
        <v>472</v>
      </c>
    </row>
    <row r="18" spans="1:11" ht="12.95" customHeight="1">
      <c r="A18" s="47"/>
      <c r="B18" s="47"/>
      <c r="C18" s="33"/>
      <c r="D18" s="214">
        <v>2023</v>
      </c>
      <c r="E18" s="950">
        <f>SUM(F18:G18)</f>
        <v>98</v>
      </c>
      <c r="F18" s="950">
        <v>48</v>
      </c>
      <c r="G18" s="950">
        <v>50</v>
      </c>
      <c r="H18" s="951"/>
      <c r="I18" s="950">
        <f>SUM(J18:K18)</f>
        <v>553</v>
      </c>
      <c r="J18" s="36">
        <v>138</v>
      </c>
      <c r="K18" s="36">
        <v>415</v>
      </c>
    </row>
    <row r="19" spans="1:11" ht="6.95" customHeight="1">
      <c r="A19" s="47"/>
      <c r="B19" s="47"/>
      <c r="C19" s="33"/>
      <c r="D19" s="214"/>
      <c r="E19" s="36"/>
      <c r="F19" s="950"/>
      <c r="G19" s="950"/>
      <c r="H19" s="951"/>
      <c r="I19" s="36"/>
      <c r="J19" s="36"/>
      <c r="K19" s="36"/>
    </row>
    <row r="20" spans="1:11" ht="12.95" customHeight="1">
      <c r="A20" s="35"/>
      <c r="B20" s="35" t="s">
        <v>453</v>
      </c>
      <c r="C20" s="33"/>
      <c r="D20" s="214">
        <v>2021</v>
      </c>
      <c r="E20" s="36">
        <f>SUM(F20:G20)</f>
        <v>122</v>
      </c>
      <c r="F20" s="950">
        <v>66</v>
      </c>
      <c r="G20" s="950">
        <v>56</v>
      </c>
      <c r="H20" s="951"/>
      <c r="I20" s="36">
        <f>SUM(J20:K20)</f>
        <v>1072</v>
      </c>
      <c r="J20" s="36">
        <v>270</v>
      </c>
      <c r="K20" s="36">
        <v>802</v>
      </c>
    </row>
    <row r="21" spans="1:11" ht="12.95" customHeight="1">
      <c r="A21" s="47"/>
      <c r="B21" s="47" t="s">
        <v>454</v>
      </c>
      <c r="C21" s="33"/>
      <c r="D21" s="214">
        <v>2022</v>
      </c>
      <c r="E21" s="36">
        <f>SUM(F21:G21)</f>
        <v>119</v>
      </c>
      <c r="F21" s="950">
        <v>66</v>
      </c>
      <c r="G21" s="950">
        <v>53</v>
      </c>
      <c r="H21" s="951"/>
      <c r="I21" s="36">
        <f>SUM(J21:K21)</f>
        <v>1177</v>
      </c>
      <c r="J21" s="36">
        <v>271</v>
      </c>
      <c r="K21" s="36">
        <v>906</v>
      </c>
    </row>
    <row r="22" spans="1:11" ht="12.95" customHeight="1">
      <c r="A22" s="47"/>
      <c r="B22" s="47"/>
      <c r="C22" s="33"/>
      <c r="D22" s="214">
        <v>2023</v>
      </c>
      <c r="E22" s="950">
        <f>SUM(F22:G22)</f>
        <v>124</v>
      </c>
      <c r="F22" s="950">
        <v>68</v>
      </c>
      <c r="G22" s="950">
        <v>56</v>
      </c>
      <c r="H22" s="951"/>
      <c r="I22" s="950">
        <f>SUM(J22:K22)</f>
        <v>1031</v>
      </c>
      <c r="J22" s="36">
        <v>259</v>
      </c>
      <c r="K22" s="36">
        <v>772</v>
      </c>
    </row>
    <row r="23" spans="1:11" ht="6.95" customHeight="1">
      <c r="A23" s="47"/>
      <c r="B23" s="47"/>
      <c r="C23" s="33"/>
      <c r="D23" s="214"/>
      <c r="E23" s="36"/>
      <c r="F23" s="950"/>
      <c r="G23" s="950"/>
      <c r="H23" s="951"/>
      <c r="I23" s="36"/>
      <c r="J23" s="36"/>
      <c r="K23" s="36"/>
    </row>
    <row r="24" spans="1:11" ht="12.95" customHeight="1">
      <c r="A24" s="10"/>
      <c r="B24" s="10" t="s">
        <v>53</v>
      </c>
      <c r="C24" s="33"/>
      <c r="D24" s="214"/>
      <c r="E24" s="36"/>
      <c r="F24" s="950"/>
      <c r="G24" s="950"/>
      <c r="H24" s="951"/>
      <c r="I24" s="36"/>
      <c r="J24" s="36"/>
      <c r="K24" s="36"/>
    </row>
    <row r="25" spans="1:11" ht="12.95" customHeight="1">
      <c r="A25" s="35"/>
      <c r="B25" s="35" t="s">
        <v>455</v>
      </c>
      <c r="C25" s="33"/>
      <c r="D25" s="214">
        <v>2021</v>
      </c>
      <c r="E25" s="36">
        <f>SUM(F25:G25)</f>
        <v>84</v>
      </c>
      <c r="F25" s="950">
        <v>39</v>
      </c>
      <c r="G25" s="950">
        <v>45</v>
      </c>
      <c r="H25" s="951"/>
      <c r="I25" s="36">
        <f>SUM(J25:K25)</f>
        <v>1109</v>
      </c>
      <c r="J25" s="36">
        <v>355</v>
      </c>
      <c r="K25" s="36">
        <v>754</v>
      </c>
    </row>
    <row r="26" spans="1:11" ht="12.95" customHeight="1">
      <c r="A26" s="47"/>
      <c r="B26" s="47" t="s">
        <v>456</v>
      </c>
      <c r="C26" s="33"/>
      <c r="D26" s="214">
        <v>2022</v>
      </c>
      <c r="E26" s="36">
        <f>SUM(F26:G26)</f>
        <v>85</v>
      </c>
      <c r="F26" s="950">
        <v>38</v>
      </c>
      <c r="G26" s="950">
        <v>47</v>
      </c>
      <c r="H26" s="951"/>
      <c r="I26" s="36">
        <f>SUM(J26:K26)</f>
        <v>1348</v>
      </c>
      <c r="J26" s="36">
        <v>386</v>
      </c>
      <c r="K26" s="36">
        <v>962</v>
      </c>
    </row>
    <row r="27" spans="1:11" ht="12.95" customHeight="1">
      <c r="A27" s="47"/>
      <c r="B27" s="47"/>
      <c r="C27" s="33"/>
      <c r="D27" s="214">
        <v>2023</v>
      </c>
      <c r="E27" s="950">
        <f>SUM(F27:G27)</f>
        <v>87</v>
      </c>
      <c r="F27" s="950">
        <v>41</v>
      </c>
      <c r="G27" s="950">
        <v>46</v>
      </c>
      <c r="H27" s="951"/>
      <c r="I27" s="950">
        <f>SUM(J27:K27)</f>
        <v>1107</v>
      </c>
      <c r="J27" s="36">
        <v>280</v>
      </c>
      <c r="K27" s="36">
        <v>827</v>
      </c>
    </row>
    <row r="28" spans="1:11" ht="6.95" customHeight="1">
      <c r="A28" s="47"/>
      <c r="B28" s="47"/>
      <c r="C28" s="33"/>
      <c r="D28" s="214"/>
      <c r="E28" s="36"/>
      <c r="F28" s="950"/>
      <c r="G28" s="950"/>
      <c r="H28" s="951"/>
      <c r="I28" s="36"/>
      <c r="J28" s="36"/>
      <c r="K28" s="36"/>
    </row>
    <row r="29" spans="1:11" ht="12.95" customHeight="1">
      <c r="A29" s="35"/>
      <c r="B29" s="35" t="s">
        <v>457</v>
      </c>
      <c r="C29" s="33"/>
      <c r="D29" s="214">
        <v>2021</v>
      </c>
      <c r="E29" s="36">
        <f>SUM(F29:G29)</f>
        <v>75</v>
      </c>
      <c r="F29" s="950">
        <v>42</v>
      </c>
      <c r="G29" s="950">
        <v>33</v>
      </c>
      <c r="H29" s="951"/>
      <c r="I29" s="36">
        <f>SUM(J29:K29)</f>
        <v>830</v>
      </c>
      <c r="J29" s="36">
        <v>213</v>
      </c>
      <c r="K29" s="36">
        <v>617</v>
      </c>
    </row>
    <row r="30" spans="1:11" ht="12.95" customHeight="1">
      <c r="A30" s="47"/>
      <c r="B30" s="47" t="s">
        <v>458</v>
      </c>
      <c r="C30" s="47"/>
      <c r="D30" s="214">
        <v>2022</v>
      </c>
      <c r="E30" s="36">
        <f>SUM(F30:G30)</f>
        <v>82</v>
      </c>
      <c r="F30" s="950">
        <v>47</v>
      </c>
      <c r="G30" s="950">
        <v>35</v>
      </c>
      <c r="H30" s="951"/>
      <c r="I30" s="36">
        <f>SUM(J30:K30)</f>
        <v>788</v>
      </c>
      <c r="J30" s="36">
        <v>193</v>
      </c>
      <c r="K30" s="36">
        <v>595</v>
      </c>
    </row>
    <row r="31" spans="1:11" ht="12.95" customHeight="1">
      <c r="A31" s="47"/>
      <c r="B31" s="47"/>
      <c r="C31" s="47"/>
      <c r="D31" s="214">
        <v>2023</v>
      </c>
      <c r="E31" s="950">
        <f>SUM(F31:G31)</f>
        <v>76</v>
      </c>
      <c r="F31" s="950">
        <v>40</v>
      </c>
      <c r="G31" s="950">
        <v>36</v>
      </c>
      <c r="H31" s="951"/>
      <c r="I31" s="950">
        <f>SUM(J31:K31)</f>
        <v>652</v>
      </c>
      <c r="J31" s="36">
        <v>163</v>
      </c>
      <c r="K31" s="36">
        <v>489</v>
      </c>
    </row>
    <row r="32" spans="1:11" ht="6.95" customHeight="1">
      <c r="A32" s="47"/>
      <c r="B32" s="47"/>
      <c r="C32" s="47"/>
      <c r="D32" s="214"/>
      <c r="E32" s="36"/>
      <c r="F32" s="950"/>
      <c r="G32" s="950"/>
      <c r="H32" s="951"/>
      <c r="I32" s="36"/>
      <c r="J32" s="36"/>
      <c r="K32" s="36"/>
    </row>
    <row r="33" spans="1:11" ht="12.95" customHeight="1">
      <c r="A33" s="35"/>
      <c r="B33" s="35" t="s">
        <v>459</v>
      </c>
      <c r="C33" s="33"/>
      <c r="D33" s="214">
        <v>2021</v>
      </c>
      <c r="E33" s="36">
        <f>SUM(F33:G33)</f>
        <v>40</v>
      </c>
      <c r="F33" s="950">
        <v>26</v>
      </c>
      <c r="G33" s="950">
        <v>14</v>
      </c>
      <c r="H33" s="951"/>
      <c r="I33" s="36">
        <f>SUM(J33:K33)</f>
        <v>504</v>
      </c>
      <c r="J33" s="36">
        <v>182</v>
      </c>
      <c r="K33" s="36">
        <v>322</v>
      </c>
    </row>
    <row r="34" spans="1:11" ht="12.95" customHeight="1">
      <c r="A34" s="47"/>
      <c r="B34" s="47" t="s">
        <v>460</v>
      </c>
      <c r="C34" s="33"/>
      <c r="D34" s="214">
        <v>2022</v>
      </c>
      <c r="E34" s="36">
        <f>SUM(F34:G34)</f>
        <v>47</v>
      </c>
      <c r="F34" s="950">
        <v>30</v>
      </c>
      <c r="G34" s="950">
        <v>17</v>
      </c>
      <c r="H34" s="951"/>
      <c r="I34" s="36">
        <f>SUM(J34:K34)</f>
        <v>431</v>
      </c>
      <c r="J34" s="36">
        <v>134</v>
      </c>
      <c r="K34" s="36">
        <v>297</v>
      </c>
    </row>
    <row r="35" spans="1:11" ht="12.95" customHeight="1">
      <c r="A35" s="47"/>
      <c r="B35" s="47"/>
      <c r="C35" s="33"/>
      <c r="D35" s="214">
        <v>2023</v>
      </c>
      <c r="E35" s="950">
        <f>SUM(F35:G35)</f>
        <v>49</v>
      </c>
      <c r="F35" s="950">
        <v>25</v>
      </c>
      <c r="G35" s="950">
        <v>24</v>
      </c>
      <c r="H35" s="951"/>
      <c r="I35" s="950">
        <f>SUM(J35:K35)</f>
        <v>365</v>
      </c>
      <c r="J35" s="36">
        <v>126</v>
      </c>
      <c r="K35" s="36">
        <v>239</v>
      </c>
    </row>
    <row r="36" spans="1:11" ht="6.95" customHeight="1">
      <c r="A36" s="47"/>
      <c r="B36" s="47"/>
      <c r="C36" s="33"/>
      <c r="D36" s="214"/>
      <c r="E36" s="36"/>
      <c r="F36" s="950"/>
      <c r="G36" s="950"/>
      <c r="H36" s="951"/>
      <c r="I36" s="36"/>
      <c r="J36" s="36"/>
      <c r="K36" s="36"/>
    </row>
    <row r="37" spans="1:11" ht="12.95" customHeight="1">
      <c r="A37" s="35"/>
      <c r="B37" s="35" t="s">
        <v>461</v>
      </c>
      <c r="C37" s="33"/>
      <c r="D37" s="214">
        <v>2021</v>
      </c>
      <c r="E37" s="36">
        <f>SUM(F37:G37)</f>
        <v>35</v>
      </c>
      <c r="F37" s="950">
        <v>22</v>
      </c>
      <c r="G37" s="950">
        <v>13</v>
      </c>
      <c r="H37" s="951"/>
      <c r="I37" s="36">
        <f>SUM(J37:K37)</f>
        <v>482</v>
      </c>
      <c r="J37" s="36">
        <v>154</v>
      </c>
      <c r="K37" s="36">
        <v>328</v>
      </c>
    </row>
    <row r="38" spans="1:11" ht="12.95" customHeight="1">
      <c r="A38" s="47"/>
      <c r="B38" s="47" t="s">
        <v>462</v>
      </c>
      <c r="C38" s="33"/>
      <c r="D38" s="214">
        <v>2022</v>
      </c>
      <c r="E38" s="36">
        <f>SUM(F38:G38)</f>
        <v>40</v>
      </c>
      <c r="F38" s="950">
        <v>21</v>
      </c>
      <c r="G38" s="950">
        <v>19</v>
      </c>
      <c r="H38" s="951"/>
      <c r="I38" s="36">
        <f>SUM(J38:K38)</f>
        <v>371</v>
      </c>
      <c r="J38" s="36">
        <v>100</v>
      </c>
      <c r="K38" s="36">
        <v>271</v>
      </c>
    </row>
    <row r="39" spans="1:11" ht="12.95" customHeight="1">
      <c r="A39" s="33"/>
      <c r="B39" s="33"/>
      <c r="C39" s="33"/>
      <c r="D39" s="214">
        <v>2023</v>
      </c>
      <c r="E39" s="950">
        <f>SUM(F39:G39)</f>
        <v>43</v>
      </c>
      <c r="F39" s="950">
        <v>23</v>
      </c>
      <c r="G39" s="950">
        <v>20</v>
      </c>
      <c r="H39" s="951"/>
      <c r="I39" s="950">
        <f>SUM(J39:K39)</f>
        <v>428</v>
      </c>
      <c r="J39" s="36">
        <v>115</v>
      </c>
      <c r="K39" s="36">
        <v>313</v>
      </c>
    </row>
    <row r="40" spans="1:11" ht="6.95" customHeight="1">
      <c r="A40" s="33"/>
      <c r="B40" s="33"/>
      <c r="C40" s="33"/>
      <c r="D40" s="214"/>
      <c r="E40" s="36"/>
      <c r="F40" s="950"/>
      <c r="G40" s="950"/>
      <c r="H40" s="951"/>
      <c r="I40" s="36"/>
      <c r="J40" s="36"/>
      <c r="K40" s="36"/>
    </row>
    <row r="41" spans="1:11" ht="12.95" customHeight="1">
      <c r="A41" s="10"/>
      <c r="B41" s="10" t="s">
        <v>27</v>
      </c>
      <c r="C41" s="47"/>
      <c r="D41" s="214"/>
      <c r="E41" s="36"/>
      <c r="F41" s="950"/>
      <c r="G41" s="950"/>
      <c r="H41" s="951"/>
      <c r="I41" s="36"/>
      <c r="J41" s="36"/>
      <c r="K41" s="36"/>
    </row>
    <row r="42" spans="1:11" ht="12.95" customHeight="1">
      <c r="A42" s="35"/>
      <c r="B42" s="35" t="s">
        <v>463</v>
      </c>
      <c r="C42" s="33"/>
      <c r="D42" s="214">
        <v>2021</v>
      </c>
      <c r="E42" s="36">
        <f>SUM(F42:G42)</f>
        <v>80</v>
      </c>
      <c r="F42" s="950">
        <v>44</v>
      </c>
      <c r="G42" s="950">
        <v>36</v>
      </c>
      <c r="H42" s="951"/>
      <c r="I42" s="36">
        <f>SUM(J42:K42)</f>
        <v>947</v>
      </c>
      <c r="J42" s="36">
        <v>298</v>
      </c>
      <c r="K42" s="36">
        <v>649</v>
      </c>
    </row>
    <row r="43" spans="1:11" ht="12.95" customHeight="1">
      <c r="A43" s="47"/>
      <c r="B43" s="47" t="s">
        <v>464</v>
      </c>
      <c r="C43" s="33"/>
      <c r="D43" s="214">
        <v>2022</v>
      </c>
      <c r="E43" s="36">
        <f>SUM(F43:G43)</f>
        <v>81</v>
      </c>
      <c r="F43" s="950">
        <v>44</v>
      </c>
      <c r="G43" s="950">
        <v>37</v>
      </c>
      <c r="H43" s="951"/>
      <c r="I43" s="36">
        <f>SUM(J43:K43)</f>
        <v>890</v>
      </c>
      <c r="J43" s="36">
        <v>246</v>
      </c>
      <c r="K43" s="36">
        <v>644</v>
      </c>
    </row>
    <row r="44" spans="1:11" ht="12.95" customHeight="1">
      <c r="A44" s="47"/>
      <c r="B44" s="47"/>
      <c r="C44" s="33"/>
      <c r="D44" s="214">
        <v>2023</v>
      </c>
      <c r="E44" s="950">
        <f>SUM(F44:G44)</f>
        <v>78</v>
      </c>
      <c r="F44" s="950">
        <v>39</v>
      </c>
      <c r="G44" s="950">
        <v>39</v>
      </c>
      <c r="H44" s="951"/>
      <c r="I44" s="950">
        <f>SUM(J44:K44)</f>
        <v>841</v>
      </c>
      <c r="J44" s="36">
        <v>221</v>
      </c>
      <c r="K44" s="36">
        <v>620</v>
      </c>
    </row>
    <row r="45" spans="1:11" ht="6.95" customHeight="1">
      <c r="A45" s="47"/>
      <c r="B45" s="47"/>
      <c r="C45" s="33"/>
      <c r="D45" s="214"/>
      <c r="E45" s="36"/>
      <c r="F45" s="950"/>
      <c r="G45" s="950"/>
      <c r="H45" s="951"/>
      <c r="I45" s="36"/>
      <c r="J45" s="36"/>
      <c r="K45" s="36"/>
    </row>
    <row r="46" spans="1:11" ht="12.95" customHeight="1">
      <c r="A46" s="35"/>
      <c r="B46" s="35" t="s">
        <v>465</v>
      </c>
      <c r="C46" s="33"/>
      <c r="D46" s="214">
        <v>2021</v>
      </c>
      <c r="E46" s="36">
        <f>SUM(F46:G46)</f>
        <v>30</v>
      </c>
      <c r="F46" s="950">
        <v>15</v>
      </c>
      <c r="G46" s="950">
        <v>15</v>
      </c>
      <c r="H46" s="951"/>
      <c r="I46" s="36">
        <f>SUM(J46:K46)</f>
        <v>307</v>
      </c>
      <c r="J46" s="36">
        <v>88</v>
      </c>
      <c r="K46" s="36">
        <v>219</v>
      </c>
    </row>
    <row r="47" spans="1:11" ht="12.95" customHeight="1">
      <c r="A47" s="47"/>
      <c r="B47" s="47" t="s">
        <v>466</v>
      </c>
      <c r="C47" s="33"/>
      <c r="D47" s="214">
        <v>2022</v>
      </c>
      <c r="E47" s="36">
        <f>SUM(F47:G47)</f>
        <v>32</v>
      </c>
      <c r="F47" s="950">
        <v>15</v>
      </c>
      <c r="G47" s="950">
        <v>17</v>
      </c>
      <c r="H47" s="951"/>
      <c r="I47" s="36">
        <f>SUM(J47:K47)</f>
        <v>314</v>
      </c>
      <c r="J47" s="36">
        <v>76</v>
      </c>
      <c r="K47" s="36">
        <v>238</v>
      </c>
    </row>
    <row r="48" spans="1:11" ht="12.95" customHeight="1">
      <c r="A48" s="47"/>
      <c r="B48" s="47"/>
      <c r="C48" s="33"/>
      <c r="D48" s="214">
        <v>2023</v>
      </c>
      <c r="E48" s="950">
        <f>SUM(F48:G48)</f>
        <v>37</v>
      </c>
      <c r="F48" s="950">
        <v>18</v>
      </c>
      <c r="G48" s="950">
        <v>19</v>
      </c>
      <c r="H48" s="951"/>
      <c r="I48" s="950">
        <f>SUM(J48:K48)</f>
        <v>368</v>
      </c>
      <c r="J48" s="36">
        <v>92</v>
      </c>
      <c r="K48" s="36">
        <v>276</v>
      </c>
    </row>
    <row r="49" spans="1:11" ht="6.95" customHeight="1">
      <c r="A49" s="47"/>
      <c r="B49" s="47"/>
      <c r="C49" s="33"/>
      <c r="D49" s="214"/>
      <c r="E49" s="36"/>
      <c r="F49" s="950"/>
      <c r="G49" s="950"/>
      <c r="H49" s="951"/>
      <c r="I49" s="36"/>
      <c r="J49" s="36"/>
      <c r="K49" s="36"/>
    </row>
    <row r="50" spans="1:11" ht="12.95" customHeight="1">
      <c r="A50" s="35"/>
      <c r="B50" s="35" t="s">
        <v>467</v>
      </c>
      <c r="C50" s="33"/>
      <c r="D50" s="214">
        <v>2021</v>
      </c>
      <c r="E50" s="36">
        <f>SUM(F50:G50)</f>
        <v>35</v>
      </c>
      <c r="F50" s="950">
        <v>16</v>
      </c>
      <c r="G50" s="950">
        <v>19</v>
      </c>
      <c r="H50" s="951"/>
      <c r="I50" s="36">
        <f>SUM(J50:K50)</f>
        <v>357</v>
      </c>
      <c r="J50" s="36">
        <v>74</v>
      </c>
      <c r="K50" s="36">
        <v>283</v>
      </c>
    </row>
    <row r="51" spans="1:11" ht="12.95" customHeight="1">
      <c r="A51" s="47"/>
      <c r="B51" s="47" t="s">
        <v>468</v>
      </c>
      <c r="C51" s="33"/>
      <c r="D51" s="214">
        <v>2022</v>
      </c>
      <c r="E51" s="36">
        <f>SUM(F51:G51)</f>
        <v>30</v>
      </c>
      <c r="F51" s="950">
        <v>13</v>
      </c>
      <c r="G51" s="950">
        <v>17</v>
      </c>
      <c r="H51" s="951"/>
      <c r="I51" s="36">
        <f>SUM(J51:K51)</f>
        <v>330</v>
      </c>
      <c r="J51" s="36">
        <v>64</v>
      </c>
      <c r="K51" s="36">
        <v>266</v>
      </c>
    </row>
    <row r="52" spans="1:11" ht="12.95" customHeight="1">
      <c r="A52" s="47"/>
      <c r="B52" s="47"/>
      <c r="C52" s="33"/>
      <c r="D52" s="214">
        <v>2023</v>
      </c>
      <c r="E52" s="950">
        <f>SUM(F52:G52)</f>
        <v>31</v>
      </c>
      <c r="F52" s="950">
        <v>14</v>
      </c>
      <c r="G52" s="950">
        <v>17</v>
      </c>
      <c r="H52" s="951"/>
      <c r="I52" s="950">
        <f>SUM(J52:K52)</f>
        <v>330</v>
      </c>
      <c r="J52" s="36">
        <v>89</v>
      </c>
      <c r="K52" s="36">
        <v>241</v>
      </c>
    </row>
    <row r="53" spans="1:11" ht="6.95" customHeight="1">
      <c r="A53" s="47"/>
      <c r="B53" s="47"/>
      <c r="C53" s="33"/>
      <c r="D53" s="214"/>
      <c r="E53" s="36"/>
      <c r="F53" s="950"/>
      <c r="G53" s="950"/>
      <c r="H53" s="951"/>
      <c r="I53" s="36"/>
      <c r="J53" s="36"/>
      <c r="K53" s="36"/>
    </row>
    <row r="54" spans="1:11" ht="12.95" customHeight="1">
      <c r="A54" s="35"/>
      <c r="B54" s="35" t="s">
        <v>469</v>
      </c>
      <c r="C54" s="33"/>
      <c r="D54" s="214">
        <v>2021</v>
      </c>
      <c r="E54" s="36">
        <f>SUM(F54:G54)</f>
        <v>74</v>
      </c>
      <c r="F54" s="950">
        <v>42</v>
      </c>
      <c r="G54" s="950">
        <v>32</v>
      </c>
      <c r="H54" s="951"/>
      <c r="I54" s="36">
        <f>SUM(J54:K54)</f>
        <v>1227</v>
      </c>
      <c r="J54" s="36">
        <v>359</v>
      </c>
      <c r="K54" s="36">
        <v>868</v>
      </c>
    </row>
    <row r="55" spans="1:11" ht="12.95" customHeight="1">
      <c r="A55" s="47"/>
      <c r="B55" s="47" t="s">
        <v>470</v>
      </c>
      <c r="C55" s="33"/>
      <c r="D55" s="214">
        <v>2022</v>
      </c>
      <c r="E55" s="36">
        <f>SUM(F55:G55)</f>
        <v>82</v>
      </c>
      <c r="F55" s="950">
        <v>43</v>
      </c>
      <c r="G55" s="950">
        <v>39</v>
      </c>
      <c r="H55" s="951"/>
      <c r="I55" s="36">
        <f>SUM(J55:K55)</f>
        <v>971</v>
      </c>
      <c r="J55" s="36">
        <v>261</v>
      </c>
      <c r="K55" s="36">
        <v>710</v>
      </c>
    </row>
    <row r="56" spans="1:11" ht="12.95" customHeight="1">
      <c r="A56" s="47"/>
      <c r="B56" s="47"/>
      <c r="C56" s="33"/>
      <c r="D56" s="214">
        <v>2023</v>
      </c>
      <c r="E56" s="950">
        <f>SUM(F56:G56)</f>
        <v>86</v>
      </c>
      <c r="F56" s="950">
        <v>43</v>
      </c>
      <c r="G56" s="950">
        <v>43</v>
      </c>
      <c r="H56" s="951"/>
      <c r="I56" s="950">
        <f>SUM(J56:K56)</f>
        <v>768</v>
      </c>
      <c r="J56" s="36">
        <v>217</v>
      </c>
      <c r="K56" s="36">
        <v>551</v>
      </c>
    </row>
    <row r="57" spans="1:11" ht="6.95" customHeight="1">
      <c r="A57" s="47"/>
      <c r="B57" s="47"/>
      <c r="C57" s="33"/>
      <c r="D57" s="214"/>
      <c r="E57" s="36"/>
      <c r="F57" s="950"/>
      <c r="G57" s="950"/>
      <c r="H57" s="951"/>
      <c r="I57" s="36"/>
      <c r="J57" s="36"/>
      <c r="K57" s="36"/>
    </row>
    <row r="58" spans="1:11" ht="12.95" customHeight="1">
      <c r="A58" s="10"/>
      <c r="B58" s="10" t="s">
        <v>54</v>
      </c>
      <c r="C58" s="33"/>
      <c r="D58" s="214"/>
      <c r="E58" s="36"/>
      <c r="F58" s="950"/>
      <c r="G58" s="950"/>
      <c r="H58" s="951"/>
      <c r="I58" s="36"/>
      <c r="J58" s="36"/>
      <c r="K58" s="36"/>
    </row>
    <row r="59" spans="1:11" ht="12.95" customHeight="1">
      <c r="A59" s="35"/>
      <c r="B59" s="35" t="s">
        <v>471</v>
      </c>
      <c r="C59" s="33"/>
      <c r="D59" s="214">
        <v>2021</v>
      </c>
      <c r="E59" s="36">
        <f>SUM(F59:G59)</f>
        <v>147</v>
      </c>
      <c r="F59" s="950">
        <v>64</v>
      </c>
      <c r="G59" s="950">
        <v>83</v>
      </c>
      <c r="H59" s="951"/>
      <c r="I59" s="36">
        <f>SUM(J59:K59)</f>
        <v>1392</v>
      </c>
      <c r="J59" s="36">
        <v>498</v>
      </c>
      <c r="K59" s="36">
        <v>894</v>
      </c>
    </row>
    <row r="60" spans="1:11" ht="12.95" customHeight="1">
      <c r="A60" s="47"/>
      <c r="B60" s="47" t="s">
        <v>472</v>
      </c>
      <c r="C60" s="33"/>
      <c r="D60" s="214">
        <v>2022</v>
      </c>
      <c r="E60" s="36">
        <f>SUM(F60:G60)</f>
        <v>142</v>
      </c>
      <c r="F60" s="950">
        <v>60</v>
      </c>
      <c r="G60" s="950">
        <v>82</v>
      </c>
      <c r="H60" s="951"/>
      <c r="I60" s="36">
        <f>SUM(J60:K60)</f>
        <v>1428</v>
      </c>
      <c r="J60" s="36">
        <v>455</v>
      </c>
      <c r="K60" s="36">
        <v>973</v>
      </c>
    </row>
    <row r="61" spans="1:11" ht="12.95" customHeight="1">
      <c r="A61" s="47"/>
      <c r="B61" s="47"/>
      <c r="C61" s="33"/>
      <c r="D61" s="214">
        <v>2023</v>
      </c>
      <c r="E61" s="950">
        <f>SUM(F61:G61)</f>
        <v>139</v>
      </c>
      <c r="F61" s="950">
        <v>60</v>
      </c>
      <c r="G61" s="950">
        <v>79</v>
      </c>
      <c r="H61" s="951"/>
      <c r="I61" s="950">
        <f>SUM(J61:K61)</f>
        <v>1162</v>
      </c>
      <c r="J61" s="36">
        <v>400</v>
      </c>
      <c r="K61" s="36">
        <v>762</v>
      </c>
    </row>
    <row r="62" spans="1:11" ht="6.95" customHeight="1">
      <c r="A62" s="47"/>
      <c r="B62" s="47"/>
      <c r="C62" s="33"/>
      <c r="D62" s="214"/>
      <c r="E62" s="36"/>
      <c r="F62" s="950"/>
      <c r="G62" s="950"/>
      <c r="H62" s="951"/>
      <c r="I62" s="36"/>
      <c r="J62" s="36"/>
      <c r="K62" s="36"/>
    </row>
    <row r="63" spans="1:11" ht="12.95" customHeight="1">
      <c r="A63" s="10"/>
      <c r="B63" s="10" t="s">
        <v>25</v>
      </c>
      <c r="C63" s="33"/>
      <c r="D63" s="214"/>
      <c r="E63" s="36"/>
      <c r="F63" s="950"/>
      <c r="G63" s="950"/>
      <c r="H63" s="951"/>
      <c r="I63" s="36"/>
      <c r="J63" s="36"/>
      <c r="K63" s="36"/>
    </row>
    <row r="64" spans="1:11" ht="12.95" customHeight="1">
      <c r="A64" s="35"/>
      <c r="B64" s="35" t="s">
        <v>473</v>
      </c>
      <c r="C64" s="33"/>
      <c r="D64" s="214">
        <v>2021</v>
      </c>
      <c r="E64" s="36">
        <f>SUM(F64:G64)</f>
        <v>113</v>
      </c>
      <c r="F64" s="950">
        <v>75</v>
      </c>
      <c r="G64" s="950">
        <v>38</v>
      </c>
      <c r="H64" s="951"/>
      <c r="I64" s="36">
        <f>SUM(J64:K64)</f>
        <v>1037</v>
      </c>
      <c r="J64" s="36">
        <v>345</v>
      </c>
      <c r="K64" s="36">
        <v>692</v>
      </c>
    </row>
    <row r="65" spans="1:11" ht="12.95" customHeight="1">
      <c r="A65" s="47"/>
      <c r="B65" s="47" t="s">
        <v>474</v>
      </c>
      <c r="C65" s="33"/>
      <c r="D65" s="214">
        <v>2022</v>
      </c>
      <c r="E65" s="36">
        <f>SUM(F65:G65)</f>
        <v>109</v>
      </c>
      <c r="F65" s="950">
        <v>70</v>
      </c>
      <c r="G65" s="950">
        <v>39</v>
      </c>
      <c r="H65" s="951"/>
      <c r="I65" s="36">
        <f>SUM(J65:K65)</f>
        <v>1217</v>
      </c>
      <c r="J65" s="36">
        <v>366</v>
      </c>
      <c r="K65" s="36">
        <v>851</v>
      </c>
    </row>
    <row r="66" spans="1:11" ht="12.95" customHeight="1">
      <c r="A66" s="47"/>
      <c r="B66" s="47"/>
      <c r="C66" s="33"/>
      <c r="D66" s="214">
        <v>2023</v>
      </c>
      <c r="E66" s="950">
        <f>SUM(F66:G66)</f>
        <v>113</v>
      </c>
      <c r="F66" s="950">
        <v>73</v>
      </c>
      <c r="G66" s="950">
        <v>40</v>
      </c>
      <c r="H66" s="951"/>
      <c r="I66" s="950">
        <f>SUM(J66:K66)</f>
        <v>1240</v>
      </c>
      <c r="J66" s="36">
        <v>379</v>
      </c>
      <c r="K66" s="36">
        <v>861</v>
      </c>
    </row>
    <row r="67" spans="1:11" ht="6.95" customHeight="1">
      <c r="A67" s="47"/>
      <c r="B67" s="47"/>
      <c r="C67" s="33"/>
      <c r="D67" s="214"/>
      <c r="E67" s="36"/>
      <c r="F67" s="950"/>
      <c r="G67" s="950"/>
      <c r="H67" s="951"/>
      <c r="I67" s="36"/>
      <c r="J67" s="36"/>
      <c r="K67" s="36"/>
    </row>
    <row r="68" spans="1:11" ht="12.95" customHeight="1">
      <c r="A68" s="35"/>
      <c r="B68" s="35" t="s">
        <v>475</v>
      </c>
      <c r="C68" s="33"/>
      <c r="D68" s="214">
        <v>2021</v>
      </c>
      <c r="E68" s="36">
        <f>SUM(F68:G68)</f>
        <v>90</v>
      </c>
      <c r="F68" s="950">
        <v>72</v>
      </c>
      <c r="G68" s="950">
        <v>18</v>
      </c>
      <c r="H68" s="951"/>
      <c r="I68" s="36">
        <f>SUM(J68:K68)</f>
        <v>410</v>
      </c>
      <c r="J68" s="36">
        <v>115</v>
      </c>
      <c r="K68" s="36">
        <v>295</v>
      </c>
    </row>
    <row r="69" spans="1:11" ht="12.95" customHeight="1">
      <c r="A69" s="47"/>
      <c r="B69" s="47" t="s">
        <v>476</v>
      </c>
      <c r="C69" s="33"/>
      <c r="D69" s="214">
        <v>2022</v>
      </c>
      <c r="E69" s="36">
        <f>SUM(F69:G69)</f>
        <v>85</v>
      </c>
      <c r="F69" s="950">
        <v>64</v>
      </c>
      <c r="G69" s="950">
        <v>21</v>
      </c>
      <c r="H69" s="951"/>
      <c r="I69" s="36">
        <f>SUM(J69:K69)</f>
        <v>533</v>
      </c>
      <c r="J69" s="36">
        <v>134</v>
      </c>
      <c r="K69" s="36">
        <v>399</v>
      </c>
    </row>
    <row r="70" spans="1:11" ht="12.95" customHeight="1">
      <c r="A70" s="47"/>
      <c r="B70" s="47"/>
      <c r="C70" s="33"/>
      <c r="D70" s="214">
        <v>2023</v>
      </c>
      <c r="E70" s="950">
        <f>SUM(F70:G70)</f>
        <v>91</v>
      </c>
      <c r="F70" s="950">
        <v>67</v>
      </c>
      <c r="G70" s="950">
        <v>24</v>
      </c>
      <c r="H70" s="951"/>
      <c r="I70" s="950">
        <f>SUM(J70:K70)</f>
        <v>693</v>
      </c>
      <c r="J70" s="36">
        <v>181</v>
      </c>
      <c r="K70" s="36">
        <v>512</v>
      </c>
    </row>
    <row r="71" spans="1:11" ht="6.95" customHeight="1">
      <c r="A71" s="47"/>
      <c r="B71" s="47"/>
      <c r="C71" s="33"/>
      <c r="D71" s="214"/>
      <c r="E71" s="36"/>
      <c r="F71" s="950"/>
      <c r="G71" s="950"/>
      <c r="H71" s="951"/>
      <c r="I71" s="36"/>
      <c r="J71" s="36"/>
      <c r="K71" s="36"/>
    </row>
    <row r="72" spans="1:11">
      <c r="A72" s="10"/>
      <c r="B72" s="10" t="s">
        <v>28</v>
      </c>
      <c r="C72" s="33"/>
      <c r="D72" s="214"/>
      <c r="E72" s="950"/>
      <c r="F72" s="950"/>
      <c r="G72" s="950"/>
      <c r="H72" s="950"/>
      <c r="I72" s="950"/>
      <c r="J72" s="950"/>
      <c r="K72" s="950"/>
    </row>
    <row r="73" spans="1:11" ht="12.95" customHeight="1">
      <c r="A73" s="35"/>
      <c r="B73" s="35" t="s">
        <v>477</v>
      </c>
      <c r="C73" s="33"/>
      <c r="D73" s="214">
        <v>2021</v>
      </c>
      <c r="E73" s="950">
        <f>SUM(F73:G73)</f>
        <v>103</v>
      </c>
      <c r="F73" s="950">
        <v>42</v>
      </c>
      <c r="G73" s="950">
        <v>61</v>
      </c>
      <c r="H73" s="950"/>
      <c r="I73" s="950">
        <f>SUM(J73:K73)</f>
        <v>856</v>
      </c>
      <c r="J73" s="950">
        <v>264</v>
      </c>
      <c r="K73" s="950">
        <v>592</v>
      </c>
    </row>
    <row r="74" spans="1:11" ht="12.95" customHeight="1">
      <c r="A74" s="47"/>
      <c r="B74" s="47" t="s">
        <v>478</v>
      </c>
      <c r="C74" s="47"/>
      <c r="D74" s="214">
        <v>2022</v>
      </c>
      <c r="E74" s="36">
        <f>SUM(F74:G74)</f>
        <v>96</v>
      </c>
      <c r="F74" s="950">
        <v>36</v>
      </c>
      <c r="G74" s="950">
        <v>60</v>
      </c>
      <c r="H74" s="950"/>
      <c r="I74" s="950">
        <f>SUM(J74:K74)</f>
        <v>1086</v>
      </c>
      <c r="J74" s="950">
        <v>317</v>
      </c>
      <c r="K74" s="950">
        <v>769</v>
      </c>
    </row>
    <row r="75" spans="1:11" ht="12.95" customHeight="1">
      <c r="A75" s="47"/>
      <c r="B75" s="47"/>
      <c r="C75" s="47"/>
      <c r="D75" s="214">
        <v>2023</v>
      </c>
      <c r="E75" s="950">
        <f>SUM(F75:G75)</f>
        <v>95</v>
      </c>
      <c r="F75" s="950">
        <v>36</v>
      </c>
      <c r="G75" s="950">
        <v>59</v>
      </c>
      <c r="H75" s="950"/>
      <c r="I75" s="950">
        <f>SUM(J75:K75)</f>
        <v>976</v>
      </c>
      <c r="J75" s="950">
        <v>284</v>
      </c>
      <c r="K75" s="950">
        <v>692</v>
      </c>
    </row>
    <row r="76" spans="1:11" ht="6.95" customHeight="1">
      <c r="A76" s="47"/>
      <c r="B76" s="47"/>
      <c r="C76" s="47"/>
      <c r="D76" s="214"/>
      <c r="E76" s="950"/>
      <c r="F76" s="950"/>
      <c r="G76" s="950"/>
      <c r="H76" s="950"/>
      <c r="I76" s="950"/>
      <c r="J76" s="950"/>
      <c r="K76" s="950"/>
    </row>
    <row r="77" spans="1:11" ht="12.95" customHeight="1">
      <c r="A77" s="35"/>
      <c r="B77" s="35" t="s">
        <v>479</v>
      </c>
      <c r="C77" s="33"/>
      <c r="D77" s="214">
        <v>2021</v>
      </c>
      <c r="E77" s="950">
        <f>SUM(F77:G77)</f>
        <v>89</v>
      </c>
      <c r="F77" s="950">
        <v>30</v>
      </c>
      <c r="G77" s="950">
        <v>59</v>
      </c>
      <c r="H77" s="950"/>
      <c r="I77" s="950">
        <f>SUM(J77:K77)</f>
        <v>879</v>
      </c>
      <c r="J77" s="950">
        <v>208</v>
      </c>
      <c r="K77" s="950">
        <v>671</v>
      </c>
    </row>
    <row r="78" spans="1:11" ht="12.95" customHeight="1">
      <c r="A78" s="47"/>
      <c r="B78" s="47" t="s">
        <v>480</v>
      </c>
      <c r="C78" s="33"/>
      <c r="D78" s="214">
        <v>2022</v>
      </c>
      <c r="E78" s="36">
        <f>SUM(F78:G78)</f>
        <v>90</v>
      </c>
      <c r="F78" s="950">
        <v>27</v>
      </c>
      <c r="G78" s="950">
        <v>63</v>
      </c>
      <c r="H78" s="950"/>
      <c r="I78" s="950">
        <f>SUM(J78:K78)</f>
        <v>1035</v>
      </c>
      <c r="J78" s="950">
        <v>219</v>
      </c>
      <c r="K78" s="950">
        <v>816</v>
      </c>
    </row>
    <row r="79" spans="1:11" ht="12.95" customHeight="1">
      <c r="A79" s="47"/>
      <c r="B79" s="47"/>
      <c r="C79" s="33"/>
      <c r="D79" s="214">
        <v>2023</v>
      </c>
      <c r="E79" s="950">
        <f>SUM(F79:G79)</f>
        <v>78</v>
      </c>
      <c r="F79" s="950">
        <v>24</v>
      </c>
      <c r="G79" s="950">
        <v>54</v>
      </c>
      <c r="H79" s="950"/>
      <c r="I79" s="950">
        <f>SUM(J79:K79)</f>
        <v>831</v>
      </c>
      <c r="J79" s="950">
        <v>193</v>
      </c>
      <c r="K79" s="950">
        <v>638</v>
      </c>
    </row>
    <row r="80" spans="1:11" ht="6.95" customHeight="1">
      <c r="A80" s="47"/>
      <c r="B80" s="47"/>
      <c r="C80" s="33"/>
      <c r="D80" s="214"/>
      <c r="E80" s="950"/>
      <c r="F80" s="950"/>
      <c r="G80" s="950"/>
      <c r="H80" s="950"/>
      <c r="I80" s="950"/>
      <c r="J80" s="950"/>
      <c r="K80" s="950"/>
    </row>
    <row r="81" spans="1:13" ht="12.95" customHeight="1">
      <c r="A81" s="35"/>
      <c r="B81" s="35" t="s">
        <v>481</v>
      </c>
      <c r="C81" s="33"/>
      <c r="D81" s="214">
        <v>2021</v>
      </c>
      <c r="E81" s="950">
        <f>SUM(F81:G81)</f>
        <v>127</v>
      </c>
      <c r="F81" s="950">
        <v>51</v>
      </c>
      <c r="G81" s="950">
        <v>76</v>
      </c>
      <c r="H81" s="950"/>
      <c r="I81" s="950">
        <f>SUM(J81:K81)</f>
        <v>977</v>
      </c>
      <c r="J81" s="950">
        <v>393</v>
      </c>
      <c r="K81" s="950">
        <v>584</v>
      </c>
    </row>
    <row r="82" spans="1:13" ht="12.95" customHeight="1">
      <c r="A82" s="47"/>
      <c r="B82" s="47" t="s">
        <v>482</v>
      </c>
      <c r="C82" s="47"/>
      <c r="D82" s="214">
        <v>2022</v>
      </c>
      <c r="E82" s="36">
        <f>SUM(F82:G82)</f>
        <v>125</v>
      </c>
      <c r="F82" s="950">
        <v>49</v>
      </c>
      <c r="G82" s="950">
        <v>76</v>
      </c>
      <c r="H82" s="950"/>
      <c r="I82" s="950">
        <f>SUM(J82:K82)</f>
        <v>1076</v>
      </c>
      <c r="J82" s="950">
        <v>411</v>
      </c>
      <c r="K82" s="950">
        <v>665</v>
      </c>
    </row>
    <row r="83" spans="1:13" ht="12.95" customHeight="1">
      <c r="A83" s="33"/>
      <c r="B83" s="33"/>
      <c r="C83" s="33"/>
      <c r="D83" s="214">
        <v>2023</v>
      </c>
      <c r="E83" s="950">
        <f>SUM(F83:G83)</f>
        <v>104</v>
      </c>
      <c r="F83" s="950">
        <v>41</v>
      </c>
      <c r="G83" s="950">
        <v>63</v>
      </c>
      <c r="H83" s="950"/>
      <c r="I83" s="950">
        <f>SUM(J83:K83)</f>
        <v>1033</v>
      </c>
      <c r="J83" s="950">
        <v>349</v>
      </c>
      <c r="K83" s="950">
        <v>684</v>
      </c>
      <c r="L83" s="943"/>
      <c r="M83" s="40"/>
    </row>
    <row r="84" spans="1:13" ht="6.95" customHeight="1">
      <c r="A84" s="907"/>
      <c r="B84" s="907"/>
      <c r="C84" s="907"/>
      <c r="D84" s="954"/>
      <c r="E84" s="955"/>
      <c r="F84" s="907"/>
      <c r="G84" s="907"/>
      <c r="H84" s="907"/>
      <c r="I84" s="956"/>
      <c r="J84" s="907"/>
      <c r="K84" s="907"/>
      <c r="L84" s="954"/>
      <c r="M84" s="40"/>
    </row>
    <row r="85" spans="1:13" s="674" customFormat="1" ht="16.5" customHeight="1">
      <c r="A85" s="912"/>
      <c r="B85" s="912"/>
      <c r="C85" s="912"/>
      <c r="D85" s="957"/>
      <c r="E85" s="913"/>
      <c r="F85" s="914"/>
      <c r="G85" s="914"/>
      <c r="H85" s="826"/>
      <c r="I85" s="826"/>
      <c r="J85" s="826"/>
      <c r="L85" s="958" t="s">
        <v>32</v>
      </c>
      <c r="M85" s="912"/>
    </row>
    <row r="86" spans="1:13" s="674" customFormat="1" ht="15" customHeight="1">
      <c r="A86" s="912"/>
      <c r="B86" s="912"/>
      <c r="C86" s="826"/>
      <c r="D86" s="959"/>
      <c r="E86" s="916"/>
      <c r="F86" s="826"/>
      <c r="G86" s="914"/>
      <c r="H86" s="826"/>
      <c r="I86" s="826"/>
      <c r="J86" s="826"/>
      <c r="L86" s="419" t="s">
        <v>285</v>
      </c>
      <c r="M86" s="912"/>
    </row>
  </sheetData>
  <mergeCells count="4">
    <mergeCell ref="E9:G9"/>
    <mergeCell ref="I9:K9"/>
    <mergeCell ref="E10:G10"/>
    <mergeCell ref="I10:K10"/>
  </mergeCells>
  <printOptions horizontalCentered="1"/>
  <pageMargins left="0.55118110236220497" right="0.55118110236220497" top="0.39370078740157499" bottom="0.59055008748906401" header="0.39370078740157499" footer="0.39370078740157499"/>
  <pageSetup paperSize="9" scale="7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68">
    <tabColor rgb="FF92D050"/>
  </sheetPr>
  <dimension ref="A1:O77"/>
  <sheetViews>
    <sheetView view="pageBreakPreview" zoomScaleNormal="100" zoomScaleSheetLayoutView="100" workbookViewId="0">
      <selection activeCell="I14" activeCellId="1" sqref="E14 I14"/>
    </sheetView>
  </sheetViews>
  <sheetFormatPr defaultColWidth="12.5703125" defaultRowHeight="17.25"/>
  <cols>
    <col min="1" max="1" width="1.28515625" style="647" customWidth="1"/>
    <col min="2" max="2" width="12.5703125" style="647" customWidth="1"/>
    <col min="3" max="3" width="36.28515625" style="647" customWidth="1"/>
    <col min="4" max="4" width="10.28515625" style="695" customWidth="1"/>
    <col min="5" max="5" width="7" style="647" customWidth="1"/>
    <col min="6" max="6" width="11.28515625" style="647" customWidth="1"/>
    <col min="7" max="7" width="12.28515625" style="647" customWidth="1"/>
    <col min="8" max="8" width="1.140625" style="647" customWidth="1"/>
    <col min="9" max="9" width="7.7109375" style="647" customWidth="1"/>
    <col min="10" max="10" width="11.28515625" style="647" customWidth="1"/>
    <col min="11" max="11" width="12.28515625" style="647" customWidth="1"/>
    <col min="12" max="12" width="1.140625" style="647" customWidth="1"/>
    <col min="13" max="16384" width="12.5703125" style="647"/>
  </cols>
  <sheetData>
    <row r="1" spans="1:15">
      <c r="A1" s="32"/>
      <c r="B1" s="32"/>
      <c r="C1" s="32"/>
      <c r="D1" s="876"/>
      <c r="E1" s="53"/>
      <c r="F1" s="32"/>
      <c r="G1" s="32"/>
      <c r="H1" s="32"/>
      <c r="I1" s="53"/>
      <c r="J1" s="851"/>
      <c r="K1" s="877"/>
      <c r="L1" s="32"/>
    </row>
    <row r="2" spans="1:15" ht="16.5" customHeight="1">
      <c r="A2" s="878"/>
      <c r="B2" s="878" t="s">
        <v>737</v>
      </c>
      <c r="C2" s="844" t="s">
        <v>1290</v>
      </c>
      <c r="D2" s="879"/>
      <c r="E2" s="53"/>
      <c r="F2" s="32"/>
      <c r="G2" s="32"/>
      <c r="H2" s="32"/>
      <c r="I2" s="53"/>
      <c r="J2" s="32"/>
      <c r="K2" s="32"/>
      <c r="L2" s="32"/>
    </row>
    <row r="3" spans="1:15" ht="16.5" customHeight="1">
      <c r="A3" s="877"/>
      <c r="B3" s="877" t="s">
        <v>739</v>
      </c>
      <c r="C3" s="851" t="s">
        <v>1291</v>
      </c>
      <c r="D3" s="880"/>
      <c r="E3" s="53"/>
      <c r="F3" s="32"/>
      <c r="G3" s="32"/>
      <c r="H3" s="32"/>
      <c r="I3" s="53"/>
      <c r="J3" s="32"/>
      <c r="K3" s="32"/>
      <c r="L3" s="32"/>
    </row>
    <row r="4" spans="1:15" ht="10.15" customHeight="1" thickBot="1">
      <c r="A4" s="32"/>
      <c r="B4" s="32"/>
      <c r="C4" s="32"/>
      <c r="D4" s="876"/>
      <c r="E4" s="53"/>
      <c r="F4" s="32"/>
      <c r="G4" s="32"/>
      <c r="H4" s="32"/>
      <c r="I4" s="53"/>
      <c r="J4" s="32"/>
      <c r="K4" s="32"/>
      <c r="L4" s="32"/>
    </row>
    <row r="5" spans="1:15" ht="5.0999999999999996" customHeight="1" thickTop="1">
      <c r="A5" s="881"/>
      <c r="B5" s="881"/>
      <c r="C5" s="881"/>
      <c r="D5" s="882"/>
      <c r="E5" s="883"/>
      <c r="F5" s="881"/>
      <c r="G5" s="881"/>
      <c r="H5" s="881"/>
      <c r="I5" s="884"/>
      <c r="J5" s="881"/>
      <c r="K5" s="881"/>
      <c r="L5" s="881"/>
    </row>
    <row r="6" spans="1:15">
      <c r="A6" s="885"/>
      <c r="B6" s="886" t="s">
        <v>970</v>
      </c>
      <c r="C6" s="33"/>
      <c r="D6" s="887" t="s">
        <v>3</v>
      </c>
      <c r="E6" s="1921" t="s">
        <v>420</v>
      </c>
      <c r="F6" s="1921"/>
      <c r="G6" s="1921"/>
      <c r="H6" s="45"/>
      <c r="I6" s="1921" t="s">
        <v>421</v>
      </c>
      <c r="J6" s="1921"/>
      <c r="K6" s="1921"/>
      <c r="L6" s="888"/>
    </row>
    <row r="7" spans="1:15" s="702" customFormat="1">
      <c r="A7" s="889"/>
      <c r="B7" s="890" t="s">
        <v>971</v>
      </c>
      <c r="C7" s="891"/>
      <c r="D7" s="892" t="s">
        <v>8</v>
      </c>
      <c r="E7" s="1924" t="s">
        <v>424</v>
      </c>
      <c r="F7" s="1924"/>
      <c r="G7" s="1924"/>
      <c r="H7" s="821"/>
      <c r="I7" s="1924" t="s">
        <v>377</v>
      </c>
      <c r="J7" s="1924"/>
      <c r="K7" s="1924"/>
      <c r="L7" s="893"/>
    </row>
    <row r="8" spans="1:15">
      <c r="A8" s="40"/>
      <c r="B8" s="33"/>
      <c r="C8" s="33"/>
      <c r="D8" s="894"/>
      <c r="E8" s="895" t="s">
        <v>4</v>
      </c>
      <c r="F8" s="895" t="s">
        <v>37</v>
      </c>
      <c r="G8" s="895" t="s">
        <v>38</v>
      </c>
      <c r="H8" s="896"/>
      <c r="I8" s="895" t="s">
        <v>4</v>
      </c>
      <c r="J8" s="895" t="s">
        <v>37</v>
      </c>
      <c r="K8" s="895" t="s">
        <v>38</v>
      </c>
      <c r="L8" s="897"/>
    </row>
    <row r="9" spans="1:15">
      <c r="A9" s="40"/>
      <c r="B9" s="33"/>
      <c r="C9" s="33"/>
      <c r="D9" s="894"/>
      <c r="E9" s="898" t="s">
        <v>9</v>
      </c>
      <c r="F9" s="898" t="s">
        <v>39</v>
      </c>
      <c r="G9" s="898" t="s">
        <v>40</v>
      </c>
      <c r="H9" s="898"/>
      <c r="I9" s="898" t="s">
        <v>9</v>
      </c>
      <c r="J9" s="898" t="s">
        <v>39</v>
      </c>
      <c r="K9" s="898" t="s">
        <v>40</v>
      </c>
      <c r="L9" s="899"/>
    </row>
    <row r="10" spans="1:15" ht="8.1" customHeight="1">
      <c r="A10" s="900"/>
      <c r="B10" s="900"/>
      <c r="C10" s="900"/>
      <c r="D10" s="901"/>
      <c r="E10" s="902"/>
      <c r="F10" s="903"/>
      <c r="G10" s="903"/>
      <c r="H10" s="903"/>
      <c r="I10" s="902"/>
      <c r="J10" s="903"/>
      <c r="K10" s="903"/>
      <c r="L10" s="903"/>
    </row>
    <row r="11" spans="1:15" s="738" customFormat="1" ht="8.1" customHeight="1">
      <c r="A11" s="40"/>
      <c r="B11" s="40"/>
      <c r="C11" s="40"/>
      <c r="D11" s="904"/>
      <c r="E11" s="905"/>
      <c r="F11" s="899"/>
      <c r="G11" s="899"/>
      <c r="H11" s="899"/>
      <c r="I11" s="905"/>
      <c r="J11" s="899"/>
      <c r="K11" s="899"/>
      <c r="L11" s="899"/>
    </row>
    <row r="12" spans="1:15" s="738" customFormat="1" ht="16.5">
      <c r="A12" s="885"/>
      <c r="B12" s="886" t="s">
        <v>52</v>
      </c>
      <c r="C12" s="33"/>
      <c r="D12" s="871">
        <v>2021</v>
      </c>
      <c r="E12" s="928">
        <f>SUM(F12:G12)</f>
        <v>31618</v>
      </c>
      <c r="F12" s="928">
        <f>SUM(F17,F21,F25,F29,F34,F38,F43,F47,F51,F55,F60,F64,F69,'6.25 (samb) (2)'!F12,'6.25 (samb) (2)'!F16,'6.25 (samb) (2)'!F20,'6.25 (samb) (2)'!F24,'6.25 (samb) (2)'!F29,'6.25 (samb) (2)'!F33,'6.25 (samb) (2)'!F38,'6.25 (samb) (2)'!F42,'6.25 (samb) (2)'!F47,'6.25 (samb) (2)'!F51,'6.25 (samb) (2)'!F56,'6.25 (samb) (2)'!F60,'6.25 (samb) (2)'!F65,'6.25 (samb)2'!F12,'6.25 (samb)2'!F16,'6.25 (samb)2'!F21,'6.25 (samb)2'!F25,'6.25 (samb)2'!F29,'6.25 (samb)2'!F33,'6.25 (samb)2'!F38,'6.25 (samb)2'!F42,'6.25 (samb)2'!F46,'6.25 (samb)2'!F51,'6.25 (samb)2'!F55,'6.25 (samb)2'!F59,'6.25 (samb)2'!F63,'6.25 (samb)2 (2)'!F13,'6.25 (samb)2 (2)'!F17,'6.25 (samb)2 (2)'!F21,'6.25 (samb)2 (2)'!F26)</f>
        <v>13583</v>
      </c>
      <c r="G12" s="928">
        <f>SUM(G17,G21,G25,G29,G34,G38,G43,G47,G51,G55,G60,G64,G69,'6.25 (samb) (2)'!G12,'6.25 (samb) (2)'!G16,'6.25 (samb) (2)'!G20,'6.25 (samb) (2)'!G24,'6.25 (samb) (2)'!G29,'6.25 (samb) (2)'!G33,'6.25 (samb) (2)'!G38,'6.25 (samb) (2)'!G42,'6.25 (samb) (2)'!G47,'6.25 (samb) (2)'!G51,'6.25 (samb) (2)'!G56,'6.25 (samb) (2)'!G60,'6.25 (samb) (2)'!G65,'6.25 (samb)2'!G12,'6.25 (samb)2'!G16,'6.25 (samb)2'!G21,'6.25 (samb)2'!G25,'6.25 (samb)2'!G29,'6.25 (samb)2'!G33,'6.25 (samb)2'!G38,'6.25 (samb)2'!G42,'6.25 (samb)2'!G46,'6.25 (samb)2'!G51,'6.25 (samb)2'!G55,'6.25 (samb)2'!G59,'6.25 (samb)2'!G63,'6.25 (samb)2 (2)'!G13,'6.25 (samb)2 (2)'!G17,'6.25 (samb)2 (2)'!G21,'6.25 (samb)2 (2)'!G26)</f>
        <v>18035</v>
      </c>
      <c r="H12" s="928"/>
      <c r="I12" s="928">
        <f>SUM(J12:K12)</f>
        <v>589879</v>
      </c>
      <c r="J12" s="928">
        <f>SUM(J17,J21,J25,J29,J34,J38,J43,J47,J51,J55,J60,J64,J69,'6.25 (samb) (2)'!J12,'6.25 (samb) (2)'!J16,'6.25 (samb) (2)'!J20,'6.25 (samb) (2)'!J24,'6.25 (samb) (2)'!J29,'6.25 (samb) (2)'!J33,'6.25 (samb) (2)'!J38,'6.25 (samb) (2)'!J42,'6.25 (samb) (2)'!J47,'6.25 (samb) (2)'!J51,'6.25 (samb) (2)'!J56,'6.25 (samb) (2)'!J60,'6.25 (samb) (2)'!J65,'6.25 (samb)2'!J12,'6.25 (samb)2'!J16,'6.25 (samb)2'!J21,'6.25 (samb)2'!J25,'6.25 (samb)2'!J29,'6.25 (samb)2'!J33,'6.25 (samb)2'!J38,'6.25 (samb)2'!J42,'6.25 (samb)2'!J46,'6.25 (samb)2'!J51,'6.25 (samb)2'!J55,'6.25 (samb)2'!J59,'6.25 (samb)2'!J63,'6.25 (samb)2 (2)'!J13,'6.25 (samb)2 (2)'!J17,'6.25 (samb)2 (2)'!J21,'6.25 (samb)2 (2)'!J26)</f>
        <v>230161</v>
      </c>
      <c r="K12" s="928">
        <f>SUM(K17,K21,K25,K29,K34,K38,K43,K47,K51,K55,K60,K64,K69,'6.25 (samb) (2)'!K12,'6.25 (samb) (2)'!K16,'6.25 (samb) (2)'!K20,'6.25 (samb) (2)'!K24,'6.25 (samb) (2)'!K29,'6.25 (samb) (2)'!K33,'6.25 (samb) (2)'!K38,'6.25 (samb) (2)'!K42,'6.25 (samb) (2)'!K47,'6.25 (samb) (2)'!K51,'6.25 (samb) (2)'!K56,'6.25 (samb) (2)'!K60,'6.25 (samb) (2)'!K65,'6.25 (samb)2'!K12,'6.25 (samb)2'!K16,'6.25 (samb)2'!K21,'6.25 (samb)2'!K25,'6.25 (samb)2'!K29,'6.25 (samb)2'!K33,'6.25 (samb)2'!K38,'6.25 (samb)2'!K42,'6.25 (samb)2'!K46,'6.25 (samb)2'!K51,'6.25 (samb)2'!K55,'6.25 (samb)2'!K59,'6.25 (samb)2'!K63,'6.25 (samb)2 (2)'!K13,'6.25 (samb)2 (2)'!K17,'6.25 (samb)2 (2)'!K21,'6.25 (samb)2 (2)'!K26)</f>
        <v>359718</v>
      </c>
      <c r="L12" s="928"/>
      <c r="N12" s="929"/>
    </row>
    <row r="13" spans="1:15" s="738" customFormat="1" ht="16.5">
      <c r="A13" s="885"/>
      <c r="B13" s="886"/>
      <c r="C13" s="33"/>
      <c r="D13" s="871">
        <v>2022</v>
      </c>
      <c r="E13" s="928">
        <f>SUM(F13:G13)</f>
        <v>31442</v>
      </c>
      <c r="F13" s="928">
        <f>SUM(F18,F22,F26,F30,F35,F39,F44,F48,F52,F56,F61,F65,F70,'6.25 (samb) (2)'!F13,'6.25 (samb) (2)'!F17,'6.25 (samb) (2)'!F21,'6.25 (samb) (2)'!F25,'6.25 (samb) (2)'!F30,'6.25 (samb) (2)'!F34,'6.25 (samb) (2)'!F39,'6.25 (samb) (2)'!F43,'6.25 (samb) (2)'!F48,'6.25 (samb) (2)'!F52,'6.25 (samb) (2)'!F57,'6.25 (samb) (2)'!F61,'6.25 (samb) (2)'!F66,'6.25 (samb)2'!F13,'6.25 (samb)2'!F17,'6.25 (samb)2'!F22,'6.25 (samb)2'!F26,'6.25 (samb)2'!F30,'6.25 (samb)2'!F34,'6.25 (samb)2'!F39,'6.25 (samb)2'!F43,'6.25 (samb)2'!F47,'6.25 (samb)2'!F52,'6.25 (samb)2'!F56,'6.25 (samb)2'!F60,'6.25 (samb)2'!F64,'6.25 (samb)2 (2)'!F14,'6.25 (samb)2 (2)'!F18,'6.25 (samb)2 (2)'!F22,'6.25 (samb)2 (2)'!F27)</f>
        <v>13387</v>
      </c>
      <c r="G13" s="928">
        <f>SUM(G18,G22,G26,G30,G35,G39,G44,G48,G52,G56,G61,G65,G70,'6.25 (samb) (2)'!G13,'6.25 (samb) (2)'!G17,'6.25 (samb) (2)'!G21,'6.25 (samb) (2)'!G25,'6.25 (samb) (2)'!G30,'6.25 (samb) (2)'!G34,'6.25 (samb) (2)'!G39,'6.25 (samb) (2)'!G43,'6.25 (samb) (2)'!G48,'6.25 (samb) (2)'!G52,'6.25 (samb) (2)'!G57,'6.25 (samb) (2)'!G61,'6.25 (samb) (2)'!G66,'6.25 (samb)2'!G13,'6.25 (samb)2'!G17,'6.25 (samb)2'!G22,'6.25 (samb)2'!G26,'6.25 (samb)2'!G30,'6.25 (samb)2'!G34,'6.25 (samb)2'!G39,'6.25 (samb)2'!G43,'6.25 (samb)2'!G47,'6.25 (samb)2'!G52,'6.25 (samb)2'!G56,'6.25 (samb)2'!G60,'6.25 (samb)2'!G64,'6.25 (samb)2 (2)'!G14,'6.25 (samb)2 (2)'!G18,'6.25 (samb)2 (2)'!G22,'6.25 (samb)2 (2)'!G27)</f>
        <v>18055</v>
      </c>
      <c r="H13" s="928"/>
      <c r="I13" s="928">
        <f>SUM(J13:K13)</f>
        <v>595570</v>
      </c>
      <c r="J13" s="928">
        <f>SUM(J18,J22,J26,J30,J35,J39,J44,J48,J52,J56,J61,J65,J70,'6.25 (samb) (2)'!J13,'6.25 (samb) (2)'!J17,'6.25 (samb) (2)'!J21,'6.25 (samb) (2)'!J25,'6.25 (samb) (2)'!J30,'6.25 (samb) (2)'!J34,'6.25 (samb) (2)'!J39,'6.25 (samb) (2)'!J43,'6.25 (samb) (2)'!J48,'6.25 (samb) (2)'!J52,'6.25 (samb) (2)'!J57,'6.25 (samb) (2)'!J61,'6.25 (samb) (2)'!J66,'6.25 (samb)2'!J13,'6.25 (samb)2'!J17,'6.25 (samb)2'!J22,'6.25 (samb)2'!J26,'6.25 (samb)2'!J30,'6.25 (samb)2'!J34,'6.25 (samb)2'!J39,'6.25 (samb)2'!J43,'6.25 (samb)2'!J47,'6.25 (samb)2'!J52,'6.25 (samb)2'!J56,'6.25 (samb)2'!J60,'6.25 (samb)2'!J64,'6.25 (samb)2 (2)'!J14,'6.25 (samb)2 (2)'!J18,'6.25 (samb)2 (2)'!J22,'6.25 (samb)2 (2)'!J27)</f>
        <v>229895</v>
      </c>
      <c r="K13" s="928">
        <f>SUM(K18,K22,K26,K30,K35,K39,K44,K48,K52,K56,K61,K65,K70,'6.25 (samb) (2)'!K13,'6.25 (samb) (2)'!K17,'6.25 (samb) (2)'!K21,'6.25 (samb) (2)'!K25,'6.25 (samb) (2)'!K30,'6.25 (samb) (2)'!K34,'6.25 (samb) (2)'!K39,'6.25 (samb) (2)'!K43,'6.25 (samb) (2)'!K48,'6.25 (samb) (2)'!K52,'6.25 (samb) (2)'!K57,'6.25 (samb) (2)'!K61,'6.25 (samb) (2)'!K66,'6.25 (samb)2'!K13,'6.25 (samb)2'!K17,'6.25 (samb)2'!K22,'6.25 (samb)2'!K26,'6.25 (samb)2'!K30,'6.25 (samb)2'!K34,'6.25 (samb)2'!K39,'6.25 (samb)2'!K43,'6.25 (samb)2'!K47,'6.25 (samb)2'!K52,'6.25 (samb)2'!K56,'6.25 (samb)2'!K60,'6.25 (samb)2'!K64,'6.25 (samb)2 (2)'!K14,'6.25 (samb)2 (2)'!K18,'6.25 (samb)2 (2)'!K22,'6.25 (samb)2 (2)'!K27)</f>
        <v>365675</v>
      </c>
      <c r="L13" s="928"/>
      <c r="N13" s="929"/>
      <c r="O13" s="929"/>
    </row>
    <row r="14" spans="1:15" s="738" customFormat="1" ht="16.5">
      <c r="A14" s="885"/>
      <c r="B14" s="886"/>
      <c r="C14" s="33"/>
      <c r="D14" s="871">
        <v>2023</v>
      </c>
      <c r="E14" s="928">
        <f>SUM(F14:G14)</f>
        <v>31681</v>
      </c>
      <c r="F14" s="928">
        <f>SUM(F19,F23,F27,F31,F36,F40,F45,F49,F53,F57,F62,F66,F71,'6.25 (samb) (2)'!F14,'6.25 (samb) (2)'!F18,'6.25 (samb) (2)'!F22,'6.25 (samb) (2)'!F26,'6.25 (samb) (2)'!F31,'6.25 (samb) (2)'!F35,'6.25 (samb) (2)'!F40,'6.25 (samb) (2)'!F44,'6.25 (samb) (2)'!F49,'6.25 (samb) (2)'!F53,'6.25 (samb) (2)'!F58,'6.25 (samb) (2)'!F62,'6.25 (samb) (2)'!F67,'6.25 (samb)2'!F14,'6.25 (samb)2'!F18,'6.25 (samb)2'!F23,'6.25 (samb)2'!F27,'6.25 (samb)2'!F31,'6.25 (samb)2'!F35,'6.25 (samb)2'!F40,'6.25 (samb)2'!F44,'6.25 (samb)2'!F48,'6.25 (samb)2'!F53,'6.25 (samb)2'!F57,'6.25 (samb)2'!F61,'6.25 (samb)2'!F65,'6.25 (samb)2 (2)'!F15,'6.25 (samb)2 (2)'!F19,'6.25 (samb)2 (2)'!F23,'6.25 (samb)2 (2)'!F28)</f>
        <v>13401</v>
      </c>
      <c r="G14" s="928">
        <f>SUM(G19,G23,G27,G31,G36,G40,G45,G49,G53,G57,G62,G66,G71,'6.25 (samb) (2)'!G14,'6.25 (samb) (2)'!G18,'6.25 (samb) (2)'!G22,'6.25 (samb) (2)'!G26,'6.25 (samb) (2)'!G31,'6.25 (samb) (2)'!G35,'6.25 (samb) (2)'!G40,'6.25 (samb) (2)'!G44,'6.25 (samb) (2)'!G49,'6.25 (samb) (2)'!G53,'6.25 (samb) (2)'!G58,'6.25 (samb) (2)'!G62,'6.25 (samb) (2)'!G67,'6.25 (samb)2'!G14,'6.25 (samb)2'!G18,'6.25 (samb)2'!G23,'6.25 (samb)2'!G27,'6.25 (samb)2'!G31,'6.25 (samb)2'!G35,'6.25 (samb)2'!G40,'6.25 (samb)2'!G44,'6.25 (samb)2'!G48,'6.25 (samb)2'!G53,'6.25 (samb)2'!G57,'6.25 (samb)2'!G61,'6.25 (samb)2'!G65,'6.25 (samb)2 (2)'!G15,'6.25 (samb)2 (2)'!G19,'6.25 (samb)2 (2)'!G23,'6.25 (samb)2 (2)'!G28)</f>
        <v>18280</v>
      </c>
      <c r="H14" s="928"/>
      <c r="I14" s="928">
        <f>SUM(J14:K14)</f>
        <v>592848</v>
      </c>
      <c r="J14" s="928">
        <f>SUM(J19,J23,J27,J31,J36,J40,J45,J49,J53,J57,J62,J66,J71,'6.25 (samb) (2)'!J14,'6.25 (samb) (2)'!J18,'6.25 (samb) (2)'!J22,'6.25 (samb) (2)'!J26,'6.25 (samb) (2)'!J31,'6.25 (samb) (2)'!J35,'6.25 (samb) (2)'!J40,'6.25 (samb) (2)'!J44,'6.25 (samb) (2)'!J49,'6.25 (samb) (2)'!J53,'6.25 (samb) (2)'!J58,'6.25 (samb) (2)'!J62,'6.25 (samb) (2)'!J67,'6.25 (samb)2'!J14,'6.25 (samb)2'!J18,'6.25 (samb)2'!J23,'6.25 (samb)2'!J27,'6.25 (samb)2'!J31,'6.25 (samb)2'!J35,'6.25 (samb)2'!J40,'6.25 (samb)2'!J44,'6.25 (samb)2'!J48,'6.25 (samb)2'!J53,'6.25 (samb)2'!J57,'6.25 (samb)2'!J61,'6.25 (samb)2'!J65,'6.25 (samb)2 (2)'!J15,'6.25 (samb)2 (2)'!J19,'6.25 (samb)2 (2)'!J23,'6.25 (samb)2 (2)'!J28)</f>
        <v>229826</v>
      </c>
      <c r="K14" s="928">
        <f>SUM(K19,K23,K27,K31,K36,K40,K45,K49,K53,K57,K62,K66,K71,'6.25 (samb) (2)'!K14,'6.25 (samb) (2)'!K18,'6.25 (samb) (2)'!K22,'6.25 (samb) (2)'!K26,'6.25 (samb) (2)'!K31,'6.25 (samb) (2)'!K35,'6.25 (samb) (2)'!K40,'6.25 (samb) (2)'!K44,'6.25 (samb) (2)'!K49,'6.25 (samb) (2)'!K53,'6.25 (samb) (2)'!K58,'6.25 (samb) (2)'!K62,'6.25 (samb) (2)'!K67,'6.25 (samb)2'!K14,'6.25 (samb)2'!K18,'6.25 (samb)2'!K23,'6.25 (samb)2'!K27,'6.25 (samb)2'!K31,'6.25 (samb)2'!K35,'6.25 (samb)2'!K40,'6.25 (samb)2'!K44,'6.25 (samb)2'!K48,'6.25 (samb)2'!K53,'6.25 (samb)2'!K57,'6.25 (samb)2'!K61,'6.25 (samb)2'!K65,'6.25 (samb)2 (2)'!K15,'6.25 (samb)2 (2)'!K19,'6.25 (samb)2 (2)'!K23,'6.25 (samb)2 (2)'!K28)</f>
        <v>363022</v>
      </c>
      <c r="L14" s="928"/>
      <c r="N14" s="929"/>
    </row>
    <row r="15" spans="1:15" s="738" customFormat="1" ht="8.1" customHeight="1">
      <c r="A15" s="885"/>
      <c r="B15" s="886"/>
      <c r="C15" s="33"/>
      <c r="D15" s="802"/>
      <c r="E15" s="36"/>
      <c r="F15" s="36"/>
      <c r="G15" s="36"/>
      <c r="H15" s="49"/>
      <c r="I15" s="36"/>
      <c r="J15" s="930"/>
      <c r="K15" s="930"/>
      <c r="L15" s="928"/>
    </row>
    <row r="16" spans="1:15" s="738" customFormat="1" ht="16.5">
      <c r="A16" s="15"/>
      <c r="B16" s="10" t="s">
        <v>15</v>
      </c>
      <c r="C16" s="33"/>
      <c r="D16" s="802"/>
      <c r="E16" s="36"/>
      <c r="F16" s="36"/>
      <c r="G16" s="36"/>
      <c r="H16" s="36"/>
      <c r="I16" s="36"/>
      <c r="J16" s="36"/>
      <c r="K16" s="36"/>
      <c r="L16" s="36"/>
    </row>
    <row r="17" spans="1:12" s="738" customFormat="1" ht="16.5">
      <c r="A17" s="34"/>
      <c r="B17" s="35" t="s">
        <v>493</v>
      </c>
      <c r="C17" s="33"/>
      <c r="D17" s="802">
        <v>2021</v>
      </c>
      <c r="E17" s="36">
        <f>SUM(F17:G17)</f>
        <v>1344</v>
      </c>
      <c r="F17" s="36">
        <v>741</v>
      </c>
      <c r="G17" s="36">
        <v>603</v>
      </c>
      <c r="H17" s="36"/>
      <c r="I17" s="36">
        <f>SUM(J17:K17)</f>
        <v>25679</v>
      </c>
      <c r="J17" s="36">
        <v>14242</v>
      </c>
      <c r="K17" s="36">
        <v>11437</v>
      </c>
      <c r="L17" s="49"/>
    </row>
    <row r="18" spans="1:12" s="738" customFormat="1" ht="16.5">
      <c r="A18" s="37"/>
      <c r="B18" s="38" t="s">
        <v>494</v>
      </c>
      <c r="C18" s="33"/>
      <c r="D18" s="802">
        <v>2022</v>
      </c>
      <c r="E18" s="36">
        <f t="shared" ref="E18:E19" si="0">SUM(F18:G18)</f>
        <v>1330</v>
      </c>
      <c r="F18" s="36">
        <v>704</v>
      </c>
      <c r="G18" s="36">
        <v>626</v>
      </c>
      <c r="H18" s="36"/>
      <c r="I18" s="36">
        <f t="shared" ref="I18:I19" si="1">SUM(J18:K18)</f>
        <v>26538</v>
      </c>
      <c r="J18" s="36">
        <v>14173</v>
      </c>
      <c r="K18" s="36">
        <v>12365</v>
      </c>
      <c r="L18" s="49"/>
    </row>
    <row r="19" spans="1:12" s="738" customFormat="1" ht="16.5">
      <c r="A19" s="37"/>
      <c r="B19" s="38"/>
      <c r="C19" s="33"/>
      <c r="D19" s="802">
        <v>2023</v>
      </c>
      <c r="E19" s="36">
        <f t="shared" si="0"/>
        <v>1343</v>
      </c>
      <c r="F19" s="36">
        <v>699</v>
      </c>
      <c r="G19" s="36">
        <v>644</v>
      </c>
      <c r="H19" s="36"/>
      <c r="I19" s="36">
        <f t="shared" si="1"/>
        <v>25632</v>
      </c>
      <c r="J19" s="36">
        <v>13446</v>
      </c>
      <c r="K19" s="36">
        <v>12186</v>
      </c>
      <c r="L19" s="746"/>
    </row>
    <row r="20" spans="1:12" s="738" customFormat="1" ht="8.1" customHeight="1">
      <c r="A20" s="37"/>
      <c r="B20" s="38"/>
      <c r="C20" s="33"/>
      <c r="D20" s="802"/>
      <c r="E20" s="939"/>
      <c r="F20" s="939"/>
      <c r="G20" s="939"/>
      <c r="H20" s="36"/>
      <c r="I20" s="36"/>
      <c r="J20" s="36"/>
      <c r="K20" s="36"/>
      <c r="L20" s="746"/>
    </row>
    <row r="21" spans="1:12" s="738" customFormat="1" ht="16.5">
      <c r="A21" s="34"/>
      <c r="B21" s="35" t="s">
        <v>497</v>
      </c>
      <c r="C21" s="33"/>
      <c r="D21" s="802">
        <v>2021</v>
      </c>
      <c r="E21" s="36">
        <f>SUM(F21:G21)</f>
        <v>50</v>
      </c>
      <c r="F21" s="939">
        <v>20</v>
      </c>
      <c r="G21" s="939">
        <v>30</v>
      </c>
      <c r="H21" s="36"/>
      <c r="I21" s="36">
        <f>SUM(J21:K21)</f>
        <v>703</v>
      </c>
      <c r="J21" s="36">
        <v>158</v>
      </c>
      <c r="K21" s="36">
        <v>545</v>
      </c>
      <c r="L21" s="48"/>
    </row>
    <row r="22" spans="1:12" s="738" customFormat="1" ht="16.5">
      <c r="A22" s="37"/>
      <c r="B22" s="38" t="s">
        <v>498</v>
      </c>
      <c r="C22" s="33"/>
      <c r="D22" s="802">
        <v>2022</v>
      </c>
      <c r="E22" s="36">
        <f t="shared" ref="E22:E23" si="2">SUM(F22:G22)</f>
        <v>50</v>
      </c>
      <c r="F22" s="939">
        <v>20</v>
      </c>
      <c r="G22" s="939">
        <v>30</v>
      </c>
      <c r="H22" s="36"/>
      <c r="I22" s="36">
        <f t="shared" ref="I22:I23" si="3">SUM(J22:K22)</f>
        <v>934</v>
      </c>
      <c r="J22" s="36">
        <v>218</v>
      </c>
      <c r="K22" s="36">
        <v>716</v>
      </c>
      <c r="L22" s="48"/>
    </row>
    <row r="23" spans="1:12" s="738" customFormat="1" ht="16.5">
      <c r="A23" s="37"/>
      <c r="B23" s="940"/>
      <c r="C23" s="33"/>
      <c r="D23" s="802">
        <v>2023</v>
      </c>
      <c r="E23" s="36">
        <f t="shared" si="2"/>
        <v>50</v>
      </c>
      <c r="F23" s="939">
        <v>20</v>
      </c>
      <c r="G23" s="939">
        <v>30</v>
      </c>
      <c r="H23" s="36"/>
      <c r="I23" s="36">
        <f t="shared" si="3"/>
        <v>1568</v>
      </c>
      <c r="J23" s="36">
        <v>375</v>
      </c>
      <c r="K23" s="36">
        <v>1193</v>
      </c>
      <c r="L23" s="746"/>
    </row>
    <row r="24" spans="1:12" s="738" customFormat="1" ht="8.1" customHeight="1">
      <c r="A24" s="37"/>
      <c r="B24" s="940"/>
      <c r="C24" s="33"/>
      <c r="D24" s="802"/>
      <c r="E24" s="36"/>
      <c r="F24" s="36"/>
      <c r="G24" s="36"/>
      <c r="H24" s="36"/>
      <c r="I24" s="36"/>
      <c r="J24" s="36"/>
      <c r="K24" s="36"/>
      <c r="L24" s="746"/>
    </row>
    <row r="25" spans="1:12" s="738" customFormat="1" ht="16.5">
      <c r="A25" s="34"/>
      <c r="B25" s="35" t="s">
        <v>505</v>
      </c>
      <c r="C25" s="33"/>
      <c r="D25" s="802">
        <v>2021</v>
      </c>
      <c r="E25" s="36">
        <f>SUM(F25:G25)</f>
        <v>489</v>
      </c>
      <c r="F25" s="36">
        <v>152</v>
      </c>
      <c r="G25" s="36">
        <v>337</v>
      </c>
      <c r="H25" s="36"/>
      <c r="I25" s="36">
        <f>SUM(J25:K25)</f>
        <v>10023</v>
      </c>
      <c r="J25" s="36">
        <v>3935</v>
      </c>
      <c r="K25" s="36">
        <v>6088</v>
      </c>
      <c r="L25" s="931"/>
    </row>
    <row r="26" spans="1:12" s="738" customFormat="1" ht="16.5">
      <c r="A26" s="37"/>
      <c r="B26" s="38" t="s">
        <v>506</v>
      </c>
      <c r="C26" s="33"/>
      <c r="D26" s="802">
        <v>2022</v>
      </c>
      <c r="E26" s="36">
        <f t="shared" ref="E26:E27" si="4">SUM(F26:G26)</f>
        <v>486</v>
      </c>
      <c r="F26" s="36">
        <v>144</v>
      </c>
      <c r="G26" s="36">
        <v>342</v>
      </c>
      <c r="H26" s="36"/>
      <c r="I26" s="36">
        <f t="shared" ref="I26:I27" si="5">SUM(J26:K26)</f>
        <v>10713</v>
      </c>
      <c r="J26" s="36">
        <v>4155</v>
      </c>
      <c r="K26" s="36">
        <v>6558</v>
      </c>
      <c r="L26" s="49"/>
    </row>
    <row r="27" spans="1:12" s="738" customFormat="1" ht="16.5">
      <c r="A27" s="37"/>
      <c r="B27" s="940"/>
      <c r="C27" s="33"/>
      <c r="D27" s="802">
        <v>2023</v>
      </c>
      <c r="E27" s="36">
        <f t="shared" si="4"/>
        <v>487</v>
      </c>
      <c r="F27" s="36">
        <v>148</v>
      </c>
      <c r="G27" s="36">
        <v>339</v>
      </c>
      <c r="H27" s="36"/>
      <c r="I27" s="36">
        <f t="shared" si="5"/>
        <v>10963</v>
      </c>
      <c r="J27" s="36">
        <v>4426</v>
      </c>
      <c r="K27" s="36">
        <v>6537</v>
      </c>
      <c r="L27" s="49"/>
    </row>
    <row r="28" spans="1:12" s="738" customFormat="1" ht="8.1" customHeight="1">
      <c r="A28" s="37"/>
      <c r="B28" s="940"/>
      <c r="C28" s="33"/>
      <c r="D28" s="802"/>
      <c r="E28" s="36"/>
      <c r="F28" s="36"/>
      <c r="G28" s="36"/>
      <c r="H28" s="36"/>
      <c r="I28" s="36"/>
      <c r="J28" s="36"/>
      <c r="K28" s="36"/>
      <c r="L28" s="746"/>
    </row>
    <row r="29" spans="1:12" s="738" customFormat="1" ht="16.5">
      <c r="A29" s="34"/>
      <c r="B29" s="35" t="s">
        <v>513</v>
      </c>
      <c r="C29" s="33"/>
      <c r="D29" s="802">
        <v>2021</v>
      </c>
      <c r="E29" s="36">
        <f>SUM(F29:G29)</f>
        <v>1121</v>
      </c>
      <c r="F29" s="36">
        <v>586</v>
      </c>
      <c r="G29" s="36">
        <v>535</v>
      </c>
      <c r="H29" s="36"/>
      <c r="I29" s="36">
        <f>SUM(J29:K29)</f>
        <v>19254</v>
      </c>
      <c r="J29" s="36">
        <v>10636</v>
      </c>
      <c r="K29" s="36">
        <v>8618</v>
      </c>
      <c r="L29" s="932"/>
    </row>
    <row r="30" spans="1:12" s="738" customFormat="1" ht="16.5">
      <c r="A30" s="37"/>
      <c r="B30" s="38" t="s">
        <v>514</v>
      </c>
      <c r="C30" s="33"/>
      <c r="D30" s="802">
        <v>2022</v>
      </c>
      <c r="E30" s="36">
        <f t="shared" ref="E30:E31" si="6">SUM(F30:G30)</f>
        <v>1133</v>
      </c>
      <c r="F30" s="36">
        <v>592</v>
      </c>
      <c r="G30" s="36">
        <v>541</v>
      </c>
      <c r="H30" s="36"/>
      <c r="I30" s="36">
        <f t="shared" ref="I30:I31" si="7">SUM(J30:K30)</f>
        <v>19099</v>
      </c>
      <c r="J30" s="36">
        <v>10622</v>
      </c>
      <c r="K30" s="36">
        <v>8477</v>
      </c>
      <c r="L30" s="49"/>
    </row>
    <row r="31" spans="1:12" s="738" customFormat="1" ht="16.5">
      <c r="A31" s="37"/>
      <c r="B31" s="38"/>
      <c r="C31" s="33"/>
      <c r="D31" s="802">
        <v>2023</v>
      </c>
      <c r="E31" s="36">
        <f t="shared" si="6"/>
        <v>1129</v>
      </c>
      <c r="F31" s="36">
        <v>581</v>
      </c>
      <c r="G31" s="36">
        <v>548</v>
      </c>
      <c r="H31" s="36"/>
      <c r="I31" s="36">
        <f t="shared" si="7"/>
        <v>18738</v>
      </c>
      <c r="J31" s="36">
        <v>10488</v>
      </c>
      <c r="K31" s="36">
        <v>8250</v>
      </c>
      <c r="L31" s="932"/>
    </row>
    <row r="32" spans="1:12" s="738" customFormat="1" ht="8.1" customHeight="1">
      <c r="A32" s="37"/>
      <c r="B32" s="38"/>
      <c r="C32" s="33"/>
      <c r="D32" s="802"/>
      <c r="E32" s="36"/>
      <c r="F32" s="36"/>
      <c r="G32" s="36"/>
      <c r="H32" s="36"/>
      <c r="I32" s="36"/>
      <c r="J32" s="36"/>
      <c r="K32" s="36"/>
      <c r="L32" s="932"/>
    </row>
    <row r="33" spans="1:12" s="738" customFormat="1" ht="16.5">
      <c r="A33" s="15"/>
      <c r="B33" s="10" t="s">
        <v>16</v>
      </c>
      <c r="C33" s="33"/>
      <c r="D33" s="802"/>
      <c r="E33" s="36"/>
      <c r="F33" s="36"/>
      <c r="G33" s="36"/>
      <c r="H33" s="36"/>
      <c r="I33" s="36"/>
      <c r="J33" s="36"/>
      <c r="K33" s="36"/>
      <c r="L33" s="746"/>
    </row>
    <row r="34" spans="1:12" s="738" customFormat="1" ht="16.5">
      <c r="A34" s="34"/>
      <c r="B34" s="35" t="s">
        <v>495</v>
      </c>
      <c r="C34" s="33"/>
      <c r="D34" s="802">
        <v>2021</v>
      </c>
      <c r="E34" s="36">
        <f>SUM(F34:G34)</f>
        <v>1219</v>
      </c>
      <c r="F34" s="36">
        <v>523</v>
      </c>
      <c r="G34" s="36">
        <v>696</v>
      </c>
      <c r="H34" s="36"/>
      <c r="I34" s="36">
        <f>SUM(J34:K34)</f>
        <v>32468</v>
      </c>
      <c r="J34" s="36">
        <v>12659</v>
      </c>
      <c r="K34" s="36">
        <v>19809</v>
      </c>
      <c r="L34" s="48"/>
    </row>
    <row r="35" spans="1:12" s="738" customFormat="1" ht="16.5">
      <c r="A35" s="37"/>
      <c r="B35" s="38" t="s">
        <v>496</v>
      </c>
      <c r="C35" s="33"/>
      <c r="D35" s="802">
        <v>2022</v>
      </c>
      <c r="E35" s="36">
        <f t="shared" ref="E35:E36" si="8">SUM(F35:G35)</f>
        <v>1165</v>
      </c>
      <c r="F35" s="36">
        <v>496</v>
      </c>
      <c r="G35" s="36">
        <v>669</v>
      </c>
      <c r="H35" s="36"/>
      <c r="I35" s="36">
        <f t="shared" ref="I35:I36" si="9">SUM(J35:K35)</f>
        <v>31219</v>
      </c>
      <c r="J35" s="36">
        <v>11871</v>
      </c>
      <c r="K35" s="36">
        <v>19348</v>
      </c>
      <c r="L35" s="48"/>
    </row>
    <row r="36" spans="1:12" s="738" customFormat="1" ht="16.5">
      <c r="A36" s="37"/>
      <c r="B36" s="38"/>
      <c r="C36" s="33"/>
      <c r="D36" s="802">
        <v>2023</v>
      </c>
      <c r="E36" s="36">
        <f t="shared" si="8"/>
        <v>1172</v>
      </c>
      <c r="F36" s="36">
        <v>498</v>
      </c>
      <c r="G36" s="36">
        <v>674</v>
      </c>
      <c r="H36" s="36"/>
      <c r="I36" s="36">
        <f t="shared" si="9"/>
        <v>29680</v>
      </c>
      <c r="J36" s="36">
        <v>11222</v>
      </c>
      <c r="K36" s="36">
        <v>18458</v>
      </c>
      <c r="L36" s="746"/>
    </row>
    <row r="37" spans="1:12" s="738" customFormat="1" ht="8.1" customHeight="1">
      <c r="A37" s="37"/>
      <c r="B37" s="38"/>
      <c r="C37" s="33"/>
      <c r="D37" s="802"/>
      <c r="E37" s="36"/>
      <c r="F37" s="36"/>
      <c r="G37" s="36"/>
      <c r="H37" s="36"/>
      <c r="I37" s="36"/>
      <c r="J37" s="36"/>
      <c r="K37" s="36"/>
      <c r="L37" s="746"/>
    </row>
    <row r="38" spans="1:12" s="738" customFormat="1" ht="16.5">
      <c r="A38" s="34"/>
      <c r="B38" s="35" t="s">
        <v>505</v>
      </c>
      <c r="C38" s="33"/>
      <c r="D38" s="802">
        <v>2021</v>
      </c>
      <c r="E38" s="36">
        <f>SUM(F38:G38)</f>
        <v>301</v>
      </c>
      <c r="F38" s="36">
        <v>94</v>
      </c>
      <c r="G38" s="36">
        <v>207</v>
      </c>
      <c r="H38" s="36"/>
      <c r="I38" s="36">
        <f>SUM(J38:K38)</f>
        <v>8054</v>
      </c>
      <c r="J38" s="36">
        <v>2176</v>
      </c>
      <c r="K38" s="36">
        <v>5878</v>
      </c>
      <c r="L38" s="48"/>
    </row>
    <row r="39" spans="1:12" s="738" customFormat="1" ht="16.5">
      <c r="A39" s="37"/>
      <c r="B39" s="38" t="s">
        <v>506</v>
      </c>
      <c r="C39" s="33"/>
      <c r="D39" s="802">
        <v>2022</v>
      </c>
      <c r="E39" s="36">
        <f t="shared" ref="E39:E40" si="10">SUM(F39:G39)</f>
        <v>302</v>
      </c>
      <c r="F39" s="36">
        <v>92</v>
      </c>
      <c r="G39" s="36">
        <v>210</v>
      </c>
      <c r="H39" s="36"/>
      <c r="I39" s="36">
        <f t="shared" ref="I39:I40" si="11">SUM(J39:K39)</f>
        <v>8321</v>
      </c>
      <c r="J39" s="36">
        <v>2229</v>
      </c>
      <c r="K39" s="36">
        <v>6092</v>
      </c>
      <c r="L39" s="48"/>
    </row>
    <row r="40" spans="1:12" s="738" customFormat="1" ht="16.5">
      <c r="A40" s="37"/>
      <c r="B40" s="38"/>
      <c r="C40" s="33"/>
      <c r="D40" s="802">
        <v>2023</v>
      </c>
      <c r="E40" s="36">
        <f t="shared" si="10"/>
        <v>303</v>
      </c>
      <c r="F40" s="36">
        <v>91</v>
      </c>
      <c r="G40" s="36">
        <v>212</v>
      </c>
      <c r="H40" s="36"/>
      <c r="I40" s="36">
        <f t="shared" si="11"/>
        <v>8685</v>
      </c>
      <c r="J40" s="36">
        <v>2431</v>
      </c>
      <c r="K40" s="36">
        <v>6254</v>
      </c>
      <c r="L40" s="48"/>
    </row>
    <row r="41" spans="1:12" s="738" customFormat="1" ht="8.1" customHeight="1">
      <c r="A41" s="37"/>
      <c r="B41" s="38"/>
      <c r="C41" s="33"/>
      <c r="D41" s="802"/>
      <c r="E41" s="36"/>
      <c r="F41" s="36"/>
      <c r="G41" s="36"/>
      <c r="H41" s="36"/>
      <c r="I41" s="36"/>
      <c r="J41" s="36"/>
      <c r="K41" s="36"/>
      <c r="L41" s="48"/>
    </row>
    <row r="42" spans="1:12" s="738" customFormat="1" ht="16.5">
      <c r="A42" s="15"/>
      <c r="B42" s="10" t="s">
        <v>17</v>
      </c>
      <c r="C42" s="33"/>
      <c r="D42" s="802"/>
      <c r="E42" s="36"/>
      <c r="F42" s="36"/>
      <c r="G42" s="36"/>
      <c r="H42" s="36"/>
      <c r="I42" s="939"/>
      <c r="J42" s="939"/>
      <c r="K42" s="939"/>
      <c r="L42" s="48"/>
    </row>
    <row r="43" spans="1:12" s="738" customFormat="1" ht="16.5">
      <c r="A43" s="34"/>
      <c r="B43" s="35" t="s">
        <v>485</v>
      </c>
      <c r="C43" s="33"/>
      <c r="D43" s="802">
        <v>2021</v>
      </c>
      <c r="E43" s="36">
        <f>SUM(F43:G43)</f>
        <v>16</v>
      </c>
      <c r="F43" s="36">
        <v>10</v>
      </c>
      <c r="G43" s="36">
        <v>6</v>
      </c>
      <c r="H43" s="36"/>
      <c r="I43" s="36">
        <f>SUM(J43:K43)</f>
        <v>2</v>
      </c>
      <c r="J43" s="36">
        <v>2</v>
      </c>
      <c r="K43" s="939" t="s">
        <v>31</v>
      </c>
      <c r="L43" s="48"/>
    </row>
    <row r="44" spans="1:12" s="738" customFormat="1" ht="16.5">
      <c r="A44" s="37"/>
      <c r="B44" s="38" t="s">
        <v>486</v>
      </c>
      <c r="C44" s="33"/>
      <c r="D44" s="802">
        <v>2022</v>
      </c>
      <c r="E44" s="36">
        <f t="shared" ref="E44:E45" si="12">SUM(F44:G44)</f>
        <v>3</v>
      </c>
      <c r="F44" s="36">
        <v>1</v>
      </c>
      <c r="G44" s="36">
        <v>2</v>
      </c>
      <c r="H44" s="36"/>
      <c r="I44" s="36">
        <f t="shared" ref="I44:I45" si="13">SUM(J44:K44)</f>
        <v>308</v>
      </c>
      <c r="J44" s="36">
        <v>131</v>
      </c>
      <c r="K44" s="939">
        <v>177</v>
      </c>
      <c r="L44" s="48"/>
    </row>
    <row r="45" spans="1:12" s="738" customFormat="1" ht="16.5">
      <c r="A45" s="37"/>
      <c r="B45" s="940"/>
      <c r="C45" s="33"/>
      <c r="D45" s="802">
        <v>2023</v>
      </c>
      <c r="E45" s="36">
        <f t="shared" si="12"/>
        <v>13</v>
      </c>
      <c r="F45" s="36">
        <v>7</v>
      </c>
      <c r="G45" s="36">
        <v>6</v>
      </c>
      <c r="H45" s="36"/>
      <c r="I45" s="36">
        <f t="shared" si="13"/>
        <v>285</v>
      </c>
      <c r="J45" s="36">
        <v>105</v>
      </c>
      <c r="K45" s="36">
        <v>180</v>
      </c>
      <c r="L45" s="746"/>
    </row>
    <row r="46" spans="1:12" s="738" customFormat="1" ht="8.1" customHeight="1">
      <c r="A46" s="37"/>
      <c r="B46" s="940"/>
      <c r="C46" s="33"/>
      <c r="D46" s="802"/>
      <c r="E46" s="36"/>
      <c r="F46" s="36"/>
      <c r="G46" s="36"/>
      <c r="H46" s="36"/>
      <c r="I46" s="36"/>
      <c r="J46" s="36"/>
      <c r="K46" s="36"/>
      <c r="L46" s="746"/>
    </row>
    <row r="47" spans="1:12" s="738" customFormat="1" ht="16.5">
      <c r="A47" s="34"/>
      <c r="B47" s="35" t="s">
        <v>487</v>
      </c>
      <c r="C47" s="39"/>
      <c r="D47" s="802">
        <v>2021</v>
      </c>
      <c r="E47" s="36">
        <f>SUM(F47:G47)</f>
        <v>626</v>
      </c>
      <c r="F47" s="36">
        <v>258</v>
      </c>
      <c r="G47" s="36">
        <v>368</v>
      </c>
      <c r="H47" s="36"/>
      <c r="I47" s="36">
        <f>SUM(J47:K47)</f>
        <v>4349</v>
      </c>
      <c r="J47" s="36">
        <v>1446</v>
      </c>
      <c r="K47" s="36">
        <v>2903</v>
      </c>
      <c r="L47" s="48"/>
    </row>
    <row r="48" spans="1:12" s="738" customFormat="1" ht="16.5">
      <c r="A48" s="37"/>
      <c r="B48" s="38" t="s">
        <v>488</v>
      </c>
      <c r="C48" s="39"/>
      <c r="D48" s="802">
        <v>2022</v>
      </c>
      <c r="E48" s="36">
        <f t="shared" ref="E48:E49" si="14">SUM(F48:G48)</f>
        <v>624</v>
      </c>
      <c r="F48" s="36">
        <v>256</v>
      </c>
      <c r="G48" s="36">
        <v>368</v>
      </c>
      <c r="H48" s="36"/>
      <c r="I48" s="36">
        <f t="shared" ref="I48:I49" si="15">SUM(J48:K48)</f>
        <v>4604</v>
      </c>
      <c r="J48" s="36">
        <v>1520</v>
      </c>
      <c r="K48" s="36">
        <v>3084</v>
      </c>
      <c r="L48" s="746"/>
    </row>
    <row r="49" spans="1:12" s="738" customFormat="1" ht="16.5">
      <c r="A49" s="46"/>
      <c r="B49" s="47"/>
      <c r="C49" s="33"/>
      <c r="D49" s="802">
        <v>2023</v>
      </c>
      <c r="E49" s="36">
        <f t="shared" si="14"/>
        <v>607</v>
      </c>
      <c r="F49" s="36">
        <v>243</v>
      </c>
      <c r="G49" s="36">
        <v>364</v>
      </c>
      <c r="H49" s="36"/>
      <c r="I49" s="36">
        <f t="shared" si="15"/>
        <v>4647</v>
      </c>
      <c r="J49" s="36">
        <v>1494</v>
      </c>
      <c r="K49" s="36">
        <v>3153</v>
      </c>
      <c r="L49" s="48"/>
    </row>
    <row r="50" spans="1:12" s="738" customFormat="1" ht="8.1" customHeight="1">
      <c r="A50" s="37"/>
      <c r="B50" s="38"/>
      <c r="C50" s="33"/>
      <c r="D50" s="802"/>
      <c r="E50" s="36"/>
      <c r="F50" s="36"/>
      <c r="G50" s="36"/>
      <c r="H50" s="36"/>
      <c r="I50" s="36"/>
      <c r="J50" s="36"/>
      <c r="K50" s="36"/>
      <c r="L50" s="746"/>
    </row>
    <row r="51" spans="1:12" s="738" customFormat="1" ht="16.5">
      <c r="A51" s="34"/>
      <c r="B51" s="35" t="s">
        <v>505</v>
      </c>
      <c r="C51" s="39"/>
      <c r="D51" s="802">
        <v>2021</v>
      </c>
      <c r="E51" s="36">
        <f>SUM(F51:G51)</f>
        <v>348</v>
      </c>
      <c r="F51" s="36">
        <v>106</v>
      </c>
      <c r="G51" s="36">
        <v>242</v>
      </c>
      <c r="H51" s="36"/>
      <c r="I51" s="36">
        <f>SUM(J51:K51)</f>
        <v>7703</v>
      </c>
      <c r="J51" s="36">
        <v>1979</v>
      </c>
      <c r="K51" s="36">
        <v>5724</v>
      </c>
      <c r="L51" s="48"/>
    </row>
    <row r="52" spans="1:12" s="738" customFormat="1" ht="16.5">
      <c r="A52" s="37"/>
      <c r="B52" s="38" t="s">
        <v>506</v>
      </c>
      <c r="C52" s="39"/>
      <c r="D52" s="802">
        <v>2022</v>
      </c>
      <c r="E52" s="36">
        <f t="shared" ref="E52:E53" si="16">SUM(F52:G52)</f>
        <v>350</v>
      </c>
      <c r="F52" s="36">
        <v>107</v>
      </c>
      <c r="G52" s="36">
        <v>243</v>
      </c>
      <c r="H52" s="36"/>
      <c r="I52" s="36">
        <f t="shared" ref="I52:I53" si="17">SUM(J52:K52)</f>
        <v>8010</v>
      </c>
      <c r="J52" s="36">
        <v>2175</v>
      </c>
      <c r="K52" s="36">
        <v>5835</v>
      </c>
      <c r="L52" s="746"/>
    </row>
    <row r="53" spans="1:12" s="738" customFormat="1" ht="20.25" customHeight="1">
      <c r="A53" s="46"/>
      <c r="B53" s="47"/>
      <c r="C53" s="33"/>
      <c r="D53" s="802">
        <v>2023</v>
      </c>
      <c r="E53" s="36">
        <f t="shared" si="16"/>
        <v>349</v>
      </c>
      <c r="F53" s="36">
        <v>106</v>
      </c>
      <c r="G53" s="36">
        <v>243</v>
      </c>
      <c r="H53" s="36"/>
      <c r="I53" s="36">
        <f t="shared" si="17"/>
        <v>8152</v>
      </c>
      <c r="J53" s="36">
        <v>2299</v>
      </c>
      <c r="K53" s="36">
        <v>5853</v>
      </c>
      <c r="L53" s="48"/>
    </row>
    <row r="54" spans="1:12" s="738" customFormat="1" ht="8.1" customHeight="1">
      <c r="A54" s="37"/>
      <c r="B54" s="38"/>
      <c r="C54" s="33"/>
      <c r="D54" s="802"/>
      <c r="E54" s="36"/>
      <c r="F54" s="36"/>
      <c r="G54" s="36"/>
      <c r="H54" s="36"/>
      <c r="I54" s="36"/>
      <c r="J54" s="36"/>
      <c r="K54" s="36"/>
      <c r="L54" s="746"/>
    </row>
    <row r="55" spans="1:12" s="738" customFormat="1" ht="16.5">
      <c r="A55" s="34"/>
      <c r="B55" s="35" t="s">
        <v>521</v>
      </c>
      <c r="C55" s="39"/>
      <c r="D55" s="802">
        <v>2021</v>
      </c>
      <c r="E55" s="36">
        <f>SUM(F55:G55)</f>
        <v>545</v>
      </c>
      <c r="F55" s="36">
        <v>237</v>
      </c>
      <c r="G55" s="36">
        <v>308</v>
      </c>
      <c r="H55" s="36"/>
      <c r="I55" s="36">
        <f>SUM(J55:K55)</f>
        <v>12213</v>
      </c>
      <c r="J55" s="36">
        <v>3632</v>
      </c>
      <c r="K55" s="36">
        <v>8581</v>
      </c>
      <c r="L55" s="48"/>
    </row>
    <row r="56" spans="1:12" s="738" customFormat="1" ht="16.5">
      <c r="A56" s="37"/>
      <c r="B56" s="38" t="s">
        <v>522</v>
      </c>
      <c r="C56" s="39"/>
      <c r="D56" s="802">
        <v>2022</v>
      </c>
      <c r="E56" s="36">
        <f t="shared" ref="E56:E57" si="18">SUM(F56:G56)</f>
        <v>534</v>
      </c>
      <c r="F56" s="36">
        <v>231</v>
      </c>
      <c r="G56" s="36">
        <v>303</v>
      </c>
      <c r="H56" s="36"/>
      <c r="I56" s="36">
        <f t="shared" ref="I56:I57" si="19">SUM(J56:K56)</f>
        <v>12854</v>
      </c>
      <c r="J56" s="36">
        <v>3838</v>
      </c>
      <c r="K56" s="36">
        <v>9016</v>
      </c>
      <c r="L56" s="746"/>
    </row>
    <row r="57" spans="1:12" s="738" customFormat="1" ht="20.25" customHeight="1">
      <c r="A57" s="46"/>
      <c r="B57" s="47"/>
      <c r="C57" s="33"/>
      <c r="D57" s="802">
        <v>2023</v>
      </c>
      <c r="E57" s="36">
        <f t="shared" si="18"/>
        <v>524</v>
      </c>
      <c r="F57" s="36">
        <v>223</v>
      </c>
      <c r="G57" s="36">
        <v>301</v>
      </c>
      <c r="H57" s="36"/>
      <c r="I57" s="36">
        <f t="shared" si="19"/>
        <v>14768</v>
      </c>
      <c r="J57" s="36">
        <v>4559</v>
      </c>
      <c r="K57" s="36">
        <v>10209</v>
      </c>
      <c r="L57" s="48"/>
    </row>
    <row r="58" spans="1:12" s="738" customFormat="1" ht="8.1" customHeight="1">
      <c r="A58" s="46"/>
      <c r="B58" s="47"/>
      <c r="C58" s="33"/>
      <c r="D58" s="802"/>
      <c r="E58" s="36"/>
      <c r="F58" s="36"/>
      <c r="G58" s="36"/>
      <c r="H58" s="36"/>
      <c r="I58" s="36"/>
      <c r="J58" s="36"/>
      <c r="K58" s="36"/>
      <c r="L58" s="48"/>
    </row>
    <row r="59" spans="1:12" s="738" customFormat="1" ht="16.5">
      <c r="A59" s="15"/>
      <c r="B59" s="10" t="s">
        <v>18</v>
      </c>
      <c r="C59" s="33"/>
      <c r="D59" s="802"/>
      <c r="E59" s="36"/>
      <c r="F59" s="36"/>
      <c r="G59" s="36"/>
      <c r="H59" s="36"/>
      <c r="I59" s="36"/>
      <c r="J59" s="36"/>
      <c r="K59" s="36"/>
      <c r="L59" s="746"/>
    </row>
    <row r="60" spans="1:12" s="738" customFormat="1" ht="16.5">
      <c r="A60" s="34"/>
      <c r="B60" s="35" t="s">
        <v>505</v>
      </c>
      <c r="C60" s="33"/>
      <c r="D60" s="802">
        <v>2021</v>
      </c>
      <c r="E60" s="36">
        <f>SUM(F60:G60)</f>
        <v>642</v>
      </c>
      <c r="F60" s="36">
        <v>191</v>
      </c>
      <c r="G60" s="36">
        <v>451</v>
      </c>
      <c r="H60" s="36"/>
      <c r="I60" s="36">
        <f>SUM(J60:K60)</f>
        <v>14014</v>
      </c>
      <c r="J60" s="36">
        <v>4587</v>
      </c>
      <c r="K60" s="36">
        <v>9427</v>
      </c>
      <c r="L60" s="48"/>
    </row>
    <row r="61" spans="1:12" s="738" customFormat="1" ht="16.5">
      <c r="A61" s="37"/>
      <c r="B61" s="38" t="s">
        <v>506</v>
      </c>
      <c r="C61" s="33"/>
      <c r="D61" s="802">
        <v>2022</v>
      </c>
      <c r="E61" s="36">
        <f t="shared" ref="E61:E62" si="20">SUM(F61:G61)</f>
        <v>639</v>
      </c>
      <c r="F61" s="36">
        <v>186</v>
      </c>
      <c r="G61" s="36">
        <v>453</v>
      </c>
      <c r="H61" s="36"/>
      <c r="I61" s="36">
        <f t="shared" ref="I61:I62" si="21">SUM(J61:K61)</f>
        <v>14274</v>
      </c>
      <c r="J61" s="36">
        <v>4767</v>
      </c>
      <c r="K61" s="36">
        <v>9507</v>
      </c>
      <c r="L61" s="48"/>
    </row>
    <row r="62" spans="1:12" s="738" customFormat="1" ht="16.5">
      <c r="A62" s="37"/>
      <c r="B62" s="38"/>
      <c r="C62" s="33"/>
      <c r="D62" s="802">
        <v>2023</v>
      </c>
      <c r="E62" s="36">
        <f t="shared" si="20"/>
        <v>620</v>
      </c>
      <c r="F62" s="36">
        <v>184</v>
      </c>
      <c r="G62" s="36">
        <v>436</v>
      </c>
      <c r="H62" s="36"/>
      <c r="I62" s="36">
        <f t="shared" si="21"/>
        <v>14550</v>
      </c>
      <c r="J62" s="36">
        <v>4950</v>
      </c>
      <c r="K62" s="36">
        <v>9600</v>
      </c>
      <c r="L62" s="746"/>
    </row>
    <row r="63" spans="1:12" s="738" customFormat="1" ht="8.1" customHeight="1">
      <c r="A63" s="37"/>
      <c r="B63" s="38"/>
      <c r="C63" s="33"/>
      <c r="D63" s="802"/>
      <c r="E63" s="36"/>
      <c r="F63" s="36"/>
      <c r="G63" s="36"/>
      <c r="H63" s="36"/>
      <c r="I63" s="36"/>
      <c r="J63" s="36"/>
      <c r="K63" s="36"/>
      <c r="L63" s="746"/>
    </row>
    <row r="64" spans="1:12" s="738" customFormat="1" ht="16.5">
      <c r="A64" s="34"/>
      <c r="B64" s="35" t="s">
        <v>515</v>
      </c>
      <c r="C64" s="33"/>
      <c r="D64" s="802">
        <v>2021</v>
      </c>
      <c r="E64" s="36">
        <f>SUM(F64:G64)</f>
        <v>856</v>
      </c>
      <c r="F64" s="36">
        <v>520</v>
      </c>
      <c r="G64" s="36">
        <v>336</v>
      </c>
      <c r="H64" s="36"/>
      <c r="I64" s="36">
        <f>SUM(J64:K64)</f>
        <v>14721</v>
      </c>
      <c r="J64" s="36">
        <v>9209</v>
      </c>
      <c r="K64" s="36">
        <v>5512</v>
      </c>
      <c r="L64" s="48"/>
    </row>
    <row r="65" spans="1:12" s="738" customFormat="1" ht="16.5">
      <c r="A65" s="37"/>
      <c r="B65" s="38" t="s">
        <v>516</v>
      </c>
      <c r="C65" s="33"/>
      <c r="D65" s="802">
        <v>2022</v>
      </c>
      <c r="E65" s="36">
        <f t="shared" ref="E65:E66" si="22">SUM(F65:G65)</f>
        <v>856</v>
      </c>
      <c r="F65" s="36">
        <v>519</v>
      </c>
      <c r="G65" s="36">
        <v>337</v>
      </c>
      <c r="H65" s="36"/>
      <c r="I65" s="36">
        <f t="shared" ref="I65:I66" si="23">SUM(J65:K65)</f>
        <v>13582</v>
      </c>
      <c r="J65" s="36">
        <v>8650</v>
      </c>
      <c r="K65" s="36">
        <v>4932</v>
      </c>
      <c r="L65" s="48"/>
    </row>
    <row r="66" spans="1:12" s="738" customFormat="1" ht="16.5">
      <c r="A66" s="46"/>
      <c r="B66" s="47"/>
      <c r="C66" s="33"/>
      <c r="D66" s="802">
        <v>2023</v>
      </c>
      <c r="E66" s="36">
        <f t="shared" si="22"/>
        <v>868</v>
      </c>
      <c r="F66" s="36">
        <v>523</v>
      </c>
      <c r="G66" s="36">
        <v>345</v>
      </c>
      <c r="H66" s="36"/>
      <c r="I66" s="36">
        <f t="shared" si="23"/>
        <v>14131</v>
      </c>
      <c r="J66" s="36">
        <v>9025</v>
      </c>
      <c r="K66" s="36">
        <v>5106</v>
      </c>
      <c r="L66" s="48"/>
    </row>
    <row r="67" spans="1:12" s="738" customFormat="1" ht="8.1" customHeight="1">
      <c r="A67" s="46"/>
      <c r="B67" s="47"/>
      <c r="C67" s="33"/>
      <c r="D67" s="802"/>
      <c r="E67" s="36"/>
      <c r="F67" s="36"/>
      <c r="G67" s="36"/>
      <c r="H67" s="36"/>
      <c r="I67" s="36"/>
      <c r="J67" s="36"/>
      <c r="K67" s="36"/>
      <c r="L67" s="48"/>
    </row>
    <row r="68" spans="1:12" s="738" customFormat="1" ht="16.5">
      <c r="A68" s="15"/>
      <c r="B68" s="10" t="s">
        <v>19</v>
      </c>
      <c r="C68" s="33"/>
      <c r="D68" s="802"/>
      <c r="E68" s="36"/>
      <c r="F68" s="36"/>
      <c r="G68" s="36"/>
      <c r="H68" s="36"/>
      <c r="I68" s="36"/>
      <c r="J68" s="36"/>
      <c r="K68" s="36"/>
      <c r="L68" s="746"/>
    </row>
    <row r="69" spans="1:12" s="738" customFormat="1" ht="16.5">
      <c r="A69" s="34"/>
      <c r="B69" s="35" t="s">
        <v>505</v>
      </c>
      <c r="C69" s="33"/>
      <c r="D69" s="802">
        <v>2021</v>
      </c>
      <c r="E69" s="36">
        <f>SUM(F69:G69)</f>
        <v>482</v>
      </c>
      <c r="F69" s="36">
        <v>107</v>
      </c>
      <c r="G69" s="36">
        <v>375</v>
      </c>
      <c r="H69" s="36"/>
      <c r="I69" s="36">
        <f>SUM(J69:K69)</f>
        <v>10896</v>
      </c>
      <c r="J69" s="36">
        <v>2991</v>
      </c>
      <c r="K69" s="36">
        <v>7905</v>
      </c>
      <c r="L69" s="48"/>
    </row>
    <row r="70" spans="1:12" s="738" customFormat="1" ht="16.5">
      <c r="A70" s="37"/>
      <c r="B70" s="38" t="s">
        <v>512</v>
      </c>
      <c r="C70" s="33"/>
      <c r="D70" s="802">
        <v>2022</v>
      </c>
      <c r="E70" s="36">
        <f>SUM(F70:G70)</f>
        <v>490</v>
      </c>
      <c r="F70" s="36">
        <v>109</v>
      </c>
      <c r="G70" s="36">
        <v>381</v>
      </c>
      <c r="H70" s="36"/>
      <c r="I70" s="36">
        <f t="shared" ref="I70:I71" si="24">SUM(J70:K70)</f>
        <v>11188</v>
      </c>
      <c r="J70" s="36">
        <v>3186</v>
      </c>
      <c r="K70" s="36">
        <v>8002</v>
      </c>
      <c r="L70" s="48"/>
    </row>
    <row r="71" spans="1:12" s="738" customFormat="1" ht="16.5">
      <c r="A71" s="46"/>
      <c r="B71" s="47"/>
      <c r="C71" s="33"/>
      <c r="D71" s="802">
        <v>2023</v>
      </c>
      <c r="E71" s="36">
        <f>SUM(F71:G71)</f>
        <v>491</v>
      </c>
      <c r="F71" s="36">
        <v>112</v>
      </c>
      <c r="G71" s="36">
        <v>379</v>
      </c>
      <c r="H71" s="36"/>
      <c r="I71" s="36">
        <f t="shared" si="24"/>
        <v>11718</v>
      </c>
      <c r="J71" s="36">
        <v>3492</v>
      </c>
      <c r="K71" s="36">
        <v>8226</v>
      </c>
      <c r="L71" s="48"/>
    </row>
    <row r="72" spans="1:12" s="738" customFormat="1" ht="8.1" customHeight="1" thickBot="1">
      <c r="A72" s="918"/>
      <c r="B72" s="919"/>
      <c r="C72" s="908"/>
      <c r="D72" s="933"/>
      <c r="E72" s="934"/>
      <c r="F72" s="934"/>
      <c r="G72" s="934"/>
      <c r="H72" s="935"/>
      <c r="I72" s="934"/>
      <c r="J72" s="934"/>
      <c r="K72" s="934"/>
      <c r="L72" s="935"/>
    </row>
    <row r="73" spans="1:12" s="674" customFormat="1" ht="16.149999999999999" customHeight="1">
      <c r="A73" s="912">
        <v>5</v>
      </c>
      <c r="B73" s="912"/>
      <c r="C73" s="912"/>
      <c r="D73" s="936"/>
      <c r="E73" s="913"/>
      <c r="F73" s="914"/>
      <c r="G73" s="914"/>
      <c r="H73" s="826"/>
      <c r="I73" s="826"/>
      <c r="J73" s="826"/>
      <c r="K73" s="914"/>
      <c r="L73" s="418" t="s">
        <v>905</v>
      </c>
    </row>
    <row r="74" spans="1:12" s="674" customFormat="1" ht="15" customHeight="1">
      <c r="A74" s="915"/>
      <c r="B74" s="915"/>
      <c r="C74" s="826"/>
      <c r="D74" s="937"/>
      <c r="E74" s="916"/>
      <c r="F74" s="826"/>
      <c r="G74" s="914"/>
      <c r="H74" s="826"/>
      <c r="I74" s="826"/>
      <c r="J74" s="826"/>
      <c r="K74" s="914"/>
      <c r="L74" s="419" t="s">
        <v>883</v>
      </c>
    </row>
    <row r="75" spans="1:12">
      <c r="A75" s="46"/>
      <c r="B75" s="46"/>
      <c r="C75" s="40"/>
      <c r="D75" s="904"/>
      <c r="E75" s="925"/>
      <c r="F75" s="925"/>
      <c r="G75" s="925"/>
      <c r="H75" s="938"/>
      <c r="I75" s="925"/>
      <c r="J75" s="925"/>
      <c r="K75" s="925"/>
      <c r="L75" s="938"/>
    </row>
    <row r="76" spans="1:12">
      <c r="A76" s="40"/>
      <c r="B76" s="40"/>
      <c r="C76" s="40"/>
      <c r="D76" s="904"/>
      <c r="E76" s="888"/>
      <c r="F76" s="40"/>
      <c r="G76" s="40"/>
      <c r="H76" s="40"/>
      <c r="I76" s="888"/>
      <c r="J76" s="46"/>
      <c r="K76" s="40"/>
      <c r="L76" s="40"/>
    </row>
    <row r="77" spans="1:12">
      <c r="A77" s="40"/>
      <c r="B77" s="40"/>
      <c r="C77" s="40"/>
      <c r="D77" s="904"/>
      <c r="E77" s="888"/>
      <c r="F77" s="40"/>
      <c r="G77" s="40"/>
      <c r="H77" s="40"/>
      <c r="I77" s="888"/>
      <c r="J77" s="46"/>
      <c r="K77" s="899"/>
      <c r="L77" s="40"/>
    </row>
  </sheetData>
  <mergeCells count="4">
    <mergeCell ref="E6:G6"/>
    <mergeCell ref="I6:K6"/>
    <mergeCell ref="E7:G7"/>
    <mergeCell ref="I7:K7"/>
  </mergeCells>
  <printOptions horizontalCentered="1"/>
  <pageMargins left="0.55118110236220474" right="0.55118110236220474" top="0.55118110236220474" bottom="0.55118110236220474" header="0.39370078740157483" footer="0.39370078740157483"/>
  <pageSetup paperSize="9" scale="6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69">
    <tabColor rgb="FF92D050"/>
  </sheetPr>
  <dimension ref="A1:L71"/>
  <sheetViews>
    <sheetView view="pageBreakPreview" topLeftCell="A37" zoomScale="90" zoomScaleNormal="100" zoomScaleSheetLayoutView="90" workbookViewId="0">
      <selection activeCell="Q50" sqref="Q50:Q51"/>
    </sheetView>
  </sheetViews>
  <sheetFormatPr defaultColWidth="12.5703125" defaultRowHeight="17.25"/>
  <cols>
    <col min="1" max="1" width="1.28515625" style="647" customWidth="1"/>
    <col min="2" max="2" width="12.42578125" style="647" customWidth="1"/>
    <col min="3" max="3" width="33.5703125" style="647" customWidth="1"/>
    <col min="4" max="4" width="9.28515625" style="648" customWidth="1"/>
    <col min="5" max="5" width="9.140625" style="647" customWidth="1"/>
    <col min="6" max="6" width="11.28515625" style="647" customWidth="1"/>
    <col min="7" max="7" width="13.85546875" style="647" customWidth="1"/>
    <col min="8" max="8" width="1.140625" style="647" customWidth="1"/>
    <col min="9" max="9" width="9.140625" style="647" customWidth="1"/>
    <col min="10" max="10" width="11.28515625" style="647" customWidth="1"/>
    <col min="11" max="11" width="13.85546875" style="647" customWidth="1"/>
    <col min="12" max="12" width="1.7109375" style="647" customWidth="1"/>
    <col min="13" max="16384" width="12.5703125" style="647"/>
  </cols>
  <sheetData>
    <row r="1" spans="1:12">
      <c r="A1" s="32"/>
      <c r="B1" s="32"/>
      <c r="C1" s="32"/>
      <c r="D1" s="876"/>
      <c r="E1" s="53"/>
      <c r="F1" s="32"/>
      <c r="G1" s="32"/>
      <c r="H1" s="32"/>
      <c r="I1" s="53"/>
      <c r="J1" s="851"/>
      <c r="K1" s="877"/>
      <c r="L1" s="32"/>
    </row>
    <row r="2" spans="1:12">
      <c r="A2" s="878"/>
      <c r="B2" s="878" t="s">
        <v>737</v>
      </c>
      <c r="C2" s="844" t="s">
        <v>1288</v>
      </c>
      <c r="D2" s="879"/>
      <c r="E2" s="53"/>
      <c r="F2" s="32"/>
      <c r="G2" s="32"/>
      <c r="H2" s="32"/>
      <c r="I2" s="53"/>
      <c r="J2" s="32"/>
      <c r="K2" s="32"/>
      <c r="L2" s="32"/>
    </row>
    <row r="3" spans="1:12">
      <c r="A3" s="877"/>
      <c r="B3" s="877" t="s">
        <v>739</v>
      </c>
      <c r="C3" s="851" t="s">
        <v>1289</v>
      </c>
      <c r="D3" s="880"/>
      <c r="E3" s="53"/>
      <c r="F3" s="32"/>
      <c r="G3" s="32"/>
      <c r="H3" s="32"/>
      <c r="I3" s="53"/>
      <c r="J3" s="32"/>
      <c r="K3" s="32"/>
      <c r="L3" s="32"/>
    </row>
    <row r="4" spans="1:12" ht="10.15" customHeight="1" thickBot="1">
      <c r="A4" s="32"/>
      <c r="B4" s="32"/>
      <c r="C4" s="32"/>
      <c r="D4" s="876"/>
      <c r="E4" s="53"/>
      <c r="F4" s="32"/>
      <c r="G4" s="32"/>
      <c r="H4" s="32"/>
      <c r="I4" s="53"/>
      <c r="J4" s="32"/>
      <c r="K4" s="32"/>
      <c r="L4" s="32"/>
    </row>
    <row r="5" spans="1:12" ht="8.1" customHeight="1" thickTop="1">
      <c r="A5" s="881"/>
      <c r="B5" s="881"/>
      <c r="C5" s="881"/>
      <c r="D5" s="882"/>
      <c r="E5" s="883"/>
      <c r="F5" s="881"/>
      <c r="G5" s="881"/>
      <c r="H5" s="881"/>
      <c r="I5" s="884"/>
      <c r="J5" s="881"/>
      <c r="K5" s="881"/>
      <c r="L5" s="881"/>
    </row>
    <row r="6" spans="1:12">
      <c r="A6" s="885"/>
      <c r="B6" s="886" t="s">
        <v>970</v>
      </c>
      <c r="C6" s="33"/>
      <c r="D6" s="887" t="s">
        <v>3</v>
      </c>
      <c r="E6" s="1921" t="s">
        <v>420</v>
      </c>
      <c r="F6" s="1921"/>
      <c r="G6" s="1921"/>
      <c r="H6" s="45"/>
      <c r="I6" s="1921" t="s">
        <v>421</v>
      </c>
      <c r="J6" s="1921"/>
      <c r="K6" s="1921"/>
      <c r="L6" s="888"/>
    </row>
    <row r="7" spans="1:12" s="702" customFormat="1">
      <c r="A7" s="889"/>
      <c r="B7" s="890" t="s">
        <v>971</v>
      </c>
      <c r="C7" s="891"/>
      <c r="D7" s="892" t="s">
        <v>8</v>
      </c>
      <c r="E7" s="1924" t="s">
        <v>424</v>
      </c>
      <c r="F7" s="1924"/>
      <c r="G7" s="1924"/>
      <c r="H7" s="821"/>
      <c r="I7" s="1924" t="s">
        <v>377</v>
      </c>
      <c r="J7" s="1924"/>
      <c r="K7" s="1924"/>
      <c r="L7" s="893"/>
    </row>
    <row r="8" spans="1:12">
      <c r="A8" s="40"/>
      <c r="B8" s="33"/>
      <c r="C8" s="33"/>
      <c r="D8" s="894"/>
      <c r="E8" s="895" t="s">
        <v>4</v>
      </c>
      <c r="F8" s="895" t="s">
        <v>37</v>
      </c>
      <c r="G8" s="895" t="s">
        <v>38</v>
      </c>
      <c r="H8" s="896"/>
      <c r="I8" s="895" t="s">
        <v>4</v>
      </c>
      <c r="J8" s="895" t="s">
        <v>37</v>
      </c>
      <c r="K8" s="895" t="s">
        <v>38</v>
      </c>
      <c r="L8" s="897"/>
    </row>
    <row r="9" spans="1:12">
      <c r="A9" s="40"/>
      <c r="B9" s="33"/>
      <c r="C9" s="33"/>
      <c r="D9" s="894"/>
      <c r="E9" s="898" t="s">
        <v>9</v>
      </c>
      <c r="F9" s="898" t="s">
        <v>39</v>
      </c>
      <c r="G9" s="898" t="s">
        <v>40</v>
      </c>
      <c r="H9" s="898"/>
      <c r="I9" s="898" t="s">
        <v>9</v>
      </c>
      <c r="J9" s="898" t="s">
        <v>39</v>
      </c>
      <c r="K9" s="898" t="s">
        <v>40</v>
      </c>
      <c r="L9" s="899"/>
    </row>
    <row r="10" spans="1:12" ht="8.1" customHeight="1">
      <c r="A10" s="900"/>
      <c r="B10" s="900"/>
      <c r="C10" s="900"/>
      <c r="D10" s="901"/>
      <c r="E10" s="902"/>
      <c r="F10" s="903"/>
      <c r="G10" s="903"/>
      <c r="H10" s="903"/>
      <c r="I10" s="902"/>
      <c r="J10" s="903"/>
      <c r="K10" s="903"/>
      <c r="L10" s="903"/>
    </row>
    <row r="11" spans="1:12" s="738" customFormat="1" ht="8.1" customHeight="1">
      <c r="A11" s="40"/>
      <c r="B11" s="40"/>
      <c r="C11" s="40"/>
      <c r="D11" s="904"/>
      <c r="E11" s="905"/>
      <c r="F11" s="899"/>
      <c r="G11" s="899"/>
      <c r="H11" s="899"/>
      <c r="I11" s="905"/>
      <c r="J11" s="899"/>
      <c r="K11" s="899"/>
      <c r="L11" s="899"/>
    </row>
    <row r="12" spans="1:12" s="738" customFormat="1" ht="16.5">
      <c r="A12" s="34"/>
      <c r="B12" s="35" t="s">
        <v>511</v>
      </c>
      <c r="C12" s="33"/>
      <c r="D12" s="802">
        <v>2021</v>
      </c>
      <c r="E12" s="36">
        <f>SUM(F12:G12)</f>
        <v>623</v>
      </c>
      <c r="F12" s="36">
        <v>278</v>
      </c>
      <c r="G12" s="36">
        <v>345</v>
      </c>
      <c r="H12" s="36"/>
      <c r="I12" s="36">
        <f>SUM(J12:K12)</f>
        <v>13372</v>
      </c>
      <c r="J12" s="36">
        <v>4692</v>
      </c>
      <c r="K12" s="36">
        <v>8680</v>
      </c>
      <c r="L12" s="48"/>
    </row>
    <row r="13" spans="1:12" s="738" customFormat="1" ht="16.5">
      <c r="A13" s="37"/>
      <c r="B13" s="38" t="s">
        <v>512</v>
      </c>
      <c r="C13" s="33"/>
      <c r="D13" s="802">
        <v>2022</v>
      </c>
      <c r="E13" s="36">
        <f t="shared" ref="E13:E14" si="0">SUM(F13:G13)</f>
        <v>661</v>
      </c>
      <c r="F13" s="36">
        <v>287</v>
      </c>
      <c r="G13" s="36">
        <v>374</v>
      </c>
      <c r="H13" s="36"/>
      <c r="I13" s="36">
        <f t="shared" ref="I13:I14" si="1">SUM(J13:K13)</f>
        <v>13319</v>
      </c>
      <c r="J13" s="36">
        <v>4693</v>
      </c>
      <c r="K13" s="36">
        <v>8626</v>
      </c>
      <c r="L13" s="48"/>
    </row>
    <row r="14" spans="1:12" s="738" customFormat="1" ht="16.5">
      <c r="A14" s="37"/>
      <c r="B14" s="38"/>
      <c r="C14" s="33"/>
      <c r="D14" s="802">
        <v>2023</v>
      </c>
      <c r="E14" s="36">
        <f t="shared" si="0"/>
        <v>661</v>
      </c>
      <c r="F14" s="36">
        <v>285</v>
      </c>
      <c r="G14" s="36">
        <v>376</v>
      </c>
      <c r="H14" s="36"/>
      <c r="I14" s="36">
        <f t="shared" si="1"/>
        <v>13701</v>
      </c>
      <c r="J14" s="36">
        <v>4920</v>
      </c>
      <c r="K14" s="36">
        <v>8781</v>
      </c>
      <c r="L14" s="746"/>
    </row>
    <row r="15" spans="1:12" s="738" customFormat="1" ht="16.5">
      <c r="A15" s="15"/>
      <c r="B15" s="10" t="s">
        <v>20</v>
      </c>
      <c r="C15" s="33"/>
      <c r="D15" s="802"/>
      <c r="E15" s="36"/>
      <c r="F15" s="36"/>
      <c r="G15" s="36"/>
      <c r="H15" s="36"/>
      <c r="I15" s="36"/>
      <c r="J15" s="36"/>
      <c r="K15" s="36"/>
      <c r="L15" s="746"/>
    </row>
    <row r="16" spans="1:12" s="738" customFormat="1" ht="16.5">
      <c r="A16" s="34"/>
      <c r="B16" s="35" t="s">
        <v>497</v>
      </c>
      <c r="C16" s="33"/>
      <c r="D16" s="802">
        <v>2021</v>
      </c>
      <c r="E16" s="36">
        <f>SUM(F16:G16)</f>
        <v>848</v>
      </c>
      <c r="F16" s="36">
        <v>370</v>
      </c>
      <c r="G16" s="36">
        <v>478</v>
      </c>
      <c r="H16" s="36"/>
      <c r="I16" s="36">
        <f>SUM(J16:K16)</f>
        <v>7954</v>
      </c>
      <c r="J16" s="36">
        <v>2710</v>
      </c>
      <c r="K16" s="36">
        <v>5244</v>
      </c>
      <c r="L16" s="48"/>
    </row>
    <row r="17" spans="1:12" s="738" customFormat="1" ht="16.5">
      <c r="A17" s="37"/>
      <c r="B17" s="38" t="s">
        <v>498</v>
      </c>
      <c r="C17" s="33"/>
      <c r="D17" s="802">
        <v>2022</v>
      </c>
      <c r="E17" s="36">
        <f>SUM(F17:G17)</f>
        <v>881</v>
      </c>
      <c r="F17" s="36">
        <v>381</v>
      </c>
      <c r="G17" s="36">
        <v>500</v>
      </c>
      <c r="H17" s="36"/>
      <c r="I17" s="36">
        <f>SUM(J17:K17)</f>
        <v>8247</v>
      </c>
      <c r="J17" s="36">
        <v>2730</v>
      </c>
      <c r="K17" s="36">
        <v>5517</v>
      </c>
      <c r="L17" s="48"/>
    </row>
    <row r="18" spans="1:12" s="738" customFormat="1" ht="16.5">
      <c r="A18" s="37"/>
      <c r="B18" s="940"/>
      <c r="C18" s="33"/>
      <c r="D18" s="802">
        <v>2023</v>
      </c>
      <c r="E18" s="36">
        <f>SUM(F18:G18)</f>
        <v>922</v>
      </c>
      <c r="F18" s="36">
        <v>398</v>
      </c>
      <c r="G18" s="36">
        <v>524</v>
      </c>
      <c r="H18" s="36"/>
      <c r="I18" s="36">
        <f>SUM(J18:K18)</f>
        <v>7675</v>
      </c>
      <c r="J18" s="36">
        <v>2562</v>
      </c>
      <c r="K18" s="36">
        <v>5113</v>
      </c>
      <c r="L18" s="746"/>
    </row>
    <row r="19" spans="1:12" s="738" customFormat="1" ht="8.1" customHeight="1">
      <c r="A19" s="37"/>
      <c r="B19" s="940"/>
      <c r="C19" s="33"/>
      <c r="D19" s="802"/>
      <c r="E19" s="36"/>
      <c r="F19" s="36"/>
      <c r="G19" s="36"/>
      <c r="H19" s="36"/>
      <c r="I19" s="36"/>
      <c r="J19" s="36"/>
      <c r="K19" s="36"/>
      <c r="L19" s="746"/>
    </row>
    <row r="20" spans="1:12" s="738" customFormat="1" ht="16.5">
      <c r="A20" s="34"/>
      <c r="B20" s="35" t="s">
        <v>505</v>
      </c>
      <c r="C20" s="33"/>
      <c r="D20" s="802">
        <v>2021</v>
      </c>
      <c r="E20" s="36">
        <f>SUM(F20:G20)</f>
        <v>372</v>
      </c>
      <c r="F20" s="36">
        <v>130</v>
      </c>
      <c r="G20" s="36">
        <v>242</v>
      </c>
      <c r="H20" s="36"/>
      <c r="I20" s="36">
        <f>SUM(J20:K20)</f>
        <v>8332</v>
      </c>
      <c r="J20" s="36">
        <v>2761</v>
      </c>
      <c r="K20" s="36">
        <v>5571</v>
      </c>
      <c r="L20" s="48"/>
    </row>
    <row r="21" spans="1:12" s="738" customFormat="1" ht="16.5">
      <c r="A21" s="37"/>
      <c r="B21" s="38" t="s">
        <v>506</v>
      </c>
      <c r="C21" s="33"/>
      <c r="D21" s="802">
        <v>2022</v>
      </c>
      <c r="E21" s="36">
        <f>SUM(F21:G21)</f>
        <v>375</v>
      </c>
      <c r="F21" s="36">
        <v>129</v>
      </c>
      <c r="G21" s="36">
        <v>246</v>
      </c>
      <c r="H21" s="36"/>
      <c r="I21" s="36">
        <f>SUM(J21:K21)</f>
        <v>8434</v>
      </c>
      <c r="J21" s="36">
        <v>2782</v>
      </c>
      <c r="K21" s="36">
        <v>5652</v>
      </c>
      <c r="L21" s="48"/>
    </row>
    <row r="22" spans="1:12" s="738" customFormat="1" ht="16.5">
      <c r="A22" s="37"/>
      <c r="B22" s="38"/>
      <c r="C22" s="33"/>
      <c r="D22" s="802">
        <v>2023</v>
      </c>
      <c r="E22" s="36">
        <f>SUM(F22:G22)</f>
        <v>374</v>
      </c>
      <c r="F22" s="939">
        <v>124</v>
      </c>
      <c r="G22" s="939">
        <v>250</v>
      </c>
      <c r="H22" s="36"/>
      <c r="I22" s="36">
        <f>SUM(J22:K22)</f>
        <v>8629</v>
      </c>
      <c r="J22" s="36">
        <v>2886</v>
      </c>
      <c r="K22" s="36">
        <v>5743</v>
      </c>
      <c r="L22" s="746"/>
    </row>
    <row r="23" spans="1:12" s="738" customFormat="1" ht="8.1" customHeight="1">
      <c r="A23" s="37"/>
      <c r="B23" s="38"/>
      <c r="C23" s="33"/>
      <c r="D23" s="802"/>
      <c r="E23" s="36"/>
      <c r="F23" s="36"/>
      <c r="G23" s="36"/>
      <c r="H23" s="36"/>
      <c r="I23" s="36"/>
      <c r="J23" s="36"/>
      <c r="K23" s="36"/>
      <c r="L23" s="48"/>
    </row>
    <row r="24" spans="1:12" s="738" customFormat="1" ht="18" customHeight="1">
      <c r="A24" s="34"/>
      <c r="B24" s="35" t="s">
        <v>517</v>
      </c>
      <c r="C24" s="33"/>
      <c r="D24" s="802">
        <v>2021</v>
      </c>
      <c r="E24" s="36">
        <f>SUM(F24:G24)</f>
        <v>764</v>
      </c>
      <c r="F24" s="36">
        <v>394</v>
      </c>
      <c r="G24" s="36">
        <v>370</v>
      </c>
      <c r="H24" s="36"/>
      <c r="I24" s="36">
        <f>SUM(J24:K24)</f>
        <v>13685</v>
      </c>
      <c r="J24" s="36">
        <v>7431</v>
      </c>
      <c r="K24" s="36">
        <v>6254</v>
      </c>
      <c r="L24" s="49"/>
    </row>
    <row r="25" spans="1:12" s="738" customFormat="1" ht="18" customHeight="1">
      <c r="A25" s="37"/>
      <c r="B25" s="38" t="s">
        <v>518</v>
      </c>
      <c r="C25" s="33"/>
      <c r="D25" s="802">
        <v>2022</v>
      </c>
      <c r="E25" s="36">
        <f>SUM(F25:G25)</f>
        <v>759</v>
      </c>
      <c r="F25" s="36">
        <v>384</v>
      </c>
      <c r="G25" s="36">
        <v>375</v>
      </c>
      <c r="H25" s="36"/>
      <c r="I25" s="36">
        <f>SUM(J25:K25)</f>
        <v>13134</v>
      </c>
      <c r="J25" s="36">
        <v>7125</v>
      </c>
      <c r="K25" s="36">
        <v>6009</v>
      </c>
      <c r="L25" s="48"/>
    </row>
    <row r="26" spans="1:12" s="738" customFormat="1" ht="18" customHeight="1">
      <c r="A26" s="37"/>
      <c r="B26" s="38"/>
      <c r="C26" s="33"/>
      <c r="D26" s="802">
        <v>2023</v>
      </c>
      <c r="E26" s="36">
        <f>SUM(F26:G26)</f>
        <v>758</v>
      </c>
      <c r="F26" s="36">
        <v>374</v>
      </c>
      <c r="G26" s="36">
        <v>384</v>
      </c>
      <c r="H26" s="36"/>
      <c r="I26" s="36">
        <f>SUM(J26:K26)</f>
        <v>12896</v>
      </c>
      <c r="J26" s="36">
        <v>7018</v>
      </c>
      <c r="K26" s="36">
        <v>5878</v>
      </c>
      <c r="L26" s="48"/>
    </row>
    <row r="27" spans="1:12" s="738" customFormat="1" ht="8.1" customHeight="1">
      <c r="A27" s="37"/>
      <c r="B27" s="38"/>
      <c r="C27" s="33"/>
      <c r="D27" s="802"/>
      <c r="E27" s="36"/>
      <c r="F27" s="36"/>
      <c r="G27" s="36"/>
      <c r="H27" s="36"/>
      <c r="I27" s="36"/>
      <c r="J27" s="36"/>
      <c r="K27" s="36"/>
      <c r="L27" s="48"/>
    </row>
    <row r="28" spans="1:12" s="738" customFormat="1" ht="18" customHeight="1">
      <c r="A28" s="15"/>
      <c r="B28" s="10" t="s">
        <v>22</v>
      </c>
      <c r="C28" s="33"/>
      <c r="D28" s="802"/>
      <c r="E28" s="36"/>
      <c r="F28" s="36"/>
      <c r="G28" s="36"/>
      <c r="H28" s="36"/>
      <c r="I28" s="36"/>
      <c r="J28" s="36"/>
      <c r="K28" s="36"/>
      <c r="L28" s="49"/>
    </row>
    <row r="29" spans="1:12" s="738" customFormat="1" ht="18" customHeight="1">
      <c r="A29" s="34"/>
      <c r="B29" s="35" t="s">
        <v>503</v>
      </c>
      <c r="C29" s="45"/>
      <c r="D29" s="802">
        <v>2021</v>
      </c>
      <c r="E29" s="36">
        <f>SUM(F29:G29)</f>
        <v>876</v>
      </c>
      <c r="F29" s="36">
        <v>402</v>
      </c>
      <c r="G29" s="36">
        <v>474</v>
      </c>
      <c r="H29" s="36"/>
      <c r="I29" s="36">
        <f>SUM(J29:K29)</f>
        <v>30036</v>
      </c>
      <c r="J29" s="36">
        <v>8941</v>
      </c>
      <c r="K29" s="36">
        <v>21095</v>
      </c>
      <c r="L29" s="917"/>
    </row>
    <row r="30" spans="1:12" s="738" customFormat="1" ht="18" customHeight="1">
      <c r="A30" s="37"/>
      <c r="B30" s="38" t="s">
        <v>504</v>
      </c>
      <c r="C30" s="33"/>
      <c r="D30" s="802">
        <v>2022</v>
      </c>
      <c r="E30" s="36">
        <f t="shared" ref="E30:E31" si="2">SUM(F30:G30)</f>
        <v>852</v>
      </c>
      <c r="F30" s="39">
        <v>387</v>
      </c>
      <c r="G30" s="39">
        <v>465</v>
      </c>
      <c r="H30" s="39"/>
      <c r="I30" s="36">
        <f t="shared" ref="I30:I31" si="3">SUM(J30:K30)</f>
        <v>29636</v>
      </c>
      <c r="J30" s="39">
        <v>8763</v>
      </c>
      <c r="K30" s="39">
        <v>20873</v>
      </c>
      <c r="L30" s="48"/>
    </row>
    <row r="31" spans="1:12" s="738" customFormat="1" ht="18" customHeight="1">
      <c r="A31" s="37"/>
      <c r="B31" s="38"/>
      <c r="C31" s="33"/>
      <c r="D31" s="802">
        <v>2023</v>
      </c>
      <c r="E31" s="36">
        <f t="shared" si="2"/>
        <v>844</v>
      </c>
      <c r="F31" s="39">
        <v>380</v>
      </c>
      <c r="G31" s="39">
        <v>464</v>
      </c>
      <c r="H31" s="39"/>
      <c r="I31" s="36">
        <f t="shared" si="3"/>
        <v>26253</v>
      </c>
      <c r="J31" s="39">
        <v>8044</v>
      </c>
      <c r="K31" s="39">
        <v>18209</v>
      </c>
      <c r="L31" s="48"/>
    </row>
    <row r="32" spans="1:12" s="738" customFormat="1" ht="8.1" customHeight="1">
      <c r="A32" s="37"/>
      <c r="B32" s="38"/>
      <c r="C32" s="33"/>
      <c r="D32" s="802"/>
      <c r="E32" s="36"/>
      <c r="F32" s="707"/>
      <c r="G32" s="707"/>
      <c r="H32" s="707"/>
      <c r="I32" s="36"/>
      <c r="J32" s="707"/>
      <c r="K32" s="707"/>
      <c r="L32" s="48"/>
    </row>
    <row r="33" spans="1:12" ht="18" customHeight="1">
      <c r="A33" s="34"/>
      <c r="B33" s="35" t="s">
        <v>505</v>
      </c>
      <c r="C33" s="33"/>
      <c r="D33" s="802">
        <v>2021</v>
      </c>
      <c r="E33" s="36">
        <f>SUM(F33:G33)</f>
        <v>677</v>
      </c>
      <c r="F33" s="707">
        <v>266</v>
      </c>
      <c r="G33" s="707">
        <v>411</v>
      </c>
      <c r="H33" s="707"/>
      <c r="I33" s="36">
        <f>SUM(J33:K33)</f>
        <v>12759</v>
      </c>
      <c r="J33" s="707">
        <v>4784</v>
      </c>
      <c r="K33" s="707">
        <v>7975</v>
      </c>
      <c r="L33" s="653"/>
    </row>
    <row r="34" spans="1:12" ht="18" customHeight="1">
      <c r="A34" s="37"/>
      <c r="B34" s="38" t="s">
        <v>506</v>
      </c>
      <c r="C34" s="33"/>
      <c r="D34" s="802">
        <v>2022</v>
      </c>
      <c r="E34" s="36">
        <f t="shared" ref="E34:E35" si="4">SUM(F34:G34)</f>
        <v>670</v>
      </c>
      <c r="F34" s="746">
        <v>264</v>
      </c>
      <c r="G34" s="746">
        <v>406</v>
      </c>
      <c r="H34" s="746"/>
      <c r="I34" s="36">
        <f t="shared" ref="I34:I35" si="5">SUM(J34:K34)</f>
        <v>13032</v>
      </c>
      <c r="J34" s="746">
        <v>4842</v>
      </c>
      <c r="K34" s="746">
        <v>8190</v>
      </c>
      <c r="L34" s="653"/>
    </row>
    <row r="35" spans="1:12" ht="18" customHeight="1">
      <c r="A35" s="37"/>
      <c r="B35" s="38"/>
      <c r="C35" s="33"/>
      <c r="D35" s="802">
        <v>2023</v>
      </c>
      <c r="E35" s="36">
        <f t="shared" si="4"/>
        <v>661</v>
      </c>
      <c r="F35" s="39">
        <v>258</v>
      </c>
      <c r="G35" s="39">
        <v>403</v>
      </c>
      <c r="H35" s="39"/>
      <c r="I35" s="36">
        <f t="shared" si="5"/>
        <v>13032</v>
      </c>
      <c r="J35" s="39">
        <v>4842</v>
      </c>
      <c r="K35" s="39">
        <v>8190</v>
      </c>
      <c r="L35" s="653"/>
    </row>
    <row r="36" spans="1:12" ht="8.1" customHeight="1">
      <c r="A36" s="46"/>
      <c r="B36" s="47"/>
      <c r="C36" s="33"/>
      <c r="D36" s="802"/>
      <c r="E36" s="36"/>
      <c r="F36" s="39"/>
      <c r="G36" s="39"/>
      <c r="H36" s="39"/>
      <c r="I36" s="36"/>
      <c r="J36" s="39"/>
      <c r="K36" s="39"/>
      <c r="L36" s="653"/>
    </row>
    <row r="37" spans="1:12" ht="18" customHeight="1">
      <c r="A37" s="15"/>
      <c r="B37" s="10" t="s">
        <v>23</v>
      </c>
      <c r="C37" s="33"/>
      <c r="D37" s="802"/>
      <c r="E37" s="36"/>
      <c r="F37" s="707"/>
      <c r="G37" s="707"/>
      <c r="H37" s="707"/>
      <c r="I37" s="36"/>
      <c r="J37" s="707"/>
      <c r="K37" s="707"/>
      <c r="L37" s="653"/>
    </row>
    <row r="38" spans="1:12" ht="18" customHeight="1">
      <c r="A38" s="34"/>
      <c r="B38" s="35" t="s">
        <v>505</v>
      </c>
      <c r="C38" s="33"/>
      <c r="D38" s="802">
        <v>2021</v>
      </c>
      <c r="E38" s="36">
        <f>SUM(F38:G38)</f>
        <v>342</v>
      </c>
      <c r="F38" s="707">
        <v>118</v>
      </c>
      <c r="G38" s="707">
        <v>224</v>
      </c>
      <c r="H38" s="707"/>
      <c r="I38" s="36">
        <f>SUM(J38:K38)</f>
        <v>7532</v>
      </c>
      <c r="J38" s="707">
        <v>2947</v>
      </c>
      <c r="K38" s="707">
        <v>4585</v>
      </c>
      <c r="L38" s="653"/>
    </row>
    <row r="39" spans="1:12" ht="18" customHeight="1">
      <c r="A39" s="37"/>
      <c r="B39" s="38" t="s">
        <v>506</v>
      </c>
      <c r="C39" s="33"/>
      <c r="D39" s="802">
        <v>2022</v>
      </c>
      <c r="E39" s="36">
        <f t="shared" ref="E39:E40" si="6">SUM(F39:G39)</f>
        <v>337</v>
      </c>
      <c r="F39" s="707">
        <v>115</v>
      </c>
      <c r="G39" s="707">
        <v>222</v>
      </c>
      <c r="H39" s="707"/>
      <c r="I39" s="36">
        <f t="shared" ref="I39:I40" si="7">SUM(J39:K39)</f>
        <v>7874</v>
      </c>
      <c r="J39" s="707">
        <v>2950</v>
      </c>
      <c r="K39" s="707">
        <v>4924</v>
      </c>
      <c r="L39" s="653"/>
    </row>
    <row r="40" spans="1:12" ht="18" customHeight="1">
      <c r="A40" s="46"/>
      <c r="B40" s="47"/>
      <c r="C40" s="33"/>
      <c r="D40" s="802">
        <v>2023</v>
      </c>
      <c r="E40" s="36">
        <f t="shared" si="6"/>
        <v>328</v>
      </c>
      <c r="F40" s="39">
        <v>112</v>
      </c>
      <c r="G40" s="39">
        <v>216</v>
      </c>
      <c r="H40" s="39"/>
      <c r="I40" s="36">
        <f t="shared" si="7"/>
        <v>7519</v>
      </c>
      <c r="J40" s="39">
        <v>2911</v>
      </c>
      <c r="K40" s="39">
        <v>4608</v>
      </c>
      <c r="L40" s="653"/>
    </row>
    <row r="41" spans="1:12" s="738" customFormat="1" ht="8.1" customHeight="1">
      <c r="A41" s="37"/>
      <c r="B41" s="38"/>
      <c r="C41" s="33"/>
      <c r="D41" s="802"/>
      <c r="E41" s="36"/>
      <c r="F41" s="707"/>
      <c r="G41" s="707"/>
      <c r="H41" s="707"/>
      <c r="I41" s="36"/>
      <c r="J41" s="707"/>
      <c r="K41" s="707"/>
      <c r="L41" s="48"/>
    </row>
    <row r="42" spans="1:12" ht="18" customHeight="1">
      <c r="A42" s="34"/>
      <c r="B42" s="35" t="s">
        <v>519</v>
      </c>
      <c r="C42" s="33"/>
      <c r="D42" s="802">
        <v>2021</v>
      </c>
      <c r="E42" s="36">
        <f>SUM(F42:G42)</f>
        <v>1123</v>
      </c>
      <c r="F42" s="707">
        <v>582</v>
      </c>
      <c r="G42" s="707">
        <v>541</v>
      </c>
      <c r="H42" s="707"/>
      <c r="I42" s="36">
        <f>SUM(J42:K42)</f>
        <v>13339</v>
      </c>
      <c r="J42" s="707">
        <v>7437</v>
      </c>
      <c r="K42" s="707">
        <v>5902</v>
      </c>
      <c r="L42" s="653"/>
    </row>
    <row r="43" spans="1:12" ht="18" customHeight="1">
      <c r="A43" s="37"/>
      <c r="B43" s="38" t="s">
        <v>520</v>
      </c>
      <c r="C43" s="33"/>
      <c r="D43" s="802">
        <v>2022</v>
      </c>
      <c r="E43" s="36">
        <f t="shared" ref="E43:E44" si="8">SUM(F43:G43)</f>
        <v>1116</v>
      </c>
      <c r="F43" s="746">
        <v>567</v>
      </c>
      <c r="G43" s="746">
        <v>549</v>
      </c>
      <c r="H43" s="746"/>
      <c r="I43" s="36">
        <f t="shared" ref="I43:I44" si="9">SUM(J43:K43)</f>
        <v>12810</v>
      </c>
      <c r="J43" s="746">
        <v>7095</v>
      </c>
      <c r="K43" s="746">
        <v>5715</v>
      </c>
      <c r="L43" s="653"/>
    </row>
    <row r="44" spans="1:12" ht="18" customHeight="1">
      <c r="A44" s="37"/>
      <c r="B44" s="38"/>
      <c r="C44" s="33"/>
      <c r="D44" s="802">
        <v>2023</v>
      </c>
      <c r="E44" s="36">
        <f t="shared" si="8"/>
        <v>1121</v>
      </c>
      <c r="F44" s="39">
        <v>564</v>
      </c>
      <c r="G44" s="39">
        <v>557</v>
      </c>
      <c r="H44" s="39"/>
      <c r="I44" s="36">
        <f t="shared" si="9"/>
        <v>12164</v>
      </c>
      <c r="J44" s="39">
        <v>6724</v>
      </c>
      <c r="K44" s="39">
        <v>5440</v>
      </c>
      <c r="L44" s="653"/>
    </row>
    <row r="45" spans="1:12" ht="8.1" customHeight="1">
      <c r="A45" s="46"/>
      <c r="B45" s="47"/>
      <c r="C45" s="33"/>
      <c r="D45" s="802"/>
      <c r="E45" s="36"/>
      <c r="F45" s="39"/>
      <c r="G45" s="39"/>
      <c r="H45" s="39"/>
      <c r="I45" s="36"/>
      <c r="J45" s="39"/>
      <c r="K45" s="39"/>
      <c r="L45" s="653"/>
    </row>
    <row r="46" spans="1:12" ht="18" customHeight="1">
      <c r="A46" s="15"/>
      <c r="B46" s="10" t="s">
        <v>21</v>
      </c>
      <c r="C46" s="33"/>
      <c r="D46" s="802"/>
      <c r="E46" s="36"/>
      <c r="F46" s="707"/>
      <c r="G46" s="707"/>
      <c r="H46" s="707"/>
      <c r="I46" s="36"/>
      <c r="J46" s="707"/>
      <c r="K46" s="707"/>
      <c r="L46" s="653"/>
    </row>
    <row r="47" spans="1:12" ht="18" customHeight="1">
      <c r="A47" s="34"/>
      <c r="B47" s="35" t="s">
        <v>487</v>
      </c>
      <c r="C47" s="33"/>
      <c r="D47" s="802">
        <v>2021</v>
      </c>
      <c r="E47" s="36">
        <f>SUM(F47:G47)</f>
        <v>1410</v>
      </c>
      <c r="F47" s="707">
        <v>673</v>
      </c>
      <c r="G47" s="707">
        <v>737</v>
      </c>
      <c r="H47" s="707"/>
      <c r="I47" s="36">
        <f>SUM(J47:K47)</f>
        <v>29492</v>
      </c>
      <c r="J47" s="707">
        <v>12003</v>
      </c>
      <c r="K47" s="707">
        <v>17489</v>
      </c>
      <c r="L47" s="653"/>
    </row>
    <row r="48" spans="1:12" ht="18" customHeight="1">
      <c r="A48" s="37"/>
      <c r="B48" s="38" t="s">
        <v>488</v>
      </c>
      <c r="C48" s="33"/>
      <c r="D48" s="802">
        <v>2022</v>
      </c>
      <c r="E48" s="36">
        <f t="shared" ref="E48:E49" si="10">SUM(F48:G48)</f>
        <v>1388</v>
      </c>
      <c r="F48" s="39">
        <v>659</v>
      </c>
      <c r="G48" s="39">
        <v>729</v>
      </c>
      <c r="H48" s="39"/>
      <c r="I48" s="36">
        <f t="shared" ref="I48:I49" si="11">SUM(J48:K48)</f>
        <v>30182</v>
      </c>
      <c r="J48" s="39">
        <v>12047</v>
      </c>
      <c r="K48" s="39">
        <v>18135</v>
      </c>
      <c r="L48" s="653"/>
    </row>
    <row r="49" spans="1:12" ht="18" customHeight="1">
      <c r="A49" s="37"/>
      <c r="B49" s="38"/>
      <c r="C49" s="33"/>
      <c r="D49" s="802">
        <v>2023</v>
      </c>
      <c r="E49" s="36">
        <f t="shared" si="10"/>
        <v>1376</v>
      </c>
      <c r="F49" s="39">
        <v>638</v>
      </c>
      <c r="G49" s="39">
        <v>738</v>
      </c>
      <c r="H49" s="39"/>
      <c r="I49" s="36">
        <f t="shared" si="11"/>
        <v>30428</v>
      </c>
      <c r="J49" s="39">
        <v>12189</v>
      </c>
      <c r="K49" s="39">
        <v>18239</v>
      </c>
      <c r="L49" s="653"/>
    </row>
    <row r="50" spans="1:12" ht="8.1" customHeight="1">
      <c r="A50" s="37"/>
      <c r="B50" s="38"/>
      <c r="C50" s="33"/>
      <c r="D50" s="802"/>
      <c r="E50" s="36"/>
      <c r="F50" s="707"/>
      <c r="G50" s="707"/>
      <c r="H50" s="707"/>
      <c r="I50" s="36"/>
      <c r="J50" s="707"/>
      <c r="K50" s="707"/>
      <c r="L50" s="653"/>
    </row>
    <row r="51" spans="1:12" ht="18" customHeight="1">
      <c r="A51" s="34"/>
      <c r="B51" s="35" t="s">
        <v>505</v>
      </c>
      <c r="C51" s="33"/>
      <c r="D51" s="802">
        <v>2021</v>
      </c>
      <c r="E51" s="36">
        <f>SUM(F51:G51)</f>
        <v>566</v>
      </c>
      <c r="F51" s="707">
        <v>232</v>
      </c>
      <c r="G51" s="707">
        <v>334</v>
      </c>
      <c r="H51" s="707"/>
      <c r="I51" s="36">
        <f>SUM(J51:K51)</f>
        <v>6404</v>
      </c>
      <c r="J51" s="707">
        <v>2820</v>
      </c>
      <c r="K51" s="707">
        <v>3584</v>
      </c>
      <c r="L51" s="653"/>
    </row>
    <row r="52" spans="1:12" ht="18" customHeight="1">
      <c r="A52" s="37"/>
      <c r="B52" s="38" t="s">
        <v>506</v>
      </c>
      <c r="C52" s="33"/>
      <c r="D52" s="802">
        <v>2022</v>
      </c>
      <c r="E52" s="36">
        <f t="shared" ref="E52:E53" si="12">SUM(F52:G52)</f>
        <v>553</v>
      </c>
      <c r="F52" s="36">
        <v>221</v>
      </c>
      <c r="G52" s="36">
        <v>332</v>
      </c>
      <c r="H52" s="36"/>
      <c r="I52" s="36">
        <f t="shared" ref="I52:I53" si="13">SUM(J52:K52)</f>
        <v>6364</v>
      </c>
      <c r="J52" s="36">
        <v>2764</v>
      </c>
      <c r="K52" s="36">
        <v>3600</v>
      </c>
      <c r="L52" s="653"/>
    </row>
    <row r="53" spans="1:12" ht="18" customHeight="1">
      <c r="A53" s="37"/>
      <c r="B53" s="38"/>
      <c r="C53" s="33"/>
      <c r="D53" s="802">
        <v>2023</v>
      </c>
      <c r="E53" s="36">
        <f t="shared" si="12"/>
        <v>557</v>
      </c>
      <c r="F53" s="39">
        <v>223</v>
      </c>
      <c r="G53" s="39">
        <v>334</v>
      </c>
      <c r="H53" s="39"/>
      <c r="I53" s="36">
        <f t="shared" si="13"/>
        <v>6036</v>
      </c>
      <c r="J53" s="39">
        <v>2632</v>
      </c>
      <c r="K53" s="39">
        <v>3404</v>
      </c>
      <c r="L53" s="653"/>
    </row>
    <row r="54" spans="1:12" ht="8.1" customHeight="1">
      <c r="A54" s="37"/>
      <c r="B54" s="38"/>
      <c r="C54" s="33"/>
      <c r="D54" s="802"/>
      <c r="E54" s="36"/>
      <c r="F54" s="39"/>
      <c r="G54" s="39"/>
      <c r="H54" s="39"/>
      <c r="I54" s="36"/>
      <c r="J54" s="39"/>
      <c r="K54" s="39"/>
      <c r="L54" s="653"/>
    </row>
    <row r="55" spans="1:12" ht="18" customHeight="1">
      <c r="A55" s="15"/>
      <c r="B55" s="10" t="s">
        <v>53</v>
      </c>
      <c r="C55" s="33"/>
      <c r="D55" s="802"/>
      <c r="E55" s="36"/>
      <c r="F55" s="707"/>
      <c r="G55" s="707"/>
      <c r="H55" s="707"/>
      <c r="I55" s="36"/>
      <c r="J55" s="707"/>
      <c r="K55" s="707"/>
      <c r="L55" s="653"/>
    </row>
    <row r="56" spans="1:12" ht="18" customHeight="1">
      <c r="A56" s="34"/>
      <c r="B56" s="35" t="s">
        <v>501</v>
      </c>
      <c r="C56" s="33"/>
      <c r="D56" s="802">
        <v>2021</v>
      </c>
      <c r="E56" s="36">
        <f>SUM(F56:G56)</f>
        <v>960</v>
      </c>
      <c r="F56" s="707">
        <v>478</v>
      </c>
      <c r="G56" s="707">
        <v>482</v>
      </c>
      <c r="H56" s="707"/>
      <c r="I56" s="36">
        <f>SUM(J56:K56)</f>
        <v>16061</v>
      </c>
      <c r="J56" s="707">
        <v>5305</v>
      </c>
      <c r="K56" s="707">
        <v>10756</v>
      </c>
      <c r="L56" s="653"/>
    </row>
    <row r="57" spans="1:12" ht="18" customHeight="1">
      <c r="A57" s="37"/>
      <c r="B57" s="38" t="s">
        <v>502</v>
      </c>
      <c r="C57" s="33"/>
      <c r="D57" s="802">
        <v>2022</v>
      </c>
      <c r="E57" s="36">
        <f t="shared" ref="E57:E58" si="14">SUM(F57:G57)</f>
        <v>975</v>
      </c>
      <c r="F57" s="39">
        <v>486</v>
      </c>
      <c r="G57" s="39">
        <v>489</v>
      </c>
      <c r="H57" s="39"/>
      <c r="I57" s="36">
        <f t="shared" ref="I57:I58" si="15">SUM(J57:K57)</f>
        <v>16512</v>
      </c>
      <c r="J57" s="39">
        <v>5553</v>
      </c>
      <c r="K57" s="39">
        <v>10959</v>
      </c>
      <c r="L57" s="653"/>
    </row>
    <row r="58" spans="1:12" ht="18" customHeight="1">
      <c r="A58" s="37"/>
      <c r="B58" s="38"/>
      <c r="C58" s="33"/>
      <c r="D58" s="802">
        <v>2023</v>
      </c>
      <c r="E58" s="36">
        <f t="shared" si="14"/>
        <v>1011</v>
      </c>
      <c r="F58" s="39">
        <v>503</v>
      </c>
      <c r="G58" s="39">
        <v>508</v>
      </c>
      <c r="H58" s="39"/>
      <c r="I58" s="36">
        <f t="shared" si="15"/>
        <v>16859</v>
      </c>
      <c r="J58" s="39">
        <v>5730</v>
      </c>
      <c r="K58" s="39">
        <v>11129</v>
      </c>
      <c r="L58" s="653"/>
    </row>
    <row r="59" spans="1:12" ht="8.1" customHeight="1">
      <c r="A59" s="37"/>
      <c r="B59" s="38"/>
      <c r="C59" s="33"/>
      <c r="D59" s="802"/>
      <c r="E59" s="36"/>
      <c r="F59" s="707"/>
      <c r="G59" s="707"/>
      <c r="H59" s="707"/>
      <c r="I59" s="36"/>
      <c r="J59" s="707"/>
      <c r="K59" s="707"/>
      <c r="L59" s="653"/>
    </row>
    <row r="60" spans="1:12" ht="18" customHeight="1">
      <c r="A60" s="34"/>
      <c r="B60" s="35" t="s">
        <v>505</v>
      </c>
      <c r="C60" s="33"/>
      <c r="D60" s="802">
        <v>2021</v>
      </c>
      <c r="E60" s="36">
        <f>SUM(F60:G60)</f>
        <v>192</v>
      </c>
      <c r="F60" s="707">
        <v>73</v>
      </c>
      <c r="G60" s="707">
        <v>119</v>
      </c>
      <c r="H60" s="707"/>
      <c r="I60" s="36">
        <f>SUM(J60:K60)</f>
        <v>5421</v>
      </c>
      <c r="J60" s="707">
        <v>1639</v>
      </c>
      <c r="K60" s="707">
        <v>3782</v>
      </c>
      <c r="L60" s="653"/>
    </row>
    <row r="61" spans="1:12" ht="18" customHeight="1">
      <c r="A61" s="37"/>
      <c r="B61" s="38" t="s">
        <v>506</v>
      </c>
      <c r="C61" s="47"/>
      <c r="D61" s="802">
        <v>2022</v>
      </c>
      <c r="E61" s="36">
        <f t="shared" ref="E61:E62" si="16">SUM(F61:G61)</f>
        <v>198</v>
      </c>
      <c r="F61" s="746">
        <v>73</v>
      </c>
      <c r="G61" s="746">
        <v>125</v>
      </c>
      <c r="H61" s="746"/>
      <c r="I61" s="36">
        <f t="shared" ref="I61:I62" si="17">SUM(J61:K61)</f>
        <v>5454</v>
      </c>
      <c r="J61" s="746">
        <v>1699</v>
      </c>
      <c r="K61" s="746">
        <v>3755</v>
      </c>
      <c r="L61" s="653"/>
    </row>
    <row r="62" spans="1:12" ht="18" customHeight="1">
      <c r="A62" s="37"/>
      <c r="B62" s="38"/>
      <c r="C62" s="47"/>
      <c r="D62" s="802">
        <v>2023</v>
      </c>
      <c r="E62" s="36">
        <f t="shared" si="16"/>
        <v>199</v>
      </c>
      <c r="F62" s="39">
        <v>73</v>
      </c>
      <c r="G62" s="39">
        <v>126</v>
      </c>
      <c r="H62" s="39"/>
      <c r="I62" s="36">
        <f t="shared" si="17"/>
        <v>5445</v>
      </c>
      <c r="J62" s="39">
        <v>1748</v>
      </c>
      <c r="K62" s="39">
        <v>3697</v>
      </c>
      <c r="L62" s="653"/>
    </row>
    <row r="63" spans="1:12" ht="8.1" customHeight="1">
      <c r="A63" s="37"/>
      <c r="B63" s="38"/>
      <c r="C63" s="33"/>
      <c r="D63" s="802"/>
      <c r="E63" s="36"/>
      <c r="F63" s="39"/>
      <c r="G63" s="39"/>
      <c r="H63" s="39"/>
      <c r="I63" s="36"/>
      <c r="J63" s="39"/>
      <c r="K63" s="39"/>
      <c r="L63" s="653"/>
    </row>
    <row r="64" spans="1:12" ht="18" customHeight="1">
      <c r="A64" s="15"/>
      <c r="B64" s="10" t="s">
        <v>27</v>
      </c>
      <c r="C64" s="47"/>
      <c r="D64" s="802"/>
      <c r="E64" s="36"/>
      <c r="F64" s="707"/>
      <c r="G64" s="707"/>
      <c r="H64" s="707"/>
      <c r="I64" s="36"/>
      <c r="J64" s="707"/>
      <c r="K64" s="707"/>
      <c r="L64" s="653"/>
    </row>
    <row r="65" spans="1:12" ht="18" customHeight="1">
      <c r="A65" s="34"/>
      <c r="B65" s="35" t="s">
        <v>491</v>
      </c>
      <c r="C65" s="33"/>
      <c r="D65" s="802">
        <v>2021</v>
      </c>
      <c r="E65" s="36">
        <f>SUM(F65:G65)</f>
        <v>91</v>
      </c>
      <c r="F65" s="707">
        <v>45</v>
      </c>
      <c r="G65" s="707">
        <v>46</v>
      </c>
      <c r="H65" s="707"/>
      <c r="I65" s="36">
        <f>SUM(J65:K65)</f>
        <v>1374</v>
      </c>
      <c r="J65" s="707">
        <v>617</v>
      </c>
      <c r="K65" s="707">
        <v>757</v>
      </c>
      <c r="L65" s="653"/>
    </row>
    <row r="66" spans="1:12" ht="18" customHeight="1">
      <c r="A66" s="37"/>
      <c r="B66" s="38" t="s">
        <v>492</v>
      </c>
      <c r="C66" s="33"/>
      <c r="D66" s="802">
        <v>2022</v>
      </c>
      <c r="E66" s="36">
        <f t="shared" ref="E66:E67" si="18">SUM(F66:G66)</f>
        <v>91</v>
      </c>
      <c r="F66" s="39">
        <v>45</v>
      </c>
      <c r="G66" s="39">
        <v>46</v>
      </c>
      <c r="H66" s="39"/>
      <c r="I66" s="36">
        <f t="shared" ref="I66:I67" si="19">SUM(J66:K66)</f>
        <v>1453</v>
      </c>
      <c r="J66" s="39">
        <v>637</v>
      </c>
      <c r="K66" s="39">
        <v>816</v>
      </c>
      <c r="L66" s="653"/>
    </row>
    <row r="67" spans="1:12" ht="18" customHeight="1">
      <c r="A67" s="37"/>
      <c r="B67" s="38"/>
      <c r="C67" s="33"/>
      <c r="D67" s="802">
        <v>2023</v>
      </c>
      <c r="E67" s="36">
        <f t="shared" si="18"/>
        <v>88</v>
      </c>
      <c r="F67" s="647">
        <v>46</v>
      </c>
      <c r="G67" s="647">
        <v>42</v>
      </c>
      <c r="I67" s="36">
        <f t="shared" si="19"/>
        <v>1506</v>
      </c>
      <c r="J67" s="647">
        <v>604</v>
      </c>
      <c r="K67" s="647">
        <v>902</v>
      </c>
      <c r="L67" s="653"/>
    </row>
    <row r="68" spans="1:12" ht="5.25" customHeight="1" thickBot="1">
      <c r="A68" s="918"/>
      <c r="B68" s="919"/>
      <c r="C68" s="919"/>
      <c r="D68" s="855"/>
      <c r="E68" s="856"/>
      <c r="F68" s="856">
        <v>15</v>
      </c>
      <c r="G68" s="856">
        <v>25</v>
      </c>
      <c r="H68" s="856"/>
      <c r="I68" s="856"/>
      <c r="J68" s="856"/>
      <c r="K68" s="856"/>
      <c r="L68" s="856"/>
    </row>
    <row r="69" spans="1:12" ht="16.5" customHeight="1">
      <c r="A69" s="920"/>
      <c r="B69" s="33"/>
      <c r="C69" s="33"/>
      <c r="D69" s="41"/>
      <c r="E69" s="45"/>
      <c r="F69" s="43"/>
      <c r="G69" s="43"/>
      <c r="H69" s="812"/>
      <c r="I69" s="812"/>
      <c r="J69" s="812"/>
      <c r="K69" s="43"/>
      <c r="L69" s="418" t="s">
        <v>905</v>
      </c>
    </row>
    <row r="70" spans="1:12" ht="15" customHeight="1">
      <c r="A70" s="921"/>
      <c r="B70" s="793"/>
      <c r="C70" s="812"/>
      <c r="D70" s="922"/>
      <c r="E70" s="923"/>
      <c r="F70" s="812"/>
      <c r="G70" s="43"/>
      <c r="H70" s="812"/>
      <c r="I70" s="812"/>
      <c r="J70" s="812"/>
      <c r="K70" s="43"/>
      <c r="L70" s="419" t="s">
        <v>883</v>
      </c>
    </row>
    <row r="71" spans="1:12">
      <c r="A71" s="46"/>
      <c r="B71" s="46"/>
      <c r="C71" s="46"/>
      <c r="D71" s="924"/>
      <c r="E71" s="925"/>
      <c r="F71" s="925"/>
      <c r="G71" s="925"/>
      <c r="H71" s="926"/>
      <c r="I71" s="927"/>
      <c r="J71" s="927"/>
      <c r="K71" s="927"/>
      <c r="L71" s="40"/>
    </row>
  </sheetData>
  <mergeCells count="4">
    <mergeCell ref="E6:G6"/>
    <mergeCell ref="I6:K6"/>
    <mergeCell ref="E7:G7"/>
    <mergeCell ref="I7:K7"/>
  </mergeCells>
  <printOptions horizontalCentered="1"/>
  <pageMargins left="0.55118110236220474" right="0.55118110236220474" top="0.55118110236220474" bottom="0.55118110236220474" header="0.39370078740157483" footer="0.3937007874015748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2D050"/>
  </sheetPr>
  <dimension ref="A1:T89"/>
  <sheetViews>
    <sheetView tabSelected="1" view="pageBreakPreview" topLeftCell="A55" zoomScale="90" zoomScaleNormal="100" zoomScaleSheetLayoutView="90" workbookViewId="0">
      <selection activeCell="Q76" sqref="Q76"/>
    </sheetView>
  </sheetViews>
  <sheetFormatPr defaultColWidth="11.85546875" defaultRowHeight="16.5"/>
  <cols>
    <col min="1" max="1" width="1.85546875" style="164" customWidth="1"/>
    <col min="2" max="2" width="11.28515625" style="164" customWidth="1"/>
    <col min="3" max="3" width="8.140625" style="164" customWidth="1"/>
    <col min="4" max="4" width="9.7109375" style="165" customWidth="1"/>
    <col min="5" max="7" width="17.5703125" style="166" customWidth="1"/>
    <col min="8" max="8" width="1.7109375" style="166" customWidth="1"/>
    <col min="9" max="10" width="17.5703125" style="166" customWidth="1"/>
    <col min="11" max="11" width="1.85546875" style="164" customWidth="1"/>
    <col min="12" max="16384" width="11.85546875" style="164"/>
  </cols>
  <sheetData>
    <row r="1" spans="1:11" ht="8.1" customHeight="1"/>
    <row r="2" spans="1:11" ht="8.1" customHeight="1"/>
    <row r="3" spans="1:11" s="167" customFormat="1" ht="16.5" customHeight="1">
      <c r="B3" s="168" t="s">
        <v>41</v>
      </c>
      <c r="C3" s="169" t="s">
        <v>856</v>
      </c>
      <c r="D3" s="170"/>
      <c r="E3" s="171"/>
      <c r="F3" s="171"/>
      <c r="G3" s="171"/>
      <c r="H3" s="171"/>
      <c r="I3" s="171"/>
      <c r="J3" s="171"/>
    </row>
    <row r="4" spans="1:11" s="167" customFormat="1" ht="16.5" customHeight="1">
      <c r="B4" s="168"/>
      <c r="C4" s="1202" t="s">
        <v>1352</v>
      </c>
      <c r="D4" s="170"/>
      <c r="E4" s="171"/>
      <c r="F4" s="171"/>
      <c r="G4" s="171"/>
      <c r="H4" s="171"/>
      <c r="I4" s="171"/>
      <c r="J4" s="171"/>
    </row>
    <row r="5" spans="1:11" s="173" customFormat="1" ht="16.5" customHeight="1">
      <c r="B5" s="174" t="s">
        <v>42</v>
      </c>
      <c r="C5" s="175" t="s">
        <v>879</v>
      </c>
      <c r="D5" s="176"/>
      <c r="E5" s="174"/>
      <c r="F5" s="174"/>
      <c r="G5" s="174"/>
      <c r="H5" s="174"/>
      <c r="I5" s="174"/>
      <c r="J5" s="174"/>
    </row>
    <row r="6" spans="1:11" s="173" customFormat="1" ht="16.5" customHeight="1">
      <c r="B6" s="174"/>
      <c r="C6" s="1203" t="s">
        <v>1248</v>
      </c>
      <c r="D6" s="176"/>
      <c r="E6" s="174"/>
      <c r="F6" s="174"/>
      <c r="G6" s="174"/>
      <c r="H6" s="174"/>
      <c r="I6" s="174"/>
      <c r="J6" s="174"/>
    </row>
    <row r="7" spans="1:11" s="177" customFormat="1" ht="9.9499999999999993" customHeight="1" thickBot="1">
      <c r="B7" s="178"/>
      <c r="C7" s="178"/>
      <c r="D7" s="179"/>
      <c r="E7" s="180"/>
      <c r="F7" s="180"/>
      <c r="G7" s="180"/>
      <c r="H7" s="180"/>
      <c r="I7" s="180"/>
      <c r="J7" s="180"/>
      <c r="K7" s="180"/>
    </row>
    <row r="8" spans="1:11" s="186" customFormat="1" ht="5.25" customHeight="1" thickTop="1">
      <c r="A8" s="181"/>
      <c r="B8" s="182"/>
      <c r="C8" s="183"/>
      <c r="D8" s="184"/>
      <c r="E8" s="185"/>
      <c r="F8" s="185"/>
      <c r="G8" s="185"/>
      <c r="H8" s="185"/>
      <c r="I8" s="185"/>
      <c r="J8" s="185"/>
      <c r="K8" s="185"/>
    </row>
    <row r="9" spans="1:11" s="186" customFormat="1">
      <c r="A9" s="187"/>
      <c r="B9" s="187" t="s">
        <v>2</v>
      </c>
      <c r="C9" s="188"/>
      <c r="D9" s="189" t="s">
        <v>3</v>
      </c>
      <c r="E9" s="1881" t="s">
        <v>884</v>
      </c>
      <c r="F9" s="1881"/>
      <c r="G9" s="1881"/>
      <c r="H9" s="190"/>
      <c r="I9" s="1881" t="s">
        <v>885</v>
      </c>
      <c r="J9" s="1881"/>
      <c r="K9" s="190"/>
    </row>
    <row r="10" spans="1:11" s="186" customFormat="1">
      <c r="A10" s="192"/>
      <c r="B10" s="192" t="s">
        <v>7</v>
      </c>
      <c r="C10" s="193"/>
      <c r="D10" s="194" t="s">
        <v>8</v>
      </c>
      <c r="E10" s="1885" t="s">
        <v>855</v>
      </c>
      <c r="F10" s="1885"/>
      <c r="G10" s="1885"/>
      <c r="H10" s="195"/>
      <c r="I10" s="1885" t="s">
        <v>886</v>
      </c>
      <c r="J10" s="1885"/>
      <c r="K10" s="195"/>
    </row>
    <row r="11" spans="1:11" s="186" customFormat="1">
      <c r="A11" s="192"/>
      <c r="B11" s="192"/>
      <c r="C11" s="193"/>
      <c r="D11" s="194"/>
      <c r="E11" s="1208" t="s">
        <v>850</v>
      </c>
      <c r="F11" s="1208" t="s">
        <v>851</v>
      </c>
      <c r="G11" s="1208" t="s">
        <v>852</v>
      </c>
      <c r="H11" s="195"/>
      <c r="I11" s="1208" t="s">
        <v>853</v>
      </c>
      <c r="J11" s="1208" t="s">
        <v>854</v>
      </c>
      <c r="K11" s="195"/>
    </row>
    <row r="12" spans="1:11" s="186" customFormat="1" ht="7.5" customHeight="1">
      <c r="A12" s="198"/>
      <c r="B12" s="198"/>
      <c r="C12" s="199"/>
      <c r="D12" s="200"/>
      <c r="E12" s="201"/>
      <c r="F12" s="201"/>
      <c r="G12" s="201"/>
      <c r="H12" s="201"/>
      <c r="I12" s="201"/>
      <c r="J12" s="201"/>
      <c r="K12" s="201"/>
    </row>
    <row r="13" spans="1:11" ht="8.1" customHeight="1">
      <c r="B13" s="304"/>
      <c r="C13" s="304"/>
      <c r="D13" s="305"/>
      <c r="E13" s="306"/>
      <c r="F13" s="306"/>
      <c r="G13" s="306"/>
      <c r="H13" s="306"/>
      <c r="I13" s="306"/>
      <c r="J13" s="306"/>
    </row>
    <row r="14" spans="1:11" s="202" customFormat="1" ht="13.5" customHeight="1">
      <c r="B14" s="207" t="s">
        <v>14</v>
      </c>
      <c r="C14" s="208"/>
      <c r="D14" s="209">
        <v>2021</v>
      </c>
      <c r="E14" s="307">
        <f>SUM(E18,E22,E26,E30,E34,E38,E42,E46,E50,E54,E58,E62,E66,E70,E74,E78)</f>
        <v>230</v>
      </c>
      <c r="F14" s="307">
        <f t="shared" ref="E14:F15" si="0">SUM(F18,F22,F26,F30,F34,F38,F42,F46,F50,F54,F58,F62,F66,F70,F74,F78)</f>
        <v>117</v>
      </c>
      <c r="G14" s="307">
        <f t="shared" ref="G14:I15" si="1">SUM(G18,G22,G26,G30,G34,G38,G42,G46,G50,G54,G58,G62,G66,G70,G74,G78)</f>
        <v>10</v>
      </c>
      <c r="H14" s="307"/>
      <c r="I14" s="307">
        <f t="shared" si="1"/>
        <v>1005</v>
      </c>
      <c r="J14" s="307">
        <f t="shared" ref="J14" si="2">SUM(J18,J22,J26,J30,J34,J38,J42,J46,J50,J54,J58,J62,J66,J70,J74,J78)</f>
        <v>63</v>
      </c>
    </row>
    <row r="15" spans="1:11" s="202" customFormat="1" ht="13.5" customHeight="1">
      <c r="B15" s="208"/>
      <c r="C15" s="208"/>
      <c r="D15" s="209">
        <v>2022</v>
      </c>
      <c r="E15" s="307">
        <f t="shared" si="0"/>
        <v>238</v>
      </c>
      <c r="F15" s="307">
        <f t="shared" si="0"/>
        <v>116</v>
      </c>
      <c r="G15" s="307">
        <f t="shared" si="1"/>
        <v>10</v>
      </c>
      <c r="H15" s="307"/>
      <c r="I15" s="307">
        <f t="shared" si="1"/>
        <v>1004</v>
      </c>
      <c r="J15" s="307">
        <f t="shared" ref="J15" si="3">SUM(J19,J23,J27,J31,J35,J39,J43,J47,J51,J55,J59,J63,J67,J71,J75,J79)</f>
        <v>62</v>
      </c>
    </row>
    <row r="16" spans="1:11" s="202" customFormat="1" ht="13.5" customHeight="1">
      <c r="B16" s="208"/>
      <c r="C16" s="208"/>
      <c r="D16" s="209">
        <v>2023</v>
      </c>
      <c r="E16" s="307">
        <f>SUM(E20,E24,E28,E32,E36,E40,E44,E48,E52,E56,E60,E64,E68,E72,E76,E80)</f>
        <v>246</v>
      </c>
      <c r="F16" s="307">
        <f>SUM(F20,F24,F28,F32,F36,F40,F44,F48,F52,F56,F60,F64,F68,F72,F76,F80)</f>
        <v>117</v>
      </c>
      <c r="G16" s="307">
        <f>SUM(G20,G24,G28,G32,G36,G40,G44,G48,G52,G56,G60,G64,G68,G72,G76,G80)</f>
        <v>10</v>
      </c>
      <c r="H16" s="307"/>
      <c r="I16" s="307">
        <f>SUM(I20,I24,I28,I32,I36,I40,I44,I48,I52,I56,I60,I64,I68,I72,I76,I80)</f>
        <v>1009</v>
      </c>
      <c r="J16" s="307">
        <f>SUM(J20,J24,J28,J32,J36,J40,J44,J48,J52,J56,J60,J64,J68,J72,J76,J80)</f>
        <v>61</v>
      </c>
    </row>
    <row r="17" spans="2:10" s="202" customFormat="1" ht="8.1" customHeight="1">
      <c r="B17" s="208"/>
      <c r="C17" s="208"/>
      <c r="D17" s="214"/>
      <c r="E17" s="980"/>
      <c r="F17" s="980"/>
      <c r="G17" s="980"/>
      <c r="H17" s="56"/>
      <c r="I17" s="980"/>
      <c r="J17" s="980"/>
    </row>
    <row r="18" spans="2:10" s="202" customFormat="1" ht="13.5" customHeight="1">
      <c r="B18" s="215" t="s">
        <v>15</v>
      </c>
      <c r="C18" s="215"/>
      <c r="D18" s="214">
        <v>2021</v>
      </c>
      <c r="E18" s="56">
        <v>5</v>
      </c>
      <c r="F18" s="442" t="s">
        <v>31</v>
      </c>
      <c r="G18" s="442" t="s">
        <v>31</v>
      </c>
      <c r="H18" s="56"/>
      <c r="I18" s="56">
        <v>575</v>
      </c>
      <c r="J18" s="56">
        <v>2</v>
      </c>
    </row>
    <row r="19" spans="2:10" s="202" customFormat="1" ht="13.5" customHeight="1">
      <c r="B19" s="215"/>
      <c r="C19" s="215"/>
      <c r="D19" s="214">
        <v>2022</v>
      </c>
      <c r="E19" s="980">
        <v>5</v>
      </c>
      <c r="F19" s="442" t="s">
        <v>31</v>
      </c>
      <c r="G19" s="442" t="s">
        <v>31</v>
      </c>
      <c r="H19" s="56"/>
      <c r="I19" s="980">
        <v>576</v>
      </c>
      <c r="J19" s="980">
        <v>2</v>
      </c>
    </row>
    <row r="20" spans="2:10" s="202" customFormat="1" ht="13.5" customHeight="1">
      <c r="B20" s="215"/>
      <c r="C20" s="215"/>
      <c r="D20" s="214">
        <v>2023</v>
      </c>
      <c r="E20" s="980">
        <v>5</v>
      </c>
      <c r="F20" s="442" t="s">
        <v>31</v>
      </c>
      <c r="G20" s="442" t="s">
        <v>31</v>
      </c>
      <c r="H20" s="56"/>
      <c r="I20" s="980">
        <v>575</v>
      </c>
      <c r="J20" s="980">
        <v>2</v>
      </c>
    </row>
    <row r="21" spans="2:10" s="202" customFormat="1" ht="8.1" customHeight="1">
      <c r="B21" s="215"/>
      <c r="C21" s="215"/>
      <c r="D21" s="214"/>
      <c r="E21" s="980"/>
      <c r="F21" s="980"/>
      <c r="G21" s="980"/>
      <c r="H21" s="56"/>
      <c r="I21" s="980"/>
      <c r="J21" s="980"/>
    </row>
    <row r="22" spans="2:10" s="202" customFormat="1" ht="13.5" customHeight="1">
      <c r="B22" s="215" t="s">
        <v>16</v>
      </c>
      <c r="C22" s="215"/>
      <c r="D22" s="214">
        <v>2021</v>
      </c>
      <c r="E22" s="56">
        <v>26</v>
      </c>
      <c r="F22" s="56">
        <v>38</v>
      </c>
      <c r="G22" s="442" t="s">
        <v>31</v>
      </c>
      <c r="H22" s="56"/>
      <c r="I22" s="442" t="s">
        <v>31</v>
      </c>
      <c r="J22" s="56">
        <v>2</v>
      </c>
    </row>
    <row r="23" spans="2:10" s="202" customFormat="1" ht="13.5" customHeight="1">
      <c r="B23" s="215"/>
      <c r="C23" s="215"/>
      <c r="D23" s="214">
        <v>2022</v>
      </c>
      <c r="E23" s="980">
        <v>29</v>
      </c>
      <c r="F23" s="980">
        <v>37</v>
      </c>
      <c r="G23" s="442" t="s">
        <v>31</v>
      </c>
      <c r="H23" s="56"/>
      <c r="I23" s="442" t="s">
        <v>31</v>
      </c>
      <c r="J23" s="980">
        <v>2</v>
      </c>
    </row>
    <row r="24" spans="2:10" s="202" customFormat="1" ht="13.5" customHeight="1">
      <c r="B24" s="215"/>
      <c r="C24" s="215"/>
      <c r="D24" s="214">
        <v>2023</v>
      </c>
      <c r="E24" s="980">
        <v>44</v>
      </c>
      <c r="F24" s="980">
        <v>37</v>
      </c>
      <c r="G24" s="442" t="s">
        <v>31</v>
      </c>
      <c r="H24" s="56"/>
      <c r="I24" s="442" t="s">
        <v>31</v>
      </c>
      <c r="J24" s="980">
        <v>2</v>
      </c>
    </row>
    <row r="25" spans="2:10" s="202" customFormat="1" ht="8.1" customHeight="1">
      <c r="B25" s="215"/>
      <c r="C25" s="215"/>
      <c r="D25" s="214"/>
      <c r="E25" s="980"/>
      <c r="F25" s="980"/>
      <c r="G25" s="980"/>
      <c r="H25" s="56"/>
      <c r="I25" s="980"/>
      <c r="J25" s="980"/>
    </row>
    <row r="26" spans="2:10" s="202" customFormat="1" ht="13.5" customHeight="1">
      <c r="B26" s="215" t="s">
        <v>17</v>
      </c>
      <c r="C26" s="215"/>
      <c r="D26" s="214">
        <v>2021</v>
      </c>
      <c r="E26" s="56">
        <v>2</v>
      </c>
      <c r="F26" s="56">
        <v>31</v>
      </c>
      <c r="G26" s="56">
        <v>9</v>
      </c>
      <c r="H26" s="56"/>
      <c r="I26" s="442" t="s">
        <v>31</v>
      </c>
      <c r="J26" s="56">
        <v>20</v>
      </c>
    </row>
    <row r="27" spans="2:10" s="202" customFormat="1" ht="13.5" customHeight="1">
      <c r="B27" s="215"/>
      <c r="C27" s="215"/>
      <c r="D27" s="214">
        <v>2022</v>
      </c>
      <c r="E27" s="980">
        <v>2</v>
      </c>
      <c r="F27" s="980">
        <v>29</v>
      </c>
      <c r="G27" s="980">
        <v>9</v>
      </c>
      <c r="H27" s="56"/>
      <c r="I27" s="442" t="s">
        <v>31</v>
      </c>
      <c r="J27" s="980">
        <v>22</v>
      </c>
    </row>
    <row r="28" spans="2:10" s="202" customFormat="1" ht="13.5" customHeight="1">
      <c r="B28" s="215"/>
      <c r="C28" s="215"/>
      <c r="D28" s="214">
        <v>2023</v>
      </c>
      <c r="E28" s="980">
        <v>2</v>
      </c>
      <c r="F28" s="980">
        <v>30</v>
      </c>
      <c r="G28" s="980">
        <v>9</v>
      </c>
      <c r="H28" s="56"/>
      <c r="I28" s="442" t="s">
        <v>31</v>
      </c>
      <c r="J28" s="980">
        <v>21</v>
      </c>
    </row>
    <row r="29" spans="2:10" s="202" customFormat="1" ht="8.1" customHeight="1">
      <c r="B29" s="215"/>
      <c r="C29" s="215"/>
      <c r="D29" s="214"/>
      <c r="E29" s="980"/>
      <c r="F29" s="980"/>
      <c r="G29" s="980"/>
      <c r="H29" s="56"/>
      <c r="I29" s="980"/>
      <c r="J29" s="980"/>
    </row>
    <row r="30" spans="2:10" s="202" customFormat="1" ht="13.5" customHeight="1">
      <c r="B30" s="215" t="s">
        <v>18</v>
      </c>
      <c r="C30" s="221"/>
      <c r="D30" s="214">
        <v>2021</v>
      </c>
      <c r="E30" s="442" t="s">
        <v>31</v>
      </c>
      <c r="F30" s="442" t="s">
        <v>31</v>
      </c>
      <c r="G30" s="442" t="s">
        <v>31</v>
      </c>
      <c r="H30" s="56"/>
      <c r="I30" s="442" t="s">
        <v>31</v>
      </c>
      <c r="J30" s="442">
        <v>2</v>
      </c>
    </row>
    <row r="31" spans="2:10" s="202" customFormat="1" ht="13.5" customHeight="1">
      <c r="B31" s="215"/>
      <c r="C31" s="221"/>
      <c r="D31" s="214">
        <v>2022</v>
      </c>
      <c r="E31" s="442" t="s">
        <v>31</v>
      </c>
      <c r="F31" s="442" t="s">
        <v>31</v>
      </c>
      <c r="G31" s="442" t="s">
        <v>31</v>
      </c>
      <c r="H31" s="56"/>
      <c r="I31" s="442" t="s">
        <v>31</v>
      </c>
      <c r="J31" s="442">
        <v>2</v>
      </c>
    </row>
    <row r="32" spans="2:10" s="202" customFormat="1" ht="13.5" customHeight="1">
      <c r="B32" s="215"/>
      <c r="C32" s="221"/>
      <c r="D32" s="214">
        <v>2023</v>
      </c>
      <c r="E32" s="442" t="s">
        <v>31</v>
      </c>
      <c r="F32" s="442" t="s">
        <v>31</v>
      </c>
      <c r="G32" s="442" t="s">
        <v>31</v>
      </c>
      <c r="H32" s="56"/>
      <c r="I32" s="442" t="s">
        <v>31</v>
      </c>
      <c r="J32" s="442">
        <v>3</v>
      </c>
    </row>
    <row r="33" spans="2:20" s="202" customFormat="1" ht="8.1" customHeight="1">
      <c r="B33" s="215"/>
      <c r="C33" s="221"/>
      <c r="D33" s="214"/>
      <c r="E33" s="980"/>
      <c r="F33" s="980"/>
      <c r="G33" s="980"/>
      <c r="H33" s="56"/>
      <c r="I33" s="980"/>
      <c r="J33" s="980"/>
    </row>
    <row r="34" spans="2:20" s="202" customFormat="1" ht="13.5" customHeight="1">
      <c r="B34" s="215" t="s">
        <v>19</v>
      </c>
      <c r="C34" s="208"/>
      <c r="D34" s="214">
        <v>2021</v>
      </c>
      <c r="E34" s="442" t="s">
        <v>31</v>
      </c>
      <c r="F34" s="442" t="s">
        <v>31</v>
      </c>
      <c r="G34" s="442" t="s">
        <v>31</v>
      </c>
      <c r="H34" s="56"/>
      <c r="I34" s="442" t="s">
        <v>31</v>
      </c>
      <c r="J34" s="56">
        <v>1</v>
      </c>
    </row>
    <row r="35" spans="2:20" s="202" customFormat="1" ht="13.5" customHeight="1">
      <c r="B35" s="215"/>
      <c r="C35" s="208"/>
      <c r="D35" s="214">
        <v>2022</v>
      </c>
      <c r="E35" s="442" t="s">
        <v>31</v>
      </c>
      <c r="F35" s="442" t="s">
        <v>31</v>
      </c>
      <c r="G35" s="442" t="s">
        <v>31</v>
      </c>
      <c r="H35" s="56"/>
      <c r="I35" s="442" t="s">
        <v>31</v>
      </c>
      <c r="J35" s="980">
        <v>1</v>
      </c>
    </row>
    <row r="36" spans="2:20" s="202" customFormat="1" ht="13.5" customHeight="1">
      <c r="B36" s="215"/>
      <c r="C36" s="208"/>
      <c r="D36" s="214">
        <v>2023</v>
      </c>
      <c r="E36" s="442" t="s">
        <v>31</v>
      </c>
      <c r="F36" s="442" t="s">
        <v>31</v>
      </c>
      <c r="G36" s="442" t="s">
        <v>31</v>
      </c>
      <c r="H36" s="56"/>
      <c r="I36" s="442" t="s">
        <v>31</v>
      </c>
      <c r="J36" s="980">
        <v>1</v>
      </c>
    </row>
    <row r="37" spans="2:20" s="202" customFormat="1" ht="8.1" customHeight="1">
      <c r="B37" s="215"/>
      <c r="C37" s="208"/>
      <c r="D37" s="214"/>
      <c r="E37" s="980"/>
      <c r="F37" s="980"/>
      <c r="G37" s="980"/>
      <c r="H37" s="56"/>
      <c r="I37" s="980"/>
      <c r="J37" s="980"/>
    </row>
    <row r="38" spans="2:20" s="202" customFormat="1" ht="13.5" customHeight="1">
      <c r="B38" s="215" t="s">
        <v>20</v>
      </c>
      <c r="C38" s="208"/>
      <c r="D38" s="214">
        <v>2021</v>
      </c>
      <c r="E38" s="56">
        <v>4</v>
      </c>
      <c r="F38" s="56">
        <v>7</v>
      </c>
      <c r="G38" s="442" t="s">
        <v>31</v>
      </c>
      <c r="H38" s="56"/>
      <c r="I38" s="442" t="s">
        <v>31</v>
      </c>
      <c r="J38" s="56">
        <v>18</v>
      </c>
    </row>
    <row r="39" spans="2:20" s="202" customFormat="1" ht="13.5" customHeight="1">
      <c r="B39" s="215"/>
      <c r="C39" s="208"/>
      <c r="D39" s="214">
        <v>2022</v>
      </c>
      <c r="E39" s="980">
        <v>3</v>
      </c>
      <c r="F39" s="980">
        <v>7</v>
      </c>
      <c r="G39" s="442" t="s">
        <v>31</v>
      </c>
      <c r="H39" s="56"/>
      <c r="I39" s="442" t="s">
        <v>31</v>
      </c>
      <c r="J39" s="980">
        <v>18</v>
      </c>
    </row>
    <row r="40" spans="2:20" s="202" customFormat="1" ht="13.5" customHeight="1">
      <c r="B40" s="215"/>
      <c r="C40" s="208"/>
      <c r="D40" s="214">
        <v>2023</v>
      </c>
      <c r="E40" s="980">
        <v>3</v>
      </c>
      <c r="F40" s="980">
        <v>7</v>
      </c>
      <c r="G40" s="442" t="s">
        <v>31</v>
      </c>
      <c r="H40" s="56"/>
      <c r="I40" s="442" t="s">
        <v>31</v>
      </c>
      <c r="J40" s="980">
        <v>18</v>
      </c>
    </row>
    <row r="41" spans="2:20" s="202" customFormat="1" ht="8.1" customHeight="1">
      <c r="B41" s="215"/>
      <c r="C41" s="208"/>
      <c r="D41" s="214"/>
      <c r="E41" s="980"/>
      <c r="F41" s="980"/>
      <c r="G41" s="980"/>
      <c r="H41" s="56"/>
      <c r="I41" s="980"/>
      <c r="J41" s="980"/>
    </row>
    <row r="42" spans="2:20" s="202" customFormat="1" ht="13.5" customHeight="1">
      <c r="B42" s="215" t="s">
        <v>21</v>
      </c>
      <c r="C42" s="208"/>
      <c r="D42" s="214">
        <v>2021</v>
      </c>
      <c r="E42" s="56">
        <v>14</v>
      </c>
      <c r="F42" s="56">
        <v>17</v>
      </c>
      <c r="G42" s="442" t="s">
        <v>31</v>
      </c>
      <c r="H42" s="56"/>
      <c r="I42" s="442" t="s">
        <v>31</v>
      </c>
      <c r="J42" s="442" t="s">
        <v>31</v>
      </c>
    </row>
    <row r="43" spans="2:20" s="202" customFormat="1" ht="13.5" customHeight="1">
      <c r="B43" s="215"/>
      <c r="C43" s="208"/>
      <c r="D43" s="214">
        <v>2022</v>
      </c>
      <c r="E43" s="980">
        <v>14</v>
      </c>
      <c r="F43" s="980">
        <v>17</v>
      </c>
      <c r="G43" s="442" t="s">
        <v>31</v>
      </c>
      <c r="H43" s="56"/>
      <c r="I43" s="442" t="s">
        <v>31</v>
      </c>
      <c r="J43" s="442" t="s">
        <v>31</v>
      </c>
    </row>
    <row r="44" spans="2:20" s="202" customFormat="1" ht="13.5" customHeight="1">
      <c r="B44" s="215"/>
      <c r="C44" s="208"/>
      <c r="D44" s="214">
        <v>2023</v>
      </c>
      <c r="E44" s="980">
        <v>14</v>
      </c>
      <c r="F44" s="980">
        <v>17</v>
      </c>
      <c r="G44" s="442" t="s">
        <v>31</v>
      </c>
      <c r="H44" s="56"/>
      <c r="I44" s="442" t="s">
        <v>31</v>
      </c>
      <c r="J44" s="442" t="s">
        <v>31</v>
      </c>
    </row>
    <row r="45" spans="2:20" s="202" customFormat="1" ht="8.1" customHeight="1">
      <c r="B45" s="215"/>
      <c r="C45" s="208"/>
      <c r="D45" s="214"/>
      <c r="E45" s="980"/>
      <c r="F45" s="980"/>
      <c r="G45" s="980"/>
      <c r="H45" s="56"/>
      <c r="I45" s="980"/>
      <c r="J45" s="980"/>
    </row>
    <row r="46" spans="2:20" s="202" customFormat="1" ht="13.5" customHeight="1">
      <c r="B46" s="215" t="s">
        <v>22</v>
      </c>
      <c r="C46" s="208"/>
      <c r="D46" s="214">
        <v>2021</v>
      </c>
      <c r="E46" s="56">
        <v>36</v>
      </c>
      <c r="F46" s="56">
        <v>17</v>
      </c>
      <c r="G46" s="442" t="s">
        <v>31</v>
      </c>
      <c r="H46" s="56"/>
      <c r="I46" s="442" t="s">
        <v>31</v>
      </c>
      <c r="J46" s="56">
        <v>7</v>
      </c>
      <c r="K46" s="225"/>
      <c r="L46" s="225"/>
      <c r="M46" s="225"/>
      <c r="N46" s="225"/>
      <c r="O46" s="225"/>
      <c r="P46" s="225"/>
      <c r="Q46" s="225"/>
      <c r="R46" s="225"/>
      <c r="S46" s="225"/>
      <c r="T46" s="225"/>
    </row>
    <row r="47" spans="2:20" s="202" customFormat="1" ht="13.5" customHeight="1">
      <c r="B47" s="215"/>
      <c r="C47" s="208"/>
      <c r="D47" s="214">
        <v>2022</v>
      </c>
      <c r="E47" s="980">
        <v>38</v>
      </c>
      <c r="F47" s="980">
        <v>17</v>
      </c>
      <c r="G47" s="442" t="s">
        <v>31</v>
      </c>
      <c r="H47" s="56"/>
      <c r="I47" s="442" t="s">
        <v>31</v>
      </c>
      <c r="J47" s="980">
        <v>4</v>
      </c>
    </row>
    <row r="48" spans="2:20" s="202" customFormat="1" ht="13.5" customHeight="1">
      <c r="B48" s="215"/>
      <c r="C48" s="208"/>
      <c r="D48" s="214">
        <v>2023</v>
      </c>
      <c r="E48" s="980">
        <v>40</v>
      </c>
      <c r="F48" s="980">
        <v>17</v>
      </c>
      <c r="G48" s="442" t="s">
        <v>31</v>
      </c>
      <c r="H48" s="56"/>
      <c r="I48" s="442" t="s">
        <v>31</v>
      </c>
      <c r="J48" s="980">
        <v>4</v>
      </c>
    </row>
    <row r="49" spans="2:10" s="202" customFormat="1" ht="8.1" customHeight="1">
      <c r="B49" s="215"/>
      <c r="C49" s="208"/>
      <c r="D49" s="214"/>
      <c r="E49" s="980"/>
      <c r="F49" s="980"/>
      <c r="G49" s="980"/>
      <c r="H49" s="56"/>
      <c r="I49" s="980"/>
      <c r="J49" s="980"/>
    </row>
    <row r="50" spans="2:10" s="202" customFormat="1" ht="13.5" customHeight="1">
      <c r="B50" s="215" t="s">
        <v>23</v>
      </c>
      <c r="C50" s="221"/>
      <c r="D50" s="214">
        <v>2021</v>
      </c>
      <c r="E50" s="56">
        <v>3</v>
      </c>
      <c r="F50" s="56">
        <v>2</v>
      </c>
      <c r="G50" s="442" t="s">
        <v>31</v>
      </c>
      <c r="H50" s="56"/>
      <c r="I50" s="442" t="s">
        <v>31</v>
      </c>
      <c r="J50" s="442" t="s">
        <v>31</v>
      </c>
    </row>
    <row r="51" spans="2:10" s="202" customFormat="1" ht="13.5" customHeight="1">
      <c r="B51" s="215"/>
      <c r="C51" s="221"/>
      <c r="D51" s="214">
        <v>2022</v>
      </c>
      <c r="E51" s="980">
        <v>3</v>
      </c>
      <c r="F51" s="980">
        <v>2</v>
      </c>
      <c r="G51" s="442" t="s">
        <v>31</v>
      </c>
      <c r="H51" s="56"/>
      <c r="I51" s="442" t="s">
        <v>31</v>
      </c>
      <c r="J51" s="442" t="s">
        <v>31</v>
      </c>
    </row>
    <row r="52" spans="2:10" s="202" customFormat="1" ht="13.5" customHeight="1">
      <c r="B52" s="215"/>
      <c r="C52" s="221"/>
      <c r="D52" s="214">
        <v>2023</v>
      </c>
      <c r="E52" s="980">
        <v>3</v>
      </c>
      <c r="F52" s="980">
        <v>2</v>
      </c>
      <c r="G52" s="442" t="s">
        <v>31</v>
      </c>
      <c r="H52" s="56"/>
      <c r="I52" s="442" t="s">
        <v>31</v>
      </c>
      <c r="J52" s="442" t="s">
        <v>31</v>
      </c>
    </row>
    <row r="53" spans="2:10" s="202" customFormat="1" ht="8.1" customHeight="1">
      <c r="B53" s="215"/>
      <c r="C53" s="221"/>
      <c r="D53" s="214"/>
      <c r="E53" s="980"/>
      <c r="F53" s="980"/>
      <c r="G53" s="980"/>
      <c r="H53" s="56"/>
      <c r="I53" s="980"/>
      <c r="J53" s="980"/>
    </row>
    <row r="54" spans="2:10" s="202" customFormat="1" ht="13.5" customHeight="1">
      <c r="B54" s="215" t="s">
        <v>24</v>
      </c>
      <c r="C54" s="208"/>
      <c r="D54" s="214">
        <v>2021</v>
      </c>
      <c r="E54" s="442" t="s">
        <v>31</v>
      </c>
      <c r="F54" s="442" t="s">
        <v>31</v>
      </c>
      <c r="G54" s="442" t="s">
        <v>31</v>
      </c>
      <c r="H54" s="56"/>
      <c r="I54" s="56">
        <v>239</v>
      </c>
      <c r="J54" s="442" t="s">
        <v>31</v>
      </c>
    </row>
    <row r="55" spans="2:10" s="202" customFormat="1" ht="13.5" customHeight="1">
      <c r="B55" s="215"/>
      <c r="C55" s="208"/>
      <c r="D55" s="214">
        <v>2022</v>
      </c>
      <c r="E55" s="442" t="s">
        <v>31</v>
      </c>
      <c r="F55" s="442" t="s">
        <v>31</v>
      </c>
      <c r="G55" s="442" t="s">
        <v>31</v>
      </c>
      <c r="H55" s="56"/>
      <c r="I55" s="980">
        <v>240</v>
      </c>
      <c r="J55" s="442" t="s">
        <v>31</v>
      </c>
    </row>
    <row r="56" spans="2:10" s="202" customFormat="1" ht="13.5" customHeight="1">
      <c r="B56" s="215"/>
      <c r="C56" s="208"/>
      <c r="D56" s="214">
        <v>2023</v>
      </c>
      <c r="E56" s="442" t="s">
        <v>31</v>
      </c>
      <c r="F56" s="442" t="s">
        <v>31</v>
      </c>
      <c r="G56" s="442" t="s">
        <v>31</v>
      </c>
      <c r="H56" s="56"/>
      <c r="I56" s="980">
        <v>240</v>
      </c>
      <c r="J56" s="442" t="s">
        <v>31</v>
      </c>
    </row>
    <row r="57" spans="2:10" s="202" customFormat="1" ht="8.1" customHeight="1">
      <c r="B57" s="215"/>
      <c r="C57" s="208"/>
      <c r="D57" s="214"/>
      <c r="E57" s="980"/>
      <c r="F57" s="980"/>
      <c r="G57" s="980"/>
      <c r="H57" s="56"/>
      <c r="I57" s="980"/>
      <c r="J57" s="980"/>
    </row>
    <row r="58" spans="2:10" s="202" customFormat="1" ht="13.5" customHeight="1">
      <c r="B58" s="215" t="s">
        <v>25</v>
      </c>
      <c r="C58" s="208"/>
      <c r="D58" s="214">
        <v>2021</v>
      </c>
      <c r="E58" s="56">
        <v>13</v>
      </c>
      <c r="F58" s="56">
        <v>2</v>
      </c>
      <c r="G58" s="56">
        <v>1</v>
      </c>
      <c r="H58" s="56"/>
      <c r="I58" s="56">
        <v>9</v>
      </c>
      <c r="J58" s="56">
        <v>4</v>
      </c>
    </row>
    <row r="59" spans="2:10" s="202" customFormat="1" ht="13.5" customHeight="1">
      <c r="B59" s="215"/>
      <c r="C59" s="208"/>
      <c r="D59" s="214">
        <v>2022</v>
      </c>
      <c r="E59" s="980">
        <v>13</v>
      </c>
      <c r="F59" s="980">
        <v>2</v>
      </c>
      <c r="G59" s="980">
        <v>1</v>
      </c>
      <c r="H59" s="56"/>
      <c r="I59" s="980">
        <v>9</v>
      </c>
      <c r="J59" s="980">
        <v>4</v>
      </c>
    </row>
    <row r="60" spans="2:10" s="202" customFormat="1" ht="13.5" customHeight="1">
      <c r="B60" s="215"/>
      <c r="C60" s="208"/>
      <c r="D60" s="214">
        <v>2023</v>
      </c>
      <c r="E60" s="980">
        <v>13</v>
      </c>
      <c r="F60" s="980">
        <v>2</v>
      </c>
      <c r="G60" s="980">
        <v>1</v>
      </c>
      <c r="H60" s="56"/>
      <c r="I60" s="980">
        <v>12</v>
      </c>
      <c r="J60" s="980">
        <v>4</v>
      </c>
    </row>
    <row r="61" spans="2:10" s="202" customFormat="1" ht="8.1" customHeight="1">
      <c r="B61" s="215"/>
      <c r="C61" s="208"/>
      <c r="D61" s="214"/>
      <c r="E61" s="980"/>
      <c r="F61" s="980"/>
      <c r="G61" s="980"/>
      <c r="H61" s="56"/>
      <c r="I61" s="980"/>
      <c r="J61" s="980"/>
    </row>
    <row r="62" spans="2:10" s="202" customFormat="1" ht="13.5" customHeight="1">
      <c r="B62" s="215" t="s">
        <v>26</v>
      </c>
      <c r="C62" s="208"/>
      <c r="D62" s="214">
        <v>2021</v>
      </c>
      <c r="E62" s="56">
        <v>122</v>
      </c>
      <c r="F62" s="442" t="s">
        <v>31</v>
      </c>
      <c r="G62" s="442" t="s">
        <v>31</v>
      </c>
      <c r="H62" s="56"/>
      <c r="I62" s="56">
        <v>105</v>
      </c>
      <c r="J62" s="56">
        <v>6</v>
      </c>
    </row>
    <row r="63" spans="2:10" s="202" customFormat="1" ht="13.5" customHeight="1">
      <c r="B63" s="215"/>
      <c r="C63" s="208"/>
      <c r="D63" s="214">
        <v>2022</v>
      </c>
      <c r="E63" s="980">
        <v>122</v>
      </c>
      <c r="F63" s="442">
        <v>1</v>
      </c>
      <c r="G63" s="442" t="s">
        <v>31</v>
      </c>
      <c r="H63" s="56"/>
      <c r="I63" s="980">
        <v>103</v>
      </c>
      <c r="J63" s="980">
        <v>6</v>
      </c>
    </row>
    <row r="64" spans="2:10" s="202" customFormat="1" ht="13.5" customHeight="1">
      <c r="B64" s="215"/>
      <c r="C64" s="208"/>
      <c r="D64" s="214">
        <v>2023</v>
      </c>
      <c r="E64" s="980">
        <v>117</v>
      </c>
      <c r="F64" s="442">
        <v>1</v>
      </c>
      <c r="G64" s="442" t="s">
        <v>31</v>
      </c>
      <c r="H64" s="56"/>
      <c r="I64" s="980">
        <v>106</v>
      </c>
      <c r="J64" s="980">
        <v>6</v>
      </c>
    </row>
    <row r="65" spans="2:10" s="202" customFormat="1" ht="8.1" customHeight="1">
      <c r="B65" s="215"/>
      <c r="C65" s="208"/>
      <c r="D65" s="214"/>
      <c r="E65" s="980"/>
      <c r="F65" s="980"/>
      <c r="G65" s="980"/>
      <c r="H65" s="56"/>
      <c r="I65" s="980"/>
      <c r="J65" s="980"/>
    </row>
    <row r="66" spans="2:10" s="202" customFormat="1" ht="13.5" customHeight="1">
      <c r="B66" s="215" t="s">
        <v>27</v>
      </c>
      <c r="C66" s="208"/>
      <c r="D66" s="214">
        <v>2021</v>
      </c>
      <c r="E66" s="56">
        <v>5</v>
      </c>
      <c r="F66" s="56">
        <v>3</v>
      </c>
      <c r="G66" s="442" t="s">
        <v>31</v>
      </c>
      <c r="H66" s="56"/>
      <c r="I66" s="442" t="s">
        <v>31</v>
      </c>
      <c r="J66" s="442" t="s">
        <v>31</v>
      </c>
    </row>
    <row r="67" spans="2:10" s="202" customFormat="1" ht="13.5" customHeight="1">
      <c r="B67" s="215"/>
      <c r="C67" s="208"/>
      <c r="D67" s="214">
        <v>2022</v>
      </c>
      <c r="E67" s="980">
        <v>9</v>
      </c>
      <c r="F67" s="980">
        <v>4</v>
      </c>
      <c r="G67" s="442" t="s">
        <v>31</v>
      </c>
      <c r="H67" s="56"/>
      <c r="I67" s="442" t="s">
        <v>31</v>
      </c>
      <c r="J67" s="442" t="s">
        <v>31</v>
      </c>
    </row>
    <row r="68" spans="2:10" s="202" customFormat="1" ht="13.5" customHeight="1">
      <c r="B68" s="215"/>
      <c r="C68" s="208"/>
      <c r="D68" s="214">
        <v>2023</v>
      </c>
      <c r="E68" s="980">
        <v>5</v>
      </c>
      <c r="F68" s="980">
        <v>4</v>
      </c>
      <c r="G68" s="442" t="s">
        <v>31</v>
      </c>
      <c r="H68" s="56"/>
      <c r="I68" s="442" t="s">
        <v>31</v>
      </c>
      <c r="J68" s="442" t="s">
        <v>31</v>
      </c>
    </row>
    <row r="69" spans="2:10" s="202" customFormat="1" ht="8.1" customHeight="1">
      <c r="B69" s="215"/>
      <c r="C69" s="208"/>
      <c r="D69" s="214"/>
      <c r="E69" s="980"/>
      <c r="F69" s="980"/>
      <c r="G69" s="980"/>
      <c r="H69" s="56"/>
      <c r="I69" s="980"/>
      <c r="J69" s="980"/>
    </row>
    <row r="70" spans="2:10" s="202" customFormat="1" ht="13.5" customHeight="1">
      <c r="B70" s="1206" t="s">
        <v>857</v>
      </c>
      <c r="C70" s="221"/>
      <c r="D70" s="214">
        <v>2021</v>
      </c>
      <c r="E70" s="442" t="s">
        <v>31</v>
      </c>
      <c r="F70" s="442" t="s">
        <v>31</v>
      </c>
      <c r="G70" s="442" t="s">
        <v>31</v>
      </c>
      <c r="H70" s="56"/>
      <c r="I70" s="56">
        <v>68</v>
      </c>
      <c r="J70" s="442" t="s">
        <v>31</v>
      </c>
    </row>
    <row r="71" spans="2:10" s="202" customFormat="1" ht="13.5" customHeight="1">
      <c r="B71" s="215"/>
      <c r="C71" s="221"/>
      <c r="D71" s="214">
        <v>2022</v>
      </c>
      <c r="E71" s="442" t="s">
        <v>31</v>
      </c>
      <c r="F71" s="442" t="s">
        <v>31</v>
      </c>
      <c r="G71" s="442" t="s">
        <v>31</v>
      </c>
      <c r="H71" s="56"/>
      <c r="I71" s="980">
        <v>67</v>
      </c>
      <c r="J71" s="442">
        <v>1</v>
      </c>
    </row>
    <row r="72" spans="2:10" s="202" customFormat="1" ht="13.5" customHeight="1">
      <c r="B72" s="215"/>
      <c r="C72" s="221"/>
      <c r="D72" s="214">
        <v>2023</v>
      </c>
      <c r="E72" s="442" t="s">
        <v>31</v>
      </c>
      <c r="F72" s="442" t="s">
        <v>31</v>
      </c>
      <c r="G72" s="442" t="s">
        <v>31</v>
      </c>
      <c r="H72" s="56"/>
      <c r="I72" s="980">
        <v>67</v>
      </c>
      <c r="J72" s="442" t="s">
        <v>31</v>
      </c>
    </row>
    <row r="73" spans="2:10" s="202" customFormat="1" ht="8.1" customHeight="1">
      <c r="B73" s="215"/>
      <c r="C73" s="208"/>
      <c r="D73" s="214"/>
      <c r="E73" s="980"/>
      <c r="F73" s="980"/>
      <c r="G73" s="980"/>
      <c r="H73" s="56"/>
      <c r="I73" s="980"/>
      <c r="J73" s="980"/>
    </row>
    <row r="74" spans="2:10" s="202" customFormat="1" ht="13.5" customHeight="1">
      <c r="B74" s="215" t="s">
        <v>29</v>
      </c>
      <c r="C74" s="221"/>
      <c r="D74" s="214">
        <v>2021</v>
      </c>
      <c r="E74" s="442" t="s">
        <v>31</v>
      </c>
      <c r="F74" s="442" t="s">
        <v>31</v>
      </c>
      <c r="G74" s="442" t="s">
        <v>31</v>
      </c>
      <c r="H74" s="56"/>
      <c r="I74" s="56">
        <v>5</v>
      </c>
      <c r="J74" s="56">
        <v>1</v>
      </c>
    </row>
    <row r="75" spans="2:10" s="202" customFormat="1" ht="13.5" customHeight="1">
      <c r="B75" s="215"/>
      <c r="C75" s="221"/>
      <c r="D75" s="214">
        <v>2022</v>
      </c>
      <c r="E75" s="442" t="s">
        <v>31</v>
      </c>
      <c r="F75" s="442" t="s">
        <v>31</v>
      </c>
      <c r="G75" s="442" t="s">
        <v>31</v>
      </c>
      <c r="H75" s="56"/>
      <c r="I75" s="980">
        <v>5</v>
      </c>
      <c r="J75" s="442" t="s">
        <v>31</v>
      </c>
    </row>
    <row r="76" spans="2:10" s="202" customFormat="1" ht="13.5" customHeight="1">
      <c r="B76" s="215"/>
      <c r="C76" s="221"/>
      <c r="D76" s="214">
        <v>2023</v>
      </c>
      <c r="E76" s="442" t="s">
        <v>31</v>
      </c>
      <c r="F76" s="442" t="s">
        <v>31</v>
      </c>
      <c r="G76" s="442" t="s">
        <v>31</v>
      </c>
      <c r="H76" s="56"/>
      <c r="I76" s="980">
        <v>5</v>
      </c>
      <c r="J76" s="442" t="s">
        <v>31</v>
      </c>
    </row>
    <row r="77" spans="2:10" s="202" customFormat="1" ht="8.1" customHeight="1">
      <c r="B77" s="215"/>
      <c r="C77" s="208"/>
      <c r="D77" s="214"/>
      <c r="E77" s="980"/>
      <c r="F77" s="980"/>
      <c r="G77" s="980"/>
      <c r="H77" s="56"/>
      <c r="I77" s="980"/>
      <c r="J77" s="980"/>
    </row>
    <row r="78" spans="2:10" s="202" customFormat="1" ht="13.5" customHeight="1">
      <c r="B78" s="215" t="s">
        <v>30</v>
      </c>
      <c r="C78" s="221"/>
      <c r="D78" s="214">
        <v>2021</v>
      </c>
      <c r="E78" s="442" t="s">
        <v>31</v>
      </c>
      <c r="F78" s="442" t="s">
        <v>31</v>
      </c>
      <c r="G78" s="442" t="s">
        <v>31</v>
      </c>
      <c r="H78" s="56"/>
      <c r="I78" s="56">
        <v>4</v>
      </c>
      <c r="J78" s="442" t="s">
        <v>31</v>
      </c>
    </row>
    <row r="79" spans="2:10" s="202" customFormat="1" ht="13.5" customHeight="1">
      <c r="B79" s="215"/>
      <c r="C79" s="221"/>
      <c r="D79" s="214">
        <v>2022</v>
      </c>
      <c r="E79" s="442" t="s">
        <v>31</v>
      </c>
      <c r="F79" s="442" t="s">
        <v>31</v>
      </c>
      <c r="G79" s="442" t="s">
        <v>31</v>
      </c>
      <c r="H79" s="56"/>
      <c r="I79" s="980">
        <v>4</v>
      </c>
      <c r="J79" s="442" t="s">
        <v>31</v>
      </c>
    </row>
    <row r="80" spans="2:10" s="202" customFormat="1" ht="13.5" customHeight="1">
      <c r="B80" s="215"/>
      <c r="C80" s="221"/>
      <c r="D80" s="214">
        <v>2023</v>
      </c>
      <c r="E80" s="442" t="s">
        <v>31</v>
      </c>
      <c r="F80" s="442" t="s">
        <v>31</v>
      </c>
      <c r="G80" s="442" t="s">
        <v>31</v>
      </c>
      <c r="H80" s="56"/>
      <c r="I80" s="980">
        <v>4</v>
      </c>
      <c r="J80" s="442" t="s">
        <v>31</v>
      </c>
    </row>
    <row r="81" spans="1:11" s="202" customFormat="1" ht="8.1" customHeight="1" thickBot="1">
      <c r="B81" s="227"/>
      <c r="C81" s="228"/>
      <c r="D81" s="1201"/>
      <c r="E81" s="230"/>
      <c r="F81" s="230"/>
      <c r="G81" s="230"/>
      <c r="H81" s="230"/>
      <c r="I81" s="230"/>
      <c r="J81" s="230"/>
      <c r="K81" s="230"/>
    </row>
    <row r="82" spans="1:11" s="233" customFormat="1" ht="16.5" customHeight="1">
      <c r="A82" s="309"/>
      <c r="B82" s="234"/>
      <c r="D82" s="214"/>
      <c r="E82" s="291"/>
      <c r="F82" s="237"/>
      <c r="H82" s="238"/>
      <c r="I82" s="237"/>
      <c r="K82" s="1023" t="s">
        <v>865</v>
      </c>
    </row>
    <row r="83" spans="1:11" s="233" customFormat="1" ht="15" customHeight="1">
      <c r="D83" s="214"/>
      <c r="E83" s="237"/>
      <c r="F83" s="237"/>
      <c r="H83" s="238"/>
      <c r="I83" s="237"/>
      <c r="K83" s="1024" t="s">
        <v>866</v>
      </c>
    </row>
    <row r="84" spans="1:11" s="233" customFormat="1" ht="16.5" customHeight="1">
      <c r="B84" s="312" t="s">
        <v>1194</v>
      </c>
      <c r="D84" s="214"/>
      <c r="E84" s="238"/>
      <c r="F84" s="238"/>
      <c r="G84" s="238"/>
      <c r="H84" s="238"/>
      <c r="I84" s="238"/>
      <c r="J84" s="238"/>
    </row>
    <row r="85" spans="1:11">
      <c r="B85" s="244" t="s">
        <v>1196</v>
      </c>
      <c r="C85" s="256"/>
      <c r="D85" s="257"/>
      <c r="E85" s="253"/>
      <c r="F85" s="253"/>
      <c r="G85" s="253"/>
      <c r="H85" s="253"/>
      <c r="I85" s="253"/>
      <c r="J85" s="253"/>
    </row>
    <row r="86" spans="1:11">
      <c r="B86" s="244" t="s">
        <v>1197</v>
      </c>
    </row>
    <row r="87" spans="1:11">
      <c r="B87" s="244" t="s">
        <v>1357</v>
      </c>
    </row>
    <row r="88" spans="1:11">
      <c r="B88" s="244" t="s">
        <v>1198</v>
      </c>
    </row>
    <row r="89" spans="1:11">
      <c r="B89" s="244" t="s">
        <v>1199</v>
      </c>
    </row>
  </sheetData>
  <mergeCells count="4">
    <mergeCell ref="I9:J9"/>
    <mergeCell ref="I10:J10"/>
    <mergeCell ref="E9:G9"/>
    <mergeCell ref="E10:G10"/>
  </mergeCells>
  <printOptions horizontalCentered="1"/>
  <pageMargins left="0.55118110236220497" right="0.55118110236220497" top="0.39370078740157499" bottom="0.59055118110236204" header="0.39370078740157499" footer="0.39370078740157499"/>
  <pageSetup paperSize="9" scale="64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4">
    <tabColor rgb="FF92D050"/>
  </sheetPr>
  <dimension ref="A1:L68"/>
  <sheetViews>
    <sheetView view="pageBreakPreview" topLeftCell="A22" zoomScale="80" zoomScaleNormal="100" zoomScaleSheetLayoutView="80" workbookViewId="0">
      <selection activeCell="Q50" sqref="Q50:Q51"/>
    </sheetView>
  </sheetViews>
  <sheetFormatPr defaultColWidth="12.5703125" defaultRowHeight="17.25"/>
  <cols>
    <col min="1" max="1" width="1.28515625" style="647" customWidth="1"/>
    <col min="2" max="2" width="12.28515625" style="647" customWidth="1"/>
    <col min="3" max="3" width="34.7109375" style="647" customWidth="1"/>
    <col min="4" max="4" width="10.28515625" style="647" customWidth="1"/>
    <col min="5" max="5" width="7.7109375" style="647" customWidth="1"/>
    <col min="6" max="6" width="10.28515625" style="647" customWidth="1"/>
    <col min="7" max="7" width="13" style="647" customWidth="1"/>
    <col min="8" max="8" width="1.140625" style="647" customWidth="1"/>
    <col min="9" max="9" width="7.7109375" style="647" customWidth="1"/>
    <col min="10" max="10" width="10.28515625" style="647" customWidth="1"/>
    <col min="11" max="11" width="13" style="647" customWidth="1"/>
    <col min="12" max="12" width="1.140625" style="647" customWidth="1"/>
    <col min="13" max="16384" width="12.5703125" style="647"/>
  </cols>
  <sheetData>
    <row r="1" spans="1:12">
      <c r="A1" s="32"/>
      <c r="B1" s="32"/>
      <c r="C1" s="32"/>
      <c r="D1" s="876"/>
      <c r="E1" s="53"/>
      <c r="F1" s="32"/>
      <c r="G1" s="32"/>
      <c r="H1" s="32"/>
      <c r="I1" s="53"/>
      <c r="J1" s="851"/>
      <c r="K1" s="877"/>
      <c r="L1" s="32"/>
    </row>
    <row r="2" spans="1:12" ht="16.5" customHeight="1">
      <c r="A2" s="878"/>
      <c r="B2" s="878" t="s">
        <v>737</v>
      </c>
      <c r="C2" s="844" t="s">
        <v>1288</v>
      </c>
      <c r="D2" s="879"/>
      <c r="E2" s="53"/>
      <c r="F2" s="32"/>
      <c r="G2" s="32"/>
      <c r="H2" s="32"/>
      <c r="I2" s="53"/>
      <c r="J2" s="32"/>
      <c r="K2" s="32"/>
      <c r="L2" s="32"/>
    </row>
    <row r="3" spans="1:12" ht="16.5" customHeight="1">
      <c r="A3" s="877"/>
      <c r="B3" s="877" t="s">
        <v>739</v>
      </c>
      <c r="C3" s="851" t="s">
        <v>1289</v>
      </c>
      <c r="D3" s="880"/>
      <c r="E3" s="53"/>
      <c r="F3" s="32"/>
      <c r="G3" s="32"/>
      <c r="H3" s="32"/>
      <c r="I3" s="53"/>
      <c r="J3" s="32"/>
      <c r="K3" s="32"/>
      <c r="L3" s="32"/>
    </row>
    <row r="4" spans="1:12" ht="10.15" customHeight="1" thickBot="1">
      <c r="A4" s="32"/>
      <c r="B4" s="32"/>
      <c r="C4" s="32"/>
      <c r="D4" s="876"/>
      <c r="E4" s="53"/>
      <c r="F4" s="32"/>
      <c r="G4" s="32"/>
      <c r="H4" s="32"/>
      <c r="I4" s="53"/>
      <c r="J4" s="32"/>
      <c r="K4" s="32"/>
      <c r="L4" s="32"/>
    </row>
    <row r="5" spans="1:12" ht="8.1" customHeight="1" thickTop="1">
      <c r="A5" s="881"/>
      <c r="B5" s="881"/>
      <c r="C5" s="881"/>
      <c r="D5" s="882"/>
      <c r="E5" s="883"/>
      <c r="F5" s="881"/>
      <c r="G5" s="881"/>
      <c r="H5" s="881"/>
      <c r="I5" s="884"/>
      <c r="J5" s="881"/>
      <c r="K5" s="881"/>
      <c r="L5" s="881"/>
    </row>
    <row r="6" spans="1:12">
      <c r="A6" s="885"/>
      <c r="B6" s="886" t="s">
        <v>970</v>
      </c>
      <c r="C6" s="33"/>
      <c r="D6" s="887" t="s">
        <v>3</v>
      </c>
      <c r="E6" s="1921" t="s">
        <v>420</v>
      </c>
      <c r="F6" s="1921"/>
      <c r="G6" s="1921"/>
      <c r="H6" s="45"/>
      <c r="I6" s="1921" t="s">
        <v>421</v>
      </c>
      <c r="J6" s="1921"/>
      <c r="K6" s="1921"/>
      <c r="L6" s="888"/>
    </row>
    <row r="7" spans="1:12" s="702" customFormat="1">
      <c r="A7" s="889"/>
      <c r="B7" s="890" t="s">
        <v>971</v>
      </c>
      <c r="C7" s="891"/>
      <c r="D7" s="892" t="s">
        <v>8</v>
      </c>
      <c r="E7" s="1924" t="s">
        <v>424</v>
      </c>
      <c r="F7" s="1924"/>
      <c r="G7" s="1924"/>
      <c r="H7" s="821"/>
      <c r="I7" s="1924" t="s">
        <v>377</v>
      </c>
      <c r="J7" s="1924"/>
      <c r="K7" s="1924"/>
      <c r="L7" s="893"/>
    </row>
    <row r="8" spans="1:12">
      <c r="A8" s="40"/>
      <c r="B8" s="33"/>
      <c r="C8" s="33"/>
      <c r="D8" s="894"/>
      <c r="E8" s="895" t="s">
        <v>4</v>
      </c>
      <c r="F8" s="895" t="s">
        <v>37</v>
      </c>
      <c r="G8" s="895" t="s">
        <v>38</v>
      </c>
      <c r="H8" s="896"/>
      <c r="I8" s="895" t="s">
        <v>4</v>
      </c>
      <c r="J8" s="895" t="s">
        <v>37</v>
      </c>
      <c r="K8" s="895" t="s">
        <v>38</v>
      </c>
      <c r="L8" s="897"/>
    </row>
    <row r="9" spans="1:12">
      <c r="A9" s="40"/>
      <c r="B9" s="33"/>
      <c r="C9" s="33"/>
      <c r="D9" s="894"/>
      <c r="E9" s="898" t="s">
        <v>9</v>
      </c>
      <c r="F9" s="898" t="s">
        <v>39</v>
      </c>
      <c r="G9" s="898" t="s">
        <v>40</v>
      </c>
      <c r="H9" s="898"/>
      <c r="I9" s="898" t="s">
        <v>9</v>
      </c>
      <c r="J9" s="898" t="s">
        <v>39</v>
      </c>
      <c r="K9" s="898" t="s">
        <v>40</v>
      </c>
      <c r="L9" s="899"/>
    </row>
    <row r="10" spans="1:12" ht="8.1" customHeight="1">
      <c r="A10" s="900"/>
      <c r="B10" s="900"/>
      <c r="C10" s="900"/>
      <c r="D10" s="901"/>
      <c r="E10" s="902"/>
      <c r="F10" s="903"/>
      <c r="G10" s="903"/>
      <c r="H10" s="903"/>
      <c r="I10" s="902"/>
      <c r="J10" s="903"/>
      <c r="K10" s="903"/>
      <c r="L10" s="903"/>
    </row>
    <row r="11" spans="1:12" s="738" customFormat="1" ht="8.1" customHeight="1">
      <c r="A11" s="40"/>
      <c r="B11" s="40"/>
      <c r="C11" s="40"/>
      <c r="D11" s="904"/>
      <c r="E11" s="905"/>
      <c r="F11" s="899"/>
      <c r="G11" s="899"/>
      <c r="H11" s="899"/>
      <c r="I11" s="905"/>
      <c r="J11" s="899"/>
      <c r="K11" s="899"/>
      <c r="L11" s="899"/>
    </row>
    <row r="12" spans="1:12" ht="18" customHeight="1">
      <c r="A12" s="34"/>
      <c r="B12" s="35" t="s">
        <v>499</v>
      </c>
      <c r="C12" s="33"/>
      <c r="D12" s="802">
        <v>2021</v>
      </c>
      <c r="E12" s="36">
        <f>SUM(F12:G12)</f>
        <v>822</v>
      </c>
      <c r="F12" s="707">
        <v>382</v>
      </c>
      <c r="G12" s="707">
        <v>440</v>
      </c>
      <c r="H12" s="707"/>
      <c r="I12" s="36">
        <f>SUM(J12:K12)</f>
        <v>16143</v>
      </c>
      <c r="J12" s="707">
        <v>5875</v>
      </c>
      <c r="K12" s="707">
        <v>10268</v>
      </c>
      <c r="L12" s="653"/>
    </row>
    <row r="13" spans="1:12" ht="18" customHeight="1">
      <c r="A13" s="37"/>
      <c r="B13" s="38" t="s">
        <v>500</v>
      </c>
      <c r="C13" s="33"/>
      <c r="D13" s="802">
        <v>2022</v>
      </c>
      <c r="E13" s="36">
        <f t="shared" ref="E13:E14" si="0">SUM(F13:G13)</f>
        <v>833</v>
      </c>
      <c r="F13" s="707">
        <v>383</v>
      </c>
      <c r="G13" s="707">
        <v>450</v>
      </c>
      <c r="H13" s="707"/>
      <c r="I13" s="36">
        <f t="shared" ref="I13:I14" si="1">SUM(J13:K13)</f>
        <v>16166</v>
      </c>
      <c r="J13" s="707">
        <v>5885</v>
      </c>
      <c r="K13" s="707">
        <v>10281</v>
      </c>
      <c r="L13" s="653"/>
    </row>
    <row r="14" spans="1:12" ht="18" customHeight="1">
      <c r="A14" s="37"/>
      <c r="B14" s="38"/>
      <c r="C14" s="33"/>
      <c r="D14" s="802">
        <v>2023</v>
      </c>
      <c r="E14" s="36">
        <f t="shared" si="0"/>
        <v>867</v>
      </c>
      <c r="F14" s="39">
        <v>401</v>
      </c>
      <c r="G14" s="39">
        <v>466</v>
      </c>
      <c r="H14" s="39"/>
      <c r="I14" s="36">
        <f t="shared" si="1"/>
        <v>16515</v>
      </c>
      <c r="J14" s="39">
        <v>5967</v>
      </c>
      <c r="K14" s="39">
        <v>10548</v>
      </c>
      <c r="L14" s="653"/>
    </row>
    <row r="15" spans="1:12" ht="8.1" customHeight="1">
      <c r="A15" s="37"/>
      <c r="B15" s="38"/>
      <c r="C15" s="33"/>
      <c r="D15" s="802"/>
      <c r="E15" s="36"/>
      <c r="F15" s="707"/>
      <c r="G15" s="707"/>
      <c r="H15" s="707"/>
      <c r="I15" s="36"/>
      <c r="J15" s="707"/>
      <c r="K15" s="707"/>
      <c r="L15" s="653"/>
    </row>
    <row r="16" spans="1:12" ht="18" customHeight="1">
      <c r="A16" s="34"/>
      <c r="B16" s="35" t="s">
        <v>505</v>
      </c>
      <c r="C16" s="33"/>
      <c r="D16" s="802">
        <v>2021</v>
      </c>
      <c r="E16" s="36">
        <f>SUM(F16:G16)</f>
        <v>435</v>
      </c>
      <c r="F16" s="707">
        <v>138</v>
      </c>
      <c r="G16" s="707">
        <v>297</v>
      </c>
      <c r="H16" s="707"/>
      <c r="I16" s="36">
        <f>SUM(J16:K16)</f>
        <v>9596</v>
      </c>
      <c r="J16" s="707">
        <v>3215</v>
      </c>
      <c r="K16" s="707">
        <v>6381</v>
      </c>
      <c r="L16" s="653"/>
    </row>
    <row r="17" spans="1:12" ht="18" customHeight="1">
      <c r="A17" s="37"/>
      <c r="B17" s="38" t="s">
        <v>506</v>
      </c>
      <c r="C17" s="47"/>
      <c r="D17" s="802">
        <v>2022</v>
      </c>
      <c r="E17" s="36">
        <f t="shared" ref="E17:E18" si="2">SUM(F17:G17)</f>
        <v>434</v>
      </c>
      <c r="F17" s="746">
        <v>139</v>
      </c>
      <c r="G17" s="746">
        <v>295</v>
      </c>
      <c r="H17" s="746"/>
      <c r="I17" s="36">
        <f t="shared" ref="I17:I18" si="3">SUM(J17:K17)</f>
        <v>9132</v>
      </c>
      <c r="J17" s="746">
        <v>3047</v>
      </c>
      <c r="K17" s="746">
        <v>6085</v>
      </c>
      <c r="L17" s="653"/>
    </row>
    <row r="18" spans="1:12" ht="18" customHeight="1">
      <c r="A18" s="37"/>
      <c r="B18" s="38"/>
      <c r="C18" s="47"/>
      <c r="D18" s="802">
        <v>2023</v>
      </c>
      <c r="E18" s="36">
        <f t="shared" si="2"/>
        <v>434</v>
      </c>
      <c r="F18" s="36">
        <v>139</v>
      </c>
      <c r="G18" s="36">
        <v>295</v>
      </c>
      <c r="H18" s="36"/>
      <c r="I18" s="36">
        <f t="shared" si="3"/>
        <v>8822</v>
      </c>
      <c r="J18" s="36">
        <v>2969</v>
      </c>
      <c r="K18" s="36">
        <v>5853</v>
      </c>
      <c r="L18" s="653"/>
    </row>
    <row r="19" spans="1:12" ht="8.1" customHeight="1">
      <c r="A19" s="37"/>
      <c r="B19" s="38"/>
      <c r="C19" s="33"/>
      <c r="D19" s="802"/>
      <c r="E19" s="36"/>
      <c r="F19" s="36"/>
      <c r="G19" s="36"/>
      <c r="H19" s="36"/>
      <c r="I19" s="36"/>
      <c r="J19" s="36"/>
      <c r="K19" s="36"/>
      <c r="L19" s="653"/>
    </row>
    <row r="20" spans="1:12" ht="18" customHeight="1">
      <c r="A20" s="15"/>
      <c r="B20" s="10" t="s">
        <v>54</v>
      </c>
      <c r="C20" s="33"/>
      <c r="D20" s="802"/>
      <c r="E20" s="36"/>
      <c r="F20" s="36"/>
      <c r="G20" s="36"/>
      <c r="H20" s="36"/>
      <c r="I20" s="36"/>
      <c r="J20" s="36"/>
      <c r="K20" s="36"/>
      <c r="L20" s="653"/>
    </row>
    <row r="21" spans="1:12" ht="18" customHeight="1">
      <c r="A21" s="34"/>
      <c r="B21" s="35" t="s">
        <v>489</v>
      </c>
      <c r="C21" s="33"/>
      <c r="D21" s="802">
        <v>2021</v>
      </c>
      <c r="E21" s="36">
        <f>SUM(F21:G21)</f>
        <v>1440</v>
      </c>
      <c r="F21" s="36">
        <v>688</v>
      </c>
      <c r="G21" s="36">
        <v>752</v>
      </c>
      <c r="H21" s="36"/>
      <c r="I21" s="36">
        <f>SUM(J21:K21)</f>
        <v>25156</v>
      </c>
      <c r="J21" s="36">
        <v>9482</v>
      </c>
      <c r="K21" s="36">
        <v>15674</v>
      </c>
      <c r="L21" s="653"/>
    </row>
    <row r="22" spans="1:12" ht="18" customHeight="1">
      <c r="A22" s="37"/>
      <c r="B22" s="38" t="s">
        <v>490</v>
      </c>
      <c r="C22" s="33"/>
      <c r="D22" s="802">
        <v>2022</v>
      </c>
      <c r="E22" s="36">
        <f t="shared" ref="E22:E23" si="4">SUM(F22:G22)</f>
        <v>1413</v>
      </c>
      <c r="F22" s="36">
        <v>668</v>
      </c>
      <c r="G22" s="36">
        <v>745</v>
      </c>
      <c r="H22" s="36"/>
      <c r="I22" s="36">
        <f t="shared" ref="I22:I23" si="5">SUM(J22:K22)</f>
        <v>27586</v>
      </c>
      <c r="J22" s="36">
        <v>9949</v>
      </c>
      <c r="K22" s="36">
        <v>17637</v>
      </c>
      <c r="L22" s="653"/>
    </row>
    <row r="23" spans="1:12" ht="18" customHeight="1">
      <c r="A23" s="37"/>
      <c r="B23" s="38"/>
      <c r="C23" s="33"/>
      <c r="D23" s="802">
        <v>2023</v>
      </c>
      <c r="E23" s="36">
        <f t="shared" si="4"/>
        <v>1398</v>
      </c>
      <c r="F23" s="36">
        <v>643</v>
      </c>
      <c r="G23" s="36">
        <v>755</v>
      </c>
      <c r="H23" s="36"/>
      <c r="I23" s="36">
        <f t="shared" si="5"/>
        <v>31938</v>
      </c>
      <c r="J23" s="36">
        <v>11378</v>
      </c>
      <c r="K23" s="36">
        <v>20560</v>
      </c>
      <c r="L23" s="653"/>
    </row>
    <row r="24" spans="1:12" ht="8.1" customHeight="1">
      <c r="A24" s="37"/>
      <c r="B24" s="38"/>
      <c r="C24" s="33"/>
      <c r="D24" s="802"/>
      <c r="E24" s="36"/>
      <c r="F24" s="36"/>
      <c r="G24" s="36"/>
      <c r="H24" s="36"/>
      <c r="I24" s="36"/>
      <c r="J24" s="36"/>
      <c r="K24" s="36"/>
      <c r="L24" s="653"/>
    </row>
    <row r="25" spans="1:12" ht="18" customHeight="1">
      <c r="A25" s="34"/>
      <c r="B25" s="35" t="s">
        <v>491</v>
      </c>
      <c r="C25" s="33"/>
      <c r="D25" s="802">
        <v>2021</v>
      </c>
      <c r="E25" s="36">
        <f>SUM(F25:G25)</f>
        <v>1739</v>
      </c>
      <c r="F25" s="36">
        <v>728</v>
      </c>
      <c r="G25" s="36">
        <v>1011</v>
      </c>
      <c r="H25" s="36"/>
      <c r="I25" s="36">
        <f>SUM(J25:K25)</f>
        <v>27749</v>
      </c>
      <c r="J25" s="36">
        <v>9851</v>
      </c>
      <c r="K25" s="36">
        <v>17898</v>
      </c>
      <c r="L25" s="653"/>
    </row>
    <row r="26" spans="1:12" ht="18" customHeight="1">
      <c r="A26" s="37"/>
      <c r="B26" s="38" t="s">
        <v>492</v>
      </c>
      <c r="C26" s="33"/>
      <c r="D26" s="802">
        <v>2022</v>
      </c>
      <c r="E26" s="36">
        <f t="shared" ref="E26:E27" si="6">SUM(F26:G26)</f>
        <v>1701</v>
      </c>
      <c r="F26" s="36">
        <v>693</v>
      </c>
      <c r="G26" s="36">
        <v>1008</v>
      </c>
      <c r="H26" s="36"/>
      <c r="I26" s="36">
        <f t="shared" ref="I26:I27" si="7">SUM(J26:K26)</f>
        <v>27272</v>
      </c>
      <c r="J26" s="36">
        <v>9727</v>
      </c>
      <c r="K26" s="36">
        <v>17545</v>
      </c>
      <c r="L26" s="653"/>
    </row>
    <row r="27" spans="1:12" ht="18" customHeight="1">
      <c r="A27" s="37"/>
      <c r="B27" s="38"/>
      <c r="C27" s="33"/>
      <c r="D27" s="802">
        <v>2023</v>
      </c>
      <c r="E27" s="36">
        <f t="shared" si="6"/>
        <v>1707</v>
      </c>
      <c r="F27" s="36">
        <v>701</v>
      </c>
      <c r="G27" s="36">
        <v>1006</v>
      </c>
      <c r="H27" s="36"/>
      <c r="I27" s="36">
        <f t="shared" si="7"/>
        <v>26792</v>
      </c>
      <c r="J27" s="36">
        <v>9606</v>
      </c>
      <c r="K27" s="36">
        <v>17186</v>
      </c>
      <c r="L27" s="653"/>
    </row>
    <row r="28" spans="1:12" ht="8.1" customHeight="1">
      <c r="A28" s="37"/>
      <c r="B28" s="38"/>
      <c r="C28" s="33"/>
      <c r="D28" s="802"/>
      <c r="E28" s="36"/>
      <c r="F28" s="36"/>
      <c r="G28" s="36"/>
      <c r="H28" s="36"/>
      <c r="I28" s="36"/>
      <c r="J28" s="36"/>
      <c r="K28" s="36"/>
      <c r="L28" s="653"/>
    </row>
    <row r="29" spans="1:12" ht="18" customHeight="1">
      <c r="A29" s="34"/>
      <c r="B29" s="35" t="s">
        <v>497</v>
      </c>
      <c r="C29" s="33"/>
      <c r="D29" s="802">
        <v>2021</v>
      </c>
      <c r="E29" s="36">
        <f>SUM(F29:G29)</f>
        <v>1106</v>
      </c>
      <c r="F29" s="36">
        <v>487</v>
      </c>
      <c r="G29" s="36">
        <v>619</v>
      </c>
      <c r="H29" s="36"/>
      <c r="I29" s="36">
        <f>SUM(J29:K29)</f>
        <v>18824</v>
      </c>
      <c r="J29" s="36">
        <v>8100</v>
      </c>
      <c r="K29" s="36">
        <v>10724</v>
      </c>
      <c r="L29" s="653"/>
    </row>
    <row r="30" spans="1:12" ht="18" customHeight="1">
      <c r="A30" s="37"/>
      <c r="B30" s="38" t="s">
        <v>498</v>
      </c>
      <c r="C30" s="33"/>
      <c r="D30" s="802">
        <v>2022</v>
      </c>
      <c r="E30" s="36">
        <f t="shared" ref="E30:E31" si="8">SUM(F30:G30)</f>
        <v>1120</v>
      </c>
      <c r="F30" s="36">
        <v>501</v>
      </c>
      <c r="G30" s="36">
        <v>619</v>
      </c>
      <c r="H30" s="36"/>
      <c r="I30" s="36">
        <f t="shared" ref="I30:I31" si="9">SUM(J30:K30)</f>
        <v>16837</v>
      </c>
      <c r="J30" s="36">
        <v>7119</v>
      </c>
      <c r="K30" s="36">
        <v>9718</v>
      </c>
      <c r="L30" s="653"/>
    </row>
    <row r="31" spans="1:12" ht="18" customHeight="1">
      <c r="A31" s="37"/>
      <c r="B31" s="38"/>
      <c r="C31" s="33"/>
      <c r="D31" s="802">
        <v>2023</v>
      </c>
      <c r="E31" s="36">
        <f t="shared" si="8"/>
        <v>1133</v>
      </c>
      <c r="F31" s="36">
        <v>509</v>
      </c>
      <c r="G31" s="36">
        <v>624</v>
      </c>
      <c r="H31" s="36"/>
      <c r="I31" s="36">
        <f t="shared" si="9"/>
        <v>16910</v>
      </c>
      <c r="J31" s="36">
        <v>7154</v>
      </c>
      <c r="K31" s="36">
        <v>9756</v>
      </c>
      <c r="L31" s="653"/>
    </row>
    <row r="32" spans="1:12" ht="8.1" customHeight="1">
      <c r="A32" s="37"/>
      <c r="B32" s="38"/>
      <c r="C32" s="33"/>
      <c r="D32" s="802"/>
      <c r="E32" s="36"/>
      <c r="F32" s="36"/>
      <c r="G32" s="36"/>
      <c r="H32" s="36"/>
      <c r="I32" s="36"/>
      <c r="J32" s="36"/>
      <c r="K32" s="36"/>
      <c r="L32" s="653"/>
    </row>
    <row r="33" spans="1:12" ht="18" customHeight="1">
      <c r="A33" s="34"/>
      <c r="B33" s="35" t="s">
        <v>505</v>
      </c>
      <c r="C33" s="33"/>
      <c r="D33" s="802">
        <v>2021</v>
      </c>
      <c r="E33" s="36">
        <f>SUM(F33:G33)</f>
        <v>3741</v>
      </c>
      <c r="F33" s="36">
        <v>1263</v>
      </c>
      <c r="G33" s="36">
        <v>2478</v>
      </c>
      <c r="H33" s="36"/>
      <c r="I33" s="36">
        <f>SUM(J33:K33)</f>
        <v>76501</v>
      </c>
      <c r="J33" s="36">
        <v>26478</v>
      </c>
      <c r="K33" s="36">
        <v>50023</v>
      </c>
      <c r="L33" s="653"/>
    </row>
    <row r="34" spans="1:12" ht="18" customHeight="1">
      <c r="A34" s="37"/>
      <c r="B34" s="38" t="s">
        <v>506</v>
      </c>
      <c r="C34" s="33"/>
      <c r="D34" s="802">
        <v>2022</v>
      </c>
      <c r="E34" s="36">
        <f t="shared" ref="E34:E35" si="10">SUM(F34:G34)</f>
        <v>3717</v>
      </c>
      <c r="F34" s="36">
        <v>1253</v>
      </c>
      <c r="G34" s="36">
        <v>2464</v>
      </c>
      <c r="H34" s="36"/>
      <c r="I34" s="36">
        <f t="shared" ref="I34:I35" si="11">SUM(J34:K34)</f>
        <v>76714</v>
      </c>
      <c r="J34" s="36">
        <v>26557</v>
      </c>
      <c r="K34" s="36">
        <v>50157</v>
      </c>
      <c r="L34" s="653"/>
    </row>
    <row r="35" spans="1:12" ht="18" customHeight="1">
      <c r="A35" s="37"/>
      <c r="B35" s="38"/>
      <c r="C35" s="33"/>
      <c r="D35" s="802">
        <v>2023</v>
      </c>
      <c r="E35" s="36">
        <f t="shared" si="10"/>
        <v>3736</v>
      </c>
      <c r="F35" s="36">
        <v>1249</v>
      </c>
      <c r="G35" s="36">
        <v>2487</v>
      </c>
      <c r="H35" s="36"/>
      <c r="I35" s="36">
        <f t="shared" si="11"/>
        <v>75276</v>
      </c>
      <c r="J35" s="36">
        <v>26383</v>
      </c>
      <c r="K35" s="36">
        <v>48893</v>
      </c>
      <c r="L35" s="653"/>
    </row>
    <row r="36" spans="1:12" ht="8.1" customHeight="1">
      <c r="A36" s="37"/>
      <c r="B36" s="38"/>
      <c r="C36" s="33"/>
      <c r="D36" s="802"/>
      <c r="E36" s="36"/>
      <c r="F36" s="36"/>
      <c r="G36" s="36"/>
      <c r="H36" s="36"/>
      <c r="I36" s="36"/>
      <c r="J36" s="36"/>
      <c r="K36" s="36"/>
      <c r="L36" s="653"/>
    </row>
    <row r="37" spans="1:12" ht="18" customHeight="1">
      <c r="A37" s="15"/>
      <c r="B37" s="10" t="s">
        <v>25</v>
      </c>
      <c r="C37" s="33"/>
      <c r="D37" s="802"/>
      <c r="E37" s="36"/>
      <c r="F37" s="36"/>
      <c r="G37" s="36"/>
      <c r="H37" s="36"/>
      <c r="I37" s="36"/>
      <c r="J37" s="36"/>
      <c r="K37" s="36"/>
      <c r="L37" s="653"/>
    </row>
    <row r="38" spans="1:12" ht="18" customHeight="1">
      <c r="A38" s="34"/>
      <c r="B38" s="35" t="s">
        <v>505</v>
      </c>
      <c r="C38" s="33"/>
      <c r="D38" s="802">
        <v>2021</v>
      </c>
      <c r="E38" s="36">
        <f>SUM(F38:G38)</f>
        <v>370</v>
      </c>
      <c r="F38" s="36">
        <v>123</v>
      </c>
      <c r="G38" s="36">
        <v>247</v>
      </c>
      <c r="H38" s="36"/>
      <c r="I38" s="36">
        <f>SUM(J38:K38)</f>
        <v>8068</v>
      </c>
      <c r="J38" s="36">
        <v>2823</v>
      </c>
      <c r="K38" s="36">
        <v>5245</v>
      </c>
      <c r="L38" s="653"/>
    </row>
    <row r="39" spans="1:12" ht="18" customHeight="1">
      <c r="A39" s="37"/>
      <c r="B39" s="38" t="s">
        <v>506</v>
      </c>
      <c r="C39" s="33"/>
      <c r="D39" s="802">
        <v>2022</v>
      </c>
      <c r="E39" s="36">
        <f t="shared" ref="E39:E40" si="12">SUM(F39:G39)</f>
        <v>361</v>
      </c>
      <c r="F39" s="36">
        <v>116</v>
      </c>
      <c r="G39" s="36">
        <v>245</v>
      </c>
      <c r="H39" s="36"/>
      <c r="I39" s="36">
        <f t="shared" ref="I39:I40" si="13">SUM(J39:K39)</f>
        <v>8149</v>
      </c>
      <c r="J39" s="36">
        <v>2902</v>
      </c>
      <c r="K39" s="36">
        <v>5247</v>
      </c>
      <c r="L39" s="653"/>
    </row>
    <row r="40" spans="1:12" ht="18" customHeight="1">
      <c r="A40" s="37"/>
      <c r="B40" s="38"/>
      <c r="C40" s="33"/>
      <c r="D40" s="802">
        <v>2023</v>
      </c>
      <c r="E40" s="36">
        <f t="shared" si="12"/>
        <v>370</v>
      </c>
      <c r="F40" s="36">
        <v>117</v>
      </c>
      <c r="G40" s="36">
        <v>253</v>
      </c>
      <c r="H40" s="36"/>
      <c r="I40" s="36">
        <f t="shared" si="13"/>
        <v>8163</v>
      </c>
      <c r="J40" s="36">
        <v>3031</v>
      </c>
      <c r="K40" s="36">
        <v>5132</v>
      </c>
      <c r="L40" s="653"/>
    </row>
    <row r="41" spans="1:12" ht="8.1" customHeight="1">
      <c r="A41" s="37"/>
      <c r="B41" s="38"/>
      <c r="C41" s="33"/>
      <c r="D41" s="802"/>
      <c r="E41" s="36"/>
      <c r="F41" s="36"/>
      <c r="G41" s="36"/>
      <c r="H41" s="36"/>
      <c r="I41" s="36"/>
      <c r="J41" s="36"/>
      <c r="K41" s="36"/>
      <c r="L41" s="653"/>
    </row>
    <row r="42" spans="1:12" ht="18" customHeight="1">
      <c r="A42" s="34"/>
      <c r="B42" s="35" t="s">
        <v>507</v>
      </c>
      <c r="C42" s="33"/>
      <c r="D42" s="802">
        <v>2021</v>
      </c>
      <c r="E42" s="36">
        <f>SUM(F42:G42)</f>
        <v>715</v>
      </c>
      <c r="F42" s="36">
        <v>329</v>
      </c>
      <c r="G42" s="36">
        <v>386</v>
      </c>
      <c r="H42" s="36"/>
      <c r="I42" s="36">
        <f>SUM(J42:K42)</f>
        <v>14115</v>
      </c>
      <c r="J42" s="36">
        <v>4757</v>
      </c>
      <c r="K42" s="36">
        <v>9358</v>
      </c>
      <c r="L42" s="653"/>
    </row>
    <row r="43" spans="1:12" ht="18" customHeight="1">
      <c r="A43" s="37"/>
      <c r="B43" s="38" t="s">
        <v>508</v>
      </c>
      <c r="C43" s="33"/>
      <c r="D43" s="802">
        <v>2022</v>
      </c>
      <c r="E43" s="36">
        <f t="shared" ref="E43:E44" si="14">SUM(F43:G43)</f>
        <v>743</v>
      </c>
      <c r="F43" s="36">
        <v>347</v>
      </c>
      <c r="G43" s="36">
        <v>396</v>
      </c>
      <c r="H43" s="36"/>
      <c r="I43" s="36">
        <f t="shared" ref="I43:I44" si="15">SUM(J43:K43)</f>
        <v>15104</v>
      </c>
      <c r="J43" s="36">
        <v>5119</v>
      </c>
      <c r="K43" s="36">
        <v>9985</v>
      </c>
      <c r="L43" s="653"/>
    </row>
    <row r="44" spans="1:12" ht="18" customHeight="1">
      <c r="A44" s="37"/>
      <c r="B44" s="38"/>
      <c r="C44" s="33"/>
      <c r="D44" s="802">
        <v>2023</v>
      </c>
      <c r="E44" s="36">
        <f t="shared" si="14"/>
        <v>773</v>
      </c>
      <c r="F44" s="36">
        <v>358</v>
      </c>
      <c r="G44" s="36">
        <v>415</v>
      </c>
      <c r="H44" s="36"/>
      <c r="I44" s="36">
        <f t="shared" si="15"/>
        <v>15383</v>
      </c>
      <c r="J44" s="36">
        <v>5249</v>
      </c>
      <c r="K44" s="36">
        <v>10134</v>
      </c>
      <c r="L44" s="653"/>
    </row>
    <row r="45" spans="1:12" ht="8.1" customHeight="1">
      <c r="A45" s="37"/>
      <c r="B45" s="38"/>
      <c r="C45" s="33"/>
      <c r="D45" s="802"/>
      <c r="E45" s="36"/>
      <c r="F45" s="36"/>
      <c r="G45" s="36"/>
      <c r="H45" s="36"/>
      <c r="I45" s="36"/>
      <c r="J45" s="36"/>
      <c r="K45" s="36"/>
      <c r="L45" s="653"/>
    </row>
    <row r="46" spans="1:12" s="32" customFormat="1" ht="18" customHeight="1">
      <c r="A46" s="40"/>
      <c r="B46" s="35" t="s">
        <v>509</v>
      </c>
      <c r="C46" s="33"/>
      <c r="D46" s="802">
        <v>2021</v>
      </c>
      <c r="E46" s="36">
        <f>SUM(F46:G46)</f>
        <v>671</v>
      </c>
      <c r="F46" s="36">
        <v>283</v>
      </c>
      <c r="G46" s="36">
        <v>388</v>
      </c>
      <c r="H46" s="36"/>
      <c r="I46" s="36">
        <f>SUM(J46:K46)</f>
        <v>10502</v>
      </c>
      <c r="J46" s="36">
        <v>3408</v>
      </c>
      <c r="K46" s="36">
        <v>7094</v>
      </c>
      <c r="L46" s="41"/>
    </row>
    <row r="47" spans="1:12" s="32" customFormat="1" ht="18" customHeight="1">
      <c r="A47" s="40"/>
      <c r="B47" s="38" t="s">
        <v>510</v>
      </c>
      <c r="C47" s="33"/>
      <c r="D47" s="802">
        <v>2022</v>
      </c>
      <c r="E47" s="36">
        <f t="shared" ref="E47:E48" si="16">SUM(F47:G47)</f>
        <v>695</v>
      </c>
      <c r="F47" s="36">
        <v>296</v>
      </c>
      <c r="G47" s="36">
        <v>399</v>
      </c>
      <c r="H47" s="36"/>
      <c r="I47" s="36">
        <f t="shared" ref="I47:I48" si="17">SUM(J47:K47)</f>
        <v>11199</v>
      </c>
      <c r="J47" s="36">
        <v>3634</v>
      </c>
      <c r="K47" s="36">
        <v>7565</v>
      </c>
      <c r="L47" s="41"/>
    </row>
    <row r="48" spans="1:12" s="32" customFormat="1" ht="18" customHeight="1">
      <c r="A48" s="40"/>
      <c r="B48" s="38"/>
      <c r="C48" s="33"/>
      <c r="D48" s="802">
        <v>2023</v>
      </c>
      <c r="E48" s="36">
        <f t="shared" si="16"/>
        <v>647</v>
      </c>
      <c r="F48" s="36">
        <v>260</v>
      </c>
      <c r="G48" s="36">
        <v>387</v>
      </c>
      <c r="H48" s="36"/>
      <c r="I48" s="36">
        <f t="shared" si="17"/>
        <v>11173</v>
      </c>
      <c r="J48" s="36">
        <v>3751</v>
      </c>
      <c r="K48" s="36">
        <v>7422</v>
      </c>
      <c r="L48" s="41"/>
    </row>
    <row r="49" spans="1:12" s="32" customFormat="1" ht="8.1" customHeight="1">
      <c r="A49" s="40"/>
      <c r="B49" s="38"/>
      <c r="C49" s="33"/>
      <c r="D49" s="802"/>
      <c r="E49" s="36"/>
      <c r="F49" s="36"/>
      <c r="G49" s="36"/>
      <c r="H49" s="36"/>
      <c r="I49" s="36"/>
      <c r="J49" s="36"/>
      <c r="K49" s="36"/>
      <c r="L49" s="41"/>
    </row>
    <row r="50" spans="1:12" s="32" customFormat="1" ht="18" customHeight="1">
      <c r="A50" s="40"/>
      <c r="B50" s="10" t="s">
        <v>28</v>
      </c>
      <c r="C50" s="33"/>
      <c r="D50" s="802"/>
      <c r="E50" s="36"/>
      <c r="F50" s="36"/>
      <c r="G50" s="36"/>
      <c r="H50" s="36"/>
      <c r="I50" s="36"/>
      <c r="J50" s="36"/>
      <c r="K50" s="36"/>
      <c r="L50" s="33"/>
    </row>
    <row r="51" spans="1:12" s="32" customFormat="1" ht="18" customHeight="1">
      <c r="A51" s="40"/>
      <c r="B51" s="35" t="s">
        <v>485</v>
      </c>
      <c r="C51" s="33"/>
      <c r="D51" s="802">
        <v>2021</v>
      </c>
      <c r="E51" s="36">
        <f>SUM(F51:G51)</f>
        <v>2072</v>
      </c>
      <c r="F51" s="1523">
        <v>932</v>
      </c>
      <c r="G51" s="1523">
        <v>1140</v>
      </c>
      <c r="H51" s="36"/>
      <c r="I51" s="36">
        <f>SUM(J51:K51)</f>
        <v>36470</v>
      </c>
      <c r="J51" s="36">
        <v>14570</v>
      </c>
      <c r="K51" s="36">
        <v>21900</v>
      </c>
      <c r="L51" s="41"/>
    </row>
    <row r="52" spans="1:12" s="32" customFormat="1" ht="18" customHeight="1">
      <c r="A52" s="40"/>
      <c r="B52" s="38" t="s">
        <v>486</v>
      </c>
      <c r="C52" s="33"/>
      <c r="D52" s="802">
        <v>2022</v>
      </c>
      <c r="E52" s="36">
        <f t="shared" ref="E52:E53" si="18">SUM(F52:G52)</f>
        <v>2034</v>
      </c>
      <c r="F52" s="1523">
        <v>921</v>
      </c>
      <c r="G52" s="1523">
        <v>1113</v>
      </c>
      <c r="H52" s="36"/>
      <c r="I52" s="36">
        <f t="shared" ref="I52:I53" si="19">SUM(J52:K52)</f>
        <v>40533</v>
      </c>
      <c r="J52" s="36">
        <v>15870</v>
      </c>
      <c r="K52" s="36">
        <v>24663</v>
      </c>
      <c r="L52" s="41"/>
    </row>
    <row r="53" spans="1:12" s="32" customFormat="1" ht="18" customHeight="1">
      <c r="A53" s="40"/>
      <c r="B53" s="38"/>
      <c r="C53" s="33"/>
      <c r="D53" s="802">
        <v>2023</v>
      </c>
      <c r="E53" s="36">
        <f t="shared" si="18"/>
        <v>2181</v>
      </c>
      <c r="F53" s="1523">
        <v>998</v>
      </c>
      <c r="G53" s="1523">
        <v>1183</v>
      </c>
      <c r="H53" s="36"/>
      <c r="I53" s="36">
        <f t="shared" si="19"/>
        <v>38083</v>
      </c>
      <c r="J53" s="36">
        <v>14907</v>
      </c>
      <c r="K53" s="36">
        <v>23176</v>
      </c>
      <c r="L53" s="41"/>
    </row>
    <row r="54" spans="1:12" s="32" customFormat="1" ht="8.1" customHeight="1">
      <c r="A54" s="40"/>
      <c r="B54" s="38"/>
      <c r="C54" s="33"/>
      <c r="D54" s="802"/>
      <c r="E54" s="36"/>
      <c r="F54" s="1523"/>
      <c r="G54" s="1523"/>
      <c r="H54" s="36"/>
      <c r="I54" s="36"/>
      <c r="J54" s="36"/>
      <c r="K54" s="36"/>
      <c r="L54" s="41"/>
    </row>
    <row r="55" spans="1:12" s="32" customFormat="1" ht="18" customHeight="1">
      <c r="A55" s="40"/>
      <c r="B55" s="42" t="s">
        <v>489</v>
      </c>
      <c r="C55" s="43"/>
      <c r="D55" s="802">
        <v>2021</v>
      </c>
      <c r="E55" s="36">
        <f>SUM(F55:G55)</f>
        <v>601</v>
      </c>
      <c r="F55" s="1523">
        <v>207</v>
      </c>
      <c r="G55" s="1523">
        <v>394</v>
      </c>
      <c r="H55" s="36"/>
      <c r="I55" s="36">
        <f>SUM(J55:K55)</f>
        <v>5618</v>
      </c>
      <c r="J55" s="36">
        <v>1680</v>
      </c>
      <c r="K55" s="36">
        <v>3938</v>
      </c>
      <c r="L55" s="33"/>
    </row>
    <row r="56" spans="1:12" s="32" customFormat="1" ht="18" customHeight="1">
      <c r="A56" s="40"/>
      <c r="B56" s="44" t="s">
        <v>490</v>
      </c>
      <c r="C56" s="43"/>
      <c r="D56" s="802">
        <v>2022</v>
      </c>
      <c r="E56" s="36">
        <f t="shared" ref="E56:E57" si="20">SUM(F56:G56)</f>
        <v>586</v>
      </c>
      <c r="F56" s="1523">
        <v>200</v>
      </c>
      <c r="G56" s="1523">
        <v>386</v>
      </c>
      <c r="H56" s="36"/>
      <c r="I56" s="36">
        <f t="shared" ref="I56:I57" si="21">SUM(J56:K56)</f>
        <v>5606</v>
      </c>
      <c r="J56" s="36">
        <v>1645</v>
      </c>
      <c r="K56" s="36">
        <v>3961</v>
      </c>
      <c r="L56" s="33"/>
    </row>
    <row r="57" spans="1:12" s="32" customFormat="1" ht="18" customHeight="1">
      <c r="A57" s="40"/>
      <c r="B57" s="38"/>
      <c r="C57" s="33"/>
      <c r="D57" s="802">
        <v>2023</v>
      </c>
      <c r="E57" s="36">
        <f t="shared" si="20"/>
        <v>592</v>
      </c>
      <c r="F57" s="1523">
        <v>201</v>
      </c>
      <c r="G57" s="1523">
        <v>391</v>
      </c>
      <c r="H57" s="36"/>
      <c r="I57" s="36">
        <f t="shared" si="21"/>
        <v>5853</v>
      </c>
      <c r="J57" s="36">
        <v>1712</v>
      </c>
      <c r="K57" s="36">
        <v>4141</v>
      </c>
      <c r="L57" s="41"/>
    </row>
    <row r="58" spans="1:12" s="32" customFormat="1" ht="8.1" customHeight="1">
      <c r="A58" s="40"/>
      <c r="B58" s="38"/>
      <c r="C58" s="33"/>
      <c r="D58" s="802"/>
      <c r="E58" s="36"/>
      <c r="F58" s="1523"/>
      <c r="G58" s="1523"/>
      <c r="H58" s="36"/>
      <c r="I58" s="36"/>
      <c r="J58" s="36"/>
      <c r="K58" s="36"/>
      <c r="L58" s="41"/>
    </row>
    <row r="59" spans="1:12" s="32" customFormat="1" ht="18" customHeight="1">
      <c r="A59" s="40"/>
      <c r="B59" s="42" t="s">
        <v>493</v>
      </c>
      <c r="C59" s="43"/>
      <c r="D59" s="802">
        <v>2021</v>
      </c>
      <c r="E59" s="36">
        <f>SUM(F59:G59)</f>
        <v>317</v>
      </c>
      <c r="F59" s="1523">
        <v>137</v>
      </c>
      <c r="G59" s="1523">
        <v>180</v>
      </c>
      <c r="H59" s="36"/>
      <c r="I59" s="36">
        <f>SUM(J59:K59)</f>
        <v>6600</v>
      </c>
      <c r="J59" s="36">
        <v>3350</v>
      </c>
      <c r="K59" s="36">
        <v>3250</v>
      </c>
      <c r="L59" s="33"/>
    </row>
    <row r="60" spans="1:12" s="32" customFormat="1" ht="18" customHeight="1">
      <c r="A60" s="40"/>
      <c r="B60" s="44" t="s">
        <v>494</v>
      </c>
      <c r="C60" s="43"/>
      <c r="D60" s="802">
        <v>2022</v>
      </c>
      <c r="E60" s="36">
        <f t="shared" ref="E60:E61" si="22">SUM(F60:G60)</f>
        <v>303</v>
      </c>
      <c r="F60" s="1523">
        <v>126</v>
      </c>
      <c r="G60" s="1523">
        <v>177</v>
      </c>
      <c r="H60" s="36"/>
      <c r="I60" s="36">
        <f t="shared" ref="I60:I61" si="23">SUM(J60:K60)</f>
        <v>4575</v>
      </c>
      <c r="J60" s="36">
        <v>2525</v>
      </c>
      <c r="K60" s="36">
        <v>2050</v>
      </c>
      <c r="L60" s="33"/>
    </row>
    <row r="61" spans="1:12" s="32" customFormat="1" ht="18" customHeight="1">
      <c r="A61" s="40"/>
      <c r="B61" s="38"/>
      <c r="C61" s="33"/>
      <c r="D61" s="802">
        <v>2023</v>
      </c>
      <c r="E61" s="36">
        <f t="shared" si="22"/>
        <v>311</v>
      </c>
      <c r="F61" s="1523">
        <v>129</v>
      </c>
      <c r="G61" s="1523">
        <v>182</v>
      </c>
      <c r="H61" s="36"/>
      <c r="I61" s="36">
        <f t="shared" si="23"/>
        <v>4528</v>
      </c>
      <c r="J61" s="36">
        <v>2487</v>
      </c>
      <c r="K61" s="36">
        <v>2041</v>
      </c>
      <c r="L61" s="41"/>
    </row>
    <row r="62" spans="1:12" s="32" customFormat="1" ht="8.1" customHeight="1">
      <c r="A62" s="40"/>
      <c r="B62" s="38"/>
      <c r="C62" s="33"/>
      <c r="D62" s="802"/>
      <c r="E62" s="36"/>
      <c r="F62" s="1523"/>
      <c r="G62" s="1523"/>
      <c r="H62" s="36"/>
      <c r="I62" s="36"/>
      <c r="J62" s="36"/>
      <c r="K62" s="36"/>
      <c r="L62" s="41"/>
    </row>
    <row r="63" spans="1:12" s="32" customFormat="1" ht="18" customHeight="1">
      <c r="A63" s="40"/>
      <c r="B63" s="35" t="s">
        <v>495</v>
      </c>
      <c r="C63" s="33"/>
      <c r="D63" s="802">
        <v>2021</v>
      </c>
      <c r="E63" s="1523">
        <f>SUM(F63:G63)</f>
        <v>16</v>
      </c>
      <c r="F63" s="1523">
        <v>5</v>
      </c>
      <c r="G63" s="1523">
        <v>11</v>
      </c>
      <c r="H63" s="1523"/>
      <c r="I63" s="1523">
        <f>SUM(J63:K63)</f>
        <v>1290</v>
      </c>
      <c r="J63" s="1523">
        <v>636</v>
      </c>
      <c r="K63" s="1523">
        <v>654</v>
      </c>
      <c r="L63" s="41"/>
    </row>
    <row r="64" spans="1:12" s="32" customFormat="1" ht="18" customHeight="1">
      <c r="A64" s="40"/>
      <c r="B64" s="38" t="s">
        <v>496</v>
      </c>
      <c r="C64" s="33"/>
      <c r="D64" s="802">
        <v>2022</v>
      </c>
      <c r="E64" s="1523">
        <f t="shared" ref="E64:E65" si="24">SUM(F64:G64)</f>
        <v>14</v>
      </c>
      <c r="F64" s="1523">
        <v>4</v>
      </c>
      <c r="G64" s="1523">
        <v>10</v>
      </c>
      <c r="H64" s="1523"/>
      <c r="I64" s="1523">
        <f t="shared" ref="I64:I65" si="25">SUM(J64:K64)</f>
        <v>1225</v>
      </c>
      <c r="J64" s="1523">
        <v>581</v>
      </c>
      <c r="K64" s="1523">
        <v>644</v>
      </c>
      <c r="L64" s="41"/>
    </row>
    <row r="65" spans="1:12" s="32" customFormat="1" ht="18" customHeight="1">
      <c r="A65" s="40"/>
      <c r="B65" s="38"/>
      <c r="C65" s="33"/>
      <c r="D65" s="802">
        <v>2023</v>
      </c>
      <c r="E65" s="1523">
        <f t="shared" si="24"/>
        <v>14</v>
      </c>
      <c r="F65" s="1523">
        <v>4</v>
      </c>
      <c r="G65" s="1523">
        <v>10</v>
      </c>
      <c r="H65" s="1523"/>
      <c r="I65" s="1523">
        <f t="shared" si="25"/>
        <v>1188</v>
      </c>
      <c r="J65" s="1523">
        <v>540</v>
      </c>
      <c r="K65" s="1523">
        <v>648</v>
      </c>
      <c r="L65" s="41"/>
    </row>
    <row r="66" spans="1:12" s="40" customFormat="1" ht="18" customHeight="1" thickBot="1">
      <c r="A66" s="907"/>
      <c r="B66" s="908"/>
      <c r="C66" s="908"/>
      <c r="D66" s="909"/>
      <c r="E66" s="910"/>
      <c r="F66" s="908"/>
      <c r="G66" s="908"/>
      <c r="H66" s="908"/>
      <c r="I66" s="911"/>
      <c r="J66" s="908"/>
      <c r="K66" s="908"/>
      <c r="L66" s="909"/>
    </row>
    <row r="67" spans="1:12" s="912" customFormat="1" ht="16.5" customHeight="1">
      <c r="E67" s="913"/>
      <c r="F67" s="914"/>
      <c r="G67" s="914"/>
      <c r="H67" s="826"/>
      <c r="I67" s="826"/>
      <c r="J67" s="826"/>
      <c r="K67" s="914"/>
      <c r="L67" s="418" t="s">
        <v>905</v>
      </c>
    </row>
    <row r="68" spans="1:12" s="912" customFormat="1" ht="15" customHeight="1">
      <c r="B68" s="915"/>
      <c r="C68" s="826"/>
      <c r="D68" s="826"/>
      <c r="E68" s="916"/>
      <c r="F68" s="826"/>
      <c r="G68" s="914"/>
      <c r="H68" s="826"/>
      <c r="I68" s="826"/>
      <c r="J68" s="826"/>
      <c r="K68" s="914"/>
      <c r="L68" s="419" t="s">
        <v>883</v>
      </c>
    </row>
  </sheetData>
  <mergeCells count="4">
    <mergeCell ref="E6:G6"/>
    <mergeCell ref="I6:K6"/>
    <mergeCell ref="E7:G7"/>
    <mergeCell ref="I7:K7"/>
  </mergeCells>
  <printOptions horizontalCentered="1"/>
  <pageMargins left="0.55118110236220474" right="0.55118110236220474" top="0.55118110236220474" bottom="0.55118110236220474" header="0.39370078740157483" footer="0.39370078740157483"/>
  <pageSetup paperSize="9" scale="7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70">
    <tabColor rgb="FF92D050"/>
  </sheetPr>
  <dimension ref="A1:L31"/>
  <sheetViews>
    <sheetView view="pageBreakPreview" zoomScale="90" zoomScaleNormal="100" zoomScaleSheetLayoutView="90" workbookViewId="0">
      <selection activeCell="D26" sqref="D26:D28"/>
    </sheetView>
  </sheetViews>
  <sheetFormatPr defaultColWidth="12.5703125" defaultRowHeight="17.25"/>
  <cols>
    <col min="1" max="1" width="1.28515625" style="647" customWidth="1"/>
    <col min="2" max="2" width="12.28515625" style="647" customWidth="1"/>
    <col min="3" max="3" width="34.7109375" style="647" customWidth="1"/>
    <col min="4" max="4" width="10.28515625" style="647" customWidth="1"/>
    <col min="5" max="5" width="7.7109375" style="647" customWidth="1"/>
    <col min="6" max="6" width="9.85546875" style="647" customWidth="1"/>
    <col min="7" max="7" width="14" style="647" customWidth="1"/>
    <col min="8" max="8" width="1.140625" style="647" customWidth="1"/>
    <col min="9" max="9" width="7.7109375" style="647" customWidth="1"/>
    <col min="10" max="10" width="9.85546875" style="647" customWidth="1"/>
    <col min="11" max="11" width="14" style="647" customWidth="1"/>
    <col min="12" max="12" width="1.140625" style="647" customWidth="1"/>
    <col min="13" max="16384" width="12.5703125" style="647"/>
  </cols>
  <sheetData>
    <row r="1" spans="1:12">
      <c r="A1" s="32"/>
      <c r="B1" s="32"/>
      <c r="C1" s="32"/>
      <c r="D1" s="876"/>
      <c r="E1" s="53"/>
      <c r="F1" s="32"/>
      <c r="G1" s="32"/>
      <c r="H1" s="32"/>
      <c r="I1" s="53"/>
      <c r="J1" s="851"/>
      <c r="K1" s="877"/>
      <c r="L1" s="32"/>
    </row>
    <row r="2" spans="1:12" ht="16.5" customHeight="1">
      <c r="A2" s="878"/>
      <c r="B2" s="878" t="s">
        <v>737</v>
      </c>
      <c r="C2" s="844" t="s">
        <v>1288</v>
      </c>
      <c r="D2" s="879"/>
      <c r="E2" s="53"/>
      <c r="F2" s="32"/>
      <c r="G2" s="32"/>
      <c r="H2" s="32"/>
      <c r="I2" s="53"/>
      <c r="J2" s="32"/>
      <c r="K2" s="32"/>
      <c r="L2" s="32"/>
    </row>
    <row r="3" spans="1:12" ht="16.5" customHeight="1">
      <c r="A3" s="877"/>
      <c r="B3" s="877" t="s">
        <v>739</v>
      </c>
      <c r="C3" s="851" t="s">
        <v>1289</v>
      </c>
      <c r="D3" s="880"/>
      <c r="E3" s="53"/>
      <c r="F3" s="32"/>
      <c r="G3" s="32"/>
      <c r="H3" s="32"/>
      <c r="I3" s="53"/>
      <c r="J3" s="32"/>
      <c r="K3" s="32"/>
      <c r="L3" s="32"/>
    </row>
    <row r="4" spans="1:12" ht="10.15" customHeight="1" thickBot="1">
      <c r="A4" s="32"/>
      <c r="B4" s="32"/>
      <c r="C4" s="32"/>
      <c r="D4" s="876"/>
      <c r="E4" s="53"/>
      <c r="F4" s="32"/>
      <c r="G4" s="32"/>
      <c r="H4" s="32"/>
      <c r="I4" s="53"/>
      <c r="J4" s="32"/>
      <c r="K4" s="32"/>
      <c r="L4" s="32"/>
    </row>
    <row r="5" spans="1:12" ht="8.1" customHeight="1" thickTop="1">
      <c r="A5" s="881"/>
      <c r="B5" s="881"/>
      <c r="C5" s="881"/>
      <c r="D5" s="882"/>
      <c r="E5" s="883"/>
      <c r="F5" s="881"/>
      <c r="G5" s="881"/>
      <c r="H5" s="881"/>
      <c r="I5" s="884"/>
      <c r="J5" s="881"/>
      <c r="K5" s="881"/>
      <c r="L5" s="881"/>
    </row>
    <row r="6" spans="1:12">
      <c r="A6" s="885"/>
      <c r="B6" s="886" t="s">
        <v>970</v>
      </c>
      <c r="C6" s="33"/>
      <c r="D6" s="887" t="s">
        <v>3</v>
      </c>
      <c r="E6" s="1921" t="s">
        <v>420</v>
      </c>
      <c r="F6" s="1921"/>
      <c r="G6" s="1921"/>
      <c r="H6" s="45"/>
      <c r="I6" s="1921" t="s">
        <v>421</v>
      </c>
      <c r="J6" s="1921"/>
      <c r="K6" s="1921"/>
      <c r="L6" s="888"/>
    </row>
    <row r="7" spans="1:12" s="702" customFormat="1">
      <c r="A7" s="889"/>
      <c r="B7" s="890" t="s">
        <v>971</v>
      </c>
      <c r="C7" s="891"/>
      <c r="D7" s="892" t="s">
        <v>8</v>
      </c>
      <c r="E7" s="1924" t="s">
        <v>424</v>
      </c>
      <c r="F7" s="1924"/>
      <c r="G7" s="1924"/>
      <c r="H7" s="821"/>
      <c r="I7" s="1924" t="s">
        <v>377</v>
      </c>
      <c r="J7" s="1924"/>
      <c r="K7" s="1924"/>
      <c r="L7" s="893"/>
    </row>
    <row r="8" spans="1:12">
      <c r="A8" s="40"/>
      <c r="B8" s="33"/>
      <c r="C8" s="33"/>
      <c r="D8" s="894"/>
      <c r="E8" s="895" t="s">
        <v>4</v>
      </c>
      <c r="F8" s="895" t="s">
        <v>37</v>
      </c>
      <c r="G8" s="895" t="s">
        <v>38</v>
      </c>
      <c r="H8" s="896"/>
      <c r="I8" s="895" t="s">
        <v>4</v>
      </c>
      <c r="J8" s="895" t="s">
        <v>37</v>
      </c>
      <c r="K8" s="895" t="s">
        <v>38</v>
      </c>
      <c r="L8" s="897"/>
    </row>
    <row r="9" spans="1:12">
      <c r="A9" s="40"/>
      <c r="B9" s="33"/>
      <c r="C9" s="33"/>
      <c r="D9" s="894"/>
      <c r="E9" s="898" t="s">
        <v>9</v>
      </c>
      <c r="F9" s="898" t="s">
        <v>39</v>
      </c>
      <c r="G9" s="898" t="s">
        <v>40</v>
      </c>
      <c r="H9" s="898"/>
      <c r="I9" s="898" t="s">
        <v>9</v>
      </c>
      <c r="J9" s="898" t="s">
        <v>39</v>
      </c>
      <c r="K9" s="898" t="s">
        <v>40</v>
      </c>
      <c r="L9" s="899"/>
    </row>
    <row r="10" spans="1:12" ht="8.1" customHeight="1">
      <c r="A10" s="900"/>
      <c r="B10" s="900"/>
      <c r="C10" s="900"/>
      <c r="D10" s="901"/>
      <c r="E10" s="902"/>
      <c r="F10" s="903"/>
      <c r="G10" s="903"/>
      <c r="H10" s="903"/>
      <c r="I10" s="902"/>
      <c r="J10" s="903"/>
      <c r="K10" s="903"/>
      <c r="L10" s="903"/>
    </row>
    <row r="11" spans="1:12" s="738" customFormat="1" ht="8.1" customHeight="1">
      <c r="A11" s="40"/>
      <c r="B11" s="40"/>
      <c r="C11" s="40"/>
      <c r="D11" s="904"/>
      <c r="E11" s="905"/>
      <c r="F11" s="899"/>
      <c r="G11" s="899"/>
      <c r="H11" s="899"/>
      <c r="I11" s="905"/>
      <c r="J11" s="899"/>
      <c r="K11" s="899"/>
      <c r="L11" s="899"/>
    </row>
    <row r="12" spans="1:12" s="32" customFormat="1" ht="8.1" customHeight="1">
      <c r="A12" s="40"/>
      <c r="B12" s="38"/>
      <c r="C12" s="33"/>
      <c r="D12" s="802"/>
      <c r="E12" s="36"/>
      <c r="F12" s="36"/>
      <c r="G12" s="36"/>
      <c r="H12" s="36"/>
      <c r="I12" s="36"/>
      <c r="J12" s="36"/>
      <c r="K12" s="36"/>
      <c r="L12" s="41"/>
    </row>
    <row r="13" spans="1:12" s="32" customFormat="1" ht="18" customHeight="1">
      <c r="A13" s="40"/>
      <c r="B13" s="42" t="s">
        <v>497</v>
      </c>
      <c r="C13" s="43"/>
      <c r="D13" s="802">
        <v>2021</v>
      </c>
      <c r="E13" s="36">
        <f>SUM(F13:G13)</f>
        <v>6</v>
      </c>
      <c r="F13" s="36">
        <v>6</v>
      </c>
      <c r="G13" s="939" t="s">
        <v>31</v>
      </c>
      <c r="H13" s="36"/>
      <c r="I13" s="36">
        <f>SUM(J13:K13)</f>
        <v>103</v>
      </c>
      <c r="J13" s="36">
        <v>67</v>
      </c>
      <c r="K13" s="36">
        <v>36</v>
      </c>
      <c r="L13" s="33"/>
    </row>
    <row r="14" spans="1:12" s="32" customFormat="1" ht="18" customHeight="1">
      <c r="A14" s="40"/>
      <c r="B14" s="44" t="s">
        <v>498</v>
      </c>
      <c r="C14" s="43"/>
      <c r="D14" s="802">
        <v>2022</v>
      </c>
      <c r="E14" s="36">
        <f t="shared" ref="E14:E15" si="0">SUM(F14:G14)</f>
        <v>8</v>
      </c>
      <c r="F14" s="36">
        <v>8</v>
      </c>
      <c r="G14" s="939" t="s">
        <v>31</v>
      </c>
      <c r="H14" s="36"/>
      <c r="I14" s="36">
        <f t="shared" ref="I14:I15" si="1">SUM(J14:K14)</f>
        <v>120</v>
      </c>
      <c r="J14" s="36">
        <v>80</v>
      </c>
      <c r="K14" s="36">
        <v>40</v>
      </c>
      <c r="L14" s="33"/>
    </row>
    <row r="15" spans="1:12" s="32" customFormat="1" ht="18" customHeight="1">
      <c r="A15" s="40"/>
      <c r="B15" s="38"/>
      <c r="C15" s="33"/>
      <c r="D15" s="802">
        <v>2023</v>
      </c>
      <c r="E15" s="36">
        <f t="shared" si="0"/>
        <v>9</v>
      </c>
      <c r="F15" s="36">
        <v>9</v>
      </c>
      <c r="G15" s="939" t="s">
        <v>31</v>
      </c>
      <c r="H15" s="36"/>
      <c r="I15" s="36">
        <f t="shared" si="1"/>
        <v>132</v>
      </c>
      <c r="J15" s="36">
        <v>85</v>
      </c>
      <c r="K15" s="36">
        <v>47</v>
      </c>
      <c r="L15" s="41"/>
    </row>
    <row r="16" spans="1:12" s="32" customFormat="1" ht="8.1" customHeight="1">
      <c r="A16" s="40"/>
      <c r="B16" s="38"/>
      <c r="C16" s="33"/>
      <c r="E16" s="36"/>
      <c r="F16" s="36"/>
      <c r="G16" s="36"/>
      <c r="H16" s="36"/>
      <c r="I16" s="36"/>
      <c r="J16" s="36"/>
      <c r="K16" s="36"/>
      <c r="L16" s="41"/>
    </row>
    <row r="17" spans="1:12" s="32" customFormat="1" ht="18" customHeight="1">
      <c r="A17" s="40"/>
      <c r="B17" s="42" t="s">
        <v>511</v>
      </c>
      <c r="C17" s="43"/>
      <c r="D17" s="802">
        <v>2021</v>
      </c>
      <c r="E17" s="36">
        <f>SUM(F17:G17)</f>
        <v>181</v>
      </c>
      <c r="F17" s="36">
        <v>55</v>
      </c>
      <c r="G17" s="36">
        <v>126</v>
      </c>
      <c r="H17" s="36"/>
      <c r="I17" s="36">
        <f>SUM(J17:K17)</f>
        <v>712</v>
      </c>
      <c r="J17" s="36">
        <v>206</v>
      </c>
      <c r="K17" s="36">
        <v>506</v>
      </c>
      <c r="L17" s="33"/>
    </row>
    <row r="18" spans="1:12" s="32" customFormat="1" ht="18" customHeight="1">
      <c r="A18" s="40"/>
      <c r="B18" s="44" t="s">
        <v>512</v>
      </c>
      <c r="C18" s="43"/>
      <c r="D18" s="802">
        <v>2022</v>
      </c>
      <c r="E18" s="36">
        <f t="shared" ref="E18:E19" si="2">SUM(F18:G18)</f>
        <v>178</v>
      </c>
      <c r="F18" s="36">
        <v>55</v>
      </c>
      <c r="G18" s="36">
        <v>123</v>
      </c>
      <c r="H18" s="36"/>
      <c r="I18" s="36">
        <f t="shared" ref="I18:I19" si="3">SUM(J18:K18)</f>
        <v>663</v>
      </c>
      <c r="J18" s="36">
        <v>202</v>
      </c>
      <c r="K18" s="36">
        <v>461</v>
      </c>
      <c r="L18" s="33"/>
    </row>
    <row r="19" spans="1:12" s="32" customFormat="1" ht="18" customHeight="1">
      <c r="A19" s="40"/>
      <c r="B19" s="38"/>
      <c r="C19" s="33"/>
      <c r="D19" s="802">
        <v>2023</v>
      </c>
      <c r="E19" s="36">
        <f t="shared" si="2"/>
        <v>171</v>
      </c>
      <c r="F19" s="36">
        <v>51</v>
      </c>
      <c r="G19" s="36">
        <v>120</v>
      </c>
      <c r="H19" s="36"/>
      <c r="I19" s="36">
        <f t="shared" si="3"/>
        <v>248</v>
      </c>
      <c r="J19" s="36">
        <v>62</v>
      </c>
      <c r="K19" s="36">
        <v>186</v>
      </c>
      <c r="L19" s="41"/>
    </row>
    <row r="20" spans="1:12" s="32" customFormat="1" ht="8.1" customHeight="1">
      <c r="A20" s="40"/>
      <c r="B20" s="38"/>
      <c r="C20" s="33"/>
      <c r="D20" s="802"/>
      <c r="E20" s="36"/>
      <c r="F20" s="36"/>
      <c r="G20" s="36"/>
      <c r="H20" s="36"/>
      <c r="I20" s="36"/>
      <c r="J20" s="36"/>
      <c r="K20" s="36"/>
      <c r="L20" s="41"/>
    </row>
    <row r="21" spans="1:12" s="32" customFormat="1" ht="18" customHeight="1">
      <c r="A21" s="40"/>
      <c r="B21" s="35" t="s">
        <v>1098</v>
      </c>
      <c r="C21" s="33"/>
      <c r="D21" s="802">
        <v>2021</v>
      </c>
      <c r="E21" s="36">
        <f>SUM(F21:G21)</f>
        <v>401</v>
      </c>
      <c r="F21" s="36">
        <v>191</v>
      </c>
      <c r="G21" s="36">
        <v>210</v>
      </c>
      <c r="H21" s="36"/>
      <c r="I21" s="36">
        <f>SUM(J21:K21)</f>
        <v>4979</v>
      </c>
      <c r="J21" s="36">
        <v>3350</v>
      </c>
      <c r="K21" s="36">
        <v>1629</v>
      </c>
      <c r="L21" s="41"/>
    </row>
    <row r="22" spans="1:12" s="32" customFormat="1" ht="18" customHeight="1">
      <c r="A22" s="40"/>
      <c r="B22" s="44" t="s">
        <v>1099</v>
      </c>
      <c r="C22" s="33"/>
      <c r="D22" s="802">
        <v>2022</v>
      </c>
      <c r="E22" s="36">
        <f t="shared" ref="E22:E23" si="4">SUM(F22:G22)</f>
        <v>391</v>
      </c>
      <c r="F22" s="36">
        <v>185</v>
      </c>
      <c r="G22" s="36">
        <v>206</v>
      </c>
      <c r="H22" s="36"/>
      <c r="I22" s="36">
        <f t="shared" ref="I22:I23" si="5">SUM(J22:K22)</f>
        <v>4865</v>
      </c>
      <c r="J22" s="36">
        <v>3261</v>
      </c>
      <c r="K22" s="36">
        <v>1604</v>
      </c>
      <c r="L22" s="41"/>
    </row>
    <row r="23" spans="1:12" s="32" customFormat="1" ht="18" customHeight="1">
      <c r="A23" s="40"/>
      <c r="B23" s="38"/>
      <c r="C23" s="33"/>
      <c r="D23" s="802">
        <v>2023</v>
      </c>
      <c r="E23" s="36">
        <f t="shared" si="4"/>
        <v>392</v>
      </c>
      <c r="F23" s="36">
        <v>183</v>
      </c>
      <c r="G23" s="36">
        <v>209</v>
      </c>
      <c r="H23" s="36"/>
      <c r="I23" s="36">
        <f t="shared" si="5"/>
        <v>4319</v>
      </c>
      <c r="J23" s="36">
        <v>2813</v>
      </c>
      <c r="K23" s="36">
        <v>1506</v>
      </c>
      <c r="L23" s="41"/>
    </row>
    <row r="24" spans="1:12" s="32" customFormat="1" ht="8.1" customHeight="1">
      <c r="A24" s="40"/>
      <c r="B24" s="38"/>
      <c r="C24" s="33"/>
      <c r="D24" s="802"/>
      <c r="E24" s="36"/>
      <c r="F24" s="939"/>
      <c r="G24" s="939"/>
      <c r="H24" s="36"/>
      <c r="I24" s="36"/>
      <c r="J24" s="36"/>
      <c r="K24" s="36"/>
      <c r="L24" s="41"/>
    </row>
    <row r="25" spans="1:12" s="32" customFormat="1" ht="18" customHeight="1">
      <c r="A25" s="40"/>
      <c r="B25" s="10" t="s">
        <v>29</v>
      </c>
      <c r="C25" s="33"/>
      <c r="D25" s="802"/>
      <c r="E25" s="36"/>
      <c r="F25" s="36"/>
      <c r="G25" s="36"/>
      <c r="H25" s="36"/>
      <c r="I25" s="36"/>
      <c r="J25" s="36"/>
      <c r="K25" s="36"/>
      <c r="L25" s="33"/>
    </row>
    <row r="26" spans="1:12" s="32" customFormat="1" ht="18" customHeight="1">
      <c r="A26" s="40"/>
      <c r="B26" s="35" t="s">
        <v>501</v>
      </c>
      <c r="C26" s="33"/>
      <c r="D26" s="802">
        <v>2021</v>
      </c>
      <c r="E26" s="36">
        <f>SUM(F26:G26)</f>
        <v>102</v>
      </c>
      <c r="F26" s="36">
        <v>43</v>
      </c>
      <c r="G26" s="36">
        <v>59</v>
      </c>
      <c r="H26" s="36"/>
      <c r="I26" s="36">
        <f>SUM(J26:K26)</f>
        <v>1613</v>
      </c>
      <c r="J26" s="36">
        <v>574</v>
      </c>
      <c r="K26" s="36">
        <v>1039</v>
      </c>
      <c r="L26" s="41"/>
    </row>
    <row r="27" spans="1:12" s="32" customFormat="1" ht="18" customHeight="1">
      <c r="A27" s="40"/>
      <c r="B27" s="38" t="s">
        <v>502</v>
      </c>
      <c r="C27" s="33"/>
      <c r="D27" s="802">
        <v>2022</v>
      </c>
      <c r="E27" s="36">
        <f t="shared" ref="E27:E28" si="6">SUM(F27:G27)</f>
        <v>93</v>
      </c>
      <c r="F27" s="36">
        <v>37</v>
      </c>
      <c r="G27" s="36">
        <v>56</v>
      </c>
      <c r="H27" s="36"/>
      <c r="I27" s="36">
        <f t="shared" ref="I27:I28" si="7">SUM(J27:K27)</f>
        <v>1729</v>
      </c>
      <c r="J27" s="36">
        <v>577</v>
      </c>
      <c r="K27" s="36">
        <v>1152</v>
      </c>
      <c r="L27" s="41"/>
    </row>
    <row r="28" spans="1:12" s="32" customFormat="1" ht="18" customHeight="1">
      <c r="A28" s="40"/>
      <c r="B28" s="38"/>
      <c r="C28" s="33"/>
      <c r="D28" s="802">
        <v>2023</v>
      </c>
      <c r="E28" s="36">
        <f t="shared" si="6"/>
        <v>90</v>
      </c>
      <c r="F28" s="36">
        <v>36</v>
      </c>
      <c r="G28" s="36">
        <v>54</v>
      </c>
      <c r="H28" s="36"/>
      <c r="I28" s="36">
        <f t="shared" si="7"/>
        <v>1865</v>
      </c>
      <c r="J28" s="36">
        <v>610</v>
      </c>
      <c r="K28" s="36">
        <v>1255</v>
      </c>
      <c r="L28" s="41"/>
    </row>
    <row r="29" spans="1:12" s="40" customFormat="1" ht="18" customHeight="1" thickBot="1">
      <c r="A29" s="907"/>
      <c r="B29" s="908"/>
      <c r="C29" s="908"/>
      <c r="D29" s="909"/>
      <c r="E29" s="910"/>
      <c r="F29" s="908"/>
      <c r="G29" s="908"/>
      <c r="H29" s="908"/>
      <c r="I29" s="911"/>
      <c r="J29" s="908"/>
      <c r="K29" s="908"/>
      <c r="L29" s="909"/>
    </row>
    <row r="30" spans="1:12" s="912" customFormat="1" ht="16.5" customHeight="1">
      <c r="E30" s="913"/>
      <c r="F30" s="914"/>
      <c r="G30" s="914"/>
      <c r="H30" s="826"/>
      <c r="I30" s="826"/>
      <c r="J30" s="826"/>
      <c r="K30" s="914"/>
      <c r="L30" s="418" t="s">
        <v>905</v>
      </c>
    </row>
    <row r="31" spans="1:12" s="912" customFormat="1" ht="15" customHeight="1">
      <c r="B31" s="915"/>
      <c r="C31" s="826"/>
      <c r="D31" s="826"/>
      <c r="E31" s="916"/>
      <c r="F31" s="826"/>
      <c r="G31" s="914"/>
      <c r="H31" s="826"/>
      <c r="I31" s="826"/>
      <c r="J31" s="826"/>
      <c r="K31" s="914"/>
      <c r="L31" s="419" t="s">
        <v>883</v>
      </c>
    </row>
  </sheetData>
  <mergeCells count="4">
    <mergeCell ref="E6:G6"/>
    <mergeCell ref="I6:K6"/>
    <mergeCell ref="E7:G7"/>
    <mergeCell ref="I7:K7"/>
  </mergeCells>
  <printOptions horizontalCentered="1"/>
  <pageMargins left="0.55118110236220474" right="0.55118110236220474" top="0.55118110236220474" bottom="0.55118110236220474" header="0.39370078740157483" footer="0.39370078740157483"/>
  <pageSetup paperSize="9" scale="7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2">
    <tabColor rgb="FF92D050"/>
  </sheetPr>
  <dimension ref="A1:O82"/>
  <sheetViews>
    <sheetView view="pageBreakPreview" zoomScale="80" zoomScaleNormal="100" zoomScaleSheetLayoutView="80" workbookViewId="0">
      <selection activeCell="I14" activeCellId="1" sqref="E14 I14"/>
    </sheetView>
  </sheetViews>
  <sheetFormatPr defaultColWidth="12.5703125" defaultRowHeight="17.25"/>
  <cols>
    <col min="1" max="1" width="1.28515625" style="647" customWidth="1"/>
    <col min="2" max="2" width="12.5703125" style="647" customWidth="1"/>
    <col min="3" max="3" width="34.140625" style="647" customWidth="1"/>
    <col min="4" max="4" width="10.28515625" style="695" customWidth="1"/>
    <col min="5" max="5" width="7" style="647" customWidth="1"/>
    <col min="6" max="6" width="11.28515625" style="647" customWidth="1"/>
    <col min="7" max="7" width="12.28515625" style="647" customWidth="1"/>
    <col min="8" max="8" width="1.140625" style="647" customWidth="1"/>
    <col min="9" max="9" width="7.7109375" style="647" customWidth="1"/>
    <col min="10" max="10" width="11.28515625" style="647" customWidth="1"/>
    <col min="11" max="11" width="12.28515625" style="647" customWidth="1"/>
    <col min="12" max="12" width="1.140625" style="647" customWidth="1"/>
    <col min="13" max="16384" width="12.5703125" style="647"/>
  </cols>
  <sheetData>
    <row r="1" spans="1:15">
      <c r="A1" s="32"/>
      <c r="B1" s="32"/>
      <c r="C1" s="32"/>
      <c r="D1" s="876"/>
      <c r="E1" s="53"/>
      <c r="F1" s="32"/>
      <c r="G1" s="32"/>
      <c r="H1" s="32"/>
      <c r="I1" s="53"/>
      <c r="J1" s="851"/>
      <c r="K1" s="877"/>
      <c r="L1" s="32"/>
    </row>
    <row r="2" spans="1:15" ht="16.5" customHeight="1">
      <c r="A2" s="878"/>
      <c r="B2" s="878" t="s">
        <v>782</v>
      </c>
      <c r="C2" s="844" t="s">
        <v>1294</v>
      </c>
      <c r="D2" s="879"/>
      <c r="E2" s="53"/>
      <c r="F2" s="32"/>
      <c r="G2" s="32"/>
      <c r="H2" s="32"/>
      <c r="I2" s="53"/>
      <c r="J2" s="32"/>
      <c r="K2" s="32"/>
      <c r="L2" s="32"/>
    </row>
    <row r="3" spans="1:15" ht="16.5" customHeight="1">
      <c r="A3" s="877"/>
      <c r="B3" s="877" t="s">
        <v>784</v>
      </c>
      <c r="C3" s="851" t="s">
        <v>1295</v>
      </c>
      <c r="D3" s="880"/>
      <c r="E3" s="53"/>
      <c r="F3" s="32"/>
      <c r="G3" s="32"/>
      <c r="H3" s="32"/>
      <c r="I3" s="53"/>
      <c r="J3" s="32"/>
      <c r="K3" s="32"/>
      <c r="L3" s="32"/>
    </row>
    <row r="4" spans="1:15" ht="10.15" customHeight="1" thickBot="1">
      <c r="A4" s="32"/>
      <c r="B4" s="32"/>
      <c r="C4" s="32"/>
      <c r="D4" s="876"/>
      <c r="E4" s="53"/>
      <c r="F4" s="32"/>
      <c r="G4" s="32"/>
      <c r="H4" s="32"/>
      <c r="I4" s="53"/>
      <c r="J4" s="32"/>
      <c r="K4" s="32"/>
      <c r="L4" s="32"/>
    </row>
    <row r="5" spans="1:15" ht="11.25" customHeight="1" thickTop="1">
      <c r="A5" s="881"/>
      <c r="B5" s="881"/>
      <c r="C5" s="881"/>
      <c r="D5" s="882"/>
      <c r="E5" s="883"/>
      <c r="F5" s="881"/>
      <c r="G5" s="881"/>
      <c r="H5" s="881"/>
      <c r="I5" s="884"/>
      <c r="J5" s="881"/>
      <c r="K5" s="881"/>
      <c r="L5" s="881"/>
    </row>
    <row r="6" spans="1:15">
      <c r="A6" s="885"/>
      <c r="B6" s="886" t="s">
        <v>525</v>
      </c>
      <c r="C6" s="33"/>
      <c r="D6" s="887" t="s">
        <v>3</v>
      </c>
      <c r="E6" s="1921" t="s">
        <v>420</v>
      </c>
      <c r="F6" s="1921"/>
      <c r="G6" s="1921"/>
      <c r="H6" s="45"/>
      <c r="I6" s="1921" t="s">
        <v>421</v>
      </c>
      <c r="J6" s="1921"/>
      <c r="K6" s="1921"/>
      <c r="L6" s="888"/>
    </row>
    <row r="7" spans="1:15" s="702" customFormat="1">
      <c r="A7" s="889"/>
      <c r="B7" s="890" t="s">
        <v>526</v>
      </c>
      <c r="C7" s="891"/>
      <c r="D7" s="892" t="s">
        <v>8</v>
      </c>
      <c r="E7" s="1924" t="s">
        <v>424</v>
      </c>
      <c r="F7" s="1924"/>
      <c r="G7" s="1924"/>
      <c r="H7" s="821"/>
      <c r="I7" s="1924" t="s">
        <v>377</v>
      </c>
      <c r="J7" s="1924"/>
      <c r="K7" s="1924"/>
      <c r="L7" s="893"/>
    </row>
    <row r="8" spans="1:15">
      <c r="A8" s="40"/>
      <c r="B8" s="33"/>
      <c r="C8" s="33"/>
      <c r="D8" s="894"/>
      <c r="E8" s="895" t="s">
        <v>4</v>
      </c>
      <c r="F8" s="895" t="s">
        <v>37</v>
      </c>
      <c r="G8" s="895" t="s">
        <v>38</v>
      </c>
      <c r="H8" s="896"/>
      <c r="I8" s="895" t="s">
        <v>4</v>
      </c>
      <c r="J8" s="895" t="s">
        <v>37</v>
      </c>
      <c r="K8" s="895" t="s">
        <v>38</v>
      </c>
      <c r="L8" s="897"/>
    </row>
    <row r="9" spans="1:15">
      <c r="A9" s="40"/>
      <c r="B9" s="33"/>
      <c r="C9" s="33"/>
      <c r="D9" s="894"/>
      <c r="E9" s="898" t="s">
        <v>9</v>
      </c>
      <c r="F9" s="898" t="s">
        <v>39</v>
      </c>
      <c r="G9" s="898" t="s">
        <v>40</v>
      </c>
      <c r="H9" s="898"/>
      <c r="I9" s="898" t="s">
        <v>9</v>
      </c>
      <c r="J9" s="898" t="s">
        <v>39</v>
      </c>
      <c r="K9" s="898" t="s">
        <v>40</v>
      </c>
      <c r="L9" s="899"/>
    </row>
    <row r="10" spans="1:15" ht="8.1" customHeight="1">
      <c r="A10" s="900"/>
      <c r="B10" s="900"/>
      <c r="C10" s="900"/>
      <c r="D10" s="901"/>
      <c r="E10" s="902"/>
      <c r="F10" s="903"/>
      <c r="G10" s="903"/>
      <c r="H10" s="903"/>
      <c r="I10" s="902"/>
      <c r="J10" s="903"/>
      <c r="K10" s="903"/>
      <c r="L10" s="903"/>
    </row>
    <row r="11" spans="1:15" s="738" customFormat="1" ht="8.1" customHeight="1">
      <c r="A11" s="40"/>
      <c r="B11" s="40"/>
      <c r="C11" s="40"/>
      <c r="D11" s="904"/>
      <c r="E11" s="905"/>
      <c r="F11" s="899"/>
      <c r="G11" s="899"/>
      <c r="H11" s="899"/>
      <c r="I11" s="905"/>
      <c r="J11" s="899"/>
      <c r="K11" s="899"/>
      <c r="L11" s="899"/>
    </row>
    <row r="12" spans="1:15" s="738" customFormat="1" ht="16.5">
      <c r="A12" s="885"/>
      <c r="B12" s="886" t="s">
        <v>52</v>
      </c>
      <c r="C12" s="33"/>
      <c r="D12" s="871">
        <v>2021</v>
      </c>
      <c r="E12" s="928">
        <f>SUM(E17,E21,E25,E29,E34,E38,E43,E47,E52,E56,E61,E65,E70,E74,'6.26 2 (samb)'!E12,'6.26 2 (samb)'!E17,'6.26 2 (samb)'!E21,'6.26 2 (samb)'!E25,'6.26 2 (samb)'!E30,'6.26 2 (samb)'!E35,'6.26 2 (samb)'!E39,'6.26 2 (samb)'!E43,'6.26 2 (samb)'!E48,'6.26 2 (samb)'!E52,'6.26 2 (samb)'!E56,'6.26 2 (samb)'!E61,'6.26 2 (samb)'!E65,'6.26 (samb)2 (3)'!E13,'6.26 (samb)2 (3)'!E17,'6.26 (samb)2 (3)'!E21,'6.26 (samb)2 (3)'!E25,'6.26 (samb)2 (3)'!E30,'6.26 (samb)2 (3)'!E34,'6.26 (samb)2 (3)'!E38,'6.26 (samb)2 (3)'!E42,'6.26 (samb)2 (3)'!E47)</f>
        <v>7402</v>
      </c>
      <c r="F12" s="928">
        <f>SUM(F17,F21,F25,F29,F34,F38,F43,F47,F52,F56,F61,F65,F70,F74,'6.26 2 (samb)'!F12,'6.26 2 (samb)'!F17,'6.26 2 (samb)'!F21,'6.26 2 (samb)'!F25,'6.26 2 (samb)'!F30,'6.26 2 (samb)'!F35,'6.26 2 (samb)'!F39,'6.26 2 (samb)'!F43,'6.26 2 (samb)'!F48,'6.26 2 (samb)'!F52,'6.26 2 (samb)'!F56,'6.26 2 (samb)'!F61,'6.26 2 (samb)'!F65,'6.26 (samb)2 (3)'!F13,'6.26 (samb)2 (3)'!F17,'6.26 (samb)2 (3)'!F21,'6.26 (samb)2 (3)'!F25,'6.26 (samb)2 (3)'!F30,'6.26 (samb)2 (3)'!F34,'6.26 (samb)2 (3)'!F38,'6.26 (samb)2 (3)'!F42,'6.26 (samb)2 (3)'!F47)</f>
        <v>2953</v>
      </c>
      <c r="G12" s="928">
        <f>SUM(G17,G21,G25,G29,G34,G38,G43,G47,G52,G56,G61,G65,G70,G74,'6.26 2 (samb)'!G12,'6.26 2 (samb)'!G17,'6.26 2 (samb)'!G21,'6.26 2 (samb)'!G25,'6.26 2 (samb)'!G30,'6.26 2 (samb)'!G35,'6.26 2 (samb)'!G39,'6.26 2 (samb)'!G43,'6.26 2 (samb)'!G48,'6.26 2 (samb)'!G52,'6.26 2 (samb)'!G56,'6.26 2 (samb)'!G61,'6.26 2 (samb)'!G65,'6.26 (samb)2 (3)'!G13,'6.26 (samb)2 (3)'!G17,'6.26 (samb)2 (3)'!G21,'6.26 (samb)2 (3)'!G25,'6.26 (samb)2 (3)'!G30,'6.26 (samb)2 (3)'!G34,'6.26 (samb)2 (3)'!G38,'6.26 (samb)2 (3)'!G42,'6.26 (samb)2 (3)'!G47)</f>
        <v>4449</v>
      </c>
      <c r="H12" s="928"/>
      <c r="I12" s="928">
        <f>SUM(I17,I21,I25,I29,I34,I38,I43,I47,I52,I56,I61,I65,I70,I74,'6.26 2 (samb)'!I12,'6.26 2 (samb)'!I17,'6.26 2 (samb)'!I21,'6.26 2 (samb)'!I25,'6.26 2 (samb)'!I30,'6.26 2 (samb)'!I35,'6.26 2 (samb)'!I39,'6.26 2 (samb)'!I43,'6.26 2 (samb)'!I48,'6.26 2 (samb)'!I52,'6.26 2 (samb)'!I56,'6.26 2 (samb)'!I61,'6.26 2 (samb)'!I65,'6.26 (samb)2 (3)'!I13,'6.26 (samb)2 (3)'!I17,'6.26 (samb)2 (3)'!I21,'6.26 (samb)2 (3)'!I25,'6.26 (samb)2 (3)'!I30,'6.26 (samb)2 (3)'!I34,'6.26 (samb)2 (3)'!I38,'6.26 (samb)2 (3)'!I42,'6.26 (samb)2 (3)'!I47)</f>
        <v>84556</v>
      </c>
      <c r="J12" s="928">
        <f>SUM(J17,J21,J25,J29,J34,J38,J43,J47,J52,J56,J61,J65,J70,J74,'6.26 2 (samb)'!J12,'6.26 2 (samb)'!J17,'6.26 2 (samb)'!J21,'6.26 2 (samb)'!J25,'6.26 2 (samb)'!J30,'6.26 2 (samb)'!J35,'6.26 2 (samb)'!J39,'6.26 2 (samb)'!J43,'6.26 2 (samb)'!J48,'6.26 2 (samb)'!J52,'6.26 2 (samb)'!J56,'6.26 2 (samb)'!J61,'6.26 2 (samb)'!J65,'6.26 (samb)2 (3)'!J13,'6.26 (samb)2 (3)'!J17,'6.26 (samb)2 (3)'!J21,'6.26 (samb)2 (3)'!J25,'6.26 (samb)2 (3)'!J30,'6.26 (samb)2 (3)'!J34,'6.26 (samb)2 (3)'!J38,'6.26 (samb)2 (3)'!J42,'6.26 (samb)2 (3)'!J47)</f>
        <v>47228</v>
      </c>
      <c r="K12" s="928">
        <f>SUM(K17,K21,K25,K29,K34,K38,K43,K47,K52,K56,K61,K65,K70,K74,'6.26 2 (samb)'!K12,'6.26 2 (samb)'!K17,'6.26 2 (samb)'!K21,'6.26 2 (samb)'!K25,'6.26 2 (samb)'!K30,'6.26 2 (samb)'!K35,'6.26 2 (samb)'!K39,'6.26 2 (samb)'!K43,'6.26 2 (samb)'!K48,'6.26 2 (samb)'!K52,'6.26 2 (samb)'!K56,'6.26 2 (samb)'!K61,'6.26 2 (samb)'!K65,'6.26 (samb)2 (3)'!K13,'6.26 (samb)2 (3)'!K17,'6.26 (samb)2 (3)'!K21,'6.26 (samb)2 (3)'!K25,'6.26 (samb)2 (3)'!K30,'6.26 (samb)2 (3)'!K34,'6.26 (samb)2 (3)'!K38,'6.26 (samb)2 (3)'!K42,'6.26 (samb)2 (3)'!K47)</f>
        <v>37328</v>
      </c>
      <c r="L12" s="928"/>
      <c r="N12" s="929"/>
    </row>
    <row r="13" spans="1:15" s="738" customFormat="1" ht="16.5">
      <c r="A13" s="885"/>
      <c r="B13" s="886"/>
      <c r="C13" s="33"/>
      <c r="D13" s="871">
        <v>2022</v>
      </c>
      <c r="E13" s="928">
        <f>SUM(E18,E22,E26,E30,E35,E39,E44,E48,E53,E57,E62,E66,E71,E75,'6.26 2 (samb)'!E13,'6.26 2 (samb)'!E18,'6.26 2 (samb)'!E22,'6.26 2 (samb)'!E26,'6.26 2 (samb)'!E31,'6.26 2 (samb)'!E36,'6.26 2 (samb)'!E40,'6.26 2 (samb)'!E44,'6.26 2 (samb)'!E49,'6.26 2 (samb)'!E53,'6.26 2 (samb)'!E57,'6.26 2 (samb)'!E62,'6.26 2 (samb)'!E66,'6.26 (samb)2 (3)'!E14,'6.26 (samb)2 (3)'!E18,'6.26 (samb)2 (3)'!E22,'6.26 (samb)2 (3)'!E26,'6.26 (samb)2 (3)'!E31,'6.26 (samb)2 (3)'!E35,'6.26 (samb)2 (3)'!E39,'6.26 (samb)2 (3)'!E43,'6.26 (samb)2 (3)'!E48)</f>
        <v>7302</v>
      </c>
      <c r="F13" s="928">
        <f>SUM(F18,F22,F26,F30,F35,F39,F44,F48,F53,F57,F62,F66,F71,F75,'6.26 2 (samb)'!F13,'6.26 2 (samb)'!F18,'6.26 2 (samb)'!F22,'6.26 2 (samb)'!F26,'6.26 2 (samb)'!F31,'6.26 2 (samb)'!F36,'6.26 2 (samb)'!F40,'6.26 2 (samb)'!F44,'6.26 2 (samb)'!F49,'6.26 2 (samb)'!F53,'6.26 2 (samb)'!F57,'6.26 2 (samb)'!F62,'6.26 2 (samb)'!F66,'6.26 (samb)2 (3)'!F14,'6.26 (samb)2 (3)'!F18,'6.26 (samb)2 (3)'!F22,'6.26 (samb)2 (3)'!F26,'6.26 (samb)2 (3)'!F31,'6.26 (samb)2 (3)'!F35,'6.26 (samb)2 (3)'!F39,'6.26 (samb)2 (3)'!F43,'6.26 (samb)2 (3)'!F48)</f>
        <v>2888</v>
      </c>
      <c r="G13" s="928">
        <f>SUM(G18,G22,G26,G30,G35,G39,G44,G48,G53,G57,G62,G66,G71,G75,'6.26 2 (samb)'!G13,'6.26 2 (samb)'!G18,'6.26 2 (samb)'!G22,'6.26 2 (samb)'!G26,'6.26 2 (samb)'!G31,'6.26 2 (samb)'!G36,'6.26 2 (samb)'!G40,'6.26 2 (samb)'!G44,'6.26 2 (samb)'!G49,'6.26 2 (samb)'!G53,'6.26 2 (samb)'!G57,'6.26 2 (samb)'!G62,'6.26 2 (samb)'!G66,'6.26 (samb)2 (3)'!G14,'6.26 (samb)2 (3)'!G18,'6.26 (samb)2 (3)'!G22,'6.26 (samb)2 (3)'!G26,'6.26 (samb)2 (3)'!G31,'6.26 (samb)2 (3)'!G35,'6.26 (samb)2 (3)'!G39,'6.26 (samb)2 (3)'!G43,'6.26 (samb)2 (3)'!G48)</f>
        <v>4414</v>
      </c>
      <c r="H13" s="928"/>
      <c r="I13" s="928">
        <f>SUM(I18,I22,I26,I30,I35,I39,I44,I48,I53,I57,I62,I66,I71,I75,'6.26 2 (samb)'!I13,'6.26 2 (samb)'!I18,'6.26 2 (samb)'!I22,'6.26 2 (samb)'!I26,'6.26 2 (samb)'!I31,'6.26 2 (samb)'!I36,'6.26 2 (samb)'!I40,'6.26 2 (samb)'!I44,'6.26 2 (samb)'!I49,'6.26 2 (samb)'!I53,'6.26 2 (samb)'!I57,'6.26 2 (samb)'!I62,'6.26 2 (samb)'!I66,'6.26 (samb)2 (3)'!I14,'6.26 (samb)2 (3)'!I18,'6.26 (samb)2 (3)'!I22,'6.26 (samb)2 (3)'!I26,'6.26 (samb)2 (3)'!I31,'6.26 (samb)2 (3)'!I35,'6.26 (samb)2 (3)'!I39,'6.26 (samb)2 (3)'!I43,'6.26 (samb)2 (3)'!I48)</f>
        <v>77816</v>
      </c>
      <c r="J13" s="928">
        <f>SUM(J18,J22,J26,J30,J35,J39,J44,J48,J53,J57,J62,J66,J71,J75,'6.26 2 (samb)'!J13,'6.26 2 (samb)'!J18,'6.26 2 (samb)'!J22,'6.26 2 (samb)'!J26,'6.26 2 (samb)'!J31,'6.26 2 (samb)'!J36,'6.26 2 (samb)'!J40,'6.26 2 (samb)'!J44,'6.26 2 (samb)'!J49,'6.26 2 (samb)'!J53,'6.26 2 (samb)'!J57,'6.26 2 (samb)'!J62,'6.26 2 (samb)'!J66,'6.26 (samb)2 (3)'!J14,'6.26 (samb)2 (3)'!J18,'6.26 (samb)2 (3)'!J22,'6.26 (samb)2 (3)'!J26,'6.26 (samb)2 (3)'!J31,'6.26 (samb)2 (3)'!J35,'6.26 (samb)2 (3)'!J39,'6.26 (samb)2 (3)'!J43,'6.26 (samb)2 (3)'!J48)</f>
        <v>43769</v>
      </c>
      <c r="K13" s="928">
        <f>SUM(K18,K22,K26,K30,K35,K39,K44,K48,K53,K57,K62,K66,K71,K75,'6.26 2 (samb)'!K13,'6.26 2 (samb)'!K18,'6.26 2 (samb)'!K22,'6.26 2 (samb)'!K26,'6.26 2 (samb)'!K31,'6.26 2 (samb)'!K36,'6.26 2 (samb)'!K40,'6.26 2 (samb)'!K44,'6.26 2 (samb)'!K49,'6.26 2 (samb)'!K53,'6.26 2 (samb)'!K57,'6.26 2 (samb)'!K62,'6.26 2 (samb)'!K66,'6.26 (samb)2 (3)'!K14,'6.26 (samb)2 (3)'!K18,'6.26 (samb)2 (3)'!K22,'6.26 (samb)2 (3)'!K26,'6.26 (samb)2 (3)'!K31,'6.26 (samb)2 (3)'!K35,'6.26 (samb)2 (3)'!K39,'6.26 (samb)2 (3)'!K43,'6.26 (samb)2 (3)'!K48)</f>
        <v>34047</v>
      </c>
      <c r="L13" s="928"/>
      <c r="N13" s="929"/>
      <c r="O13" s="929"/>
    </row>
    <row r="14" spans="1:15" s="738" customFormat="1" ht="16.5">
      <c r="A14" s="885"/>
      <c r="B14" s="886"/>
      <c r="C14" s="33"/>
      <c r="D14" s="871">
        <v>2023</v>
      </c>
      <c r="E14" s="928">
        <f>SUM(E19,E23,E27,E31,E36,E40,E45,E49,E54,E58,E63,E67,E72,E76,'6.26 2 (samb)'!E14,'6.26 2 (samb)'!E19,'6.26 2 (samb)'!E23,'6.26 2 (samb)'!E27,'6.26 2 (samb)'!E32,'6.26 2 (samb)'!E37,'6.26 2 (samb)'!E41,'6.26 2 (samb)'!E45,'6.26 2 (samb)'!E50,'6.26 2 (samb)'!E54,'6.26 2 (samb)'!E58,'6.26 2 (samb)'!E63,'6.26 2 (samb)'!E67,'6.26 (samb)2 (3)'!E15,'6.26 (samb)2 (3)'!E19,'6.26 (samb)2 (3)'!E23,'6.26 (samb)2 (3)'!E27,'6.26 (samb)2 (3)'!E32,'6.26 (samb)2 (3)'!E36,'6.26 (samb)2 (3)'!E40,'6.26 (samb)2 (3)'!E44,'6.26 (samb)2 (3)'!E49)</f>
        <v>7223</v>
      </c>
      <c r="F14" s="928">
        <f>SUM(F19,F23,F27,F31,F36,F40,F45,F49,F54,F58,F63,F67,F72,F76,'6.26 2 (samb)'!F14,'6.26 2 (samb)'!F19,'6.26 2 (samb)'!F23,'6.26 2 (samb)'!F27,'6.26 2 (samb)'!F32,'6.26 2 (samb)'!F37,'6.26 2 (samb)'!F41,'6.26 2 (samb)'!F45,'6.26 2 (samb)'!F50,'6.26 2 (samb)'!F54,'6.26 2 (samb)'!F58,'6.26 2 (samb)'!F63,'6.26 2 (samb)'!F67,'6.26 (samb)2 (3)'!F15,'6.26 (samb)2 (3)'!F19,'6.26 (samb)2 (3)'!F23,'6.26 (samb)2 (3)'!F27,'6.26 (samb)2 (3)'!F32,'6.26 (samb)2 (3)'!F36,'6.26 (samb)2 (3)'!F40,'6.26 (samb)2 (3)'!F44,'6.26 (samb)2 (3)'!F49)</f>
        <v>2837</v>
      </c>
      <c r="G14" s="928">
        <f>SUM(G19,G23,G27,G31,G36,G40,G45,G49,G54,G58,G63,G67,G72,G76,'6.26 2 (samb)'!G14,'6.26 2 (samb)'!G19,'6.26 2 (samb)'!G23,'6.26 2 (samb)'!G27,'6.26 2 (samb)'!G32,'6.26 2 (samb)'!G37,'6.26 2 (samb)'!G41,'6.26 2 (samb)'!G45,'6.26 2 (samb)'!G50,'6.26 2 (samb)'!G54,'6.26 2 (samb)'!G58,'6.26 2 (samb)'!G63,'6.26 2 (samb)'!G67,'6.26 (samb)2 (3)'!G15,'6.26 (samb)2 (3)'!G19,'6.26 (samb)2 (3)'!G23,'6.26 (samb)2 (3)'!G27,'6.26 (samb)2 (3)'!G32,'6.26 (samb)2 (3)'!G36,'6.26 (samb)2 (3)'!G40,'6.26 (samb)2 (3)'!G44,'6.26 (samb)2 (3)'!G49)</f>
        <v>4386</v>
      </c>
      <c r="H14" s="928"/>
      <c r="I14" s="928">
        <f>SUM(I19,I23,I27,I31,I36,I40,I45,I49,I54,I58,I63,I67,I72,I76,'6.26 2 (samb)'!I14,'6.26 2 (samb)'!I19,'6.26 2 (samb)'!I23,'6.26 2 (samb)'!I27,'6.26 2 (samb)'!I32,'6.26 2 (samb)'!I37,'6.26 2 (samb)'!I41,'6.26 2 (samb)'!I45,'6.26 2 (samb)'!I50,'6.26 2 (samb)'!I54,'6.26 2 (samb)'!I58,'6.26 2 (samb)'!I63,'6.26 2 (samb)'!I67,'6.26 (samb)2 (3)'!I15,'6.26 (samb)2 (3)'!I19,'6.26 (samb)2 (3)'!I23,'6.26 (samb)2 (3)'!I27,'6.26 (samb)2 (3)'!I32,'6.26 (samb)2 (3)'!I36,'6.26 (samb)2 (3)'!I40,'6.26 (samb)2 (3)'!I44,'6.26 (samb)2 (3)'!I49)</f>
        <v>79504</v>
      </c>
      <c r="J14" s="928">
        <f>SUM(J19,J23,J27,J31,J36,J40,J45,J49,J54,J58,J63,J67,J72,J76,'6.26 2 (samb)'!J14,'6.26 2 (samb)'!J19,'6.26 2 (samb)'!J23,'6.26 2 (samb)'!J27,'6.26 2 (samb)'!J32,'6.26 2 (samb)'!J37,'6.26 2 (samb)'!J41,'6.26 2 (samb)'!J45,'6.26 2 (samb)'!J50,'6.26 2 (samb)'!J54,'6.26 2 (samb)'!J58,'6.26 2 (samb)'!J63,'6.26 2 (samb)'!J67,'6.26 (samb)2 (3)'!J15,'6.26 (samb)2 (3)'!J19,'6.26 (samb)2 (3)'!J23,'6.26 (samb)2 (3)'!J27,'6.26 (samb)2 (3)'!J32,'6.26 (samb)2 (3)'!J36,'6.26 (samb)2 (3)'!J40,'6.26 (samb)2 (3)'!J44,'6.26 (samb)2 (3)'!J49)</f>
        <v>44375</v>
      </c>
      <c r="K14" s="928">
        <f>SUM(K19,K23,K27,K31,K36,K40,K45,K49,K54,K58,K63,K67,K72,K76,'6.26 2 (samb)'!K14,'6.26 2 (samb)'!K19,'6.26 2 (samb)'!K23,'6.26 2 (samb)'!K27,'6.26 2 (samb)'!K32,'6.26 2 (samb)'!K37,'6.26 2 (samb)'!K41,'6.26 2 (samb)'!K45,'6.26 2 (samb)'!K50,'6.26 2 (samb)'!K54,'6.26 2 (samb)'!K58,'6.26 2 (samb)'!K63,'6.26 2 (samb)'!K67,'6.26 (samb)2 (3)'!K15,'6.26 (samb)2 (3)'!K19,'6.26 (samb)2 (3)'!K23,'6.26 (samb)2 (3)'!K27,'6.26 (samb)2 (3)'!K32,'6.26 (samb)2 (3)'!K36,'6.26 (samb)2 (3)'!K40,'6.26 (samb)2 (3)'!K44,'6.26 (samb)2 (3)'!K49)</f>
        <v>35129</v>
      </c>
      <c r="L14" s="928"/>
      <c r="N14" s="929"/>
    </row>
    <row r="15" spans="1:15" s="738" customFormat="1" ht="8.1" customHeight="1">
      <c r="A15" s="885"/>
      <c r="B15" s="886"/>
      <c r="C15" s="33"/>
      <c r="D15" s="802"/>
      <c r="E15" s="36"/>
      <c r="F15" s="36"/>
      <c r="G15" s="36"/>
      <c r="H15" s="49"/>
      <c r="I15" s="36"/>
      <c r="J15" s="930"/>
      <c r="K15" s="930"/>
      <c r="L15" s="928"/>
    </row>
    <row r="16" spans="1:15" s="738" customFormat="1" ht="16.5">
      <c r="A16" s="15"/>
      <c r="B16" s="10" t="s">
        <v>15</v>
      </c>
      <c r="C16" s="33"/>
      <c r="D16" s="802"/>
      <c r="E16" s="36"/>
      <c r="F16" s="36"/>
      <c r="G16" s="36"/>
      <c r="H16" s="36"/>
      <c r="I16" s="36"/>
      <c r="J16" s="36"/>
      <c r="K16" s="36"/>
      <c r="L16" s="36"/>
    </row>
    <row r="17" spans="1:12" s="738" customFormat="1" ht="16.5">
      <c r="A17" s="34"/>
      <c r="B17" s="35" t="s">
        <v>527</v>
      </c>
      <c r="C17" s="33"/>
      <c r="D17" s="802">
        <v>2021</v>
      </c>
      <c r="E17" s="36">
        <f>SUM(F17:G17)</f>
        <v>45</v>
      </c>
      <c r="F17" s="36">
        <v>13</v>
      </c>
      <c r="G17" s="36">
        <v>32</v>
      </c>
      <c r="H17" s="36"/>
      <c r="I17" s="36">
        <f>SUM(J17:K17)</f>
        <v>440</v>
      </c>
      <c r="J17" s="36">
        <v>197</v>
      </c>
      <c r="K17" s="36">
        <v>243</v>
      </c>
      <c r="L17" s="49"/>
    </row>
    <row r="18" spans="1:12" s="738" customFormat="1" ht="16.5">
      <c r="A18" s="37"/>
      <c r="B18" s="38" t="s">
        <v>528</v>
      </c>
      <c r="C18" s="33"/>
      <c r="D18" s="773">
        <v>2022</v>
      </c>
      <c r="E18" s="36">
        <f t="shared" ref="E18:E19" si="0">SUM(F18:G18)</f>
        <v>45</v>
      </c>
      <c r="F18" s="36">
        <v>13</v>
      </c>
      <c r="G18" s="36">
        <v>32</v>
      </c>
      <c r="H18" s="36"/>
      <c r="I18" s="36">
        <f t="shared" ref="I18:I19" si="1">SUM(J18:K18)</f>
        <v>451</v>
      </c>
      <c r="J18" s="36">
        <v>212</v>
      </c>
      <c r="K18" s="36">
        <v>239</v>
      </c>
      <c r="L18" s="49"/>
    </row>
    <row r="19" spans="1:12" s="738" customFormat="1" ht="16.5">
      <c r="A19" s="37"/>
      <c r="B19" s="38"/>
      <c r="C19" s="33"/>
      <c r="D19" s="802">
        <v>2023</v>
      </c>
      <c r="E19" s="36">
        <f t="shared" si="0"/>
        <v>48</v>
      </c>
      <c r="F19" s="36">
        <v>13</v>
      </c>
      <c r="G19" s="36">
        <v>35</v>
      </c>
      <c r="H19" s="36"/>
      <c r="I19" s="36">
        <f t="shared" si="1"/>
        <v>487</v>
      </c>
      <c r="J19" s="36">
        <v>227</v>
      </c>
      <c r="K19" s="36">
        <v>260</v>
      </c>
      <c r="L19" s="746"/>
    </row>
    <row r="20" spans="1:12" s="738" customFormat="1" ht="8.1" customHeight="1">
      <c r="A20" s="37"/>
      <c r="B20" s="38"/>
      <c r="C20" s="33"/>
      <c r="D20" s="802"/>
      <c r="E20" s="36"/>
      <c r="F20" s="36"/>
      <c r="G20" s="36"/>
      <c r="H20" s="36"/>
      <c r="I20" s="36"/>
      <c r="J20" s="36"/>
      <c r="K20" s="36"/>
      <c r="L20" s="746"/>
    </row>
    <row r="21" spans="1:12" s="738" customFormat="1" ht="16.5">
      <c r="A21" s="34"/>
      <c r="B21" s="35" t="s">
        <v>529</v>
      </c>
      <c r="C21" s="33"/>
      <c r="D21" s="802">
        <v>2021</v>
      </c>
      <c r="E21" s="36">
        <f>SUM(F21:G21)</f>
        <v>308</v>
      </c>
      <c r="F21" s="36">
        <v>106</v>
      </c>
      <c r="G21" s="36">
        <v>202</v>
      </c>
      <c r="H21" s="36"/>
      <c r="I21" s="36">
        <f>SUM(J21:K21)</f>
        <v>3536</v>
      </c>
      <c r="J21" s="36">
        <v>2228</v>
      </c>
      <c r="K21" s="36">
        <v>1308</v>
      </c>
      <c r="L21" s="48"/>
    </row>
    <row r="22" spans="1:12" s="738" customFormat="1" ht="16.5">
      <c r="A22" s="37"/>
      <c r="B22" s="38" t="s">
        <v>530</v>
      </c>
      <c r="C22" s="33"/>
      <c r="D22" s="773">
        <v>2022</v>
      </c>
      <c r="E22" s="36">
        <f t="shared" ref="E22:E23" si="2">SUM(F22:G22)</f>
        <v>308</v>
      </c>
      <c r="F22" s="36">
        <v>106</v>
      </c>
      <c r="G22" s="36">
        <v>202</v>
      </c>
      <c r="H22" s="36"/>
      <c r="I22" s="36">
        <f t="shared" ref="I22:I23" si="3">SUM(J22:K22)</f>
        <v>3267</v>
      </c>
      <c r="J22" s="36">
        <v>2045</v>
      </c>
      <c r="K22" s="36">
        <v>1222</v>
      </c>
      <c r="L22" s="48"/>
    </row>
    <row r="23" spans="1:12" s="738" customFormat="1" ht="16.5">
      <c r="A23" s="37"/>
      <c r="B23" s="38"/>
      <c r="C23" s="33"/>
      <c r="D23" s="802">
        <v>2023</v>
      </c>
      <c r="E23" s="36">
        <f t="shared" si="2"/>
        <v>303</v>
      </c>
      <c r="F23" s="36">
        <v>103</v>
      </c>
      <c r="G23" s="36">
        <v>200</v>
      </c>
      <c r="H23" s="36"/>
      <c r="I23" s="36">
        <f t="shared" si="3"/>
        <v>3221</v>
      </c>
      <c r="J23" s="36">
        <v>1977</v>
      </c>
      <c r="K23" s="36">
        <v>1244</v>
      </c>
      <c r="L23" s="746"/>
    </row>
    <row r="24" spans="1:12" s="738" customFormat="1" ht="8.1" customHeight="1">
      <c r="A24" s="37"/>
      <c r="B24" s="38"/>
      <c r="C24" s="33"/>
      <c r="D24" s="802"/>
      <c r="E24" s="36"/>
      <c r="F24" s="36"/>
      <c r="G24" s="36"/>
      <c r="H24" s="36"/>
      <c r="I24" s="36"/>
      <c r="J24" s="36"/>
      <c r="K24" s="36"/>
      <c r="L24" s="746"/>
    </row>
    <row r="25" spans="1:12" s="738" customFormat="1" ht="16.5">
      <c r="A25" s="34"/>
      <c r="B25" s="35" t="s">
        <v>531</v>
      </c>
      <c r="C25" s="33"/>
      <c r="D25" s="802">
        <v>2021</v>
      </c>
      <c r="E25" s="36">
        <f>SUM(F25:G25)</f>
        <v>161</v>
      </c>
      <c r="F25" s="36">
        <v>61</v>
      </c>
      <c r="G25" s="36">
        <v>100</v>
      </c>
      <c r="H25" s="36"/>
      <c r="I25" s="36">
        <f>SUM(J25:K25)</f>
        <v>1872</v>
      </c>
      <c r="J25" s="36">
        <v>1089</v>
      </c>
      <c r="K25" s="36">
        <v>783</v>
      </c>
      <c r="L25" s="931"/>
    </row>
    <row r="26" spans="1:12" s="738" customFormat="1" ht="16.5">
      <c r="A26" s="37"/>
      <c r="B26" s="38" t="s">
        <v>532</v>
      </c>
      <c r="C26" s="33"/>
      <c r="D26" s="773">
        <v>2022</v>
      </c>
      <c r="E26" s="36">
        <f t="shared" ref="E26:E27" si="4">SUM(F26:G26)</f>
        <v>162</v>
      </c>
      <c r="F26" s="36">
        <v>60</v>
      </c>
      <c r="G26" s="36">
        <v>102</v>
      </c>
      <c r="H26" s="36"/>
      <c r="I26" s="36">
        <f t="shared" ref="I26:I27" si="5">SUM(J26:K26)</f>
        <v>1753</v>
      </c>
      <c r="J26" s="36">
        <v>998</v>
      </c>
      <c r="K26" s="36">
        <v>755</v>
      </c>
      <c r="L26" s="49"/>
    </row>
    <row r="27" spans="1:12" s="738" customFormat="1" ht="16.5">
      <c r="A27" s="37"/>
      <c r="B27" s="38"/>
      <c r="C27" s="33"/>
      <c r="D27" s="802">
        <v>2023</v>
      </c>
      <c r="E27" s="36">
        <f t="shared" si="4"/>
        <v>155</v>
      </c>
      <c r="F27" s="36">
        <v>61</v>
      </c>
      <c r="G27" s="36">
        <v>94</v>
      </c>
      <c r="H27" s="36"/>
      <c r="I27" s="36">
        <f t="shared" si="5"/>
        <v>1797</v>
      </c>
      <c r="J27" s="36">
        <v>1011</v>
      </c>
      <c r="K27" s="36">
        <v>786</v>
      </c>
      <c r="L27" s="49"/>
    </row>
    <row r="28" spans="1:12" s="738" customFormat="1" ht="8.1" customHeight="1">
      <c r="A28" s="37"/>
      <c r="B28" s="38"/>
      <c r="C28" s="33"/>
      <c r="D28" s="802"/>
      <c r="E28" s="36"/>
      <c r="F28" s="36"/>
      <c r="G28" s="36"/>
      <c r="H28" s="36"/>
      <c r="I28" s="36"/>
      <c r="J28" s="36"/>
      <c r="K28" s="36"/>
      <c r="L28" s="746"/>
    </row>
    <row r="29" spans="1:12" s="738" customFormat="1" ht="16.5">
      <c r="A29" s="34"/>
      <c r="B29" s="35" t="s">
        <v>533</v>
      </c>
      <c r="C29" s="33"/>
      <c r="D29" s="802">
        <v>2021</v>
      </c>
      <c r="E29" s="36">
        <f>SUM(F29:G29)</f>
        <v>164</v>
      </c>
      <c r="F29" s="36">
        <v>61</v>
      </c>
      <c r="G29" s="36">
        <v>103</v>
      </c>
      <c r="H29" s="36"/>
      <c r="I29" s="36">
        <f>SUM(J29:K29)</f>
        <v>1734</v>
      </c>
      <c r="J29" s="36">
        <v>897</v>
      </c>
      <c r="K29" s="36">
        <v>837</v>
      </c>
      <c r="L29" s="932"/>
    </row>
    <row r="30" spans="1:12" s="738" customFormat="1" ht="16.5">
      <c r="A30" s="37"/>
      <c r="B30" s="38" t="s">
        <v>534</v>
      </c>
      <c r="C30" s="33"/>
      <c r="D30" s="773">
        <v>2022</v>
      </c>
      <c r="E30" s="36">
        <f t="shared" ref="E30:E31" si="6">SUM(F30:G30)</f>
        <v>161</v>
      </c>
      <c r="F30" s="36">
        <v>60</v>
      </c>
      <c r="G30" s="36">
        <v>101</v>
      </c>
      <c r="H30" s="36"/>
      <c r="I30" s="36">
        <f t="shared" ref="I30:I31" si="7">SUM(J30:K30)</f>
        <v>1668</v>
      </c>
      <c r="J30" s="36">
        <v>873</v>
      </c>
      <c r="K30" s="36">
        <v>795</v>
      </c>
      <c r="L30" s="49"/>
    </row>
    <row r="31" spans="1:12" s="738" customFormat="1" ht="16.5">
      <c r="A31" s="37"/>
      <c r="B31" s="38"/>
      <c r="C31" s="33"/>
      <c r="D31" s="802">
        <v>2023</v>
      </c>
      <c r="E31" s="36">
        <f t="shared" si="6"/>
        <v>156</v>
      </c>
      <c r="F31" s="36">
        <v>63</v>
      </c>
      <c r="G31" s="36">
        <v>93</v>
      </c>
      <c r="H31" s="36"/>
      <c r="I31" s="36">
        <f t="shared" si="7"/>
        <v>1987</v>
      </c>
      <c r="J31" s="36">
        <v>1023</v>
      </c>
      <c r="K31" s="36">
        <v>964</v>
      </c>
      <c r="L31" s="932"/>
    </row>
    <row r="32" spans="1:12" s="738" customFormat="1" ht="8.1" customHeight="1">
      <c r="A32" s="37"/>
      <c r="B32" s="38"/>
      <c r="C32" s="33"/>
      <c r="D32" s="802"/>
      <c r="E32" s="36"/>
      <c r="F32" s="36"/>
      <c r="G32" s="36"/>
      <c r="H32" s="36"/>
      <c r="I32" s="36"/>
      <c r="J32" s="36"/>
      <c r="K32" s="36"/>
      <c r="L32" s="932"/>
    </row>
    <row r="33" spans="1:12" s="738" customFormat="1" ht="16.5">
      <c r="A33" s="15"/>
      <c r="B33" s="10" t="s">
        <v>16</v>
      </c>
      <c r="C33" s="33"/>
      <c r="D33" s="802"/>
      <c r="E33" s="36"/>
      <c r="F33" s="36"/>
      <c r="G33" s="36"/>
      <c r="H33" s="36"/>
      <c r="I33" s="36"/>
      <c r="J33" s="36"/>
      <c r="K33" s="36"/>
      <c r="L33" s="746"/>
    </row>
    <row r="34" spans="1:12" s="738" customFormat="1" ht="16.5">
      <c r="A34" s="34"/>
      <c r="B34" s="35" t="s">
        <v>535</v>
      </c>
      <c r="C34" s="33"/>
      <c r="D34" s="802">
        <v>2021</v>
      </c>
      <c r="E34" s="36">
        <f>SUM(F34:G34)</f>
        <v>402</v>
      </c>
      <c r="F34" s="36">
        <v>173</v>
      </c>
      <c r="G34" s="36">
        <v>229</v>
      </c>
      <c r="H34" s="36"/>
      <c r="I34" s="36">
        <f>SUM(J34:K34)</f>
        <v>4869</v>
      </c>
      <c r="J34" s="36">
        <v>2763</v>
      </c>
      <c r="K34" s="36">
        <v>2106</v>
      </c>
      <c r="L34" s="48"/>
    </row>
    <row r="35" spans="1:12" s="738" customFormat="1" ht="16.5">
      <c r="A35" s="37"/>
      <c r="B35" s="38" t="s">
        <v>536</v>
      </c>
      <c r="C35" s="33"/>
      <c r="D35" s="773">
        <v>2022</v>
      </c>
      <c r="E35" s="36">
        <f t="shared" ref="E35:E36" si="8">SUM(F35:G35)</f>
        <v>390</v>
      </c>
      <c r="F35" s="36">
        <v>163</v>
      </c>
      <c r="G35" s="36">
        <v>227</v>
      </c>
      <c r="H35" s="36"/>
      <c r="I35" s="36">
        <f t="shared" ref="I35:I36" si="9">SUM(J35:K35)</f>
        <v>4181</v>
      </c>
      <c r="J35" s="36">
        <v>2376</v>
      </c>
      <c r="K35" s="36">
        <v>1805</v>
      </c>
      <c r="L35" s="48"/>
    </row>
    <row r="36" spans="1:12" s="738" customFormat="1" ht="16.5">
      <c r="A36" s="37"/>
      <c r="B36" s="38"/>
      <c r="C36" s="33"/>
      <c r="D36" s="802">
        <v>2023</v>
      </c>
      <c r="E36" s="36">
        <f t="shared" si="8"/>
        <v>387</v>
      </c>
      <c r="F36" s="36">
        <v>162</v>
      </c>
      <c r="G36" s="36">
        <v>225</v>
      </c>
      <c r="H36" s="36"/>
      <c r="I36" s="36">
        <f t="shared" si="9"/>
        <v>3899</v>
      </c>
      <c r="J36" s="36">
        <v>2162</v>
      </c>
      <c r="K36" s="36">
        <v>1737</v>
      </c>
      <c r="L36" s="746"/>
    </row>
    <row r="37" spans="1:12" s="738" customFormat="1" ht="8.1" customHeight="1">
      <c r="A37" s="37"/>
      <c r="B37" s="38"/>
      <c r="C37" s="33"/>
      <c r="D37" s="802"/>
      <c r="E37" s="36"/>
      <c r="F37" s="36"/>
      <c r="G37" s="36"/>
      <c r="H37" s="36"/>
      <c r="I37" s="36"/>
      <c r="J37" s="36"/>
      <c r="K37" s="36"/>
      <c r="L37" s="746"/>
    </row>
    <row r="38" spans="1:12" s="738" customFormat="1" ht="16.5">
      <c r="A38" s="34"/>
      <c r="B38" s="35" t="s">
        <v>537</v>
      </c>
      <c r="C38" s="33"/>
      <c r="D38" s="802">
        <v>2021</v>
      </c>
      <c r="E38" s="36">
        <f>SUM(F38:G38)</f>
        <v>314</v>
      </c>
      <c r="F38" s="36">
        <v>110</v>
      </c>
      <c r="G38" s="36">
        <v>204</v>
      </c>
      <c r="H38" s="36"/>
      <c r="I38" s="36">
        <f>SUM(J38:K38)</f>
        <v>3572</v>
      </c>
      <c r="J38" s="36">
        <v>1982</v>
      </c>
      <c r="K38" s="36">
        <v>1590</v>
      </c>
      <c r="L38" s="48"/>
    </row>
    <row r="39" spans="1:12" s="738" customFormat="1" ht="16.5">
      <c r="A39" s="37"/>
      <c r="B39" s="38" t="s">
        <v>538</v>
      </c>
      <c r="C39" s="33"/>
      <c r="D39" s="773">
        <v>2022</v>
      </c>
      <c r="E39" s="36">
        <f t="shared" ref="E39:E40" si="10">SUM(F39:G39)</f>
        <v>308</v>
      </c>
      <c r="F39" s="36">
        <v>106</v>
      </c>
      <c r="G39" s="36">
        <v>202</v>
      </c>
      <c r="H39" s="36"/>
      <c r="I39" s="36">
        <f t="shared" ref="I39:I40" si="11">SUM(J39:K39)</f>
        <v>3235</v>
      </c>
      <c r="J39" s="36">
        <v>1790</v>
      </c>
      <c r="K39" s="36">
        <v>1445</v>
      </c>
      <c r="L39" s="48"/>
    </row>
    <row r="40" spans="1:12" s="738" customFormat="1" ht="16.5">
      <c r="A40" s="37"/>
      <c r="B40" s="38"/>
      <c r="C40" s="33"/>
      <c r="D40" s="802">
        <v>2023</v>
      </c>
      <c r="E40" s="36">
        <f t="shared" si="10"/>
        <v>301</v>
      </c>
      <c r="F40" s="36">
        <v>103</v>
      </c>
      <c r="G40" s="36">
        <v>198</v>
      </c>
      <c r="H40" s="36"/>
      <c r="I40" s="36">
        <f t="shared" si="11"/>
        <v>3276</v>
      </c>
      <c r="J40" s="36">
        <v>1824</v>
      </c>
      <c r="K40" s="36">
        <v>1452</v>
      </c>
      <c r="L40" s="48"/>
    </row>
    <row r="41" spans="1:12" s="738" customFormat="1" ht="8.1" customHeight="1">
      <c r="A41" s="37"/>
      <c r="B41" s="38"/>
      <c r="C41" s="33"/>
      <c r="D41" s="802"/>
      <c r="E41" s="36"/>
      <c r="F41" s="36"/>
      <c r="G41" s="36"/>
      <c r="H41" s="36"/>
      <c r="I41" s="36"/>
      <c r="J41" s="36"/>
      <c r="K41" s="36"/>
      <c r="L41" s="48"/>
    </row>
    <row r="42" spans="1:12" s="738" customFormat="1" ht="16.5">
      <c r="A42" s="15"/>
      <c r="B42" s="10" t="s">
        <v>17</v>
      </c>
      <c r="C42" s="33"/>
      <c r="D42" s="802"/>
      <c r="E42" s="36"/>
      <c r="F42" s="36"/>
      <c r="G42" s="36"/>
      <c r="H42" s="36"/>
      <c r="I42" s="36"/>
      <c r="J42" s="36"/>
      <c r="K42" s="36"/>
      <c r="L42" s="48"/>
    </row>
    <row r="43" spans="1:12" s="738" customFormat="1" ht="16.5">
      <c r="A43" s="34"/>
      <c r="B43" s="35" t="s">
        <v>539</v>
      </c>
      <c r="C43" s="33"/>
      <c r="D43" s="802">
        <v>2021</v>
      </c>
      <c r="E43" s="36">
        <f>SUM(F43:G43)</f>
        <v>400</v>
      </c>
      <c r="F43" s="36">
        <v>184</v>
      </c>
      <c r="G43" s="36">
        <v>216</v>
      </c>
      <c r="H43" s="36"/>
      <c r="I43" s="36">
        <f>SUM(J43:K43)</f>
        <v>4381</v>
      </c>
      <c r="J43" s="36">
        <v>2585</v>
      </c>
      <c r="K43" s="36">
        <v>1796</v>
      </c>
      <c r="L43" s="48"/>
    </row>
    <row r="44" spans="1:12" s="738" customFormat="1" ht="16.5">
      <c r="A44" s="37"/>
      <c r="B44" s="38" t="s">
        <v>540</v>
      </c>
      <c r="C44" s="33"/>
      <c r="D44" s="773">
        <v>2022</v>
      </c>
      <c r="E44" s="36">
        <f>SUM(F44:G44)</f>
        <v>385</v>
      </c>
      <c r="F44" s="36">
        <v>175</v>
      </c>
      <c r="G44" s="36">
        <v>210</v>
      </c>
      <c r="H44" s="36"/>
      <c r="I44" s="36">
        <f>SUM(J44:K44)</f>
        <v>3644</v>
      </c>
      <c r="J44" s="36">
        <v>2140</v>
      </c>
      <c r="K44" s="36">
        <v>1504</v>
      </c>
      <c r="L44" s="48"/>
    </row>
    <row r="45" spans="1:12" s="738" customFormat="1" ht="16.5">
      <c r="A45" s="37"/>
      <c r="B45" s="38"/>
      <c r="C45" s="33"/>
      <c r="D45" s="802">
        <v>2023</v>
      </c>
      <c r="E45" s="36">
        <f>SUM(F45:G45)</f>
        <v>392</v>
      </c>
      <c r="F45" s="36">
        <v>178</v>
      </c>
      <c r="G45" s="36">
        <v>214</v>
      </c>
      <c r="H45" s="36"/>
      <c r="I45" s="36">
        <f>SUM(J45:K45)</f>
        <v>3581</v>
      </c>
      <c r="J45" s="36">
        <v>2074</v>
      </c>
      <c r="K45" s="36">
        <v>1507</v>
      </c>
      <c r="L45" s="746"/>
    </row>
    <row r="46" spans="1:12" s="738" customFormat="1" ht="8.1" customHeight="1">
      <c r="A46" s="37"/>
      <c r="B46" s="38"/>
      <c r="C46" s="33"/>
      <c r="D46" s="802"/>
      <c r="E46" s="36"/>
      <c r="F46" s="36"/>
      <c r="G46" s="36"/>
      <c r="H46" s="36"/>
      <c r="I46" s="36"/>
      <c r="J46" s="36"/>
      <c r="K46" s="36"/>
      <c r="L46" s="746"/>
    </row>
    <row r="47" spans="1:12" s="738" customFormat="1" ht="16.5">
      <c r="A47" s="34"/>
      <c r="B47" s="35" t="s">
        <v>541</v>
      </c>
      <c r="C47" s="39"/>
      <c r="D47" s="802">
        <v>2021</v>
      </c>
      <c r="E47" s="36">
        <f>SUM(F47:G47)</f>
        <v>95</v>
      </c>
      <c r="F47" s="36">
        <v>48</v>
      </c>
      <c r="G47" s="36">
        <v>47</v>
      </c>
      <c r="H47" s="36"/>
      <c r="I47" s="36">
        <f>SUM(J47:K47)</f>
        <v>1007</v>
      </c>
      <c r="J47" s="36">
        <v>559</v>
      </c>
      <c r="K47" s="36">
        <v>448</v>
      </c>
      <c r="L47" s="48"/>
    </row>
    <row r="48" spans="1:12" s="738" customFormat="1" ht="16.5">
      <c r="A48" s="37"/>
      <c r="B48" s="38" t="s">
        <v>542</v>
      </c>
      <c r="C48" s="39"/>
      <c r="D48" s="773">
        <v>2022</v>
      </c>
      <c r="E48" s="36">
        <f>SUM(F48:G48)</f>
        <v>93</v>
      </c>
      <c r="F48" s="36">
        <v>46</v>
      </c>
      <c r="G48" s="36">
        <v>47</v>
      </c>
      <c r="H48" s="36"/>
      <c r="I48" s="36">
        <f>SUM(J48:K48)</f>
        <v>1026</v>
      </c>
      <c r="J48" s="36">
        <v>616</v>
      </c>
      <c r="K48" s="36">
        <v>410</v>
      </c>
      <c r="L48" s="746"/>
    </row>
    <row r="49" spans="1:12" s="738" customFormat="1" ht="16.5">
      <c r="A49" s="46"/>
      <c r="B49" s="47"/>
      <c r="C49" s="33"/>
      <c r="D49" s="802">
        <v>2023</v>
      </c>
      <c r="E49" s="36">
        <f>SUM(F49:G49)</f>
        <v>91</v>
      </c>
      <c r="F49" s="36">
        <v>46</v>
      </c>
      <c r="G49" s="36">
        <v>45</v>
      </c>
      <c r="H49" s="36"/>
      <c r="I49" s="36">
        <f>SUM(J49:K49)</f>
        <v>1158</v>
      </c>
      <c r="J49" s="36">
        <v>738</v>
      </c>
      <c r="K49" s="36">
        <v>420</v>
      </c>
      <c r="L49" s="48"/>
    </row>
    <row r="50" spans="1:12" s="738" customFormat="1" ht="8.1" customHeight="1">
      <c r="A50" s="46"/>
      <c r="B50" s="47"/>
      <c r="C50" s="33"/>
      <c r="D50" s="802"/>
      <c r="E50" s="36"/>
      <c r="F50" s="36"/>
      <c r="G50" s="36"/>
      <c r="H50" s="36"/>
      <c r="I50" s="36"/>
      <c r="J50" s="36"/>
      <c r="K50" s="36"/>
      <c r="L50" s="48"/>
    </row>
    <row r="51" spans="1:12" s="738" customFormat="1" ht="16.5">
      <c r="A51" s="15"/>
      <c r="B51" s="10" t="s">
        <v>18</v>
      </c>
      <c r="C51" s="33"/>
      <c r="D51" s="802"/>
      <c r="E51" s="36"/>
      <c r="F51" s="36"/>
      <c r="G51" s="36"/>
      <c r="H51" s="36"/>
      <c r="I51" s="36"/>
      <c r="J51" s="36"/>
      <c r="K51" s="36"/>
      <c r="L51" s="746"/>
    </row>
    <row r="52" spans="1:12" s="738" customFormat="1" ht="16.5">
      <c r="A52" s="34"/>
      <c r="B52" s="35" t="s">
        <v>543</v>
      </c>
      <c r="C52" s="33"/>
      <c r="D52" s="802">
        <v>2021</v>
      </c>
      <c r="E52" s="36">
        <f>SUM(F52:G52)</f>
        <v>133</v>
      </c>
      <c r="F52" s="36">
        <v>52</v>
      </c>
      <c r="G52" s="36">
        <v>81</v>
      </c>
      <c r="H52" s="36"/>
      <c r="I52" s="36">
        <f>SUM(J52:K52)</f>
        <v>1323</v>
      </c>
      <c r="J52" s="36">
        <v>745</v>
      </c>
      <c r="K52" s="36">
        <v>578</v>
      </c>
      <c r="L52" s="48"/>
    </row>
    <row r="53" spans="1:12" s="738" customFormat="1" ht="16.5">
      <c r="A53" s="37"/>
      <c r="B53" s="38" t="s">
        <v>544</v>
      </c>
      <c r="C53" s="33"/>
      <c r="D53" s="773">
        <v>2022</v>
      </c>
      <c r="E53" s="36">
        <f>SUM(F53:G53)</f>
        <v>130</v>
      </c>
      <c r="F53" s="36">
        <v>51</v>
      </c>
      <c r="G53" s="36">
        <v>79</v>
      </c>
      <c r="H53" s="36"/>
      <c r="I53" s="36">
        <f>SUM(J53:K53)</f>
        <v>1118</v>
      </c>
      <c r="J53" s="36">
        <v>615</v>
      </c>
      <c r="K53" s="36">
        <v>503</v>
      </c>
      <c r="L53" s="48"/>
    </row>
    <row r="54" spans="1:12" s="738" customFormat="1" ht="16.5">
      <c r="A54" s="37"/>
      <c r="B54" s="38"/>
      <c r="C54" s="33"/>
      <c r="D54" s="802">
        <v>2023</v>
      </c>
      <c r="E54" s="36">
        <f>SUM(F54:G54)</f>
        <v>135</v>
      </c>
      <c r="F54" s="36">
        <v>56</v>
      </c>
      <c r="G54" s="36">
        <v>79</v>
      </c>
      <c r="H54" s="36"/>
      <c r="I54" s="36">
        <f>SUM(J54:K54)</f>
        <v>1004</v>
      </c>
      <c r="J54" s="36">
        <v>516</v>
      </c>
      <c r="K54" s="36">
        <v>488</v>
      </c>
      <c r="L54" s="746"/>
    </row>
    <row r="55" spans="1:12" s="738" customFormat="1" ht="8.1" customHeight="1">
      <c r="A55" s="37"/>
      <c r="B55" s="38"/>
      <c r="C55" s="33"/>
      <c r="D55" s="802"/>
      <c r="E55" s="36"/>
      <c r="F55" s="36"/>
      <c r="G55" s="36"/>
      <c r="H55" s="36"/>
      <c r="I55" s="36"/>
      <c r="J55" s="36"/>
      <c r="K55" s="36"/>
      <c r="L55" s="746"/>
    </row>
    <row r="56" spans="1:12" s="738" customFormat="1" ht="16.5">
      <c r="A56" s="34"/>
      <c r="B56" s="35" t="s">
        <v>545</v>
      </c>
      <c r="C56" s="33"/>
      <c r="D56" s="802">
        <v>2021</v>
      </c>
      <c r="E56" s="36">
        <f>SUM(F56:G56)</f>
        <v>319</v>
      </c>
      <c r="F56" s="36">
        <v>101</v>
      </c>
      <c r="G56" s="36">
        <v>218</v>
      </c>
      <c r="H56" s="36"/>
      <c r="I56" s="36">
        <f>SUM(J56:K56)</f>
        <v>4774</v>
      </c>
      <c r="J56" s="36">
        <v>2464</v>
      </c>
      <c r="K56" s="36">
        <v>2310</v>
      </c>
      <c r="L56" s="48"/>
    </row>
    <row r="57" spans="1:12" s="738" customFormat="1" ht="16.5">
      <c r="A57" s="37"/>
      <c r="B57" s="38" t="s">
        <v>546</v>
      </c>
      <c r="C57" s="33"/>
      <c r="D57" s="773">
        <v>2022</v>
      </c>
      <c r="E57" s="36">
        <f>SUM(F57:G57)</f>
        <v>316</v>
      </c>
      <c r="F57" s="36">
        <v>99</v>
      </c>
      <c r="G57" s="36">
        <v>217</v>
      </c>
      <c r="H57" s="36"/>
      <c r="I57" s="36">
        <f>SUM(J57:K57)</f>
        <v>4470</v>
      </c>
      <c r="J57" s="36">
        <v>2287</v>
      </c>
      <c r="K57" s="36">
        <v>2183</v>
      </c>
      <c r="L57" s="48"/>
    </row>
    <row r="58" spans="1:12" s="738" customFormat="1" ht="16.5">
      <c r="A58" s="46"/>
      <c r="B58" s="47"/>
      <c r="C58" s="33"/>
      <c r="D58" s="802">
        <v>2023</v>
      </c>
      <c r="E58" s="36">
        <f>SUM(F58:G58)</f>
        <v>311</v>
      </c>
      <c r="F58" s="36">
        <v>95</v>
      </c>
      <c r="G58" s="36">
        <v>216</v>
      </c>
      <c r="H58" s="36"/>
      <c r="I58" s="36">
        <f>SUM(J58:K58)</f>
        <v>4644</v>
      </c>
      <c r="J58" s="36">
        <v>2394</v>
      </c>
      <c r="K58" s="36">
        <v>2250</v>
      </c>
      <c r="L58" s="48"/>
    </row>
    <row r="59" spans="1:12" s="738" customFormat="1" ht="8.1" customHeight="1">
      <c r="A59" s="46"/>
      <c r="B59" s="47"/>
      <c r="C59" s="33"/>
      <c r="D59" s="802"/>
      <c r="E59" s="36"/>
      <c r="F59" s="36"/>
      <c r="G59" s="36"/>
      <c r="H59" s="36"/>
      <c r="I59" s="36"/>
      <c r="J59" s="36"/>
      <c r="K59" s="36"/>
      <c r="L59" s="48"/>
    </row>
    <row r="60" spans="1:12" s="738" customFormat="1" ht="16.5">
      <c r="A60" s="15"/>
      <c r="B60" s="10" t="s">
        <v>19</v>
      </c>
      <c r="C60" s="33"/>
      <c r="D60" s="802"/>
      <c r="E60" s="36"/>
      <c r="F60" s="36"/>
      <c r="G60" s="36"/>
      <c r="H60" s="36"/>
      <c r="I60" s="36"/>
      <c r="J60" s="36"/>
      <c r="K60" s="36"/>
      <c r="L60" s="746"/>
    </row>
    <row r="61" spans="1:12" s="738" customFormat="1" ht="16.5">
      <c r="A61" s="34"/>
      <c r="B61" s="35" t="s">
        <v>547</v>
      </c>
      <c r="C61" s="33"/>
      <c r="D61" s="802">
        <v>2021</v>
      </c>
      <c r="E61" s="36">
        <f>SUM(F61:G61)</f>
        <v>399</v>
      </c>
      <c r="F61" s="36">
        <v>153</v>
      </c>
      <c r="G61" s="36">
        <v>246</v>
      </c>
      <c r="H61" s="36"/>
      <c r="I61" s="36">
        <f>SUM(J61:K61)</f>
        <v>4065</v>
      </c>
      <c r="J61" s="36">
        <v>2461</v>
      </c>
      <c r="K61" s="36">
        <v>1604</v>
      </c>
      <c r="L61" s="48"/>
    </row>
    <row r="62" spans="1:12" s="738" customFormat="1" ht="16.5">
      <c r="A62" s="37"/>
      <c r="B62" s="38" t="s">
        <v>548</v>
      </c>
      <c r="C62" s="33"/>
      <c r="D62" s="773">
        <v>2022</v>
      </c>
      <c r="E62" s="36">
        <f>SUM(F62:G62)</f>
        <v>395</v>
      </c>
      <c r="F62" s="36">
        <v>147</v>
      </c>
      <c r="G62" s="36">
        <v>248</v>
      </c>
      <c r="H62" s="36"/>
      <c r="I62" s="36">
        <f>SUM(J62:K62)</f>
        <v>4632</v>
      </c>
      <c r="J62" s="36">
        <v>2873</v>
      </c>
      <c r="K62" s="36">
        <v>1759</v>
      </c>
      <c r="L62" s="48"/>
    </row>
    <row r="63" spans="1:12" s="738" customFormat="1" ht="16.5">
      <c r="A63" s="37"/>
      <c r="B63" s="38"/>
      <c r="C63" s="33"/>
      <c r="D63" s="802">
        <v>2023</v>
      </c>
      <c r="E63" s="36">
        <f>SUM(F63:G63)</f>
        <v>391</v>
      </c>
      <c r="F63" s="36">
        <v>146</v>
      </c>
      <c r="G63" s="36">
        <v>245</v>
      </c>
      <c r="H63" s="36"/>
      <c r="I63" s="36">
        <f>SUM(J63:K63)</f>
        <v>4747</v>
      </c>
      <c r="J63" s="36">
        <v>2885</v>
      </c>
      <c r="K63" s="36">
        <v>1862</v>
      </c>
      <c r="L63" s="48"/>
    </row>
    <row r="64" spans="1:12" s="738" customFormat="1" ht="8.1" customHeight="1">
      <c r="A64" s="37"/>
      <c r="B64" s="38"/>
      <c r="C64" s="33"/>
      <c r="D64" s="802"/>
      <c r="E64" s="36"/>
      <c r="F64" s="36"/>
      <c r="G64" s="36"/>
      <c r="H64" s="36"/>
      <c r="I64" s="36"/>
      <c r="J64" s="36"/>
      <c r="K64" s="36"/>
      <c r="L64" s="746"/>
    </row>
    <row r="65" spans="1:12" s="738" customFormat="1" ht="16.5">
      <c r="A65" s="34"/>
      <c r="B65" s="35" t="s">
        <v>549</v>
      </c>
      <c r="C65" s="33"/>
      <c r="D65" s="802">
        <v>2021</v>
      </c>
      <c r="E65" s="36">
        <f>SUM(F65:G65)</f>
        <v>169</v>
      </c>
      <c r="F65" s="36">
        <v>52</v>
      </c>
      <c r="G65" s="36">
        <v>117</v>
      </c>
      <c r="H65" s="36"/>
      <c r="I65" s="36">
        <f>SUM(J65:K65)</f>
        <v>2586</v>
      </c>
      <c r="J65" s="36">
        <v>1272</v>
      </c>
      <c r="K65" s="36">
        <v>1314</v>
      </c>
      <c r="L65" s="48"/>
    </row>
    <row r="66" spans="1:12" s="738" customFormat="1" ht="16.5">
      <c r="A66" s="37"/>
      <c r="B66" s="38" t="s">
        <v>550</v>
      </c>
      <c r="C66" s="33"/>
      <c r="D66" s="773">
        <v>2022</v>
      </c>
      <c r="E66" s="36">
        <f>SUM(F66:G66)</f>
        <v>164</v>
      </c>
      <c r="F66" s="36">
        <v>52</v>
      </c>
      <c r="G66" s="36">
        <v>112</v>
      </c>
      <c r="H66" s="36"/>
      <c r="I66" s="36">
        <f>SUM(J66:K66)</f>
        <v>2264</v>
      </c>
      <c r="J66" s="36">
        <v>1152</v>
      </c>
      <c r="K66" s="36">
        <v>1112</v>
      </c>
      <c r="L66" s="48"/>
    </row>
    <row r="67" spans="1:12" s="738" customFormat="1" ht="16.5">
      <c r="A67" s="46"/>
      <c r="B67" s="47"/>
      <c r="C67" s="33"/>
      <c r="D67" s="802">
        <v>2023</v>
      </c>
      <c r="E67" s="36">
        <f>SUM(F67:G67)</f>
        <v>166</v>
      </c>
      <c r="F67" s="36">
        <v>51</v>
      </c>
      <c r="G67" s="36">
        <v>115</v>
      </c>
      <c r="H67" s="36"/>
      <c r="I67" s="36">
        <f>SUM(J67:K67)</f>
        <v>2298</v>
      </c>
      <c r="J67" s="36">
        <v>1192</v>
      </c>
      <c r="K67" s="36">
        <v>1106</v>
      </c>
      <c r="L67" s="48"/>
    </row>
    <row r="68" spans="1:12" s="738" customFormat="1" ht="8.1" customHeight="1">
      <c r="A68" s="46"/>
      <c r="B68" s="47"/>
      <c r="C68" s="33"/>
      <c r="D68" s="802"/>
      <c r="E68" s="36"/>
      <c r="F68" s="36"/>
      <c r="G68" s="36"/>
      <c r="H68" s="36"/>
      <c r="I68" s="36"/>
      <c r="J68" s="36"/>
      <c r="K68" s="36"/>
      <c r="L68" s="48"/>
    </row>
    <row r="69" spans="1:12" s="738" customFormat="1" ht="16.5">
      <c r="A69" s="15"/>
      <c r="B69" s="10" t="s">
        <v>20</v>
      </c>
      <c r="C69" s="33"/>
      <c r="D69" s="802"/>
      <c r="E69" s="36"/>
      <c r="F69" s="36"/>
      <c r="G69" s="36"/>
      <c r="H69" s="36"/>
      <c r="I69" s="36"/>
      <c r="J69" s="36"/>
      <c r="K69" s="36"/>
      <c r="L69" s="746"/>
    </row>
    <row r="70" spans="1:12" s="738" customFormat="1" ht="16.5">
      <c r="A70" s="34"/>
      <c r="B70" s="35" t="s">
        <v>551</v>
      </c>
      <c r="C70" s="33"/>
      <c r="D70" s="802">
        <v>2021</v>
      </c>
      <c r="E70" s="36">
        <f>SUM(F70:G70)</f>
        <v>402</v>
      </c>
      <c r="F70" s="36">
        <v>154</v>
      </c>
      <c r="G70" s="36">
        <v>248</v>
      </c>
      <c r="H70" s="36"/>
      <c r="I70" s="36">
        <f>SUM(J70:K70)</f>
        <v>5136</v>
      </c>
      <c r="J70" s="36">
        <v>2784</v>
      </c>
      <c r="K70" s="36">
        <v>2352</v>
      </c>
      <c r="L70" s="48"/>
    </row>
    <row r="71" spans="1:12" s="738" customFormat="1" ht="16.5">
      <c r="A71" s="37"/>
      <c r="B71" s="38" t="s">
        <v>552</v>
      </c>
      <c r="C71" s="33"/>
      <c r="D71" s="773">
        <v>2022</v>
      </c>
      <c r="E71" s="36">
        <f>SUM(F71:G71)</f>
        <v>393</v>
      </c>
      <c r="F71" s="36">
        <v>148</v>
      </c>
      <c r="G71" s="36">
        <v>245</v>
      </c>
      <c r="H71" s="36"/>
      <c r="I71" s="36">
        <f>SUM(J71:K71)</f>
        <v>4634</v>
      </c>
      <c r="J71" s="36">
        <v>2470</v>
      </c>
      <c r="K71" s="36">
        <v>2164</v>
      </c>
      <c r="L71" s="48"/>
    </row>
    <row r="72" spans="1:12" s="738" customFormat="1" ht="16.5">
      <c r="A72" s="37"/>
      <c r="B72" s="38"/>
      <c r="C72" s="33"/>
      <c r="D72" s="802">
        <v>2023</v>
      </c>
      <c r="E72" s="36">
        <f>SUM(F72:G72)</f>
        <v>389</v>
      </c>
      <c r="F72" s="36">
        <v>142</v>
      </c>
      <c r="G72" s="36">
        <v>247</v>
      </c>
      <c r="H72" s="36"/>
      <c r="I72" s="36">
        <f>SUM(J72:K72)</f>
        <v>4666</v>
      </c>
      <c r="J72" s="36">
        <v>2484</v>
      </c>
      <c r="K72" s="36">
        <v>2182</v>
      </c>
      <c r="L72" s="746"/>
    </row>
    <row r="73" spans="1:12" s="738" customFormat="1" ht="8.1" customHeight="1">
      <c r="A73" s="37"/>
      <c r="B73" s="38"/>
      <c r="C73" s="33"/>
      <c r="D73" s="802"/>
      <c r="E73" s="36"/>
      <c r="F73" s="36"/>
      <c r="G73" s="36"/>
      <c r="H73" s="36"/>
      <c r="I73" s="36"/>
      <c r="J73" s="36"/>
      <c r="K73" s="36"/>
      <c r="L73" s="746"/>
    </row>
    <row r="74" spans="1:12" s="738" customFormat="1" ht="16.5">
      <c r="A74" s="34"/>
      <c r="B74" s="35" t="s">
        <v>553</v>
      </c>
      <c r="C74" s="33"/>
      <c r="D74" s="802">
        <v>2021</v>
      </c>
      <c r="E74" s="36">
        <f>SUM(F74:G74)</f>
        <v>247</v>
      </c>
      <c r="F74" s="36">
        <v>110</v>
      </c>
      <c r="G74" s="36">
        <v>137</v>
      </c>
      <c r="H74" s="36"/>
      <c r="I74" s="36">
        <f>SUM(J74:K74)</f>
        <v>2468</v>
      </c>
      <c r="J74" s="36">
        <v>1135</v>
      </c>
      <c r="K74" s="36">
        <v>1333</v>
      </c>
      <c r="L74" s="48"/>
    </row>
    <row r="75" spans="1:12" s="738" customFormat="1" ht="16.5">
      <c r="A75" s="37"/>
      <c r="B75" s="38" t="s">
        <v>554</v>
      </c>
      <c r="C75" s="33"/>
      <c r="D75" s="773">
        <v>2022</v>
      </c>
      <c r="E75" s="36">
        <f>SUM(F75:G75)</f>
        <v>242</v>
      </c>
      <c r="F75" s="36">
        <v>107</v>
      </c>
      <c r="G75" s="36">
        <v>135</v>
      </c>
      <c r="H75" s="36"/>
      <c r="I75" s="36">
        <f>SUM(J75:K75)</f>
        <v>2129</v>
      </c>
      <c r="J75" s="36">
        <v>957</v>
      </c>
      <c r="K75" s="36">
        <v>1172</v>
      </c>
      <c r="L75" s="48"/>
    </row>
    <row r="76" spans="1:12" s="738" customFormat="1" ht="16.5">
      <c r="A76" s="37"/>
      <c r="B76" s="38"/>
      <c r="C76" s="33"/>
      <c r="D76" s="802">
        <v>2023</v>
      </c>
      <c r="E76" s="36">
        <f>SUM(F76:G76)</f>
        <v>230</v>
      </c>
      <c r="F76" s="36">
        <v>102</v>
      </c>
      <c r="G76" s="36">
        <v>128</v>
      </c>
      <c r="H76" s="36"/>
      <c r="I76" s="36">
        <f>SUM(J76:K76)</f>
        <v>2455</v>
      </c>
      <c r="J76" s="36">
        <v>1204</v>
      </c>
      <c r="K76" s="36">
        <v>1251</v>
      </c>
      <c r="L76" s="746"/>
    </row>
    <row r="77" spans="1:12" s="738" customFormat="1" ht="8.1" customHeight="1" thickBot="1">
      <c r="A77" s="918"/>
      <c r="B77" s="919"/>
      <c r="C77" s="908"/>
      <c r="D77" s="933"/>
      <c r="E77" s="934"/>
      <c r="F77" s="934"/>
      <c r="G77" s="934"/>
      <c r="H77" s="935"/>
      <c r="I77" s="934"/>
      <c r="J77" s="934"/>
      <c r="K77" s="934"/>
      <c r="L77" s="935"/>
    </row>
    <row r="78" spans="1:12" s="674" customFormat="1" ht="16.149999999999999" customHeight="1">
      <c r="A78" s="912">
        <v>5</v>
      </c>
      <c r="B78" s="912"/>
      <c r="C78" s="912"/>
      <c r="D78" s="936"/>
      <c r="E78" s="913"/>
      <c r="F78" s="914"/>
      <c r="G78" s="914"/>
      <c r="H78" s="826"/>
      <c r="I78" s="826"/>
      <c r="J78" s="826"/>
      <c r="K78" s="914"/>
      <c r="L78" s="418" t="s">
        <v>905</v>
      </c>
    </row>
    <row r="79" spans="1:12" s="674" customFormat="1" ht="15" customHeight="1">
      <c r="A79" s="915"/>
      <c r="B79" s="915"/>
      <c r="C79" s="826"/>
      <c r="D79" s="937"/>
      <c r="E79" s="916"/>
      <c r="F79" s="826"/>
      <c r="G79" s="914"/>
      <c r="H79" s="826"/>
      <c r="I79" s="826"/>
      <c r="J79" s="826"/>
      <c r="K79" s="914"/>
      <c r="L79" s="419" t="s">
        <v>883</v>
      </c>
    </row>
    <row r="80" spans="1:12">
      <c r="A80" s="46"/>
      <c r="B80" s="46"/>
      <c r="C80" s="40"/>
      <c r="D80" s="904"/>
      <c r="E80" s="925"/>
      <c r="F80" s="925"/>
      <c r="G80" s="925"/>
      <c r="H80" s="938"/>
      <c r="I80" s="925"/>
      <c r="J80" s="925"/>
      <c r="K80" s="925"/>
      <c r="L80" s="938"/>
    </row>
    <row r="81" spans="1:12">
      <c r="A81" s="40"/>
      <c r="B81" s="40"/>
      <c r="C81" s="40"/>
      <c r="D81" s="904"/>
      <c r="E81" s="888"/>
      <c r="F81" s="40"/>
      <c r="G81" s="40"/>
      <c r="H81" s="40"/>
      <c r="I81" s="888"/>
      <c r="J81" s="46"/>
      <c r="K81" s="40"/>
      <c r="L81" s="40"/>
    </row>
    <row r="82" spans="1:12">
      <c r="A82" s="40"/>
      <c r="B82" s="40"/>
      <c r="C82" s="40"/>
      <c r="D82" s="904"/>
      <c r="E82" s="888"/>
      <c r="F82" s="40"/>
      <c r="G82" s="40"/>
      <c r="H82" s="40"/>
      <c r="I82" s="888"/>
      <c r="J82" s="46"/>
      <c r="K82" s="899"/>
      <c r="L82" s="40"/>
    </row>
  </sheetData>
  <mergeCells count="4">
    <mergeCell ref="E6:G6"/>
    <mergeCell ref="I6:K6"/>
    <mergeCell ref="E7:G7"/>
    <mergeCell ref="I7:K7"/>
  </mergeCells>
  <printOptions horizontalCentered="1"/>
  <pageMargins left="0.55118110236220497" right="0.55118110236220497" top="0.55118110236220497" bottom="0.55118110236220497" header="0.39370078740157499" footer="0.39370078740157499"/>
  <pageSetup paperSize="9" scale="65" orientation="portrait" r:id="rId1"/>
  <colBreaks count="1" manualBreakCount="1">
    <brk id="12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3">
    <tabColor rgb="FF92D050"/>
  </sheetPr>
  <dimension ref="A1:L71"/>
  <sheetViews>
    <sheetView view="pageBreakPreview" topLeftCell="A36" zoomScale="90" zoomScaleNormal="100" zoomScaleSheetLayoutView="90" workbookViewId="0">
      <selection activeCell="O56" sqref="O56"/>
    </sheetView>
  </sheetViews>
  <sheetFormatPr defaultColWidth="12.5703125" defaultRowHeight="17.25"/>
  <cols>
    <col min="1" max="1" width="1.28515625" style="647" customWidth="1"/>
    <col min="2" max="2" width="12.42578125" style="647" customWidth="1"/>
    <col min="3" max="3" width="26.28515625" style="647" customWidth="1"/>
    <col min="4" max="4" width="10.28515625" style="648" customWidth="1"/>
    <col min="5" max="5" width="10.140625" style="647" customWidth="1"/>
    <col min="6" max="6" width="11.28515625" style="647" customWidth="1"/>
    <col min="7" max="7" width="13.85546875" style="647" customWidth="1"/>
    <col min="8" max="8" width="1.140625" style="647" customWidth="1"/>
    <col min="9" max="9" width="9.28515625" style="647" customWidth="1"/>
    <col min="10" max="10" width="11.28515625" style="647" customWidth="1"/>
    <col min="11" max="11" width="13.85546875" style="647" customWidth="1"/>
    <col min="12" max="12" width="1.7109375" style="647" customWidth="1"/>
    <col min="13" max="16384" width="12.5703125" style="647"/>
  </cols>
  <sheetData>
    <row r="1" spans="1:12">
      <c r="A1" s="32"/>
      <c r="B1" s="32"/>
      <c r="C1" s="32"/>
      <c r="D1" s="876"/>
      <c r="E1" s="53"/>
      <c r="F1" s="32"/>
      <c r="G1" s="32"/>
      <c r="H1" s="32"/>
      <c r="I1" s="53"/>
      <c r="J1" s="851"/>
      <c r="K1" s="877"/>
      <c r="L1" s="32"/>
    </row>
    <row r="2" spans="1:12">
      <c r="A2" s="878"/>
      <c r="B2" s="878" t="s">
        <v>782</v>
      </c>
      <c r="C2" s="844" t="s">
        <v>1292</v>
      </c>
      <c r="D2" s="879"/>
      <c r="E2" s="53"/>
      <c r="F2" s="32"/>
      <c r="G2" s="32"/>
      <c r="H2" s="32"/>
      <c r="I2" s="53"/>
      <c r="J2" s="32"/>
      <c r="K2" s="32"/>
      <c r="L2" s="32"/>
    </row>
    <row r="3" spans="1:12">
      <c r="A3" s="877"/>
      <c r="B3" s="877" t="s">
        <v>784</v>
      </c>
      <c r="C3" s="851" t="s">
        <v>1293</v>
      </c>
      <c r="D3" s="880"/>
      <c r="E3" s="53"/>
      <c r="F3" s="32"/>
      <c r="G3" s="32"/>
      <c r="H3" s="32"/>
      <c r="I3" s="53"/>
      <c r="J3" s="32"/>
      <c r="K3" s="32"/>
      <c r="L3" s="32"/>
    </row>
    <row r="4" spans="1:12" ht="10.15" customHeight="1" thickBot="1">
      <c r="A4" s="32"/>
      <c r="B4" s="32"/>
      <c r="C4" s="32"/>
      <c r="D4" s="876"/>
      <c r="E4" s="53"/>
      <c r="F4" s="32"/>
      <c r="G4" s="32"/>
      <c r="H4" s="32"/>
      <c r="I4" s="53"/>
      <c r="J4" s="32"/>
      <c r="K4" s="32"/>
      <c r="L4" s="32"/>
    </row>
    <row r="5" spans="1:12" ht="8.1" customHeight="1" thickTop="1">
      <c r="A5" s="881"/>
      <c r="B5" s="881"/>
      <c r="C5" s="881"/>
      <c r="D5" s="882"/>
      <c r="E5" s="883"/>
      <c r="F5" s="881"/>
      <c r="G5" s="881"/>
      <c r="H5" s="881"/>
      <c r="I5" s="884"/>
      <c r="J5" s="881"/>
      <c r="K5" s="881"/>
      <c r="L5" s="881"/>
    </row>
    <row r="6" spans="1:12">
      <c r="A6" s="885"/>
      <c r="B6" s="886" t="s">
        <v>525</v>
      </c>
      <c r="C6" s="33"/>
      <c r="D6" s="887" t="s">
        <v>3</v>
      </c>
      <c r="E6" s="1921" t="s">
        <v>420</v>
      </c>
      <c r="F6" s="1921"/>
      <c r="G6" s="1921"/>
      <c r="H6" s="45"/>
      <c r="I6" s="1921" t="s">
        <v>421</v>
      </c>
      <c r="J6" s="1921"/>
      <c r="K6" s="1921"/>
      <c r="L6" s="888"/>
    </row>
    <row r="7" spans="1:12" s="702" customFormat="1">
      <c r="A7" s="889"/>
      <c r="B7" s="890" t="s">
        <v>526</v>
      </c>
      <c r="C7" s="891"/>
      <c r="D7" s="892" t="s">
        <v>8</v>
      </c>
      <c r="E7" s="1924" t="s">
        <v>424</v>
      </c>
      <c r="F7" s="1924"/>
      <c r="G7" s="1924"/>
      <c r="H7" s="821"/>
      <c r="I7" s="1924" t="s">
        <v>377</v>
      </c>
      <c r="J7" s="1924"/>
      <c r="K7" s="1924"/>
      <c r="L7" s="893"/>
    </row>
    <row r="8" spans="1:12">
      <c r="A8" s="40"/>
      <c r="B8" s="33"/>
      <c r="C8" s="33"/>
      <c r="D8" s="894"/>
      <c r="E8" s="895" t="s">
        <v>4</v>
      </c>
      <c r="F8" s="895" t="s">
        <v>37</v>
      </c>
      <c r="G8" s="895" t="s">
        <v>38</v>
      </c>
      <c r="H8" s="896"/>
      <c r="I8" s="895" t="s">
        <v>4</v>
      </c>
      <c r="J8" s="895" t="s">
        <v>37</v>
      </c>
      <c r="K8" s="895" t="s">
        <v>38</v>
      </c>
      <c r="L8" s="897"/>
    </row>
    <row r="9" spans="1:12">
      <c r="A9" s="40"/>
      <c r="B9" s="33"/>
      <c r="C9" s="33"/>
      <c r="D9" s="894"/>
      <c r="E9" s="898" t="s">
        <v>9</v>
      </c>
      <c r="F9" s="898" t="s">
        <v>39</v>
      </c>
      <c r="G9" s="898" t="s">
        <v>40</v>
      </c>
      <c r="H9" s="898"/>
      <c r="I9" s="898" t="s">
        <v>9</v>
      </c>
      <c r="J9" s="898" t="s">
        <v>39</v>
      </c>
      <c r="K9" s="898" t="s">
        <v>40</v>
      </c>
      <c r="L9" s="899"/>
    </row>
    <row r="10" spans="1:12" ht="8.1" customHeight="1">
      <c r="A10" s="900"/>
      <c r="B10" s="900"/>
      <c r="C10" s="900"/>
      <c r="D10" s="901"/>
      <c r="E10" s="902"/>
      <c r="F10" s="903"/>
      <c r="G10" s="903"/>
      <c r="H10" s="903"/>
      <c r="I10" s="902"/>
      <c r="J10" s="903"/>
      <c r="K10" s="903"/>
      <c r="L10" s="903"/>
    </row>
    <row r="11" spans="1:12" s="738" customFormat="1" ht="8.1" customHeight="1">
      <c r="A11" s="40"/>
      <c r="B11" s="40"/>
      <c r="C11" s="40"/>
      <c r="D11" s="904"/>
      <c r="E11" s="905"/>
      <c r="F11" s="899"/>
      <c r="G11" s="899"/>
      <c r="H11" s="899"/>
      <c r="I11" s="905"/>
      <c r="J11" s="899"/>
      <c r="K11" s="899"/>
      <c r="L11" s="899"/>
    </row>
    <row r="12" spans="1:12" s="738" customFormat="1" ht="18" customHeight="1">
      <c r="A12" s="34"/>
      <c r="B12" s="35" t="s">
        <v>555</v>
      </c>
      <c r="C12" s="33"/>
      <c r="D12" s="802">
        <v>2021</v>
      </c>
      <c r="E12" s="36">
        <f>SUM(F12:G12)</f>
        <v>39</v>
      </c>
      <c r="F12" s="36">
        <v>11</v>
      </c>
      <c r="G12" s="36">
        <v>28</v>
      </c>
      <c r="H12" s="36"/>
      <c r="I12" s="36">
        <f>SUM(J12:K12)</f>
        <v>346</v>
      </c>
      <c r="J12" s="36">
        <v>123</v>
      </c>
      <c r="K12" s="36">
        <v>223</v>
      </c>
      <c r="L12" s="49"/>
    </row>
    <row r="13" spans="1:12" s="738" customFormat="1" ht="18" customHeight="1">
      <c r="A13" s="37"/>
      <c r="B13" s="38" t="s">
        <v>556</v>
      </c>
      <c r="C13" s="33"/>
      <c r="D13" s="773">
        <v>2022</v>
      </c>
      <c r="E13" s="36">
        <f t="shared" ref="E13:E14" si="0">SUM(F13:G13)</f>
        <v>39</v>
      </c>
      <c r="F13" s="36">
        <v>11</v>
      </c>
      <c r="G13" s="36">
        <v>28</v>
      </c>
      <c r="H13" s="36"/>
      <c r="I13" s="36">
        <f t="shared" ref="I13:I14" si="1">SUM(J13:K13)</f>
        <v>386</v>
      </c>
      <c r="J13" s="36">
        <v>118</v>
      </c>
      <c r="K13" s="36">
        <v>268</v>
      </c>
      <c r="L13" s="48"/>
    </row>
    <row r="14" spans="1:12" s="738" customFormat="1" ht="18" customHeight="1">
      <c r="A14" s="37"/>
      <c r="B14" s="38"/>
      <c r="C14" s="33"/>
      <c r="D14" s="802">
        <v>2023</v>
      </c>
      <c r="E14" s="36">
        <f t="shared" si="0"/>
        <v>40</v>
      </c>
      <c r="F14" s="36">
        <v>14</v>
      </c>
      <c r="G14" s="36">
        <v>26</v>
      </c>
      <c r="H14" s="36"/>
      <c r="I14" s="36">
        <f t="shared" si="1"/>
        <v>414</v>
      </c>
      <c r="J14" s="36">
        <v>137</v>
      </c>
      <c r="K14" s="36">
        <v>277</v>
      </c>
      <c r="L14" s="48"/>
    </row>
    <row r="15" spans="1:12" s="738" customFormat="1" ht="8.1" customHeight="1">
      <c r="A15" s="37"/>
      <c r="B15" s="38"/>
      <c r="C15" s="33"/>
      <c r="D15" s="802"/>
      <c r="E15" s="36"/>
      <c r="F15" s="36"/>
      <c r="G15" s="36"/>
      <c r="H15" s="36"/>
      <c r="I15" s="36"/>
      <c r="J15" s="36"/>
      <c r="K15" s="36"/>
      <c r="L15" s="48"/>
    </row>
    <row r="16" spans="1:12" s="738" customFormat="1" ht="18" customHeight="1">
      <c r="A16" s="15"/>
      <c r="B16" s="10" t="s">
        <v>22</v>
      </c>
      <c r="C16" s="33"/>
      <c r="D16" s="802"/>
      <c r="E16" s="36"/>
      <c r="F16" s="36"/>
      <c r="G16" s="36"/>
      <c r="H16" s="36"/>
      <c r="I16" s="36"/>
      <c r="J16" s="36"/>
      <c r="K16" s="36"/>
      <c r="L16" s="49"/>
    </row>
    <row r="17" spans="1:12" s="738" customFormat="1" ht="18" customHeight="1">
      <c r="A17" s="34"/>
      <c r="B17" s="35" t="s">
        <v>557</v>
      </c>
      <c r="C17" s="45"/>
      <c r="D17" s="802">
        <v>2021</v>
      </c>
      <c r="E17" s="36">
        <f>SUM(F17:G17)</f>
        <v>475</v>
      </c>
      <c r="F17" s="36">
        <v>188</v>
      </c>
      <c r="G17" s="36">
        <v>287</v>
      </c>
      <c r="H17" s="36"/>
      <c r="I17" s="36">
        <f>SUM(J17:K17)</f>
        <v>6222</v>
      </c>
      <c r="J17" s="36">
        <v>4007</v>
      </c>
      <c r="K17" s="36">
        <v>2215</v>
      </c>
      <c r="L17" s="917"/>
    </row>
    <row r="18" spans="1:12" s="738" customFormat="1" ht="18" customHeight="1">
      <c r="A18" s="37"/>
      <c r="B18" s="38" t="s">
        <v>558</v>
      </c>
      <c r="C18" s="33"/>
      <c r="D18" s="773">
        <v>2022</v>
      </c>
      <c r="E18" s="36">
        <f t="shared" ref="E18:E19" si="2">SUM(F18:G18)</f>
        <v>460</v>
      </c>
      <c r="F18" s="39">
        <v>181</v>
      </c>
      <c r="G18" s="39">
        <v>279</v>
      </c>
      <c r="H18" s="39"/>
      <c r="I18" s="36">
        <f t="shared" ref="I18:I19" si="3">SUM(J18:K18)</f>
        <v>5786</v>
      </c>
      <c r="J18" s="39">
        <v>3756</v>
      </c>
      <c r="K18" s="39">
        <v>2030</v>
      </c>
      <c r="L18" s="48"/>
    </row>
    <row r="19" spans="1:12" s="738" customFormat="1" ht="18" customHeight="1">
      <c r="A19" s="37"/>
      <c r="B19" s="38"/>
      <c r="C19" s="33"/>
      <c r="D19" s="802">
        <v>2023</v>
      </c>
      <c r="E19" s="36">
        <f t="shared" si="2"/>
        <v>471</v>
      </c>
      <c r="F19" s="39">
        <v>184</v>
      </c>
      <c r="G19" s="39">
        <v>287</v>
      </c>
      <c r="H19" s="39"/>
      <c r="I19" s="36">
        <f t="shared" si="3"/>
        <v>6154</v>
      </c>
      <c r="J19" s="39">
        <v>3988</v>
      </c>
      <c r="K19" s="39">
        <v>2166</v>
      </c>
      <c r="L19" s="48"/>
    </row>
    <row r="20" spans="1:12" s="738" customFormat="1" ht="8.1" customHeight="1">
      <c r="A20" s="37"/>
      <c r="B20" s="38"/>
      <c r="C20" s="33"/>
      <c r="D20" s="802"/>
      <c r="E20" s="36"/>
      <c r="F20" s="707"/>
      <c r="G20" s="707"/>
      <c r="H20" s="707"/>
      <c r="I20" s="36"/>
      <c r="J20" s="707"/>
      <c r="K20" s="707"/>
      <c r="L20" s="48"/>
    </row>
    <row r="21" spans="1:12" ht="18" customHeight="1">
      <c r="A21" s="34"/>
      <c r="B21" s="35" t="s">
        <v>559</v>
      </c>
      <c r="C21" s="33"/>
      <c r="D21" s="802">
        <v>2021</v>
      </c>
      <c r="E21" s="36">
        <f>SUM(F21:G21)</f>
        <v>309</v>
      </c>
      <c r="F21" s="707">
        <v>114</v>
      </c>
      <c r="G21" s="707">
        <v>195</v>
      </c>
      <c r="H21" s="707"/>
      <c r="I21" s="36">
        <f>SUM(J21:K21)</f>
        <v>2625</v>
      </c>
      <c r="J21" s="707">
        <v>1589</v>
      </c>
      <c r="K21" s="707">
        <v>1036</v>
      </c>
      <c r="L21" s="653"/>
    </row>
    <row r="22" spans="1:12" ht="18" customHeight="1">
      <c r="A22" s="37"/>
      <c r="B22" s="38" t="s">
        <v>560</v>
      </c>
      <c r="C22" s="33"/>
      <c r="D22" s="773">
        <v>2022</v>
      </c>
      <c r="E22" s="36">
        <f t="shared" ref="E22:E23" si="4">SUM(F22:G22)</f>
        <v>307</v>
      </c>
      <c r="F22" s="746">
        <v>112</v>
      </c>
      <c r="G22" s="746">
        <v>195</v>
      </c>
      <c r="H22" s="746"/>
      <c r="I22" s="36">
        <f t="shared" ref="I22:I23" si="5">SUM(J22:K22)</f>
        <v>2955</v>
      </c>
      <c r="J22" s="746">
        <v>1804</v>
      </c>
      <c r="K22" s="746">
        <v>1151</v>
      </c>
      <c r="L22" s="653"/>
    </row>
    <row r="23" spans="1:12" ht="18" customHeight="1">
      <c r="A23" s="37"/>
      <c r="B23" s="38"/>
      <c r="C23" s="33"/>
      <c r="D23" s="802">
        <v>2023</v>
      </c>
      <c r="E23" s="36">
        <f t="shared" si="4"/>
        <v>308</v>
      </c>
      <c r="F23" s="39">
        <v>109</v>
      </c>
      <c r="G23" s="39">
        <v>199</v>
      </c>
      <c r="H23" s="39"/>
      <c r="I23" s="36">
        <f t="shared" si="5"/>
        <v>2886</v>
      </c>
      <c r="J23" s="39">
        <v>1777</v>
      </c>
      <c r="K23" s="39">
        <v>1109</v>
      </c>
      <c r="L23" s="653"/>
    </row>
    <row r="24" spans="1:12" ht="8.1" customHeight="1">
      <c r="A24" s="37"/>
      <c r="B24" s="38"/>
      <c r="C24" s="33"/>
      <c r="D24" s="802"/>
      <c r="E24" s="36"/>
      <c r="F24" s="707"/>
      <c r="G24" s="707"/>
      <c r="H24" s="707"/>
      <c r="I24" s="36"/>
      <c r="J24" s="707"/>
      <c r="K24" s="707"/>
      <c r="L24" s="653"/>
    </row>
    <row r="25" spans="1:12" ht="18" customHeight="1">
      <c r="A25" s="34"/>
      <c r="B25" s="35" t="s">
        <v>561</v>
      </c>
      <c r="C25" s="33"/>
      <c r="D25" s="802">
        <v>2021</v>
      </c>
      <c r="E25" s="36">
        <f>SUM(F25:G25)</f>
        <v>32</v>
      </c>
      <c r="F25" s="707">
        <v>25</v>
      </c>
      <c r="G25" s="707">
        <v>7</v>
      </c>
      <c r="H25" s="707"/>
      <c r="I25" s="36">
        <f>SUM(J25:K25)</f>
        <v>58</v>
      </c>
      <c r="J25" s="707">
        <v>41</v>
      </c>
      <c r="K25" s="707">
        <v>17</v>
      </c>
      <c r="L25" s="653"/>
    </row>
    <row r="26" spans="1:12" ht="18" customHeight="1">
      <c r="A26" s="37"/>
      <c r="B26" s="38" t="s">
        <v>562</v>
      </c>
      <c r="C26" s="33"/>
      <c r="D26" s="773">
        <v>2022</v>
      </c>
      <c r="E26" s="36">
        <f t="shared" ref="E26:E27" si="6">SUM(F26:G26)</f>
        <v>31</v>
      </c>
      <c r="F26" s="707">
        <v>25</v>
      </c>
      <c r="G26" s="707">
        <v>6</v>
      </c>
      <c r="H26" s="707"/>
      <c r="I26" s="36">
        <f t="shared" ref="I26:I27" si="7">SUM(J26:K26)</f>
        <v>85</v>
      </c>
      <c r="J26" s="707">
        <v>62</v>
      </c>
      <c r="K26" s="707">
        <v>23</v>
      </c>
      <c r="L26" s="653"/>
    </row>
    <row r="27" spans="1:12" ht="18" customHeight="1">
      <c r="A27" s="37"/>
      <c r="B27" s="38"/>
      <c r="C27" s="33"/>
      <c r="D27" s="802">
        <v>2023</v>
      </c>
      <c r="E27" s="36">
        <f t="shared" si="6"/>
        <v>31</v>
      </c>
      <c r="F27" s="39">
        <v>25</v>
      </c>
      <c r="G27" s="39">
        <v>6</v>
      </c>
      <c r="H27" s="39"/>
      <c r="I27" s="36">
        <f t="shared" si="7"/>
        <v>73</v>
      </c>
      <c r="J27" s="39">
        <v>57</v>
      </c>
      <c r="K27" s="39">
        <v>16</v>
      </c>
      <c r="L27" s="653"/>
    </row>
    <row r="28" spans="1:12" ht="8.1" customHeight="1">
      <c r="A28" s="46"/>
      <c r="B28" s="47"/>
      <c r="C28" s="33"/>
      <c r="D28" s="802"/>
      <c r="E28" s="36"/>
      <c r="F28" s="39"/>
      <c r="G28" s="39"/>
      <c r="H28" s="39"/>
      <c r="I28" s="36"/>
      <c r="J28" s="39"/>
      <c r="K28" s="39"/>
      <c r="L28" s="653"/>
    </row>
    <row r="29" spans="1:12" ht="18" customHeight="1">
      <c r="A29" s="15"/>
      <c r="B29" s="10" t="s">
        <v>23</v>
      </c>
      <c r="C29" s="33"/>
      <c r="D29" s="802"/>
      <c r="E29" s="36"/>
      <c r="F29" s="707"/>
      <c r="G29" s="707"/>
      <c r="H29" s="707"/>
      <c r="I29" s="36"/>
      <c r="J29" s="707"/>
      <c r="K29" s="707"/>
      <c r="L29" s="653"/>
    </row>
    <row r="30" spans="1:12" ht="18" customHeight="1">
      <c r="A30" s="34"/>
      <c r="B30" s="35" t="s">
        <v>563</v>
      </c>
      <c r="C30" s="33"/>
      <c r="D30" s="802">
        <v>2021</v>
      </c>
      <c r="E30" s="36">
        <f>SUM(F30:G30)</f>
        <v>302</v>
      </c>
      <c r="F30" s="707">
        <v>128</v>
      </c>
      <c r="G30" s="707">
        <v>174</v>
      </c>
      <c r="H30" s="707"/>
      <c r="I30" s="36">
        <f>SUM(J30:K30)</f>
        <v>3543</v>
      </c>
      <c r="J30" s="707">
        <v>1587</v>
      </c>
      <c r="K30" s="707">
        <v>1956</v>
      </c>
      <c r="L30" s="653"/>
    </row>
    <row r="31" spans="1:12" ht="18" customHeight="1">
      <c r="A31" s="37"/>
      <c r="B31" s="38" t="s">
        <v>564</v>
      </c>
      <c r="C31" s="33"/>
      <c r="D31" s="773">
        <v>2022</v>
      </c>
      <c r="E31" s="36">
        <f t="shared" ref="E31:E32" si="8">SUM(F31:G31)</f>
        <v>300</v>
      </c>
      <c r="F31" s="707">
        <v>126</v>
      </c>
      <c r="G31" s="707">
        <v>174</v>
      </c>
      <c r="H31" s="707"/>
      <c r="I31" s="36">
        <f t="shared" ref="I31:I32" si="9">SUM(J31:K31)</f>
        <v>3265</v>
      </c>
      <c r="J31" s="707">
        <v>1501</v>
      </c>
      <c r="K31" s="707">
        <v>1764</v>
      </c>
      <c r="L31" s="653"/>
    </row>
    <row r="32" spans="1:12" ht="18" customHeight="1">
      <c r="A32" s="46"/>
      <c r="B32" s="47"/>
      <c r="C32" s="33"/>
      <c r="D32" s="802">
        <v>2023</v>
      </c>
      <c r="E32" s="36">
        <f t="shared" si="8"/>
        <v>301</v>
      </c>
      <c r="F32" s="39">
        <v>127</v>
      </c>
      <c r="G32" s="39">
        <v>174</v>
      </c>
      <c r="H32" s="39"/>
      <c r="I32" s="36">
        <f t="shared" si="9"/>
        <v>3313</v>
      </c>
      <c r="J32" s="39">
        <v>1490</v>
      </c>
      <c r="K32" s="39">
        <v>1823</v>
      </c>
      <c r="L32" s="653"/>
    </row>
    <row r="33" spans="1:12" ht="8.1" customHeight="1">
      <c r="A33" s="46"/>
      <c r="B33" s="47"/>
      <c r="C33" s="33"/>
      <c r="D33" s="802"/>
      <c r="E33" s="36"/>
      <c r="F33" s="39"/>
      <c r="G33" s="39"/>
      <c r="H33" s="39"/>
      <c r="I33" s="36"/>
      <c r="J33" s="39"/>
      <c r="K33" s="39"/>
      <c r="L33" s="653"/>
    </row>
    <row r="34" spans="1:12" ht="18" customHeight="1">
      <c r="A34" s="15"/>
      <c r="B34" s="10" t="s">
        <v>21</v>
      </c>
      <c r="C34" s="33"/>
      <c r="D34" s="802"/>
      <c r="E34" s="36"/>
      <c r="F34" s="707"/>
      <c r="G34" s="707"/>
      <c r="H34" s="707"/>
      <c r="I34" s="36"/>
      <c r="J34" s="707"/>
      <c r="K34" s="707"/>
      <c r="L34" s="653"/>
    </row>
    <row r="35" spans="1:12" ht="18" customHeight="1">
      <c r="A35" s="34"/>
      <c r="B35" s="35" t="s">
        <v>565</v>
      </c>
      <c r="C35" s="33"/>
      <c r="D35" s="802">
        <v>2021</v>
      </c>
      <c r="E35" s="36">
        <f>SUM(F35:G35)</f>
        <v>293</v>
      </c>
      <c r="F35" s="707">
        <v>107</v>
      </c>
      <c r="G35" s="707">
        <v>186</v>
      </c>
      <c r="H35" s="707"/>
      <c r="I35" s="36">
        <f>SUM(J35:K35)</f>
        <v>3897</v>
      </c>
      <c r="J35" s="707">
        <v>2113</v>
      </c>
      <c r="K35" s="707">
        <v>1784</v>
      </c>
      <c r="L35" s="653"/>
    </row>
    <row r="36" spans="1:12" ht="18" customHeight="1">
      <c r="A36" s="37"/>
      <c r="B36" s="38" t="s">
        <v>566</v>
      </c>
      <c r="C36" s="33"/>
      <c r="D36" s="773">
        <v>2022</v>
      </c>
      <c r="E36" s="36">
        <f t="shared" ref="E36:E37" si="10">SUM(F36:G36)</f>
        <v>290</v>
      </c>
      <c r="F36" s="39">
        <v>106</v>
      </c>
      <c r="G36" s="39">
        <v>184</v>
      </c>
      <c r="H36" s="39"/>
      <c r="I36" s="36">
        <f t="shared" ref="I36:I37" si="11">SUM(J36:K36)</f>
        <v>3498</v>
      </c>
      <c r="J36" s="39">
        <v>1920</v>
      </c>
      <c r="K36" s="39">
        <v>1578</v>
      </c>
      <c r="L36" s="653"/>
    </row>
    <row r="37" spans="1:12" ht="18" customHeight="1">
      <c r="A37" s="37"/>
      <c r="B37" s="38"/>
      <c r="C37" s="33"/>
      <c r="D37" s="802">
        <v>2023</v>
      </c>
      <c r="E37" s="36">
        <f t="shared" si="10"/>
        <v>292</v>
      </c>
      <c r="F37" s="39">
        <v>107</v>
      </c>
      <c r="G37" s="39">
        <v>185</v>
      </c>
      <c r="H37" s="39"/>
      <c r="I37" s="36">
        <f t="shared" si="11"/>
        <v>3386</v>
      </c>
      <c r="J37" s="39">
        <v>1824</v>
      </c>
      <c r="K37" s="39">
        <v>1562</v>
      </c>
      <c r="L37" s="653"/>
    </row>
    <row r="38" spans="1:12" ht="8.1" customHeight="1">
      <c r="A38" s="37"/>
      <c r="B38" s="38"/>
      <c r="C38" s="33"/>
      <c r="D38" s="802"/>
      <c r="E38" s="36"/>
      <c r="F38" s="707"/>
      <c r="G38" s="707"/>
      <c r="H38" s="707"/>
      <c r="I38" s="36"/>
      <c r="J38" s="707"/>
      <c r="K38" s="707"/>
      <c r="L38" s="653"/>
    </row>
    <row r="39" spans="1:12" ht="18" customHeight="1">
      <c r="A39" s="34"/>
      <c r="B39" s="35" t="s">
        <v>567</v>
      </c>
      <c r="C39" s="33"/>
      <c r="D39" s="802">
        <v>2021</v>
      </c>
      <c r="E39" s="36">
        <f>SUM(F39:G39)</f>
        <v>109</v>
      </c>
      <c r="F39" s="707">
        <v>37</v>
      </c>
      <c r="G39" s="707">
        <v>72</v>
      </c>
      <c r="H39" s="707"/>
      <c r="I39" s="36">
        <f>SUM(J39:K39)</f>
        <v>781</v>
      </c>
      <c r="J39" s="707">
        <v>436</v>
      </c>
      <c r="K39" s="707">
        <v>345</v>
      </c>
      <c r="L39" s="653"/>
    </row>
    <row r="40" spans="1:12" ht="18" customHeight="1">
      <c r="A40" s="37"/>
      <c r="B40" s="38" t="s">
        <v>568</v>
      </c>
      <c r="C40" s="33"/>
      <c r="D40" s="773">
        <v>2022</v>
      </c>
      <c r="E40" s="36">
        <f t="shared" ref="E40:E41" si="12">SUM(F40:G40)</f>
        <v>106</v>
      </c>
      <c r="F40" s="36">
        <v>35</v>
      </c>
      <c r="G40" s="36">
        <v>71</v>
      </c>
      <c r="H40" s="36"/>
      <c r="I40" s="36">
        <f t="shared" ref="I40:I41" si="13">SUM(J40:K40)</f>
        <v>786</v>
      </c>
      <c r="J40" s="36">
        <v>459</v>
      </c>
      <c r="K40" s="36">
        <v>327</v>
      </c>
      <c r="L40" s="653"/>
    </row>
    <row r="41" spans="1:12" ht="18" customHeight="1">
      <c r="A41" s="37"/>
      <c r="B41" s="38"/>
      <c r="C41" s="33"/>
      <c r="D41" s="802">
        <v>2023</v>
      </c>
      <c r="E41" s="36">
        <f t="shared" si="12"/>
        <v>91</v>
      </c>
      <c r="F41" s="36">
        <v>30</v>
      </c>
      <c r="G41" s="36">
        <v>61</v>
      </c>
      <c r="H41" s="36"/>
      <c r="I41" s="36">
        <f t="shared" si="13"/>
        <v>937</v>
      </c>
      <c r="J41" s="36">
        <v>548</v>
      </c>
      <c r="K41" s="36">
        <v>389</v>
      </c>
      <c r="L41" s="653"/>
    </row>
    <row r="42" spans="1:12" ht="8.1" customHeight="1">
      <c r="A42" s="37"/>
      <c r="B42" s="38"/>
      <c r="C42" s="33"/>
      <c r="D42" s="802"/>
      <c r="E42" s="36"/>
      <c r="F42" s="707"/>
      <c r="G42" s="707"/>
      <c r="H42" s="707"/>
      <c r="I42" s="36"/>
      <c r="J42" s="707"/>
      <c r="K42" s="707"/>
      <c r="L42" s="653"/>
    </row>
    <row r="43" spans="1:12" ht="18" customHeight="1">
      <c r="A43" s="34"/>
      <c r="B43" s="35" t="s">
        <v>569</v>
      </c>
      <c r="C43" s="33"/>
      <c r="D43" s="802">
        <v>2021</v>
      </c>
      <c r="E43" s="36">
        <f>SUM(F43:G43)</f>
        <v>43</v>
      </c>
      <c r="F43" s="707">
        <v>12</v>
      </c>
      <c r="G43" s="707">
        <v>31</v>
      </c>
      <c r="H43" s="707"/>
      <c r="I43" s="36">
        <f>SUM(J43:K43)</f>
        <v>350</v>
      </c>
      <c r="J43" s="707">
        <v>235</v>
      </c>
      <c r="K43" s="707">
        <v>115</v>
      </c>
      <c r="L43" s="653"/>
    </row>
    <row r="44" spans="1:12" ht="18" customHeight="1">
      <c r="A44" s="37"/>
      <c r="B44" s="38" t="s">
        <v>570</v>
      </c>
      <c r="C44" s="33"/>
      <c r="D44" s="773">
        <v>2022</v>
      </c>
      <c r="E44" s="36">
        <f t="shared" ref="E44:E45" si="14">SUM(F44:G44)</f>
        <v>43</v>
      </c>
      <c r="F44" s="707">
        <v>12</v>
      </c>
      <c r="G44" s="707">
        <v>31</v>
      </c>
      <c r="H44" s="707"/>
      <c r="I44" s="36">
        <f t="shared" ref="I44:I45" si="15">SUM(J44:K44)</f>
        <v>323</v>
      </c>
      <c r="J44" s="707">
        <v>215</v>
      </c>
      <c r="K44" s="707">
        <v>108</v>
      </c>
      <c r="L44" s="653"/>
    </row>
    <row r="45" spans="1:12" ht="18" customHeight="1">
      <c r="A45" s="37"/>
      <c r="B45" s="38"/>
      <c r="C45" s="33"/>
      <c r="D45" s="802">
        <v>2023</v>
      </c>
      <c r="E45" s="36">
        <f t="shared" si="14"/>
        <v>43</v>
      </c>
      <c r="F45" s="39">
        <v>13</v>
      </c>
      <c r="G45" s="39">
        <v>30</v>
      </c>
      <c r="H45" s="39"/>
      <c r="I45" s="36">
        <f t="shared" si="15"/>
        <v>339</v>
      </c>
      <c r="J45" s="39">
        <v>210</v>
      </c>
      <c r="K45" s="39">
        <v>129</v>
      </c>
      <c r="L45" s="653"/>
    </row>
    <row r="46" spans="1:12" ht="8.1" customHeight="1">
      <c r="A46" s="37"/>
      <c r="B46" s="38"/>
      <c r="C46" s="33"/>
      <c r="D46" s="802"/>
      <c r="E46" s="36"/>
      <c r="F46" s="39"/>
      <c r="G46" s="39"/>
      <c r="H46" s="39"/>
      <c r="I46" s="36"/>
      <c r="J46" s="39"/>
      <c r="K46" s="39"/>
      <c r="L46" s="653"/>
    </row>
    <row r="47" spans="1:12" ht="18" customHeight="1">
      <c r="A47" s="15"/>
      <c r="B47" s="10" t="s">
        <v>53</v>
      </c>
      <c r="C47" s="33"/>
      <c r="D47" s="802"/>
      <c r="E47" s="36"/>
      <c r="F47" s="707"/>
      <c r="G47" s="707"/>
      <c r="H47" s="707"/>
      <c r="I47" s="36"/>
      <c r="J47" s="707"/>
      <c r="K47" s="707"/>
      <c r="L47" s="653"/>
    </row>
    <row r="48" spans="1:12" ht="18" customHeight="1">
      <c r="A48" s="34"/>
      <c r="B48" s="35" t="s">
        <v>571</v>
      </c>
      <c r="C48" s="33"/>
      <c r="D48" s="802">
        <v>2021</v>
      </c>
      <c r="E48" s="36">
        <f>SUM(F48:G48)</f>
        <v>307</v>
      </c>
      <c r="F48" s="707">
        <v>146</v>
      </c>
      <c r="G48" s="707">
        <v>161</v>
      </c>
      <c r="H48" s="707"/>
      <c r="I48" s="36">
        <f>SUM(J48:K48)</f>
        <v>3872</v>
      </c>
      <c r="J48" s="707">
        <v>2187</v>
      </c>
      <c r="K48" s="707">
        <v>1685</v>
      </c>
      <c r="L48" s="653"/>
    </row>
    <row r="49" spans="1:12" ht="18" customHeight="1">
      <c r="A49" s="37"/>
      <c r="B49" s="38" t="s">
        <v>572</v>
      </c>
      <c r="C49" s="33"/>
      <c r="D49" s="773">
        <v>2022</v>
      </c>
      <c r="E49" s="36">
        <f t="shared" ref="E49:E50" si="16">SUM(F49:G49)</f>
        <v>307</v>
      </c>
      <c r="F49" s="39">
        <v>146</v>
      </c>
      <c r="G49" s="39">
        <v>161</v>
      </c>
      <c r="H49" s="39"/>
      <c r="I49" s="36">
        <f t="shared" ref="I49:I50" si="17">SUM(J49:K49)</f>
        <v>3492</v>
      </c>
      <c r="J49" s="39">
        <v>1983</v>
      </c>
      <c r="K49" s="39">
        <v>1509</v>
      </c>
      <c r="L49" s="653"/>
    </row>
    <row r="50" spans="1:12" ht="18" customHeight="1">
      <c r="A50" s="37"/>
      <c r="B50" s="38"/>
      <c r="C50" s="33"/>
      <c r="D50" s="802">
        <v>2023</v>
      </c>
      <c r="E50" s="36">
        <f t="shared" si="16"/>
        <v>296</v>
      </c>
      <c r="F50" s="39">
        <v>137</v>
      </c>
      <c r="G50" s="39">
        <v>159</v>
      </c>
      <c r="H50" s="39"/>
      <c r="I50" s="36">
        <f t="shared" si="17"/>
        <v>3672</v>
      </c>
      <c r="J50" s="39">
        <v>2098</v>
      </c>
      <c r="K50" s="39">
        <v>1574</v>
      </c>
      <c r="L50" s="653"/>
    </row>
    <row r="51" spans="1:12" ht="8.1" customHeight="1">
      <c r="A51" s="37"/>
      <c r="B51" s="38"/>
      <c r="C51" s="33"/>
      <c r="D51" s="802"/>
      <c r="E51" s="36"/>
      <c r="F51" s="707"/>
      <c r="G51" s="707"/>
      <c r="H51" s="707"/>
      <c r="I51" s="36"/>
      <c r="J51" s="707"/>
      <c r="K51" s="707"/>
      <c r="L51" s="653"/>
    </row>
    <row r="52" spans="1:12" ht="18" customHeight="1">
      <c r="A52" s="34"/>
      <c r="B52" s="35" t="s">
        <v>573</v>
      </c>
      <c r="C52" s="33"/>
      <c r="D52" s="802">
        <v>2021</v>
      </c>
      <c r="E52" s="36">
        <f>SUM(F52:G52)</f>
        <v>62</v>
      </c>
      <c r="F52" s="707">
        <v>33</v>
      </c>
      <c r="G52" s="707">
        <v>29</v>
      </c>
      <c r="H52" s="707"/>
      <c r="I52" s="36">
        <f>SUM(J52:K52)</f>
        <v>964</v>
      </c>
      <c r="J52" s="707">
        <v>508</v>
      </c>
      <c r="K52" s="707">
        <v>456</v>
      </c>
      <c r="L52" s="653"/>
    </row>
    <row r="53" spans="1:12" ht="18" customHeight="1">
      <c r="A53" s="37"/>
      <c r="B53" s="38" t="s">
        <v>574</v>
      </c>
      <c r="C53" s="47"/>
      <c r="D53" s="773">
        <v>2022</v>
      </c>
      <c r="E53" s="36">
        <f t="shared" ref="E53:E54" si="18">SUM(F53:G53)</f>
        <v>63</v>
      </c>
      <c r="F53" s="746">
        <v>32</v>
      </c>
      <c r="G53" s="746">
        <v>31</v>
      </c>
      <c r="H53" s="746"/>
      <c r="I53" s="36">
        <f t="shared" ref="I53:I54" si="19">SUM(J53:K53)</f>
        <v>912</v>
      </c>
      <c r="J53" s="746">
        <v>509</v>
      </c>
      <c r="K53" s="746">
        <v>403</v>
      </c>
      <c r="L53" s="653"/>
    </row>
    <row r="54" spans="1:12" ht="18" customHeight="1">
      <c r="A54" s="37"/>
      <c r="B54" s="38"/>
      <c r="C54" s="47"/>
      <c r="D54" s="802">
        <v>2023</v>
      </c>
      <c r="E54" s="36">
        <f t="shared" si="18"/>
        <v>70</v>
      </c>
      <c r="F54" s="39">
        <v>33</v>
      </c>
      <c r="G54" s="36">
        <v>37</v>
      </c>
      <c r="H54" s="39"/>
      <c r="I54" s="36">
        <f t="shared" si="19"/>
        <v>922</v>
      </c>
      <c r="J54" s="39">
        <v>557</v>
      </c>
      <c r="K54" s="39">
        <v>365</v>
      </c>
      <c r="L54" s="653"/>
    </row>
    <row r="55" spans="1:12" ht="8.1" customHeight="1">
      <c r="A55" s="37"/>
      <c r="B55" s="38"/>
      <c r="C55" s="47"/>
      <c r="D55" s="802"/>
      <c r="E55" s="36"/>
      <c r="F55" s="707"/>
      <c r="G55" s="707"/>
      <c r="H55" s="707"/>
      <c r="I55" s="746"/>
      <c r="J55" s="746"/>
      <c r="K55" s="746"/>
      <c r="L55" s="653"/>
    </row>
    <row r="56" spans="1:12" ht="18" customHeight="1">
      <c r="A56" s="34"/>
      <c r="B56" s="35" t="s">
        <v>575</v>
      </c>
      <c r="C56" s="33"/>
      <c r="D56" s="802">
        <v>2021</v>
      </c>
      <c r="E56" s="36">
        <f>SUM(F56:G56)</f>
        <v>21</v>
      </c>
      <c r="F56" s="707">
        <v>9</v>
      </c>
      <c r="G56" s="707">
        <v>12</v>
      </c>
      <c r="H56" s="707"/>
      <c r="I56" s="36">
        <f>SUM(J56:K56)</f>
        <v>242</v>
      </c>
      <c r="J56" s="707">
        <v>79</v>
      </c>
      <c r="K56" s="707">
        <v>163</v>
      </c>
      <c r="L56" s="653"/>
    </row>
    <row r="57" spans="1:12" ht="18" customHeight="1">
      <c r="A57" s="37"/>
      <c r="B57" s="38" t="s">
        <v>576</v>
      </c>
      <c r="C57" s="47"/>
      <c r="D57" s="773">
        <v>2022</v>
      </c>
      <c r="E57" s="36">
        <f t="shared" ref="E57:E58" si="20">SUM(F57:G57)</f>
        <v>21</v>
      </c>
      <c r="F57" s="707">
        <v>9</v>
      </c>
      <c r="G57" s="707">
        <v>12</v>
      </c>
      <c r="H57" s="707"/>
      <c r="I57" s="36">
        <f t="shared" ref="I57:I58" si="21">SUM(J57:K57)</f>
        <v>228</v>
      </c>
      <c r="J57" s="707">
        <v>75</v>
      </c>
      <c r="K57" s="707">
        <v>153</v>
      </c>
      <c r="L57" s="653"/>
    </row>
    <row r="58" spans="1:12" ht="18" customHeight="1">
      <c r="A58" s="37"/>
      <c r="B58" s="38"/>
      <c r="C58" s="33"/>
      <c r="D58" s="802">
        <v>2023</v>
      </c>
      <c r="E58" s="36">
        <f t="shared" si="20"/>
        <v>21</v>
      </c>
      <c r="F58" s="39">
        <v>11</v>
      </c>
      <c r="G58" s="39">
        <v>10</v>
      </c>
      <c r="H58" s="39"/>
      <c r="I58" s="36">
        <f t="shared" si="21"/>
        <v>262</v>
      </c>
      <c r="J58" s="39">
        <v>92</v>
      </c>
      <c r="K58" s="39">
        <v>170</v>
      </c>
      <c r="L58" s="653"/>
    </row>
    <row r="59" spans="1:12" ht="8.1" customHeight="1">
      <c r="A59" s="37"/>
      <c r="B59" s="38"/>
      <c r="C59" s="33"/>
      <c r="D59" s="802"/>
      <c r="E59" s="36"/>
      <c r="F59" s="39"/>
      <c r="G59" s="39"/>
      <c r="H59" s="39"/>
      <c r="I59" s="36"/>
      <c r="J59" s="39"/>
      <c r="K59" s="39"/>
      <c r="L59" s="653"/>
    </row>
    <row r="60" spans="1:12" ht="18" customHeight="1">
      <c r="A60" s="15"/>
      <c r="B60" s="10" t="s">
        <v>27</v>
      </c>
      <c r="C60" s="47"/>
      <c r="D60" s="802"/>
      <c r="E60" s="36"/>
      <c r="F60" s="707"/>
      <c r="G60" s="707"/>
      <c r="H60" s="707"/>
      <c r="I60" s="36"/>
      <c r="J60" s="707"/>
      <c r="K60" s="707"/>
      <c r="L60" s="653"/>
    </row>
    <row r="61" spans="1:12" ht="18" customHeight="1">
      <c r="A61" s="34"/>
      <c r="B61" s="35" t="s">
        <v>577</v>
      </c>
      <c r="C61" s="33"/>
      <c r="D61" s="802">
        <v>2021</v>
      </c>
      <c r="E61" s="36">
        <f>SUM(F61:G61)</f>
        <v>380</v>
      </c>
      <c r="F61" s="36">
        <v>206</v>
      </c>
      <c r="G61" s="36">
        <v>174</v>
      </c>
      <c r="H61" s="36"/>
      <c r="I61" s="36">
        <f>SUM(J61:K61)</f>
        <v>4551</v>
      </c>
      <c r="J61" s="36">
        <v>2528</v>
      </c>
      <c r="K61" s="36">
        <v>2023</v>
      </c>
      <c r="L61" s="653"/>
    </row>
    <row r="62" spans="1:12" ht="18" customHeight="1">
      <c r="A62" s="37"/>
      <c r="B62" s="38" t="s">
        <v>578</v>
      </c>
      <c r="C62" s="33"/>
      <c r="D62" s="773">
        <v>2022</v>
      </c>
      <c r="E62" s="36">
        <f t="shared" ref="E62:E63" si="22">SUM(F62:G62)</f>
        <v>381</v>
      </c>
      <c r="F62" s="36">
        <v>206</v>
      </c>
      <c r="G62" s="36">
        <v>175</v>
      </c>
      <c r="H62" s="36"/>
      <c r="I62" s="36">
        <f t="shared" ref="I62:I63" si="23">SUM(J62:K62)</f>
        <v>4273</v>
      </c>
      <c r="J62" s="36">
        <v>2409</v>
      </c>
      <c r="K62" s="36">
        <v>1864</v>
      </c>
      <c r="L62" s="653"/>
    </row>
    <row r="63" spans="1:12" ht="18" customHeight="1">
      <c r="A63" s="37"/>
      <c r="B63" s="38"/>
      <c r="C63" s="33"/>
      <c r="D63" s="802">
        <v>2023</v>
      </c>
      <c r="E63" s="36">
        <f t="shared" si="22"/>
        <v>366</v>
      </c>
      <c r="F63" s="36">
        <v>188</v>
      </c>
      <c r="G63" s="36">
        <v>178</v>
      </c>
      <c r="H63" s="36"/>
      <c r="I63" s="36">
        <f t="shared" si="23"/>
        <v>4238</v>
      </c>
      <c r="J63" s="36">
        <v>2401</v>
      </c>
      <c r="K63" s="36">
        <v>1837</v>
      </c>
      <c r="L63" s="653"/>
    </row>
    <row r="64" spans="1:12" ht="8.1" customHeight="1">
      <c r="A64" s="37"/>
      <c r="B64" s="38"/>
      <c r="C64" s="33"/>
      <c r="D64" s="802"/>
      <c r="E64" s="36"/>
      <c r="F64" s="36"/>
      <c r="G64" s="36"/>
      <c r="H64" s="36"/>
      <c r="I64" s="36"/>
      <c r="J64" s="36"/>
      <c r="K64" s="36"/>
      <c r="L64" s="653"/>
    </row>
    <row r="65" spans="1:12" ht="18" customHeight="1">
      <c r="A65" s="34"/>
      <c r="B65" s="35" t="s">
        <v>579</v>
      </c>
      <c r="C65" s="33"/>
      <c r="D65" s="802">
        <v>2021</v>
      </c>
      <c r="E65" s="36">
        <f>SUM(F65:G65)</f>
        <v>230</v>
      </c>
      <c r="F65" s="36">
        <v>108</v>
      </c>
      <c r="G65" s="36">
        <v>122</v>
      </c>
      <c r="H65" s="36"/>
      <c r="I65" s="36">
        <f>SUM(J65:K65)</f>
        <v>2298</v>
      </c>
      <c r="J65" s="36">
        <v>1105</v>
      </c>
      <c r="K65" s="36">
        <v>1193</v>
      </c>
      <c r="L65" s="653"/>
    </row>
    <row r="66" spans="1:12" ht="18" customHeight="1">
      <c r="A66" s="37"/>
      <c r="B66" s="38" t="s">
        <v>580</v>
      </c>
      <c r="C66" s="33"/>
      <c r="D66" s="773">
        <v>2022</v>
      </c>
      <c r="E66" s="36">
        <f t="shared" ref="E66:E67" si="24">SUM(F66:G66)</f>
        <v>227</v>
      </c>
      <c r="F66" s="36">
        <v>107</v>
      </c>
      <c r="G66" s="36">
        <v>120</v>
      </c>
      <c r="H66" s="36"/>
      <c r="I66" s="36">
        <f t="shared" ref="I66:I67" si="25">SUM(J66:K66)</f>
        <v>2040</v>
      </c>
      <c r="J66" s="36">
        <v>989</v>
      </c>
      <c r="K66" s="36">
        <v>1051</v>
      </c>
      <c r="L66" s="653"/>
    </row>
    <row r="67" spans="1:12" ht="18" customHeight="1">
      <c r="A67" s="37"/>
      <c r="B67" s="38"/>
      <c r="C67" s="33"/>
      <c r="D67" s="802">
        <v>2023</v>
      </c>
      <c r="E67" s="36">
        <f t="shared" si="24"/>
        <v>206</v>
      </c>
      <c r="F67" s="36">
        <v>96</v>
      </c>
      <c r="G67" s="36">
        <v>110</v>
      </c>
      <c r="H67" s="36"/>
      <c r="I67" s="36">
        <f t="shared" si="25"/>
        <v>2270</v>
      </c>
      <c r="J67" s="36">
        <v>1075</v>
      </c>
      <c r="K67" s="36">
        <v>1195</v>
      </c>
      <c r="L67" s="653"/>
    </row>
    <row r="69" spans="1:12" ht="5.25" customHeight="1" thickBot="1">
      <c r="A69" s="918"/>
      <c r="B69" s="919"/>
      <c r="C69" s="919"/>
      <c r="D69" s="855"/>
      <c r="E69" s="856"/>
      <c r="F69" s="856">
        <v>15</v>
      </c>
      <c r="G69" s="856">
        <v>25</v>
      </c>
      <c r="H69" s="856"/>
      <c r="I69" s="856"/>
      <c r="J69" s="856"/>
      <c r="K69" s="856"/>
      <c r="L69" s="856"/>
    </row>
    <row r="70" spans="1:12" ht="16.5" customHeight="1">
      <c r="A70" s="920"/>
      <c r="B70" s="33"/>
      <c r="C70" s="33"/>
      <c r="D70" s="41"/>
      <c r="E70" s="45"/>
      <c r="F70" s="43"/>
      <c r="G70" s="43"/>
      <c r="H70" s="812"/>
      <c r="I70" s="812"/>
      <c r="J70" s="812"/>
      <c r="K70" s="43"/>
      <c r="L70" s="418" t="s">
        <v>905</v>
      </c>
    </row>
    <row r="71" spans="1:12" ht="15" customHeight="1">
      <c r="A71" s="921"/>
      <c r="B71" s="793"/>
      <c r="C71" s="812"/>
      <c r="D71" s="922"/>
      <c r="E71" s="923"/>
      <c r="F71" s="812"/>
      <c r="G71" s="43"/>
      <c r="H71" s="812"/>
      <c r="I71" s="812"/>
      <c r="J71" s="812"/>
      <c r="K71" s="43"/>
      <c r="L71" s="419" t="s">
        <v>883</v>
      </c>
    </row>
  </sheetData>
  <mergeCells count="4">
    <mergeCell ref="E6:G6"/>
    <mergeCell ref="I6:K6"/>
    <mergeCell ref="E7:G7"/>
    <mergeCell ref="I7:K7"/>
  </mergeCells>
  <printOptions horizontalCentered="1"/>
  <pageMargins left="0.55118110236220497" right="0.55118110236220497" top="0.55118110236220497" bottom="0.55118110236220497" header="0.39370078740157499" footer="0.39370078740157499"/>
  <pageSetup paperSize="9" scale="71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74">
    <tabColor rgb="FF92D050"/>
  </sheetPr>
  <dimension ref="A1:L52"/>
  <sheetViews>
    <sheetView view="pageBreakPreview" zoomScale="90" zoomScaleNormal="100" zoomScaleSheetLayoutView="90" workbookViewId="0">
      <selection activeCell="D13" sqref="D13:D15"/>
    </sheetView>
  </sheetViews>
  <sheetFormatPr defaultColWidth="12.5703125" defaultRowHeight="17.25"/>
  <cols>
    <col min="1" max="1" width="1.28515625" style="647" customWidth="1"/>
    <col min="2" max="2" width="12.28515625" style="647" customWidth="1"/>
    <col min="3" max="3" width="34.7109375" style="647" customWidth="1"/>
    <col min="4" max="4" width="10.28515625" style="647" customWidth="1"/>
    <col min="5" max="5" width="7.7109375" style="647" customWidth="1"/>
    <col min="6" max="6" width="8.7109375" style="647" customWidth="1"/>
    <col min="7" max="7" width="12.28515625" style="647" customWidth="1"/>
    <col min="8" max="8" width="1.140625" style="647" customWidth="1"/>
    <col min="9" max="9" width="7.7109375" style="647" customWidth="1"/>
    <col min="10" max="10" width="8.7109375" style="647" customWidth="1"/>
    <col min="11" max="11" width="12.28515625" style="647" customWidth="1"/>
    <col min="12" max="12" width="1.140625" style="647" customWidth="1"/>
    <col min="13" max="16384" width="12.5703125" style="647"/>
  </cols>
  <sheetData>
    <row r="1" spans="1:12">
      <c r="A1" s="32"/>
      <c r="B1" s="32"/>
      <c r="C1" s="32"/>
      <c r="D1" s="876"/>
      <c r="E1" s="53"/>
      <c r="F1" s="32"/>
      <c r="G1" s="32"/>
      <c r="H1" s="32"/>
      <c r="I1" s="53"/>
      <c r="J1" s="851"/>
      <c r="K1" s="877"/>
      <c r="L1" s="32"/>
    </row>
    <row r="2" spans="1:12" ht="16.5" customHeight="1">
      <c r="A2" s="878"/>
      <c r="B2" s="878" t="s">
        <v>782</v>
      </c>
      <c r="C2" s="844" t="s">
        <v>1292</v>
      </c>
      <c r="D2" s="879"/>
      <c r="E2" s="53"/>
      <c r="F2" s="32"/>
      <c r="G2" s="32"/>
      <c r="H2" s="32"/>
      <c r="I2" s="53"/>
      <c r="J2" s="32"/>
      <c r="K2" s="32"/>
      <c r="L2" s="32"/>
    </row>
    <row r="3" spans="1:12" ht="16.5" customHeight="1">
      <c r="A3" s="877"/>
      <c r="B3" s="877" t="s">
        <v>784</v>
      </c>
      <c r="C3" s="851" t="s">
        <v>1293</v>
      </c>
      <c r="D3" s="880"/>
      <c r="E3" s="53"/>
      <c r="F3" s="32"/>
      <c r="G3" s="32"/>
      <c r="H3" s="32"/>
      <c r="I3" s="53"/>
      <c r="J3" s="32"/>
      <c r="K3" s="32"/>
      <c r="L3" s="32"/>
    </row>
    <row r="4" spans="1:12" ht="10.15" customHeight="1" thickBot="1">
      <c r="A4" s="32"/>
      <c r="B4" s="32"/>
      <c r="C4" s="32"/>
      <c r="D4" s="876"/>
      <c r="E4" s="53"/>
      <c r="F4" s="32"/>
      <c r="G4" s="32"/>
      <c r="H4" s="32"/>
      <c r="I4" s="53"/>
      <c r="J4" s="32"/>
      <c r="K4" s="32"/>
      <c r="L4" s="32"/>
    </row>
    <row r="5" spans="1:12" ht="8.1" customHeight="1" thickTop="1">
      <c r="A5" s="881"/>
      <c r="B5" s="881"/>
      <c r="C5" s="881"/>
      <c r="D5" s="882"/>
      <c r="E5" s="883"/>
      <c r="F5" s="881"/>
      <c r="G5" s="881"/>
      <c r="H5" s="881"/>
      <c r="I5" s="884"/>
      <c r="J5" s="881"/>
      <c r="K5" s="881"/>
      <c r="L5" s="881"/>
    </row>
    <row r="6" spans="1:12">
      <c r="A6" s="885"/>
      <c r="B6" s="886" t="s">
        <v>525</v>
      </c>
      <c r="C6" s="33"/>
      <c r="D6" s="887" t="s">
        <v>3</v>
      </c>
      <c r="E6" s="1921" t="s">
        <v>420</v>
      </c>
      <c r="F6" s="1921"/>
      <c r="G6" s="1921"/>
      <c r="H6" s="45"/>
      <c r="I6" s="1921" t="s">
        <v>421</v>
      </c>
      <c r="J6" s="1921"/>
      <c r="K6" s="1921"/>
      <c r="L6" s="888"/>
    </row>
    <row r="7" spans="1:12" s="702" customFormat="1">
      <c r="A7" s="889"/>
      <c r="B7" s="890" t="s">
        <v>526</v>
      </c>
      <c r="C7" s="891"/>
      <c r="D7" s="892" t="s">
        <v>8</v>
      </c>
      <c r="E7" s="1924" t="s">
        <v>424</v>
      </c>
      <c r="F7" s="1924"/>
      <c r="G7" s="1924"/>
      <c r="H7" s="821"/>
      <c r="I7" s="1924" t="s">
        <v>377</v>
      </c>
      <c r="J7" s="1924"/>
      <c r="K7" s="1924"/>
      <c r="L7" s="893"/>
    </row>
    <row r="8" spans="1:12">
      <c r="A8" s="40"/>
      <c r="B8" s="33"/>
      <c r="C8" s="33"/>
      <c r="D8" s="894"/>
      <c r="E8" s="895" t="s">
        <v>4</v>
      </c>
      <c r="F8" s="895" t="s">
        <v>37</v>
      </c>
      <c r="G8" s="895" t="s">
        <v>38</v>
      </c>
      <c r="H8" s="896"/>
      <c r="I8" s="895" t="s">
        <v>4</v>
      </c>
      <c r="J8" s="895" t="s">
        <v>37</v>
      </c>
      <c r="K8" s="895" t="s">
        <v>38</v>
      </c>
      <c r="L8" s="897"/>
    </row>
    <row r="9" spans="1:12">
      <c r="A9" s="40"/>
      <c r="B9" s="33"/>
      <c r="C9" s="33"/>
      <c r="D9" s="894"/>
      <c r="E9" s="898" t="s">
        <v>9</v>
      </c>
      <c r="F9" s="898" t="s">
        <v>39</v>
      </c>
      <c r="G9" s="898" t="s">
        <v>40</v>
      </c>
      <c r="H9" s="898"/>
      <c r="I9" s="898" t="s">
        <v>9</v>
      </c>
      <c r="J9" s="898" t="s">
        <v>39</v>
      </c>
      <c r="K9" s="898" t="s">
        <v>40</v>
      </c>
      <c r="L9" s="899"/>
    </row>
    <row r="10" spans="1:12" ht="8.1" customHeight="1">
      <c r="A10" s="900"/>
      <c r="B10" s="900"/>
      <c r="C10" s="900"/>
      <c r="D10" s="901"/>
      <c r="E10" s="902"/>
      <c r="F10" s="903"/>
      <c r="G10" s="903"/>
      <c r="H10" s="903"/>
      <c r="I10" s="902"/>
      <c r="J10" s="903"/>
      <c r="K10" s="903"/>
      <c r="L10" s="903"/>
    </row>
    <row r="11" spans="1:12" s="738" customFormat="1" ht="8.1" customHeight="1">
      <c r="A11" s="40"/>
      <c r="B11" s="40"/>
      <c r="C11" s="40"/>
      <c r="D11" s="904"/>
      <c r="E11" s="905"/>
      <c r="F11" s="899"/>
      <c r="G11" s="899"/>
      <c r="H11" s="899"/>
      <c r="I11" s="905"/>
      <c r="J11" s="899"/>
      <c r="K11" s="899"/>
      <c r="L11" s="899"/>
    </row>
    <row r="12" spans="1:12" ht="8.1" customHeight="1">
      <c r="A12" s="37"/>
      <c r="B12" s="38"/>
      <c r="C12" s="33"/>
      <c r="D12" s="773"/>
      <c r="E12" s="36"/>
      <c r="F12" s="36"/>
      <c r="G12" s="36"/>
      <c r="H12" s="36"/>
      <c r="I12" s="36"/>
      <c r="J12" s="36"/>
      <c r="K12" s="36"/>
      <c r="L12" s="653"/>
    </row>
    <row r="13" spans="1:12" ht="18" customHeight="1">
      <c r="A13" s="34"/>
      <c r="B13" s="35" t="s">
        <v>581</v>
      </c>
      <c r="C13" s="33"/>
      <c r="D13" s="802">
        <v>2021</v>
      </c>
      <c r="E13" s="36">
        <f>SUM(F13:G13)</f>
        <v>43</v>
      </c>
      <c r="F13" s="36">
        <v>18</v>
      </c>
      <c r="G13" s="36">
        <v>25</v>
      </c>
      <c r="H13" s="36"/>
      <c r="I13" s="36">
        <f>SUM(J13:K13)</f>
        <v>163</v>
      </c>
      <c r="J13" s="36">
        <v>45</v>
      </c>
      <c r="K13" s="36">
        <v>118</v>
      </c>
      <c r="L13" s="653"/>
    </row>
    <row r="14" spans="1:12" ht="18" customHeight="1">
      <c r="A14" s="37"/>
      <c r="B14" s="38" t="s">
        <v>582</v>
      </c>
      <c r="C14" s="33"/>
      <c r="D14" s="773">
        <v>2022</v>
      </c>
      <c r="E14" s="36">
        <f t="shared" ref="E14:E15" si="0">SUM(F14:G14)</f>
        <v>43</v>
      </c>
      <c r="F14" s="36">
        <v>18</v>
      </c>
      <c r="G14" s="36">
        <v>25</v>
      </c>
      <c r="H14" s="36"/>
      <c r="I14" s="36">
        <f t="shared" ref="I14:I15" si="1">SUM(J14:K14)</f>
        <v>205</v>
      </c>
      <c r="J14" s="36">
        <v>63</v>
      </c>
      <c r="K14" s="36">
        <v>142</v>
      </c>
      <c r="L14" s="653"/>
    </row>
    <row r="15" spans="1:12" ht="18" customHeight="1">
      <c r="A15" s="37"/>
      <c r="B15" s="38"/>
      <c r="C15" s="33"/>
      <c r="D15" s="802">
        <v>2023</v>
      </c>
      <c r="E15" s="36">
        <f t="shared" si="0"/>
        <v>39</v>
      </c>
      <c r="F15" s="36">
        <v>17</v>
      </c>
      <c r="G15" s="36">
        <v>22</v>
      </c>
      <c r="H15" s="36"/>
      <c r="I15" s="36">
        <f t="shared" si="1"/>
        <v>257</v>
      </c>
      <c r="J15" s="36">
        <v>71</v>
      </c>
      <c r="K15" s="36">
        <v>186</v>
      </c>
      <c r="L15" s="653"/>
    </row>
    <row r="16" spans="1:12" ht="18" customHeight="1">
      <c r="A16" s="15"/>
      <c r="B16" s="10" t="s">
        <v>54</v>
      </c>
      <c r="C16" s="33"/>
      <c r="D16" s="802"/>
      <c r="E16" s="36"/>
      <c r="F16" s="36"/>
      <c r="G16" s="36"/>
      <c r="H16" s="36"/>
      <c r="I16" s="36"/>
      <c r="J16" s="36"/>
      <c r="K16" s="36"/>
      <c r="L16" s="653"/>
    </row>
    <row r="17" spans="1:12" ht="18" customHeight="1">
      <c r="A17" s="34"/>
      <c r="B17" s="35" t="s">
        <v>583</v>
      </c>
      <c r="C17" s="33"/>
      <c r="D17" s="802">
        <v>2021</v>
      </c>
      <c r="E17" s="36">
        <f>SUM(F17:G17)</f>
        <v>299</v>
      </c>
      <c r="F17" s="36">
        <v>70</v>
      </c>
      <c r="G17" s="36">
        <v>229</v>
      </c>
      <c r="H17" s="36"/>
      <c r="I17" s="36">
        <f>SUM(J17:K17)</f>
        <v>3678</v>
      </c>
      <c r="J17" s="36">
        <v>2019</v>
      </c>
      <c r="K17" s="36">
        <v>1659</v>
      </c>
      <c r="L17" s="653"/>
    </row>
    <row r="18" spans="1:12" ht="18" customHeight="1">
      <c r="A18" s="37"/>
      <c r="B18" s="38" t="s">
        <v>584</v>
      </c>
      <c r="C18" s="33"/>
      <c r="D18" s="773">
        <v>2022</v>
      </c>
      <c r="E18" s="36">
        <f t="shared" ref="E18:E19" si="2">SUM(F18:G18)</f>
        <v>293</v>
      </c>
      <c r="F18" s="36">
        <v>70</v>
      </c>
      <c r="G18" s="36">
        <v>223</v>
      </c>
      <c r="H18" s="36"/>
      <c r="I18" s="36">
        <f t="shared" ref="I18:I19" si="3">SUM(J18:K18)</f>
        <v>3013</v>
      </c>
      <c r="J18" s="36">
        <v>1695</v>
      </c>
      <c r="K18" s="36">
        <v>1318</v>
      </c>
      <c r="L18" s="653"/>
    </row>
    <row r="19" spans="1:12" ht="18" customHeight="1">
      <c r="A19" s="37"/>
      <c r="B19" s="38"/>
      <c r="C19" s="33"/>
      <c r="D19" s="802">
        <v>2023</v>
      </c>
      <c r="E19" s="36">
        <f t="shared" si="2"/>
        <v>307</v>
      </c>
      <c r="F19" s="36">
        <v>80</v>
      </c>
      <c r="G19" s="36">
        <v>227</v>
      </c>
      <c r="H19" s="36"/>
      <c r="I19" s="36">
        <f t="shared" si="3"/>
        <v>3270</v>
      </c>
      <c r="J19" s="36">
        <v>1856</v>
      </c>
      <c r="K19" s="36">
        <v>1414</v>
      </c>
      <c r="L19" s="653"/>
    </row>
    <row r="20" spans="1:12" ht="8.1" customHeight="1">
      <c r="A20" s="37"/>
      <c r="B20" s="38"/>
      <c r="C20" s="33"/>
      <c r="D20" s="802"/>
      <c r="E20" s="36"/>
      <c r="F20" s="36"/>
      <c r="G20" s="36"/>
      <c r="H20" s="36"/>
      <c r="I20" s="36"/>
      <c r="J20" s="36"/>
      <c r="K20" s="36"/>
      <c r="L20" s="653"/>
    </row>
    <row r="21" spans="1:12" ht="18" customHeight="1">
      <c r="A21" s="34"/>
      <c r="B21" s="35" t="s">
        <v>585</v>
      </c>
      <c r="C21" s="33"/>
      <c r="D21" s="802">
        <v>2021</v>
      </c>
      <c r="E21" s="36">
        <f>SUM(F21:G21)</f>
        <v>286</v>
      </c>
      <c r="F21" s="36">
        <v>101</v>
      </c>
      <c r="G21" s="36">
        <v>185</v>
      </c>
      <c r="H21" s="36"/>
      <c r="I21" s="36">
        <f>SUM(J21:K21)</f>
        <v>3137</v>
      </c>
      <c r="J21" s="36">
        <v>1312</v>
      </c>
      <c r="K21" s="36">
        <v>1825</v>
      </c>
      <c r="L21" s="653"/>
    </row>
    <row r="22" spans="1:12" ht="18" customHeight="1">
      <c r="A22" s="37"/>
      <c r="B22" s="38" t="s">
        <v>586</v>
      </c>
      <c r="C22" s="33"/>
      <c r="D22" s="773">
        <v>2022</v>
      </c>
      <c r="E22" s="36">
        <f t="shared" ref="E22:E23" si="4">SUM(F22:G22)</f>
        <v>286</v>
      </c>
      <c r="F22" s="36">
        <v>99</v>
      </c>
      <c r="G22" s="36">
        <v>187</v>
      </c>
      <c r="H22" s="36"/>
      <c r="I22" s="36">
        <f t="shared" ref="I22:I23" si="5">SUM(J22:K22)</f>
        <v>2818</v>
      </c>
      <c r="J22" s="36">
        <v>1163</v>
      </c>
      <c r="K22" s="36">
        <v>1655</v>
      </c>
      <c r="L22" s="653"/>
    </row>
    <row r="23" spans="1:12" ht="18" customHeight="1">
      <c r="A23" s="37"/>
      <c r="B23" s="38"/>
      <c r="C23" s="33"/>
      <c r="D23" s="802">
        <v>2023</v>
      </c>
      <c r="E23" s="36">
        <f t="shared" si="4"/>
        <v>280</v>
      </c>
      <c r="F23" s="36">
        <v>94</v>
      </c>
      <c r="G23" s="36">
        <v>186</v>
      </c>
      <c r="H23" s="36"/>
      <c r="I23" s="36">
        <f t="shared" si="5"/>
        <v>2909</v>
      </c>
      <c r="J23" s="36">
        <v>1212</v>
      </c>
      <c r="K23" s="36">
        <v>1697</v>
      </c>
      <c r="L23" s="653"/>
    </row>
    <row r="24" spans="1:12" ht="8.1" customHeight="1">
      <c r="A24" s="37"/>
      <c r="B24" s="38"/>
      <c r="C24" s="33"/>
      <c r="D24" s="802"/>
      <c r="E24" s="36"/>
      <c r="F24" s="36"/>
      <c r="G24" s="36"/>
      <c r="H24" s="36"/>
      <c r="I24" s="36"/>
      <c r="J24" s="36"/>
      <c r="K24" s="36"/>
      <c r="L24" s="653"/>
    </row>
    <row r="25" spans="1:12" ht="18" customHeight="1">
      <c r="A25" s="34"/>
      <c r="B25" s="35" t="s">
        <v>587</v>
      </c>
      <c r="C25" s="33"/>
      <c r="D25" s="802">
        <v>2021</v>
      </c>
      <c r="E25" s="36">
        <f>SUM(F25:G25)</f>
        <v>99</v>
      </c>
      <c r="F25" s="36">
        <v>45</v>
      </c>
      <c r="G25" s="36">
        <v>54</v>
      </c>
      <c r="H25" s="36"/>
      <c r="I25" s="36">
        <f>SUM(J25:K25)</f>
        <v>1004</v>
      </c>
      <c r="J25" s="36">
        <v>851</v>
      </c>
      <c r="K25" s="36">
        <v>153</v>
      </c>
      <c r="L25" s="653"/>
    </row>
    <row r="26" spans="1:12" ht="18" customHeight="1">
      <c r="A26" s="37"/>
      <c r="B26" s="38" t="s">
        <v>588</v>
      </c>
      <c r="C26" s="33"/>
      <c r="D26" s="773">
        <v>2022</v>
      </c>
      <c r="E26" s="36">
        <f t="shared" ref="E26:E27" si="6">SUM(F26:G26)</f>
        <v>98</v>
      </c>
      <c r="F26" s="36">
        <v>45</v>
      </c>
      <c r="G26" s="36">
        <v>53</v>
      </c>
      <c r="H26" s="36"/>
      <c r="I26" s="36">
        <f t="shared" ref="I26:I27" si="7">SUM(J26:K26)</f>
        <v>920</v>
      </c>
      <c r="J26" s="36">
        <v>765</v>
      </c>
      <c r="K26" s="36">
        <v>155</v>
      </c>
      <c r="L26" s="653"/>
    </row>
    <row r="27" spans="1:12" ht="18" customHeight="1">
      <c r="A27" s="37"/>
      <c r="B27" s="38"/>
      <c r="C27" s="33"/>
      <c r="D27" s="802">
        <v>2023</v>
      </c>
      <c r="E27" s="36">
        <f t="shared" si="6"/>
        <v>92</v>
      </c>
      <c r="F27" s="36">
        <v>45</v>
      </c>
      <c r="G27" s="36">
        <v>47</v>
      </c>
      <c r="H27" s="36"/>
      <c r="I27" s="36">
        <f t="shared" si="7"/>
        <v>785</v>
      </c>
      <c r="J27" s="36">
        <v>641</v>
      </c>
      <c r="K27" s="36">
        <v>144</v>
      </c>
      <c r="L27" s="653"/>
    </row>
    <row r="28" spans="1:12" ht="8.1" customHeight="1">
      <c r="A28" s="37"/>
      <c r="B28" s="38"/>
      <c r="C28" s="33"/>
      <c r="D28" s="906"/>
      <c r="E28" s="36"/>
      <c r="F28" s="36"/>
      <c r="G28" s="36"/>
      <c r="H28" s="36"/>
      <c r="I28" s="36"/>
      <c r="J28" s="36"/>
      <c r="K28" s="36"/>
      <c r="L28" s="653"/>
    </row>
    <row r="29" spans="1:12" ht="18" customHeight="1">
      <c r="A29" s="15"/>
      <c r="B29" s="10" t="s">
        <v>25</v>
      </c>
      <c r="C29" s="33"/>
      <c r="D29" s="802"/>
      <c r="E29" s="36"/>
      <c r="F29" s="36"/>
      <c r="G29" s="36"/>
      <c r="H29" s="36"/>
      <c r="I29" s="36"/>
      <c r="J29" s="36"/>
      <c r="K29" s="36"/>
      <c r="L29" s="653"/>
    </row>
    <row r="30" spans="1:12" ht="18" customHeight="1">
      <c r="A30" s="34"/>
      <c r="B30" s="35" t="s">
        <v>589</v>
      </c>
      <c r="C30" s="33"/>
      <c r="D30" s="802">
        <v>2021</v>
      </c>
      <c r="E30" s="36">
        <f>SUM(F30:G30)</f>
        <v>72</v>
      </c>
      <c r="F30" s="36">
        <v>29</v>
      </c>
      <c r="G30" s="36">
        <v>43</v>
      </c>
      <c r="H30" s="36"/>
      <c r="I30" s="36">
        <f>SUM(J30:K30)</f>
        <v>482</v>
      </c>
      <c r="J30" s="36">
        <v>338</v>
      </c>
      <c r="K30" s="36">
        <v>144</v>
      </c>
      <c r="L30" s="653"/>
    </row>
    <row r="31" spans="1:12" ht="18" customHeight="1">
      <c r="A31" s="37"/>
      <c r="B31" s="38" t="s">
        <v>590</v>
      </c>
      <c r="C31" s="33"/>
      <c r="D31" s="773">
        <v>2022</v>
      </c>
      <c r="E31" s="36">
        <f t="shared" ref="E31:E32" si="8">SUM(F31:G31)</f>
        <v>71</v>
      </c>
      <c r="F31" s="36">
        <v>29</v>
      </c>
      <c r="G31" s="36">
        <v>42</v>
      </c>
      <c r="H31" s="36"/>
      <c r="I31" s="36">
        <f t="shared" ref="I31:I32" si="9">SUM(J31:K31)</f>
        <v>425</v>
      </c>
      <c r="J31" s="36">
        <v>301</v>
      </c>
      <c r="K31" s="36">
        <v>124</v>
      </c>
      <c r="L31" s="653"/>
    </row>
    <row r="32" spans="1:12" ht="18" customHeight="1">
      <c r="A32" s="37"/>
      <c r="B32" s="38"/>
      <c r="C32" s="33"/>
      <c r="D32" s="802">
        <v>2023</v>
      </c>
      <c r="E32" s="36">
        <f t="shared" si="8"/>
        <v>67</v>
      </c>
      <c r="F32" s="36">
        <v>26</v>
      </c>
      <c r="G32" s="36">
        <v>41</v>
      </c>
      <c r="H32" s="36"/>
      <c r="I32" s="36">
        <f t="shared" si="9"/>
        <v>399</v>
      </c>
      <c r="J32" s="36">
        <v>281</v>
      </c>
      <c r="K32" s="36">
        <v>118</v>
      </c>
      <c r="L32" s="653"/>
    </row>
    <row r="33" spans="1:12" ht="8.1" customHeight="1">
      <c r="A33" s="37"/>
      <c r="B33" s="38"/>
      <c r="C33" s="33"/>
      <c r="D33" s="802"/>
      <c r="E33" s="36"/>
      <c r="F33" s="36"/>
      <c r="G33" s="36"/>
      <c r="H33" s="36"/>
      <c r="I33" s="36"/>
      <c r="J33" s="36"/>
      <c r="K33" s="36"/>
      <c r="L33" s="653"/>
    </row>
    <row r="34" spans="1:12" ht="18" customHeight="1">
      <c r="A34" s="34"/>
      <c r="B34" s="35" t="s">
        <v>591</v>
      </c>
      <c r="C34" s="33"/>
      <c r="D34" s="802">
        <v>2021</v>
      </c>
      <c r="E34" s="36">
        <f>SUM(F34:G34)</f>
        <v>306</v>
      </c>
      <c r="F34" s="36">
        <v>142</v>
      </c>
      <c r="G34" s="36">
        <v>164</v>
      </c>
      <c r="H34" s="36"/>
      <c r="I34" s="36">
        <f>SUM(J34:K34)</f>
        <v>3570</v>
      </c>
      <c r="J34" s="36">
        <v>2521</v>
      </c>
      <c r="K34" s="36">
        <v>1049</v>
      </c>
      <c r="L34" s="653"/>
    </row>
    <row r="35" spans="1:12" ht="18" customHeight="1">
      <c r="A35" s="37"/>
      <c r="B35" s="38" t="s">
        <v>592</v>
      </c>
      <c r="C35" s="33"/>
      <c r="D35" s="773">
        <v>2022</v>
      </c>
      <c r="E35" s="36">
        <f t="shared" ref="E35:E36" si="10">SUM(F35:G35)</f>
        <v>305</v>
      </c>
      <c r="F35" s="36">
        <v>141</v>
      </c>
      <c r="G35" s="36">
        <v>164</v>
      </c>
      <c r="H35" s="36"/>
      <c r="I35" s="36">
        <f t="shared" ref="I35:I36" si="11">SUM(J35:K35)</f>
        <v>2809</v>
      </c>
      <c r="J35" s="36">
        <v>2096</v>
      </c>
      <c r="K35" s="36">
        <v>713</v>
      </c>
      <c r="L35" s="653"/>
    </row>
    <row r="36" spans="1:12" ht="18" customHeight="1">
      <c r="A36" s="37"/>
      <c r="B36" s="38"/>
      <c r="C36" s="33"/>
      <c r="D36" s="802">
        <v>2023</v>
      </c>
      <c r="E36" s="36">
        <f t="shared" si="10"/>
        <v>301</v>
      </c>
      <c r="F36" s="36">
        <v>133</v>
      </c>
      <c r="G36" s="36">
        <v>168</v>
      </c>
      <c r="H36" s="36"/>
      <c r="I36" s="36">
        <f t="shared" si="11"/>
        <v>2286</v>
      </c>
      <c r="J36" s="36">
        <v>1695</v>
      </c>
      <c r="K36" s="36">
        <v>591</v>
      </c>
      <c r="L36" s="653"/>
    </row>
    <row r="37" spans="1:12" ht="8.1" customHeight="1">
      <c r="A37" s="37"/>
      <c r="B37" s="38"/>
      <c r="C37" s="33"/>
      <c r="D37" s="802"/>
      <c r="E37" s="36"/>
      <c r="F37" s="36"/>
      <c r="G37" s="36"/>
      <c r="H37" s="36"/>
      <c r="I37" s="36"/>
      <c r="J37" s="36"/>
      <c r="K37" s="36"/>
      <c r="L37" s="653"/>
    </row>
    <row r="38" spans="1:12" s="32" customFormat="1" ht="18" customHeight="1">
      <c r="A38" s="40"/>
      <c r="B38" s="35" t="s">
        <v>593</v>
      </c>
      <c r="C38" s="33"/>
      <c r="D38" s="802">
        <v>2021</v>
      </c>
      <c r="E38" s="36">
        <f>SUM(F38:G38)</f>
        <v>59</v>
      </c>
      <c r="F38" s="36">
        <v>21</v>
      </c>
      <c r="G38" s="36">
        <v>38</v>
      </c>
      <c r="H38" s="36"/>
      <c r="I38" s="36">
        <f>SUM(J38:K38)</f>
        <v>391</v>
      </c>
      <c r="J38" s="36">
        <v>118</v>
      </c>
      <c r="K38" s="36">
        <v>273</v>
      </c>
      <c r="L38" s="41"/>
    </row>
    <row r="39" spans="1:12" s="32" customFormat="1" ht="18" customHeight="1">
      <c r="A39" s="40"/>
      <c r="B39" s="38" t="s">
        <v>594</v>
      </c>
      <c r="C39" s="33"/>
      <c r="D39" s="773">
        <v>2022</v>
      </c>
      <c r="E39" s="36">
        <f t="shared" ref="E39:E40" si="12">SUM(F39:G39)</f>
        <v>62</v>
      </c>
      <c r="F39" s="36">
        <v>21</v>
      </c>
      <c r="G39" s="36">
        <v>41</v>
      </c>
      <c r="H39" s="36"/>
      <c r="I39" s="36">
        <f t="shared" ref="I39:I40" si="13">SUM(J39:K39)</f>
        <v>529</v>
      </c>
      <c r="J39" s="36">
        <v>157</v>
      </c>
      <c r="K39" s="36">
        <v>372</v>
      </c>
      <c r="L39" s="41"/>
    </row>
    <row r="40" spans="1:12" s="32" customFormat="1" ht="18" customHeight="1">
      <c r="A40" s="40"/>
      <c r="B40" s="38"/>
      <c r="C40" s="33"/>
      <c r="D40" s="802">
        <v>2023</v>
      </c>
      <c r="E40" s="36">
        <f t="shared" si="12"/>
        <v>65</v>
      </c>
      <c r="F40" s="36">
        <v>20</v>
      </c>
      <c r="G40" s="36">
        <v>45</v>
      </c>
      <c r="H40" s="36"/>
      <c r="I40" s="36">
        <f t="shared" si="13"/>
        <v>698</v>
      </c>
      <c r="J40" s="36">
        <v>226</v>
      </c>
      <c r="K40" s="36">
        <v>472</v>
      </c>
      <c r="L40" s="41"/>
    </row>
    <row r="41" spans="1:12" s="32" customFormat="1" ht="8.1" customHeight="1">
      <c r="A41" s="40"/>
      <c r="B41" s="38"/>
      <c r="C41" s="33"/>
      <c r="D41" s="802"/>
      <c r="E41" s="36"/>
      <c r="F41" s="36"/>
      <c r="G41" s="36"/>
      <c r="H41" s="36"/>
      <c r="I41" s="36"/>
      <c r="J41" s="36"/>
      <c r="K41" s="36"/>
      <c r="L41" s="41"/>
    </row>
    <row r="42" spans="1:12" s="32" customFormat="1" ht="18" customHeight="1">
      <c r="A42" s="40"/>
      <c r="B42" s="42" t="s">
        <v>595</v>
      </c>
      <c r="C42" s="43"/>
      <c r="D42" s="802">
        <v>2021</v>
      </c>
      <c r="E42" s="36">
        <f>SUM(F42:G42)</f>
        <v>29</v>
      </c>
      <c r="F42" s="36">
        <v>13</v>
      </c>
      <c r="G42" s="36">
        <v>16</v>
      </c>
      <c r="H42" s="36"/>
      <c r="I42" s="36">
        <f>SUM(J42:K42)</f>
        <v>140</v>
      </c>
      <c r="J42" s="36">
        <v>89</v>
      </c>
      <c r="K42" s="36">
        <v>51</v>
      </c>
      <c r="L42" s="33"/>
    </row>
    <row r="43" spans="1:12" s="32" customFormat="1" ht="18" customHeight="1">
      <c r="A43" s="40"/>
      <c r="B43" s="44" t="s">
        <v>596</v>
      </c>
      <c r="C43" s="43"/>
      <c r="D43" s="773">
        <v>2022</v>
      </c>
      <c r="E43" s="36">
        <f t="shared" ref="E43:E44" si="14">SUM(F43:G43)</f>
        <v>29</v>
      </c>
      <c r="F43" s="36">
        <v>13</v>
      </c>
      <c r="G43" s="36">
        <v>16</v>
      </c>
      <c r="H43" s="36"/>
      <c r="I43" s="36">
        <f t="shared" ref="I43:I44" si="15">SUM(J43:K43)</f>
        <v>145</v>
      </c>
      <c r="J43" s="36">
        <v>101</v>
      </c>
      <c r="K43" s="36">
        <v>44</v>
      </c>
      <c r="L43" s="33"/>
    </row>
    <row r="44" spans="1:12" s="32" customFormat="1" ht="18" customHeight="1">
      <c r="A44" s="40"/>
      <c r="B44" s="38"/>
      <c r="C44" s="33"/>
      <c r="D44" s="802">
        <v>2023</v>
      </c>
      <c r="E44" s="36">
        <f t="shared" si="14"/>
        <v>30</v>
      </c>
      <c r="F44" s="36">
        <v>14</v>
      </c>
      <c r="G44" s="36">
        <v>16</v>
      </c>
      <c r="H44" s="36"/>
      <c r="I44" s="36">
        <f t="shared" si="15"/>
        <v>328</v>
      </c>
      <c r="J44" s="36">
        <v>175</v>
      </c>
      <c r="K44" s="36">
        <v>153</v>
      </c>
      <c r="L44" s="41"/>
    </row>
    <row r="45" spans="1:12" s="32" customFormat="1" ht="8.1" customHeight="1">
      <c r="A45" s="40"/>
      <c r="B45" s="38"/>
      <c r="C45" s="33"/>
      <c r="D45" s="906"/>
      <c r="E45" s="36"/>
      <c r="F45" s="36"/>
      <c r="G45" s="36"/>
      <c r="H45" s="36"/>
      <c r="I45" s="36"/>
      <c r="J45" s="36"/>
      <c r="K45" s="36"/>
      <c r="L45" s="41"/>
    </row>
    <row r="46" spans="1:12" s="32" customFormat="1" ht="18" customHeight="1">
      <c r="A46" s="40"/>
      <c r="B46" s="10" t="s">
        <v>28</v>
      </c>
      <c r="C46" s="33"/>
      <c r="D46" s="802"/>
      <c r="E46" s="36"/>
      <c r="F46" s="36"/>
      <c r="G46" s="36"/>
      <c r="H46" s="36"/>
      <c r="I46" s="36"/>
      <c r="J46" s="36"/>
      <c r="K46" s="36"/>
      <c r="L46" s="33"/>
    </row>
    <row r="47" spans="1:12" s="32" customFormat="1" ht="18" customHeight="1">
      <c r="A47" s="40"/>
      <c r="B47" s="35" t="s">
        <v>597</v>
      </c>
      <c r="C47" s="33"/>
      <c r="D47" s="802">
        <v>2021</v>
      </c>
      <c r="E47" s="36">
        <f>SUM(F47:G47)</f>
        <v>49</v>
      </c>
      <c r="F47" s="36">
        <v>12</v>
      </c>
      <c r="G47" s="36">
        <v>37</v>
      </c>
      <c r="H47" s="36"/>
      <c r="I47" s="36">
        <f>SUM(J47:K47)</f>
        <v>479</v>
      </c>
      <c r="J47" s="36">
        <v>236</v>
      </c>
      <c r="K47" s="36">
        <v>243</v>
      </c>
      <c r="L47" s="41"/>
    </row>
    <row r="48" spans="1:12" s="32" customFormat="1" ht="18" customHeight="1">
      <c r="A48" s="40"/>
      <c r="B48" s="38" t="s">
        <v>598</v>
      </c>
      <c r="C48" s="33"/>
      <c r="D48" s="773">
        <v>2022</v>
      </c>
      <c r="E48" s="36">
        <f t="shared" ref="E48:E49" si="16">SUM(F48:G48)</f>
        <v>48</v>
      </c>
      <c r="F48" s="36">
        <v>11</v>
      </c>
      <c r="G48" s="36">
        <v>37</v>
      </c>
      <c r="H48" s="36"/>
      <c r="I48" s="36">
        <f t="shared" ref="I48:I49" si="17">SUM(J48:K48)</f>
        <v>451</v>
      </c>
      <c r="J48" s="36">
        <v>224</v>
      </c>
      <c r="K48" s="36">
        <v>227</v>
      </c>
      <c r="L48" s="41"/>
    </row>
    <row r="49" spans="1:12" s="32" customFormat="1" ht="18" customHeight="1">
      <c r="A49" s="40"/>
      <c r="B49" s="38"/>
      <c r="C49" s="33"/>
      <c r="D49" s="802">
        <v>2023</v>
      </c>
      <c r="E49" s="36">
        <f t="shared" si="16"/>
        <v>51</v>
      </c>
      <c r="F49" s="36">
        <v>13</v>
      </c>
      <c r="G49" s="36">
        <v>38</v>
      </c>
      <c r="H49" s="36"/>
      <c r="I49" s="36">
        <f t="shared" si="17"/>
        <v>486</v>
      </c>
      <c r="J49" s="36">
        <v>253</v>
      </c>
      <c r="K49" s="36">
        <v>233</v>
      </c>
      <c r="L49" s="41"/>
    </row>
    <row r="50" spans="1:12" s="40" customFormat="1" ht="18" customHeight="1" thickBot="1">
      <c r="A50" s="907"/>
      <c r="B50" s="908"/>
      <c r="C50" s="908"/>
      <c r="D50" s="909"/>
      <c r="E50" s="910"/>
      <c r="F50" s="908"/>
      <c r="G50" s="908"/>
      <c r="H50" s="908"/>
      <c r="I50" s="911"/>
      <c r="J50" s="908"/>
      <c r="K50" s="908"/>
      <c r="L50" s="909"/>
    </row>
    <row r="51" spans="1:12" s="912" customFormat="1" ht="16.5" customHeight="1">
      <c r="E51" s="913"/>
      <c r="F51" s="914"/>
      <c r="G51" s="914"/>
      <c r="H51" s="826"/>
      <c r="I51" s="826"/>
      <c r="J51" s="826"/>
      <c r="K51" s="914"/>
      <c r="L51" s="418" t="s">
        <v>905</v>
      </c>
    </row>
    <row r="52" spans="1:12" s="912" customFormat="1" ht="15" customHeight="1">
      <c r="B52" s="915"/>
      <c r="C52" s="826"/>
      <c r="D52" s="826"/>
      <c r="E52" s="916"/>
      <c r="F52" s="826"/>
      <c r="G52" s="914"/>
      <c r="H52" s="826"/>
      <c r="I52" s="826"/>
      <c r="J52" s="826"/>
      <c r="K52" s="914"/>
      <c r="L52" s="419" t="s">
        <v>883</v>
      </c>
    </row>
  </sheetData>
  <mergeCells count="4">
    <mergeCell ref="E6:G6"/>
    <mergeCell ref="I6:K6"/>
    <mergeCell ref="E7:G7"/>
    <mergeCell ref="I7:K7"/>
  </mergeCells>
  <printOptions horizontalCentered="1"/>
  <pageMargins left="0.55118110236220497" right="0.55118110236220497" top="0.55118110236220497" bottom="0.55118110236220497" header="0.39370078740157499" footer="0.39370078740157499"/>
  <pageSetup paperSize="9" scale="75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5">
    <tabColor rgb="FF92D050"/>
  </sheetPr>
  <dimension ref="A1:O80"/>
  <sheetViews>
    <sheetView view="pageBreakPreview" topLeftCell="B1" zoomScale="80" zoomScaleNormal="100" zoomScaleSheetLayoutView="80" workbookViewId="0">
      <selection activeCell="I14" activeCellId="1" sqref="E14 I14"/>
    </sheetView>
  </sheetViews>
  <sheetFormatPr defaultColWidth="12.5703125" defaultRowHeight="16.5"/>
  <cols>
    <col min="1" max="1" width="2.140625" style="738" customWidth="1"/>
    <col min="2" max="2" width="12.140625" style="738" customWidth="1"/>
    <col min="3" max="3" width="37.28515625" style="738" customWidth="1"/>
    <col min="4" max="4" width="10.28515625" style="759" customWidth="1"/>
    <col min="5" max="5" width="7.7109375" style="738" customWidth="1"/>
    <col min="6" max="6" width="10.140625" style="738" customWidth="1"/>
    <col min="7" max="7" width="12.28515625" style="738" customWidth="1"/>
    <col min="8" max="8" width="1.140625" style="738" customWidth="1"/>
    <col min="9" max="9" width="7.7109375" style="738" customWidth="1"/>
    <col min="10" max="10" width="10.140625" style="738" customWidth="1"/>
    <col min="11" max="11" width="12.28515625" style="738" customWidth="1"/>
    <col min="12" max="12" width="1.140625" style="738" customWidth="1"/>
    <col min="13" max="16384" width="12.5703125" style="738"/>
  </cols>
  <sheetData>
    <row r="1" spans="1:12" ht="10.15" customHeight="1"/>
    <row r="2" spans="1:12" s="1" customFormat="1" ht="16.5" customHeight="1">
      <c r="B2" s="778" t="s">
        <v>790</v>
      </c>
      <c r="C2" s="779" t="s">
        <v>1300</v>
      </c>
      <c r="D2" s="780"/>
      <c r="F2" s="781"/>
      <c r="G2" s="781"/>
      <c r="I2" s="782"/>
    </row>
    <row r="3" spans="1:12" s="1" customFormat="1" ht="16.5" customHeight="1">
      <c r="B3" s="783" t="s">
        <v>792</v>
      </c>
      <c r="C3" s="784" t="s">
        <v>1301</v>
      </c>
      <c r="D3" s="785"/>
      <c r="F3" s="781"/>
      <c r="G3" s="781"/>
      <c r="I3" s="782"/>
    </row>
    <row r="4" spans="1:12" s="1" customFormat="1" ht="12" customHeight="1" thickBot="1">
      <c r="D4" s="786"/>
      <c r="F4" s="781"/>
      <c r="G4" s="781"/>
      <c r="I4" s="782"/>
    </row>
    <row r="5" spans="1:12" s="1" customFormat="1" ht="2.25" customHeight="1" thickTop="1">
      <c r="A5" s="787"/>
      <c r="B5" s="788"/>
      <c r="C5" s="788"/>
      <c r="D5" s="789"/>
      <c r="E5" s="1925" t="s">
        <v>420</v>
      </c>
      <c r="F5" s="1925"/>
      <c r="G5" s="1925"/>
      <c r="H5" s="788"/>
      <c r="I5" s="790"/>
      <c r="J5" s="791"/>
      <c r="K5" s="788"/>
      <c r="L5" s="787"/>
    </row>
    <row r="6" spans="1:12" s="1" customFormat="1" ht="15" customHeight="1">
      <c r="A6" s="2"/>
      <c r="B6" s="10" t="s">
        <v>601</v>
      </c>
      <c r="C6" s="7"/>
      <c r="D6" s="792" t="s">
        <v>3</v>
      </c>
      <c r="E6" s="1921"/>
      <c r="F6" s="1921"/>
      <c r="G6" s="1921"/>
      <c r="H6" s="793"/>
      <c r="I6" s="1926" t="s">
        <v>421</v>
      </c>
      <c r="J6" s="1926"/>
      <c r="K6" s="1926"/>
      <c r="L6" s="2"/>
    </row>
    <row r="7" spans="1:12" s="1" customFormat="1" ht="15" customHeight="1">
      <c r="A7" s="2"/>
      <c r="B7" s="794" t="s">
        <v>602</v>
      </c>
      <c r="C7" s="7"/>
      <c r="D7" s="820" t="s">
        <v>8</v>
      </c>
      <c r="E7" s="1922" t="s">
        <v>424</v>
      </c>
      <c r="F7" s="1922"/>
      <c r="G7" s="1922"/>
      <c r="H7" s="821"/>
      <c r="I7" s="1927" t="s">
        <v>377</v>
      </c>
      <c r="J7" s="1927"/>
      <c r="K7" s="1927"/>
      <c r="L7" s="2"/>
    </row>
    <row r="8" spans="1:12" s="1" customFormat="1" ht="19.5" customHeight="1">
      <c r="A8" s="2"/>
      <c r="B8" s="7"/>
      <c r="C8" s="27"/>
      <c r="D8" s="792"/>
      <c r="E8" s="528" t="s">
        <v>4</v>
      </c>
      <c r="F8" s="528" t="s">
        <v>603</v>
      </c>
      <c r="G8" s="528" t="s">
        <v>38</v>
      </c>
      <c r="H8" s="528"/>
      <c r="I8" s="528" t="s">
        <v>4</v>
      </c>
      <c r="J8" s="528" t="s">
        <v>603</v>
      </c>
      <c r="K8" s="528" t="s">
        <v>38</v>
      </c>
      <c r="L8" s="2"/>
    </row>
    <row r="9" spans="1:12" s="1" customFormat="1" ht="14.25" customHeight="1">
      <c r="A9" s="2"/>
      <c r="B9" s="7"/>
      <c r="C9" s="27"/>
      <c r="D9" s="792"/>
      <c r="E9" s="529" t="s">
        <v>9</v>
      </c>
      <c r="F9" s="529" t="s">
        <v>604</v>
      </c>
      <c r="G9" s="529" t="s">
        <v>40</v>
      </c>
      <c r="H9" s="529"/>
      <c r="I9" s="529" t="s">
        <v>9</v>
      </c>
      <c r="J9" s="529" t="s">
        <v>604</v>
      </c>
      <c r="K9" s="529" t="s">
        <v>40</v>
      </c>
      <c r="L9" s="2"/>
    </row>
    <row r="10" spans="1:12" s="1" customFormat="1" ht="3" customHeight="1">
      <c r="A10" s="797"/>
      <c r="B10" s="797"/>
      <c r="C10" s="797"/>
      <c r="D10" s="798"/>
      <c r="E10" s="797"/>
      <c r="F10" s="799"/>
      <c r="G10" s="799"/>
      <c r="H10" s="797"/>
      <c r="I10" s="800"/>
      <c r="J10" s="799"/>
      <c r="K10" s="797"/>
      <c r="L10" s="797"/>
    </row>
    <row r="11" spans="1:12" s="1" customFormat="1" ht="8.1" customHeight="1">
      <c r="A11" s="2"/>
      <c r="B11" s="2"/>
      <c r="C11" s="2"/>
      <c r="D11" s="868"/>
      <c r="E11" s="2"/>
      <c r="F11" s="869"/>
      <c r="G11" s="869"/>
      <c r="H11" s="2"/>
      <c r="I11" s="870"/>
      <c r="J11" s="869"/>
      <c r="K11" s="2"/>
      <c r="L11" s="2"/>
    </row>
    <row r="12" spans="1:12" s="1" customFormat="1" ht="15" customHeight="1">
      <c r="A12" s="2"/>
      <c r="B12" s="10" t="s">
        <v>52</v>
      </c>
      <c r="C12" s="10"/>
      <c r="D12" s="871">
        <v>2021</v>
      </c>
      <c r="E12" s="872">
        <f>SUM(E17,E21,E25,E29,E33,E37,E41,E45,E49,E53,E57,E61,E65,E70,E74,'6.27 2 (samb) '!E12,'6.27 2 (samb) '!E16,'6.27 2 (samb) '!E20,'6.27 2 (samb) '!E24,'6.27 2 (samb) '!E28,'6.27 2 (samb) '!E32,'6.27 2 (samb) '!E36,'6.27 2 (samb) '!E40,'6.27 2 (samb) '!E45,'6.27 2 (samb) '!E49,'6.27 2 (samb) '!E53,'6.27 2 (samb) '!E57,'6.27 2 (samb) '!E61,'6.27 2 (samb) '!E66,'6.27 2 (samb) '!E70,'6.27 2 (samb) '!E74,'6.27 (samb) 2'!E12,'6.27 (samb) 2'!E16,'6.27 (samb) 2'!E20,'6.27 (samb) 2'!E25,'6.27 (samb) 2'!E29,'6.27 (samb) 2'!E33,'6.27 (samb) 2'!E37,,'6.27 (samb) 2'!E41,'6.27 (samb) 2'!E46,'6.27 (samb) 2'!E50,'6.27 (samb) 2'!E54,'6.27 (samb) 2'!E58,'6.27 (samb) 2'!E62,'6.27 (samb) 2'!E66,'6.27 (samb) 2'!E70,'6.27 (samb) 2'!E74,'6.27 (samb) 3'!E12,'6.27 (samb) 3'!E16,'6.27 (samb) 3'!E20,'6.27 (samb) 3'!E25,'6.27 (samb) 3'!E29,'6.27 (samb) 3'!E33,'6.27 (samb) 3'!E37,'6.27 (samb) 3'!E41,'6.27 (samb) 3'!E45,'6.27 (samb) 3'!E49,'6.27 (samb) 3'!E53,'6.27 (samb) 3'!E57,'6.27 (samb) 3'!E61,'6.27 (samb) 3'!E65,'6.27 (samb) 3'!E69,'6.27 (samb) 3'!E73,'6.27 (samb) 4'!E12,'6.27 (samb) 4'!E17,'6.27 (samb) 4'!E21,'6.27 (samb) 4'!E26,'6.27 (samb) 4'!E30,'6.27 (samb) 4'!E34,'6.27 (samb) 4'!E38,'6.27 (samb) 4'!E42,'6.27 (samb) 4'!E46,'6.27 (samb) 4'!E51,'6.27 (samb) 4'!E55,'6.27 (samb) 4'!E59,'6.27 (samb) 4'!E63,'6.27 (samb) 4'!E67,'6.27 (samb) 4'!E71,'6.27 (samb) 4'!E75,'6.27 (samb) 5'!E12,'6.27 (samb) 5'!E17,'6.27 (samb) 5'!E21,'6.27 (samb) 5'!E25,'6.27 (samb) 5'!E29,'6.27 (samb) 5'!E33,'6.27 (samb) 5'!E37,'6.27 (samb) 5'!E41,'6.27 (samb) 5'!E46,'6.27 (samb) 5'!E50,'6.27 (samb) 5'!E54,'6.27 (samb) 5'!E58,'6.27 (samb) 5'!E62,'6.27 (samb) 5'!E66,'6.27 (samb) 5'!E70,'6.27 (samb) 6'!E12,'6.27 (samb) 6'!E16,'6.27 (samb) 6'!E20,'6.27 (samb) 6'!E24,'6.27 (samb) 6'!E29,'6.27 (samb) 6'!E33,'6.27 (samb) 6'!E37,'6.27 (samb) 6'!E41,'6.27 (samb) 6'!E45)</f>
        <v>2779</v>
      </c>
      <c r="F12" s="872">
        <f>SUM(F17,F21,F25,F29,F33,F37,F41,F45,F49,F53,F57,F61,F65,F70,F74,'6.27 2 (samb) '!F12,'6.27 2 (samb) '!F16,'6.27 2 (samb) '!F20,'6.27 2 (samb) '!F24,'6.27 2 (samb) '!F28,'6.27 2 (samb) '!F32,'6.27 2 (samb) '!F36,'6.27 2 (samb) '!F40,'6.27 2 (samb) '!F45,'6.27 2 (samb) '!F49,'6.27 2 (samb) '!F53,'6.27 2 (samb) '!F57,'6.27 2 (samb) '!F61,'6.27 2 (samb) '!F66,'6.27 2 (samb) '!F70,'6.27 2 (samb) '!F74,'6.27 (samb) 2'!F12,'6.27 (samb) 2'!F16,'6.27 (samb) 2'!F20,'6.27 (samb) 2'!F25,'6.27 (samb) 2'!F29,'6.27 (samb) 2'!F33,'6.27 (samb) 2'!F37,'6.27 (samb) 2'!F41,'6.27 (samb) 2'!F46,'6.27 (samb) 2'!F50,'6.27 (samb) 2'!F54,'6.27 (samb) 2'!F58,'6.27 (samb) 2'!F62,'6.27 (samb) 2'!F66,'6.27 (samb) 2'!F70,'6.27 (samb) 2'!F74,'6.27 (samb) 3'!F12,'6.27 (samb) 3'!F16,'6.27 (samb) 3'!F20,'6.27 (samb) 3'!F25,'6.27 (samb) 3'!F29,'6.27 (samb) 3'!F33,'6.27 (samb) 3'!F37,'6.27 (samb) 3'!F41,'6.27 (samb) 3'!F45,'6.27 (samb) 3'!F49,'6.27 (samb) 3'!F53,'6.27 (samb) 3'!F57,'6.27 (samb) 3'!F61,'6.27 (samb) 3'!F65,'6.27 (samb) 3'!F69,'6.27 (samb) 3'!F73,'6.27 (samb) 4'!F12,'6.27 (samb) 4'!F17,'6.27 (samb) 4'!F21,'6.27 (samb) 4'!F26,'6.27 (samb) 4'!F30,'6.27 (samb) 4'!F34,'6.27 (samb) 4'!F38,'6.27 (samb) 4'!F42,'6.27 (samb) 4'!F46,'6.27 (samb) 4'!F51,'6.27 (samb) 4'!F55,'6.27 (samb) 4'!F59,'6.27 (samb) 4'!F63,'6.27 (samb) 4'!F67,'6.27 (samb) 4'!F71,'6.27 (samb) 4'!F75,'6.27 (samb) 5'!F12,'6.27 (samb) 5'!F17,'6.27 (samb) 5'!F21,'6.27 (samb) 5'!F25,'6.27 (samb) 5'!F29,'6.27 (samb) 5'!F33,'6.27 (samb) 5'!F37,'6.27 (samb) 5'!F41,'6.27 (samb) 5'!F46,'6.27 (samb) 5'!F50,'6.27 (samb) 5'!F54,'6.27 (samb) 5'!F58,'6.27 (samb) 5'!F62,'6.27 (samb) 5'!F66,'6.27 (samb) 5'!F70,'6.27 (samb) 6'!F12,'6.27 (samb) 6'!F16,'6.27 (samb) 6'!F20,'6.27 (samb) 6'!F24,'6.27 (samb) 6'!F29,'6.27 (samb) 6'!F33,'6.27 (samb) 6'!F37,'6.27 (samb) 6'!F41,'6.27 (samb) 6'!F45)</f>
        <v>1098</v>
      </c>
      <c r="G12" s="872">
        <f>SUM(G17,G21,G25,G29,G33,G37,G41,G45,G49,G53,G57,G61,G65,G70,G74,'6.27 2 (samb) '!G12,'6.27 2 (samb) '!G16,'6.27 2 (samb) '!G20,'6.27 2 (samb) '!G24,'6.27 2 (samb) '!G28,'6.27 2 (samb) '!G32,'6.27 2 (samb) '!G36,'6.27 2 (samb) '!G40,'6.27 2 (samb) '!G45,'6.27 2 (samb) '!G49,'6.27 2 (samb) '!G53,'6.27 2 (samb) '!G57,'6.27 2 (samb) '!G61,'6.27 2 (samb) '!G66,'6.27 2 (samb) '!G70,'6.27 2 (samb) '!G74,'6.27 (samb) 2'!G12,'6.27 (samb) 2'!G16,'6.27 (samb) 2'!G20,'6.27 (samb) 2'!G25,'6.27 (samb) 2'!G29,'6.27 (samb) 2'!G33,'6.27 (samb) 2'!G37,'6.27 (samb) 2'!G41,'6.27 (samb) 2'!G46,'6.27 (samb) 2'!G50,'6.27 (samb) 2'!G54,'6.27 (samb) 2'!G58,'6.27 (samb) 2'!G62,'6.27 (samb) 2'!G66,'6.27 (samb) 2'!G70,'6.27 (samb) 2'!G74,'6.27 (samb) 3'!G12,'6.27 (samb) 3'!G16,'6.27 (samb) 3'!G20,'6.27 (samb) 3'!G25,'6.27 (samb) 3'!G29,'6.27 (samb) 3'!G33,'6.27 (samb) 3'!G37,'6.27 (samb) 3'!G41,'6.27 (samb) 3'!G45,'6.27 (samb) 3'!G49,'6.27 (samb) 3'!G53,'6.27 (samb) 3'!G57,'6.27 (samb) 3'!G61,'6.27 (samb) 3'!G65,'6.27 (samb) 3'!G69,'6.27 (samb) 3'!G73,'6.27 (samb) 4'!G12,'6.27 (samb) 4'!G17,'6.27 (samb) 4'!G21,'6.27 (samb) 4'!G26,'6.27 (samb) 4'!G30,'6.27 (samb) 4'!G34,'6.27 (samb) 4'!G38,'6.27 (samb) 4'!G42,'6.27 (samb) 4'!G46,'6.27 (samb) 4'!G51,'6.27 (samb) 4'!G55,'6.27 (samb) 4'!G59,'6.27 (samb) 4'!G63,'6.27 (samb) 4'!G67,'6.27 (samb) 4'!G71,'6.27 (samb) 4'!G75,'6.27 (samb) 5'!G12,'6.27 (samb) 5'!G17,'6.27 (samb) 5'!G21,'6.27 (samb) 5'!G25,'6.27 (samb) 5'!G29,'6.27 (samb) 5'!G33,'6.27 (samb) 5'!G37,'6.27 (samb) 5'!G41,'6.27 (samb) 5'!G46,'6.27 (samb) 5'!G50,'6.27 (samb) 5'!G54,'6.27 (samb) 5'!G58,'6.27 (samb) 5'!G62,'6.27 (samb) 5'!G66,'6.27 (samb) 5'!G70,'6.27 (samb) 6'!G12,'6.27 (samb) 6'!G16,'6.27 (samb) 6'!G20,'6.27 (samb) 6'!G24,'6.27 (samb) 6'!G29,'6.27 (samb) 6'!G33,'6.27 (samb) 6'!G37,'6.27 (samb) 6'!G41,'6.27 (samb) 6'!G45)</f>
        <v>1681</v>
      </c>
      <c r="I12" s="872">
        <f>SUM(I17,I21,I25,I29,I33,I37,I41,I45,I49,I53,I57,I61,I65,I70,I74,'6.27 2 (samb) '!I12,'6.27 2 (samb) '!I16,'6.27 2 (samb) '!I20,'6.27 2 (samb) '!I24,'6.27 2 (samb) '!I28,'6.27 2 (samb) '!I32,'6.27 2 (samb) '!I36,'6.27 2 (samb) '!I40,'6.27 2 (samb) '!I45,'6.27 2 (samb) '!I49,'6.27 2 (samb) '!I53,'6.27 2 (samb) '!I57,'6.27 2 (samb) '!I61,'6.27 2 (samb) '!I66,'6.27 2 (samb) '!I70,'6.27 2 (samb) '!I74,'6.27 (samb) 2'!I12,'6.27 (samb) 2'!I16,'6.27 (samb) 2'!I20,'6.27 (samb) 2'!I25,'6.27 (samb) 2'!I29,'6.27 (samb) 2'!I33,'6.27 (samb) 2'!I37,,'6.27 (samb) 2'!I41,'6.27 (samb) 2'!I46,'6.27 (samb) 2'!I50,'6.27 (samb) 2'!I54,'6.27 (samb) 2'!I58,'6.27 (samb) 2'!I62,'6.27 (samb) 2'!I66,'6.27 (samb) 2'!I70,'6.27 (samb) 2'!I74,'6.27 (samb) 3'!I12,'6.27 (samb) 3'!I16,'6.27 (samb) 3'!I20,'6.27 (samb) 3'!I25,'6.27 (samb) 3'!I29,'6.27 (samb) 3'!I33,'6.27 (samb) 3'!I37,'6.27 (samb) 3'!I41,'6.27 (samb) 3'!I45,'6.27 (samb) 3'!I49,'6.27 (samb) 3'!I53,'6.27 (samb) 3'!I57,'6.27 (samb) 3'!I61,'6.27 (samb) 3'!I65,'6.27 (samb) 3'!I69,'6.27 (samb) 3'!I73,'6.27 (samb) 4'!I12,'6.27 (samb) 4'!I17,'6.27 (samb) 4'!I21,'6.27 (samb) 4'!I26,'6.27 (samb) 4'!I30,'6.27 (samb) 4'!I34,'6.27 (samb) 4'!I38,'6.27 (samb) 4'!I42,'6.27 (samb) 4'!I46,'6.27 (samb) 4'!I51,'6.27 (samb) 4'!I55,'6.27 (samb) 4'!I59,'6.27 (samb) 4'!I63,'6.27 (samb) 4'!I67,'6.27 (samb) 4'!I71,'6.27 (samb) 4'!I75,'6.27 (samb) 5'!I12,'6.27 (samb) 5'!I17,'6.27 (samb) 5'!I21,'6.27 (samb) 5'!I25,'6.27 (samb) 5'!I29,'6.27 (samb) 5'!I33,'6.27 (samb) 5'!I37,'6.27 (samb) 5'!I41,'6.27 (samb) 5'!I46,'6.27 (samb) 5'!I50,'6.27 (samb) 5'!I54,'6.27 (samb) 5'!I58,'6.27 (samb) 5'!I62,'6.27 (samb) 5'!I66,'6.27 (samb) 5'!I70,'6.27 (samb) 6'!I12,'6.27 (samb) 6'!I16,'6.27 (samb) 6'!I20,'6.27 (samb) 6'!I24,'6.27 (samb) 6'!I29,'6.27 (samb) 6'!I33,'6.27 (samb) 6'!I37,'6.27 (samb) 6'!I41,'6.27 (samb) 6'!I45)</f>
        <v>15661</v>
      </c>
      <c r="J12" s="872">
        <f>SUM(J17,J21,J25,J29,J33,J37,J41,J45,J49,J53,J57,J61,J65,J70,J74,'6.27 2 (samb) '!J12,'6.27 2 (samb) '!J16,'6.27 2 (samb) '!J20,'6.27 2 (samb) '!J24,'6.27 2 (samb) '!J28,'6.27 2 (samb) '!J32,'6.27 2 (samb) '!J36,'6.27 2 (samb) '!J40,'6.27 2 (samb) '!J45,'6.27 2 (samb) '!J49,'6.27 2 (samb) '!J53,'6.27 2 (samb) '!J57,'6.27 2 (samb) '!J61,'6.27 2 (samb) '!J66,'6.27 2 (samb) '!J70,'6.27 2 (samb) '!J74,'6.27 (samb) 2'!J12,'6.27 (samb) 2'!J16,'6.27 (samb) 2'!J20,'6.27 (samb) 2'!J25,'6.27 (samb) 2'!J29,'6.27 (samb) 2'!J33,'6.27 (samb) 2'!J37,'6.27 (samb) 2'!J41,'6.27 (samb) 2'!J46,'6.27 (samb) 2'!J50,'6.27 (samb) 2'!J54,'6.27 (samb) 2'!J58,'6.27 (samb) 2'!J62,'6.27 (samb) 2'!J66,'6.27 (samb) 2'!J70,'6.27 (samb) 2'!J74,'6.27 (samb) 3'!J12,'6.27 (samb) 3'!J16,'6.27 (samb) 3'!J20,'6.27 (samb) 3'!J25,'6.27 (samb) 3'!J29,'6.27 (samb) 3'!J33,'6.27 (samb) 3'!J37,'6.27 (samb) 3'!J41,'6.27 (samb) 3'!J45,'6.27 (samb) 3'!J49,'6.27 (samb) 3'!J53,'6.27 (samb) 3'!J57,'6.27 (samb) 3'!J61,'6.27 (samb) 3'!J65,'6.27 (samb) 3'!J69,'6.27 (samb) 3'!J73,'6.27 (samb) 4'!J12,'6.27 (samb) 4'!J17,'6.27 (samb) 4'!J21,'6.27 (samb) 4'!J26,'6.27 (samb) 4'!J30,'6.27 (samb) 4'!J34,'6.27 (samb) 4'!J38,'6.27 (samb) 4'!J42,'6.27 (samb) 4'!J46,'6.27 (samb) 4'!J51,'6.27 (samb) 4'!J55,'6.27 (samb) 4'!J59,'6.27 (samb) 4'!J63,'6.27 (samb) 4'!J67,'6.27 (samb) 4'!J71,'6.27 (samb) 4'!J75,'6.27 (samb) 5'!J12,'6.27 (samb) 5'!J17,'6.27 (samb) 5'!J21,'6.27 (samb) 5'!J25,'6.27 (samb) 5'!J29,'6.27 (samb) 5'!J33,'6.27 (samb) 5'!J37,'6.27 (samb) 5'!J41,'6.27 (samb) 5'!J46,'6.27 (samb) 5'!J50,'6.27 (samb) 5'!J54,'6.27 (samb) 5'!J58,'6.27 (samb) 5'!J62,'6.27 (samb) 5'!J66,'6.27 (samb) 5'!J70,'6.27 (samb) 6'!J12,'6.27 (samb) 6'!J16,'6.27 (samb) 6'!J20,'6.27 (samb) 6'!J24,'6.27 (samb) 6'!J29,'6.27 (samb) 6'!J33,'6.27 (samb) 6'!J37,'6.27 (samb) 6'!J41,'6.27 (samb) 6'!J45)</f>
        <v>8979</v>
      </c>
      <c r="K12" s="872">
        <f>SUM(K17,K21,K25,K29,K33,K37,K41,K45,K49,K53,K57,K61,K65,K70,K74,'6.27 2 (samb) '!K12,'6.27 2 (samb) '!K16,'6.27 2 (samb) '!K20,'6.27 2 (samb) '!K24,'6.27 2 (samb) '!K28,'6.27 2 (samb) '!K32,'6.27 2 (samb) '!K36,'6.27 2 (samb) '!K40,'6.27 2 (samb) '!K45,'6.27 2 (samb) '!K49,'6.27 2 (samb) '!K53,'6.27 2 (samb) '!K57,'6.27 2 (samb) '!K61,'6.27 2 (samb) '!K66,'6.27 2 (samb) '!K70,'6.27 2 (samb) '!K74,'6.27 (samb) 2'!K12,'6.27 (samb) 2'!K16,'6.27 (samb) 2'!K20,'6.27 (samb) 2'!K25,'6.27 (samb) 2'!K29,'6.27 (samb) 2'!K33,'6.27 (samb) 2'!K37,'6.27 (samb) 2'!K41,'6.27 (samb) 2'!K46,'6.27 (samb) 2'!K50,'6.27 (samb) 2'!K54,'6.27 (samb) 2'!K58,'6.27 (samb) 2'!K62,'6.27 (samb) 2'!K66,'6.27 (samb) 2'!K70,'6.27 (samb) 2'!K74,'6.27 (samb) 3'!K12,'6.27 (samb) 3'!K16,'6.27 (samb) 3'!K20,'6.27 (samb) 3'!K25,'6.27 (samb) 3'!K29,'6.27 (samb) 3'!K33,'6.27 (samb) 3'!K37,'6.27 (samb) 3'!K41,'6.27 (samb) 3'!K45,'6.27 (samb) 3'!K49,'6.27 (samb) 3'!K53,'6.27 (samb) 3'!K57,'6.27 (samb) 3'!K61,'6.27 (samb) 3'!K65,'6.27 (samb) 3'!K69,'6.27 (samb) 3'!K73,'6.27 (samb) 4'!K12,'6.27 (samb) 4'!K17,'6.27 (samb) 4'!K21,'6.27 (samb) 4'!K26,'6.27 (samb) 4'!K30,'6.27 (samb) 4'!K34,'6.27 (samb) 4'!K38,'6.27 (samb) 4'!K42,'6.27 (samb) 4'!K46,'6.27 (samb) 4'!K51,'6.27 (samb) 4'!K55,'6.27 (samb) 4'!K59,'6.27 (samb) 4'!K63,'6.27 (samb) 4'!K67,'6.27 (samb) 4'!K71,'6.27 (samb) 4'!K75,'6.27 (samb) 5'!K12,'6.27 (samb) 5'!K17,'6.27 (samb) 5'!K21,'6.27 (samb) 5'!K25,'6.27 (samb) 5'!K29,'6.27 (samb) 5'!K33,'6.27 (samb) 5'!K37,'6.27 (samb) 5'!K41,'6.27 (samb) 5'!K46,'6.27 (samb) 5'!K50,'6.27 (samb) 5'!K54,'6.27 (samb) 5'!K58,'6.27 (samb) 5'!K62,'6.27 (samb) 5'!K66,'6.27 (samb) 5'!K70,'6.27 (samb) 6'!K12,'6.27 (samb) 6'!K16,'6.27 (samb) 6'!K20,'6.27 (samb) 6'!K24,'6.27 (samb) 6'!K29,'6.27 (samb) 6'!K33,'6.27 (samb) 6'!K37,'6.27 (samb) 6'!K41,'6.27 (samb) 6'!K45)</f>
        <v>6682</v>
      </c>
      <c r="L12" s="13"/>
    </row>
    <row r="13" spans="1:12" s="1" customFormat="1" ht="15" customHeight="1">
      <c r="A13" s="2"/>
      <c r="B13" s="10"/>
      <c r="C13" s="10"/>
      <c r="D13" s="871">
        <v>2022</v>
      </c>
      <c r="E13" s="872">
        <f>SUM(E18,E22,E26,E30,E34,E38,E42,E46,E50,E54,E58,E62,E66,E71,E75,'6.27 2 (samb) '!E13,'6.27 2 (samb) '!E17,'6.27 2 (samb) '!E21,'6.27 2 (samb) '!E25,'6.27 2 (samb) '!E29,'6.27 2 (samb) '!E33,'6.27 2 (samb) '!E37,'6.27 2 (samb) '!E41,'6.27 2 (samb) '!E46,'6.27 2 (samb) '!E50,'6.27 2 (samb) '!E54,'6.27 2 (samb) '!E58,'6.27 2 (samb) '!E62,'6.27 2 (samb) '!E67,'6.27 2 (samb) '!E71,'6.27 2 (samb) '!E75,'6.27 (samb) 2'!E13,'6.27 (samb) 2'!E17,'6.27 (samb) 2'!E21,'6.27 (samb) 2'!E26,'6.27 (samb) 2'!E30,'6.27 (samb) 2'!E34,'6.27 (samb) 2'!E38,,'6.27 (samb) 2'!E42,'6.27 (samb) 2'!E47,'6.27 (samb) 2'!E51,'6.27 (samb) 2'!E55,'6.27 (samb) 2'!E59,'6.27 (samb) 2'!E63,'6.27 (samb) 2'!E67,'6.27 (samb) 2'!E71,'6.27 (samb) 2'!E75,'6.27 (samb) 3'!E13,'6.27 (samb) 3'!E17,'6.27 (samb) 3'!E21,'6.27 (samb) 3'!E26,'6.27 (samb) 3'!E30,'6.27 (samb) 3'!E34,'6.27 (samb) 3'!E38,'6.27 (samb) 3'!E42,'6.27 (samb) 3'!E46,'6.27 (samb) 3'!E50,'6.27 (samb) 3'!E54,'6.27 (samb) 3'!E58,'6.27 (samb) 3'!E62,'6.27 (samb) 3'!E66,'6.27 (samb) 3'!E70,'6.27 (samb) 3'!E74,'6.27 (samb) 4'!E13,'6.27 (samb) 4'!E18,'6.27 (samb) 4'!E22,'6.27 (samb) 4'!E27,'6.27 (samb) 4'!E31,'6.27 (samb) 4'!E35,'6.27 (samb) 4'!E39,'6.27 (samb) 4'!E43,'6.27 (samb) 4'!E47,'6.27 (samb) 4'!E52,'6.27 (samb) 4'!E56,'6.27 (samb) 4'!E60,'6.27 (samb) 4'!E64,'6.27 (samb) 4'!E68,'6.27 (samb) 4'!E72,'6.27 (samb) 4'!E76,'6.27 (samb) 5'!E13,'6.27 (samb) 5'!E18,'6.27 (samb) 5'!E22,'6.27 (samb) 5'!E26,'6.27 (samb) 5'!E30,'6.27 (samb) 5'!E34,'6.27 (samb) 5'!E38,'6.27 (samb) 5'!E42,'6.27 (samb) 5'!E47,'6.27 (samb) 5'!E51,'6.27 (samb) 5'!E55,'6.27 (samb) 5'!E59,'6.27 (samb) 5'!E63,'6.27 (samb) 5'!E67,'6.27 (samb) 5'!E71,'6.27 (samb) 6'!E13,'6.27 (samb) 6'!E17,'6.27 (samb) 6'!E21,'6.27 (samb) 6'!E25,'6.27 (samb) 6'!E30,'6.27 (samb) 6'!E34,'6.27 (samb) 6'!E38,'6.27 (samb) 6'!E42,'6.27 (samb) 6'!E46)</f>
        <v>2771</v>
      </c>
      <c r="F13" s="872">
        <f>SUM(F18,F22,F26,F30,F34,F38,F42,F46,F50,F54,F58,F62,F66,F71,F75,'6.27 2 (samb) '!F13,'6.27 2 (samb) '!F17,'6.27 2 (samb) '!F21,'6.27 2 (samb) '!F25,'6.27 2 (samb) '!F29,'6.27 2 (samb) '!F33,'6.27 2 (samb) '!F37,'6.27 2 (samb) '!F41,'6.27 2 (samb) '!F46,'6.27 2 (samb) '!F50,'6.27 2 (samb) '!F54,'6.27 2 (samb) '!F58,'6.27 2 (samb) '!F62,'6.27 2 (samb) '!F67,'6.27 2 (samb) '!F71,'6.27 2 (samb) '!F75,'6.27 (samb) 2'!F13,'6.27 (samb) 2'!F17,'6.27 (samb) 2'!F21,'6.27 (samb) 2'!F26,'6.27 (samb) 2'!F30,'6.27 (samb) 2'!F34,'6.27 (samb) 2'!F38,'6.27 (samb) 2'!F42,'6.27 (samb) 2'!F47,'6.27 (samb) 2'!F51,'6.27 (samb) 2'!F55,'6.27 (samb) 2'!F59,'6.27 (samb) 2'!F63,'6.27 (samb) 2'!F67,'6.27 (samb) 2'!F71,'6.27 (samb) 2'!F75,'6.27 (samb) 3'!F13,'6.27 (samb) 3'!F17,'6.27 (samb) 3'!F21,'6.27 (samb) 3'!F26,'6.27 (samb) 3'!F30,'6.27 (samb) 3'!F34,'6.27 (samb) 3'!F38,'6.27 (samb) 3'!F42,'6.27 (samb) 3'!F46,'6.27 (samb) 3'!F50,'6.27 (samb) 3'!F54,'6.27 (samb) 3'!F58,'6.27 (samb) 3'!F62,'6.27 (samb) 3'!F66,'6.27 (samb) 3'!F70,'6.27 (samb) 3'!F74,'6.27 (samb) 4'!F13,'6.27 (samb) 4'!F18,'6.27 (samb) 4'!F22,'6.27 (samb) 4'!F27,'6.27 (samb) 4'!F31,'6.27 (samb) 4'!F35,'6.27 (samb) 4'!F39,'6.27 (samb) 4'!F43,'6.27 (samb) 4'!F47,'6.27 (samb) 4'!F52,'6.27 (samb) 4'!F56,'6.27 (samb) 4'!F60,'6.27 (samb) 4'!F64,'6.27 (samb) 4'!F68,'6.27 (samb) 4'!F72,'6.27 (samb) 4'!F76,'6.27 (samb) 5'!F13,'6.27 (samb) 5'!F18,'6.27 (samb) 5'!F22,'6.27 (samb) 5'!F26,'6.27 (samb) 5'!F30,'6.27 (samb) 5'!F34,'6.27 (samb) 5'!F38,'6.27 (samb) 5'!F42,'6.27 (samb) 5'!F47,'6.27 (samb) 5'!F51,'6.27 (samb) 5'!F55,'6.27 (samb) 5'!F59,'6.27 (samb) 5'!F63,'6.27 (samb) 5'!F67,'6.27 (samb) 5'!F71,'6.27 (samb) 6'!F13,'6.27 (samb) 6'!F17,'6.27 (samb) 6'!F21,'6.27 (samb) 6'!F25,'6.27 (samb) 6'!F30,'6.27 (samb) 6'!F34,'6.27 (samb) 6'!F38,'6.27 (samb) 6'!F42,'6.27 (samb) 6'!F46)</f>
        <v>1091</v>
      </c>
      <c r="G13" s="872">
        <f>SUM(G18,G22,G26,G30,G34,G38,G42,G46,G50,G54,G58,G62,G66,G71,G75,'6.27 2 (samb) '!G13,'6.27 2 (samb) '!G17,'6.27 2 (samb) '!G21,'6.27 2 (samb) '!G25,'6.27 2 (samb) '!G29,'6.27 2 (samb) '!G33,'6.27 2 (samb) '!G37,'6.27 2 (samb) '!G41,'6.27 2 (samb) '!G46,'6.27 2 (samb) '!G50,'6.27 2 (samb) '!G54,'6.27 2 (samb) '!G58,'6.27 2 (samb) '!G62,'6.27 2 (samb) '!G67,'6.27 2 (samb) '!G71,'6.27 2 (samb) '!G75,'6.27 (samb) 2'!G13,'6.27 (samb) 2'!G17,'6.27 (samb) 2'!G21,'6.27 (samb) 2'!G26,'6.27 (samb) 2'!G30,'6.27 (samb) 2'!G34,'6.27 (samb) 2'!G38,'6.27 (samb) 2'!G42,'6.27 (samb) 2'!G47,'6.27 (samb) 2'!G51,'6.27 (samb) 2'!G55,'6.27 (samb) 2'!G59,'6.27 (samb) 2'!G63,'6.27 (samb) 2'!G67,'6.27 (samb) 2'!G71,'6.27 (samb) 2'!G75,'6.27 (samb) 3'!G13,'6.27 (samb) 3'!G17,'6.27 (samb) 3'!G21,'6.27 (samb) 3'!G26,'6.27 (samb) 3'!G30,'6.27 (samb) 3'!G34,'6.27 (samb) 3'!G38,'6.27 (samb) 3'!G42,'6.27 (samb) 3'!G46,'6.27 (samb) 3'!G50,'6.27 (samb) 3'!G54,'6.27 (samb) 3'!G58,'6.27 (samb) 3'!G62,'6.27 (samb) 3'!G66,'6.27 (samb) 3'!G70,'6.27 (samb) 3'!G74,'6.27 (samb) 4'!G13,'6.27 (samb) 4'!G18,'6.27 (samb) 4'!G22,'6.27 (samb) 4'!G27,'6.27 (samb) 4'!G31,'6.27 (samb) 4'!G35,'6.27 (samb) 4'!G39,'6.27 (samb) 4'!G43,'6.27 (samb) 4'!G47,'6.27 (samb) 4'!G52,'6.27 (samb) 4'!G56,'6.27 (samb) 4'!G60,'6.27 (samb) 4'!G64,'6.27 (samb) 4'!G68,'6.27 (samb) 4'!G72,'6.27 (samb) 4'!G76,'6.27 (samb) 5'!G13,'6.27 (samb) 5'!G18,'6.27 (samb) 5'!G22,'6.27 (samb) 5'!G26,'6.27 (samb) 5'!G30,'6.27 (samb) 5'!G34,'6.27 (samb) 5'!G38,'6.27 (samb) 5'!G42,'6.27 (samb) 5'!G47,'6.27 (samb) 5'!G51,'6.27 (samb) 5'!G55,'6.27 (samb) 5'!G59,'6.27 (samb) 5'!G63,'6.27 (samb) 5'!G67,'6.27 (samb) 5'!G71,'6.27 (samb) 6'!G13,'6.27 (samb) 6'!G17,'6.27 (samb) 6'!G21,'6.27 (samb) 6'!G25,'6.27 (samb) 6'!G30,'6.27 (samb) 6'!G34,'6.27 (samb) 6'!G38,'6.27 (samb) 6'!G42,'6.27 (samb) 6'!G46)</f>
        <v>1680</v>
      </c>
      <c r="H13" s="872"/>
      <c r="I13" s="872">
        <f>SUM(I18,I22,I26,I30,I34,I38,I42,I46,I50,I54,I58,I62,I66,I71,I75,'6.27 2 (samb) '!I13,'6.27 2 (samb) '!I17,'6.27 2 (samb) '!I21,'6.27 2 (samb) '!I25,'6.27 2 (samb) '!I29,'6.27 2 (samb) '!I33,'6.27 2 (samb) '!I37,'6.27 2 (samb) '!I41,'6.27 2 (samb) '!I46,'6.27 2 (samb) '!I50,'6.27 2 (samb) '!I54,'6.27 2 (samb) '!I58,'6.27 2 (samb) '!I62,'6.27 2 (samb) '!I67,'6.27 2 (samb) '!I71,'6.27 2 (samb) '!I75,'6.27 (samb) 2'!I13,'6.27 (samb) 2'!I17,'6.27 (samb) 2'!I21,'6.27 (samb) 2'!I26,'6.27 (samb) 2'!I30,'6.27 (samb) 2'!I34,'6.27 (samb) 2'!I38,,'6.27 (samb) 2'!I42,'6.27 (samb) 2'!I47,'6.27 (samb) 2'!I51,'6.27 (samb) 2'!I55,'6.27 (samb) 2'!I59,'6.27 (samb) 2'!I63,'6.27 (samb) 2'!I67,'6.27 (samb) 2'!I71,'6.27 (samb) 2'!I75,'6.27 (samb) 3'!I13,'6.27 (samb) 3'!I17,'6.27 (samb) 3'!I21,'6.27 (samb) 3'!I26,'6.27 (samb) 3'!I30,'6.27 (samb) 3'!I34,'6.27 (samb) 3'!I38,'6.27 (samb) 3'!I42,'6.27 (samb) 3'!I46,'6.27 (samb) 3'!I50,'6.27 (samb) 3'!I54,'6.27 (samb) 3'!I58,'6.27 (samb) 3'!I62,'6.27 (samb) 3'!I66,'6.27 (samb) 3'!I70,'6.27 (samb) 3'!I74,'6.27 (samb) 4'!I13,'6.27 (samb) 4'!I18,'6.27 (samb) 4'!I22,'6.27 (samb) 4'!I27,'6.27 (samb) 4'!I31,'6.27 (samb) 4'!I35,'6.27 (samb) 4'!I39,'6.27 (samb) 4'!I43,'6.27 (samb) 4'!I47,'6.27 (samb) 4'!I52,'6.27 (samb) 4'!I56,'6.27 (samb) 4'!I60,'6.27 (samb) 4'!I64,'6.27 (samb) 4'!I68,'6.27 (samb) 4'!I72,'6.27 (samb) 4'!I76,'6.27 (samb) 5'!I13,'6.27 (samb) 5'!I18,'6.27 (samb) 5'!I22,'6.27 (samb) 5'!I26,'6.27 (samb) 5'!I30,'6.27 (samb) 5'!I34,'6.27 (samb) 5'!I38,'6.27 (samb) 5'!I42,'6.27 (samb) 5'!I47,'6.27 (samb) 5'!I51,'6.27 (samb) 5'!I55,'6.27 (samb) 5'!I59,'6.27 (samb) 5'!I63,'6.27 (samb) 5'!I67,'6.27 (samb) 5'!I71,'6.27 (samb) 6'!I13,'6.27 (samb) 6'!I17,'6.27 (samb) 6'!I21,'6.27 (samb) 6'!I25,'6.27 (samb) 6'!I30,'6.27 (samb) 6'!I34,'6.27 (samb) 6'!I38,'6.27 (samb) 6'!I42,'6.27 (samb) 6'!I46)</f>
        <v>15272</v>
      </c>
      <c r="J13" s="872">
        <f>SUM(J18,J22,J26,J30,J34,J38,J42,J46,J50,J54,J58,J62,J66,J71,J75,'6.27 2 (samb) '!J13,'6.27 2 (samb) '!J17,'6.27 2 (samb) '!J21,'6.27 2 (samb) '!J25,'6.27 2 (samb) '!J29,'6.27 2 (samb) '!J33,'6.27 2 (samb) '!J37,'6.27 2 (samb) '!J41,'6.27 2 (samb) '!J46,'6.27 2 (samb) '!J50,'6.27 2 (samb) '!J54,'6.27 2 (samb) '!J58,'6.27 2 (samb) '!J62,'6.27 2 (samb) '!J67,'6.27 2 (samb) '!J71,'6.27 2 (samb) '!J75,'6.27 (samb) 2'!J13,'6.27 (samb) 2'!J17,'6.27 (samb) 2'!J21,'6.27 (samb) 2'!J26,'6.27 (samb) 2'!J30,'6.27 (samb) 2'!J34,'6.27 (samb) 2'!J38,'6.27 (samb) 2'!J42,'6.27 (samb) 2'!J47,'6.27 (samb) 2'!J51,'6.27 (samb) 2'!J55,'6.27 (samb) 2'!J59,'6.27 (samb) 2'!J63,'6.27 (samb) 2'!J67,'6.27 (samb) 2'!J71,'6.27 (samb) 2'!J75,'6.27 (samb) 3'!J13,'6.27 (samb) 3'!J17,'6.27 (samb) 3'!J21,'6.27 (samb) 3'!J26,'6.27 (samb) 3'!J30,'6.27 (samb) 3'!J34,'6.27 (samb) 3'!J38,'6.27 (samb) 3'!J42,'6.27 (samb) 3'!J46,'6.27 (samb) 3'!J50,'6.27 (samb) 3'!J54,'6.27 (samb) 3'!J58,'6.27 (samb) 3'!J62,'6.27 (samb) 3'!J66,'6.27 (samb) 3'!J70,'6.27 (samb) 3'!J74,'6.27 (samb) 4'!J13,'6.27 (samb) 4'!J18,'6.27 (samb) 4'!J22,'6.27 (samb) 4'!J27,'6.27 (samb) 4'!J31,'6.27 (samb) 4'!J35,'6.27 (samb) 4'!J39,'6.27 (samb) 4'!J43,'6.27 (samb) 4'!J47,'6.27 (samb) 4'!J52,'6.27 (samb) 4'!J56,'6.27 (samb) 4'!J60,'6.27 (samb) 4'!J64,'6.27 (samb) 4'!J68,'6.27 (samb) 4'!J72,'6.27 (samb) 4'!J76,'6.27 (samb) 5'!J13,'6.27 (samb) 5'!J18,'6.27 (samb) 5'!J22,'6.27 (samb) 5'!J26,'6.27 (samb) 5'!J30,'6.27 (samb) 5'!J34,'6.27 (samb) 5'!J38,'6.27 (samb) 5'!J42,'6.27 (samb) 5'!J47,'6.27 (samb) 5'!J51,'6.27 (samb) 5'!J55,'6.27 (samb) 5'!J59,'6.27 (samb) 5'!J63,'6.27 (samb) 5'!J67,'6.27 (samb) 5'!J71,'6.27 (samb) 6'!J13,'6.27 (samb) 6'!J17,'6.27 (samb) 6'!J21,'6.27 (samb) 6'!J25,'6.27 (samb) 6'!J30,'6.27 (samb) 6'!J34,'6.27 (samb) 6'!J38,'6.27 (samb) 6'!J42,'6.27 (samb) 6'!J46)</f>
        <v>9043</v>
      </c>
      <c r="K13" s="872">
        <f>SUM(K18,K22,K26,K30,K34,K38,K42,K46,K50,K54,K58,K62,K66,K71,K75,'6.27 2 (samb) '!K13,'6.27 2 (samb) '!K17,'6.27 2 (samb) '!K21,'6.27 2 (samb) '!K25,'6.27 2 (samb) '!K29,'6.27 2 (samb) '!K33,'6.27 2 (samb) '!K37,'6.27 2 (samb) '!K41,'6.27 2 (samb) '!K46,'6.27 2 (samb) '!K50,'6.27 2 (samb) '!K54,'6.27 2 (samb) '!K58,'6.27 2 (samb) '!K62,'6.27 2 (samb) '!K67,'6.27 2 (samb) '!K71,'6.27 2 (samb) '!K75,'6.27 (samb) 2'!K13,'6.27 (samb) 2'!K17,'6.27 (samb) 2'!K21,'6.27 (samb) 2'!K26,'6.27 (samb) 2'!K30,'6.27 (samb) 2'!K34,'6.27 (samb) 2'!K38,'6.27 (samb) 2'!K42,'6.27 (samb) 2'!K47,'6.27 (samb) 2'!K51,'6.27 (samb) 2'!K55,'6.27 (samb) 2'!K59,'6.27 (samb) 2'!K63,'6.27 (samb) 2'!K67,'6.27 (samb) 2'!K71,'6.27 (samb) 2'!K75,'6.27 (samb) 3'!K13,'6.27 (samb) 3'!K17,'6.27 (samb) 3'!K21,'6.27 (samb) 3'!K26,'6.27 (samb) 3'!K30,'6.27 (samb) 3'!K34,'6.27 (samb) 3'!K38,'6.27 (samb) 3'!K42,'6.27 (samb) 3'!K46,'6.27 (samb) 3'!K50,'6.27 (samb) 3'!K54,'6.27 (samb) 3'!K58,'6.27 (samb) 3'!K62,'6.27 (samb) 3'!K66,'6.27 (samb) 3'!K70,'6.27 (samb) 3'!K74,'6.27 (samb) 4'!K13,'6.27 (samb) 4'!K18,'6.27 (samb) 4'!K22,'6.27 (samb) 4'!K27,'6.27 (samb) 4'!K31,'6.27 (samb) 4'!K35,'6.27 (samb) 4'!K39,'6.27 (samb) 4'!K43,'6.27 (samb) 4'!K47,'6.27 (samb) 4'!K52,'6.27 (samb) 4'!K56,'6.27 (samb) 4'!K60,'6.27 (samb) 4'!K64,'6.27 (samb) 4'!K68,'6.27 (samb) 4'!K72,'6.27 (samb) 4'!K76,'6.27 (samb) 5'!K13,'6.27 (samb) 5'!K18,'6.27 (samb) 5'!K22,'6.27 (samb) 5'!K26,'6.27 (samb) 5'!K30,'6.27 (samb) 5'!K34,'6.27 (samb) 5'!K38,'6.27 (samb) 5'!K42,'6.27 (samb) 5'!K47,'6.27 (samb) 5'!K51,'6.27 (samb) 5'!K55,'6.27 (samb) 5'!K59,'6.27 (samb) 5'!K63,'6.27 (samb) 5'!K67,'6.27 (samb) 5'!K71,'6.27 (samb) 6'!K13,'6.27 (samb) 6'!K17,'6.27 (samb) 6'!K21,'6.27 (samb) 6'!K25,'6.27 (samb) 6'!K30,'6.27 (samb) 6'!K34,'6.27 (samb) 6'!K38,'6.27 (samb) 6'!K42,'6.27 (samb) 6'!K46)</f>
        <v>6229</v>
      </c>
      <c r="L13" s="872"/>
    </row>
    <row r="14" spans="1:12" s="1" customFormat="1" ht="15" customHeight="1">
      <c r="A14" s="2"/>
      <c r="B14" s="10"/>
      <c r="C14" s="10"/>
      <c r="D14" s="871">
        <v>2023</v>
      </c>
      <c r="E14" s="872">
        <f>SUM(E19,E23,E27,E31,E35,E39,E43,E47,E51,E55,E59,E63,E67,E72,E76,'6.27 2 (samb) '!E14,'6.27 2 (samb) '!E18,'6.27 2 (samb) '!E22,'6.27 2 (samb) '!E26,'6.27 2 (samb) '!E30,'6.27 2 (samb) '!E34,'6.27 2 (samb) '!E38,'6.27 2 (samb) '!E42,'6.27 2 (samb) '!E47,'6.27 2 (samb) '!E51,'6.27 2 (samb) '!E55,'6.27 2 (samb) '!E59,'6.27 2 (samb) '!E63,'6.27 2 (samb) '!E68,'6.27 2 (samb) '!E72,'6.27 2 (samb) '!E76,'6.27 (samb) 2'!E14,'6.27 (samb) 2'!E18,'6.27 (samb) 2'!E22,'6.27 (samb) 2'!E27,'6.27 (samb) 2'!E31,'6.27 (samb) 2'!E35,'6.27 (samb) 2'!E39,,'6.27 (samb) 2'!E43,'6.27 (samb) 2'!E48,'6.27 (samb) 2'!E52,'6.27 (samb) 2'!E56,'6.27 (samb) 2'!E60,'6.27 (samb) 2'!E64,'6.27 (samb) 2'!E68,'6.27 (samb) 2'!E72,'6.27 (samb) 2'!E76,'6.27 (samb) 3'!E14,'6.27 (samb) 3'!E18,'6.27 (samb) 3'!E22,'6.27 (samb) 3'!E27,'6.27 (samb) 3'!E31,'6.27 (samb) 3'!E35,'6.27 (samb) 3'!E39,'6.27 (samb) 3'!E43,'6.27 (samb) 3'!E47,'6.27 (samb) 3'!E51,'6.27 (samb) 3'!E55,'6.27 (samb) 3'!E59,'6.27 (samb) 3'!E63,'6.27 (samb) 3'!E67,'6.27 (samb) 3'!E71,'6.27 (samb) 3'!E75,'6.27 (samb) 4'!E14,'6.27 (samb) 4'!E19,'6.27 (samb) 4'!E23,'6.27 (samb) 4'!E28,'6.27 (samb) 4'!E32,'6.27 (samb) 4'!E36,'6.27 (samb) 4'!E40,'6.27 (samb) 4'!E44,'6.27 (samb) 4'!E48,'6.27 (samb) 4'!E53,'6.27 (samb) 4'!E57,'6.27 (samb) 4'!E61,'6.27 (samb) 4'!E65,'6.27 (samb) 4'!E69,'6.27 (samb) 4'!E73,'6.27 (samb) 4'!E77,'6.27 (samb) 5'!E14,'6.27 (samb) 5'!E19,'6.27 (samb) 5'!E23,'6.27 (samb) 5'!E27,'6.27 (samb) 5'!E31,'6.27 (samb) 5'!E35,'6.27 (samb) 5'!E39,'6.27 (samb) 5'!E43,'6.27 (samb) 5'!E48,'6.27 (samb) 5'!E52,'6.27 (samb) 5'!E56,'6.27 (samb) 5'!E60,'6.27 (samb) 5'!E64,'6.27 (samb) 5'!E68,'6.27 (samb) 5'!E72,'6.27 (samb) 6'!E14,'6.27 (samb) 6'!E18,'6.27 (samb) 6'!E22,'6.27 (samb) 6'!E26,'6.27 (samb) 6'!E31,'6.27 (samb) 6'!E35,'6.27 (samb) 6'!E39,'6.27 (samb) 6'!E43,'6.27 (samb) 6'!E50)</f>
        <v>2772</v>
      </c>
      <c r="F14" s="872">
        <f>SUM(F19,F23,F27,F31,F35,F39,F43,F47,F51,F55,F59,F63,F67,F72,F76,'6.27 2 (samb) '!F14,'6.27 2 (samb) '!F18,'6.27 2 (samb) '!F22,'6.27 2 (samb) '!F26,'6.27 2 (samb) '!F30,'6.27 2 (samb) '!F34,'6.27 2 (samb) '!F38,'6.27 2 (samb) '!F42,'6.27 2 (samb) '!F47,'6.27 2 (samb) '!F51,'6.27 2 (samb) '!F55,'6.27 2 (samb) '!F59,'6.27 2 (samb) '!F63,'6.27 2 (samb) '!F68,'6.27 2 (samb) '!F72,'6.27 2 (samb) '!F76,'6.27 (samb) 2'!F14,'6.27 (samb) 2'!F18,'6.27 (samb) 2'!F22,'6.27 (samb) 2'!F27,'6.27 (samb) 2'!F31,'6.27 (samb) 2'!F35,'6.27 (samb) 2'!F39,'6.27 (samb) 2'!F43,'6.27 (samb) 2'!F48,'6.27 (samb) 2'!F52,'6.27 (samb) 2'!F56,'6.27 (samb) 2'!F60,'6.27 (samb) 2'!F64,'6.27 (samb) 2'!F68,'6.27 (samb) 2'!F72,'6.27 (samb) 2'!F76,'6.27 (samb) 3'!F14,'6.27 (samb) 3'!F18,'6.27 (samb) 3'!F22,'6.27 (samb) 3'!F27,'6.27 (samb) 3'!F31,'6.27 (samb) 3'!F35,'6.27 (samb) 3'!F39,'6.27 (samb) 3'!F43,'6.27 (samb) 3'!F47,'6.27 (samb) 3'!F51,'6.27 (samb) 3'!F55,'6.27 (samb) 3'!F59,'6.27 (samb) 3'!F63,'6.27 (samb) 3'!F67,'6.27 (samb) 3'!F71,'6.27 (samb) 3'!F75,'6.27 (samb) 4'!F14,'6.27 (samb) 4'!F19,'6.27 (samb) 4'!F23,'6.27 (samb) 4'!F28,'6.27 (samb) 4'!F32,'6.27 (samb) 4'!F36,'6.27 (samb) 4'!F40,'6.27 (samb) 4'!F44,'6.27 (samb) 4'!F48,'6.27 (samb) 4'!F53,'6.27 (samb) 4'!F57,'6.27 (samb) 4'!F61,'6.27 (samb) 4'!F65,'6.27 (samb) 4'!F69,'6.27 (samb) 4'!F73,'6.27 (samb) 4'!F77,'6.27 (samb) 5'!F14,'6.27 (samb) 5'!F19,'6.27 (samb) 5'!F23,'6.27 (samb) 5'!F27,'6.27 (samb) 5'!F31,'6.27 (samb) 5'!F35,'6.27 (samb) 5'!F39,'6.27 (samb) 5'!F43,'6.27 (samb) 5'!F48,'6.27 (samb) 5'!F52,'6.27 (samb) 5'!F56,'6.27 (samb) 5'!F60,'6.27 (samb) 5'!F64,'6.27 (samb) 5'!F68,'6.27 (samb) 5'!F72,'6.27 (samb) 6'!F14,'6.27 (samb) 6'!F18,'6.27 (samb) 6'!F22,'6.27 (samb) 6'!F26,'6.27 (samb) 6'!F31,'6.27 (samb) 6'!F35,'6.27 (samb) 6'!F39,'6.27 (samb) 6'!F43,'6.27 (samb) 6'!F50)</f>
        <v>1077</v>
      </c>
      <c r="G14" s="872">
        <f>SUM(G19,G23,G27,G31,G35,G39,G43,G47,G51,G55,G59,G63,G67,G72,G76,'6.27 2 (samb) '!G14,'6.27 2 (samb) '!G18,'6.27 2 (samb) '!G22,'6.27 2 (samb) '!G26,'6.27 2 (samb) '!G30,'6.27 2 (samb) '!G34,'6.27 2 (samb) '!G38,'6.27 2 (samb) '!G42,'6.27 2 (samb) '!G47,'6.27 2 (samb) '!G51,'6.27 2 (samb) '!G55,'6.27 2 (samb) '!G59,'6.27 2 (samb) '!G63,'6.27 2 (samb) '!G68,'6.27 2 (samb) '!G72,'6.27 2 (samb) '!G76,'6.27 (samb) 2'!G14,'6.27 (samb) 2'!G18,'6.27 (samb) 2'!G22,'6.27 (samb) 2'!G27,'6.27 (samb) 2'!G31,'6.27 (samb) 2'!G35,'6.27 (samb) 2'!G39,'6.27 (samb) 2'!G43,'6.27 (samb) 2'!G48,'6.27 (samb) 2'!G52,'6.27 (samb) 2'!G56,'6.27 (samb) 2'!G60,'6.27 (samb) 2'!G64,'6.27 (samb) 2'!G68,'6.27 (samb) 2'!G72,'6.27 (samb) 2'!G76,'6.27 (samb) 3'!G14,'6.27 (samb) 3'!G18,'6.27 (samb) 3'!G22,'6.27 (samb) 3'!G27,'6.27 (samb) 3'!G31,'6.27 (samb) 3'!G35,'6.27 (samb) 3'!G39,'6.27 (samb) 3'!G43,'6.27 (samb) 3'!G47,'6.27 (samb) 3'!G51,'6.27 (samb) 3'!G55,'6.27 (samb) 3'!G59,'6.27 (samb) 3'!G63,'6.27 (samb) 3'!G67,'6.27 (samb) 3'!G71,'6.27 (samb) 3'!G75,'6.27 (samb) 4'!G14,'6.27 (samb) 4'!G19,'6.27 (samb) 4'!G23,'6.27 (samb) 4'!G28,'6.27 (samb) 4'!G32,'6.27 (samb) 4'!G36,'6.27 (samb) 4'!G40,'6.27 (samb) 4'!G44,'6.27 (samb) 4'!G48,'6.27 (samb) 4'!G53,'6.27 (samb) 4'!G57,'6.27 (samb) 4'!G61,'6.27 (samb) 4'!G65,'6.27 (samb) 4'!G69,'6.27 (samb) 4'!G73,'6.27 (samb) 4'!G77,'6.27 (samb) 5'!G14,'6.27 (samb) 5'!G19,'6.27 (samb) 5'!G23,'6.27 (samb) 5'!G27,'6.27 (samb) 5'!G31,'6.27 (samb) 5'!G35,'6.27 (samb) 5'!G39,'6.27 (samb) 5'!G43,'6.27 (samb) 5'!G48,'6.27 (samb) 5'!G52,'6.27 (samb) 5'!G56,'6.27 (samb) 5'!G60,'6.27 (samb) 5'!G64,'6.27 (samb) 5'!G68,'6.27 (samb) 5'!G72,'6.27 (samb) 6'!G14,'6.27 (samb) 6'!G18,'6.27 (samb) 6'!G22,'6.27 (samb) 6'!G26,'6.27 (samb) 6'!G31,'6.27 (samb) 6'!G35,'6.27 (samb) 6'!G39,'6.27 (samb) 6'!G43,'6.27 (samb) 6'!G50)</f>
        <v>1695</v>
      </c>
      <c r="H14" s="872"/>
      <c r="I14" s="872">
        <f>SUM(I19,I23,I27,I31,I35,I39,I43,I47,I51,I55,I59,I63,I67,I72,I76,'6.27 2 (samb) '!I14,'6.27 2 (samb) '!I18,'6.27 2 (samb) '!I22,'6.27 2 (samb) '!I26,'6.27 2 (samb) '!I30,'6.27 2 (samb) '!I34,'6.27 2 (samb) '!I38,'6.27 2 (samb) '!I42,'6.27 2 (samb) '!I47,'6.27 2 (samb) '!I51,'6.27 2 (samb) '!I55,'6.27 2 (samb) '!I59,'6.27 2 (samb) '!I63,'6.27 2 (samb) '!I68,'6.27 2 (samb) '!I72,'6.27 2 (samb) '!I76,'6.27 (samb) 2'!I14,'6.27 (samb) 2'!I18,'6.27 (samb) 2'!I22,'6.27 (samb) 2'!I27,'6.27 (samb) 2'!I31,'6.27 (samb) 2'!I35,'6.27 (samb) 2'!I39,,'6.27 (samb) 2'!I43,'6.27 (samb) 2'!I48,'6.27 (samb) 2'!I52,'6.27 (samb) 2'!I56,'6.27 (samb) 2'!I60,'6.27 (samb) 2'!I64,'6.27 (samb) 2'!I68,'6.27 (samb) 2'!I72,'6.27 (samb) 2'!I76,'6.27 (samb) 3'!I14,'6.27 (samb) 3'!I18,'6.27 (samb) 3'!I22,'6.27 (samb) 3'!I27,'6.27 (samb) 3'!I31,'6.27 (samb) 3'!I35,'6.27 (samb) 3'!I39,'6.27 (samb) 3'!I43,'6.27 (samb) 3'!I47,'6.27 (samb) 3'!I51,'6.27 (samb) 3'!I55,'6.27 (samb) 3'!I59,'6.27 (samb) 3'!I63,'6.27 (samb) 3'!I67,'6.27 (samb) 3'!I71,'6.27 (samb) 3'!I75,'6.27 (samb) 4'!I14,'6.27 (samb) 4'!I19,'6.27 (samb) 4'!I23,'6.27 (samb) 4'!I28,'6.27 (samb) 4'!I32,'6.27 (samb) 4'!I36,'6.27 (samb) 4'!I40,'6.27 (samb) 4'!I44,'6.27 (samb) 4'!I48,'6.27 (samb) 4'!I53,'6.27 (samb) 4'!I57,'6.27 (samb) 4'!I61,'6.27 (samb) 4'!I65,'6.27 (samb) 4'!I69,'6.27 (samb) 4'!I73,'6.27 (samb) 4'!I77,'6.27 (samb) 5'!I14,'6.27 (samb) 5'!I19,'6.27 (samb) 5'!I23,'6.27 (samb) 5'!I27,'6.27 (samb) 5'!I31,'6.27 (samb) 5'!I35,'6.27 (samb) 5'!I39,'6.27 (samb) 5'!I43,'6.27 (samb) 5'!I48,'6.27 (samb) 5'!I52,'6.27 (samb) 5'!I56,'6.27 (samb) 5'!I60,'6.27 (samb) 5'!I64,'6.27 (samb) 5'!I68,'6.27 (samb) 5'!I72,'6.27 (samb) 6'!I14,'6.27 (samb) 6'!I18,'6.27 (samb) 6'!I22,'6.27 (samb) 6'!I26,'6.27 (samb) 6'!I31,'6.27 (samb) 6'!I35,'6.27 (samb) 6'!I39,'6.27 (samb) 6'!I43,'6.27 (samb) 6'!I45)</f>
        <v>16490</v>
      </c>
      <c r="J14" s="872">
        <f>SUM(J19,J23,J27,J31,J35,J39,J43,J47,J51,J55,J59,J63,J67,J72,J76,'6.27 2 (samb) '!J14,'6.27 2 (samb) '!J18,'6.27 2 (samb) '!J22,'6.27 2 (samb) '!J26,'6.27 2 (samb) '!J30,'6.27 2 (samb) '!J34,'6.27 2 (samb) '!J38,'6.27 2 (samb) '!J42,'6.27 2 (samb) '!J47,'6.27 2 (samb) '!J51,'6.27 2 (samb) '!J55,'6.27 2 (samb) '!J59,'6.27 2 (samb) '!J63,'6.27 2 (samb) '!J68,'6.27 2 (samb) '!J72,'6.27 2 (samb) '!J76,'6.27 (samb) 2'!J14,'6.27 (samb) 2'!J18,'6.27 (samb) 2'!J22,'6.27 (samb) 2'!J27,'6.27 (samb) 2'!J31,'6.27 (samb) 2'!J35,'6.27 (samb) 2'!J39,'6.27 (samb) 2'!J43,'6.27 (samb) 2'!J48,'6.27 (samb) 2'!J52,'6.27 (samb) 2'!J56,'6.27 (samb) 2'!J60,'6.27 (samb) 2'!J64,'6.27 (samb) 2'!J68,'6.27 (samb) 2'!J72,'6.27 (samb) 2'!J76,'6.27 (samb) 3'!J14,'6.27 (samb) 3'!J18,'6.27 (samb) 3'!J22,'6.27 (samb) 3'!J27,'6.27 (samb) 3'!J31,'6.27 (samb) 3'!J35,'6.27 (samb) 3'!J39,'6.27 (samb) 3'!J43,'6.27 (samb) 3'!J47,'6.27 (samb) 3'!J51,'6.27 (samb) 3'!J55,'6.27 (samb) 3'!J59,'6.27 (samb) 3'!J63,'6.27 (samb) 3'!J67,'6.27 (samb) 3'!J71,'6.27 (samb) 3'!J75,'6.27 (samb) 4'!J14,'6.27 (samb) 4'!J19,'6.27 (samb) 4'!J23,'6.27 (samb) 4'!J28,'6.27 (samb) 4'!J32,'6.27 (samb) 4'!J36,'6.27 (samb) 4'!J40,'6.27 (samb) 4'!J44,'6.27 (samb) 4'!J48,'6.27 (samb) 4'!J53,'6.27 (samb) 4'!J57,'6.27 (samb) 4'!J61,'6.27 (samb) 4'!J65,'6.27 (samb) 4'!J69,'6.27 (samb) 4'!J73,'6.27 (samb) 4'!J77,'6.27 (samb) 5'!J14,'6.27 (samb) 5'!J19,'6.27 (samb) 5'!J23,'6.27 (samb) 5'!J27,'6.27 (samb) 5'!J31,'6.27 (samb) 5'!J35,'6.27 (samb) 5'!J39,'6.27 (samb) 5'!J43,'6.27 (samb) 5'!J48,'6.27 (samb) 5'!J52,'6.27 (samb) 5'!J56,'6.27 (samb) 5'!J60,'6.27 (samb) 5'!J64,'6.27 (samb) 5'!J68,'6.27 (samb) 5'!J72,'6.27 (samb) 6'!J14,'6.27 (samb) 6'!J18,'6.27 (samb) 6'!J22,'6.27 (samb) 6'!J26,'6.27 (samb) 6'!J31,'6.27 (samb) 6'!J35,'6.27 (samb) 6'!J39,'6.27 (samb) 6'!J43,'6.27 (samb) 6'!J45,'6.27 (samb) 6'!J46,'6.27 (samb) 6'!J48)</f>
        <v>10081</v>
      </c>
      <c r="K14" s="872">
        <f>SUM(K19,K23,K27,K31,K35,K39,K43,K47,K51,K55,K59,K63,K67,K72,K76,'6.27 2 (samb) '!K14,'6.27 2 (samb) '!K18,'6.27 2 (samb) '!K22,'6.27 2 (samb) '!K26,'6.27 2 (samb) '!K30,'6.27 2 (samb) '!K34,'6.27 2 (samb) '!K38,'6.27 2 (samb) '!K42,'6.27 2 (samb) '!K47,'6.27 2 (samb) '!K51,'6.27 2 (samb) '!K55,'6.27 2 (samb) '!K59,'6.27 2 (samb) '!K63,'6.27 2 (samb) '!K68,'6.27 2 (samb) '!K72,'6.27 2 (samb) '!K76,'6.27 (samb) 2'!K14,'6.27 (samb) 2'!K18,'6.27 (samb) 2'!K22,'6.27 (samb) 2'!K27,'6.27 (samb) 2'!K31,'6.27 (samb) 2'!K35,'6.27 (samb) 2'!K39,'6.27 (samb) 2'!K43,'6.27 (samb) 2'!K48,'6.27 (samb) 2'!K52,'6.27 (samb) 2'!K56,'6.27 (samb) 2'!K60,'6.27 (samb) 2'!K64,'6.27 (samb) 2'!K68,'6.27 (samb) 2'!K72,'6.27 (samb) 2'!K76,'6.27 (samb) 3'!K14,'6.27 (samb) 3'!K18,'6.27 (samb) 3'!K22,'6.27 (samb) 3'!K27,'6.27 (samb) 3'!K31,'6.27 (samb) 3'!K35,'6.27 (samb) 3'!K39,'6.27 (samb) 3'!K43,'6.27 (samb) 3'!K47,'6.27 (samb) 3'!K51,'6.27 (samb) 3'!K55,'6.27 (samb) 3'!K59,'6.27 (samb) 3'!K63,'6.27 (samb) 3'!K67,'6.27 (samb) 3'!K71,'6.27 (samb) 3'!K75,'6.27 (samb) 4'!K14,'6.27 (samb) 4'!K19,'6.27 (samb) 4'!K23,'6.27 (samb) 4'!K28,'6.27 (samb) 4'!K32,'6.27 (samb) 4'!K36,'6.27 (samb) 4'!K40,'6.27 (samb) 4'!K44,'6.27 (samb) 4'!K48,'6.27 (samb) 4'!K53,'6.27 (samb) 4'!K57,'6.27 (samb) 4'!K61,'6.27 (samb) 4'!K65,'6.27 (samb) 4'!K69,'6.27 (samb) 4'!K73,'6.27 (samb) 4'!K77,'6.27 (samb) 5'!K14,'6.27 (samb) 5'!K19,'6.27 (samb) 5'!K23,'6.27 (samb) 5'!K27,'6.27 (samb) 5'!K31,'6.27 (samb) 5'!K35,'6.27 (samb) 5'!K39,'6.27 (samb) 5'!K43,'6.27 (samb) 5'!K48,'6.27 (samb) 5'!K52,'6.27 (samb) 5'!K56,'6.27 (samb) 5'!K60,'6.27 (samb) 5'!K64,'6.27 (samb) 5'!K68,'6.27 (samb) 5'!K72,'6.27 (samb) 6'!K14,'6.27 (samb) 6'!K18,'6.27 (samb) 6'!K22,'6.27 (samb) 6'!K26,'6.27 (samb) 6'!K31,'6.27 (samb) 6'!K35,'6.27 (samb) 6'!K39,'6.27 (samb) 6'!K43,'6.27 (samb) 6'!K45,'6.27 (samb) 6'!K46,'6.27 (samb) 6'!K48)</f>
        <v>6508</v>
      </c>
      <c r="L14" s="872"/>
    </row>
    <row r="15" spans="1:12" s="1" customFormat="1" ht="8.1" customHeight="1">
      <c r="A15" s="2"/>
      <c r="B15" s="10"/>
      <c r="C15" s="10"/>
      <c r="D15" s="802"/>
      <c r="E15" s="299"/>
      <c r="F15" s="299"/>
      <c r="G15" s="299"/>
      <c r="H15" s="28"/>
      <c r="I15" s="873"/>
      <c r="J15" s="874"/>
      <c r="K15" s="874"/>
      <c r="L15" s="872"/>
    </row>
    <row r="16" spans="1:12" s="1" customFormat="1" ht="15" customHeight="1">
      <c r="A16" s="2"/>
      <c r="B16" s="10" t="s">
        <v>15</v>
      </c>
      <c r="C16" s="10"/>
      <c r="D16" s="802"/>
      <c r="E16" s="8"/>
      <c r="F16" s="8"/>
      <c r="G16" s="8"/>
      <c r="H16" s="8"/>
      <c r="I16" s="8"/>
      <c r="J16" s="8"/>
      <c r="K16" s="8"/>
      <c r="L16" s="13"/>
    </row>
    <row r="17" spans="1:12" s="1" customFormat="1" ht="15" customHeight="1">
      <c r="A17" s="2"/>
      <c r="B17" s="6" t="s">
        <v>605</v>
      </c>
      <c r="C17" s="10"/>
      <c r="D17" s="802">
        <v>2021</v>
      </c>
      <c r="E17" s="8">
        <f>SUM(F17:G17)</f>
        <v>52</v>
      </c>
      <c r="F17" s="8">
        <v>29</v>
      </c>
      <c r="G17" s="8">
        <v>23</v>
      </c>
      <c r="H17" s="8"/>
      <c r="I17" s="8">
        <f>SUM(J17:K17)</f>
        <v>165</v>
      </c>
      <c r="J17" s="8">
        <v>136</v>
      </c>
      <c r="K17" s="8">
        <v>29</v>
      </c>
      <c r="L17" s="13"/>
    </row>
    <row r="18" spans="1:12" s="1" customFormat="1" ht="15" customHeight="1">
      <c r="A18" s="2"/>
      <c r="B18" s="9" t="s">
        <v>606</v>
      </c>
      <c r="C18" s="27"/>
      <c r="D18" s="773">
        <v>2022</v>
      </c>
      <c r="E18" s="8">
        <f>SUM(F18:G18)</f>
        <v>52</v>
      </c>
      <c r="F18" s="8">
        <v>30</v>
      </c>
      <c r="G18" s="8">
        <v>22</v>
      </c>
      <c r="H18" s="8"/>
      <c r="I18" s="8">
        <f>SUM(J18:K18)</f>
        <v>221</v>
      </c>
      <c r="J18" s="8">
        <v>183</v>
      </c>
      <c r="K18" s="8">
        <v>38</v>
      </c>
      <c r="L18" s="13"/>
    </row>
    <row r="19" spans="1:12" s="1" customFormat="1" ht="15" customHeight="1">
      <c r="A19" s="2"/>
      <c r="B19" s="9"/>
      <c r="C19" s="27"/>
      <c r="D19" s="802">
        <v>2023</v>
      </c>
      <c r="E19" s="8">
        <f>SUM(F19:G19)</f>
        <v>49</v>
      </c>
      <c r="F19" s="8">
        <v>27</v>
      </c>
      <c r="G19" s="8">
        <v>22</v>
      </c>
      <c r="H19" s="8"/>
      <c r="I19" s="8">
        <f>SUM(J19:K19)</f>
        <v>281</v>
      </c>
      <c r="J19" s="8">
        <v>226</v>
      </c>
      <c r="K19" s="8">
        <v>55</v>
      </c>
      <c r="L19" s="13"/>
    </row>
    <row r="20" spans="1:12" s="1" customFormat="1" ht="8.1" customHeight="1">
      <c r="A20" s="2"/>
      <c r="B20" s="9"/>
      <c r="C20" s="27"/>
      <c r="D20" s="802"/>
      <c r="E20" s="8"/>
      <c r="F20" s="8"/>
      <c r="G20" s="8"/>
      <c r="H20" s="8"/>
      <c r="I20" s="8"/>
      <c r="J20" s="8"/>
      <c r="K20" s="8"/>
      <c r="L20" s="13"/>
    </row>
    <row r="21" spans="1:12" s="1" customFormat="1" ht="15" customHeight="1">
      <c r="A21" s="2"/>
      <c r="B21" s="6" t="s">
        <v>607</v>
      </c>
      <c r="C21" s="10"/>
      <c r="D21" s="802">
        <v>2021</v>
      </c>
      <c r="E21" s="8">
        <f>SUM(F21:G21)</f>
        <v>46</v>
      </c>
      <c r="F21" s="8">
        <v>16</v>
      </c>
      <c r="G21" s="8">
        <v>30</v>
      </c>
      <c r="H21" s="8"/>
      <c r="I21" s="8">
        <f>SUM(J21:K21)</f>
        <v>172</v>
      </c>
      <c r="J21" s="8">
        <v>126</v>
      </c>
      <c r="K21" s="8">
        <v>46</v>
      </c>
      <c r="L21" s="13"/>
    </row>
    <row r="22" spans="1:12" s="1" customFormat="1" ht="15" customHeight="1">
      <c r="A22" s="2"/>
      <c r="B22" s="9" t="s">
        <v>608</v>
      </c>
      <c r="C22" s="27"/>
      <c r="D22" s="773">
        <v>2022</v>
      </c>
      <c r="E22" s="8">
        <f>SUM(F22:G22)</f>
        <v>44</v>
      </c>
      <c r="F22" s="8">
        <v>14</v>
      </c>
      <c r="G22" s="8">
        <v>30</v>
      </c>
      <c r="H22" s="8"/>
      <c r="I22" s="8">
        <f>SUM(J22:K22)</f>
        <v>151</v>
      </c>
      <c r="J22" s="8">
        <v>112</v>
      </c>
      <c r="K22" s="8">
        <v>39</v>
      </c>
      <c r="L22" s="13"/>
    </row>
    <row r="23" spans="1:12" s="1" customFormat="1" ht="15" customHeight="1">
      <c r="A23" s="2"/>
      <c r="B23" s="9"/>
      <c r="C23" s="27"/>
      <c r="D23" s="802">
        <v>2023</v>
      </c>
      <c r="E23" s="8">
        <f>SUM(F23:G23)</f>
        <v>48</v>
      </c>
      <c r="F23" s="8">
        <v>14</v>
      </c>
      <c r="G23" s="8">
        <v>34</v>
      </c>
      <c r="H23" s="8"/>
      <c r="I23" s="8">
        <f>SUM(J23:K23)</f>
        <v>145</v>
      </c>
      <c r="J23" s="8">
        <v>105</v>
      </c>
      <c r="K23" s="8">
        <v>40</v>
      </c>
      <c r="L23" s="13"/>
    </row>
    <row r="24" spans="1:12" s="1" customFormat="1" ht="8.1" customHeight="1">
      <c r="A24" s="2"/>
      <c r="B24" s="9"/>
      <c r="C24" s="27"/>
      <c r="D24" s="802"/>
      <c r="E24" s="8"/>
      <c r="F24" s="8"/>
      <c r="G24" s="8"/>
      <c r="H24" s="8"/>
      <c r="I24" s="8"/>
      <c r="J24" s="8"/>
      <c r="K24" s="8"/>
      <c r="L24" s="13"/>
    </row>
    <row r="25" spans="1:12" s="1" customFormat="1" ht="15" customHeight="1">
      <c r="A25" s="2"/>
      <c r="B25" s="6" t="s">
        <v>609</v>
      </c>
      <c r="C25" s="10"/>
      <c r="D25" s="802">
        <v>2021</v>
      </c>
      <c r="E25" s="8">
        <f>SUM(F25:G25)</f>
        <v>52</v>
      </c>
      <c r="F25" s="8">
        <v>28</v>
      </c>
      <c r="G25" s="8">
        <v>24</v>
      </c>
      <c r="H25" s="8"/>
      <c r="I25" s="8">
        <f>SUM(J25:K25)</f>
        <v>342</v>
      </c>
      <c r="J25" s="8">
        <v>189</v>
      </c>
      <c r="K25" s="8">
        <v>153</v>
      </c>
      <c r="L25" s="13"/>
    </row>
    <row r="26" spans="1:12" s="1" customFormat="1" ht="15" customHeight="1">
      <c r="A26" s="2"/>
      <c r="B26" s="9" t="s">
        <v>610</v>
      </c>
      <c r="C26" s="27"/>
      <c r="D26" s="773">
        <v>2022</v>
      </c>
      <c r="E26" s="8">
        <f>SUM(F26:G26)</f>
        <v>51</v>
      </c>
      <c r="F26" s="8">
        <v>28</v>
      </c>
      <c r="G26" s="8">
        <v>23</v>
      </c>
      <c r="H26" s="8"/>
      <c r="I26" s="8">
        <f>SUM(J26:K26)</f>
        <v>254</v>
      </c>
      <c r="J26" s="8">
        <v>154</v>
      </c>
      <c r="K26" s="8">
        <v>100</v>
      </c>
      <c r="L26" s="13"/>
    </row>
    <row r="27" spans="1:12" s="1" customFormat="1" ht="15" customHeight="1">
      <c r="A27" s="2"/>
      <c r="B27" s="9"/>
      <c r="C27" s="27"/>
      <c r="D27" s="802">
        <v>2023</v>
      </c>
      <c r="E27" s="8">
        <f>SUM(F27:G27)</f>
        <v>50</v>
      </c>
      <c r="F27" s="8">
        <v>29</v>
      </c>
      <c r="G27" s="8">
        <v>21</v>
      </c>
      <c r="H27" s="8"/>
      <c r="I27" s="8">
        <f>SUM(J27:K27)</f>
        <v>253</v>
      </c>
      <c r="J27" s="8">
        <v>164</v>
      </c>
      <c r="K27" s="8">
        <v>89</v>
      </c>
      <c r="L27" s="13"/>
    </row>
    <row r="28" spans="1:12" s="1" customFormat="1" ht="8.1" customHeight="1">
      <c r="A28" s="2"/>
      <c r="B28" s="9"/>
      <c r="C28" s="27"/>
      <c r="D28" s="802"/>
      <c r="E28" s="8"/>
      <c r="F28" s="8"/>
      <c r="G28" s="8"/>
      <c r="H28" s="8"/>
      <c r="I28" s="8"/>
      <c r="J28" s="8"/>
      <c r="K28" s="8"/>
      <c r="L28" s="13"/>
    </row>
    <row r="29" spans="1:12" s="1" customFormat="1" ht="15" customHeight="1">
      <c r="A29" s="2"/>
      <c r="B29" s="6" t="s">
        <v>611</v>
      </c>
      <c r="C29" s="7"/>
      <c r="D29" s="802">
        <v>2021</v>
      </c>
      <c r="E29" s="8">
        <f>SUM(F29:G29)</f>
        <v>37</v>
      </c>
      <c r="F29" s="8">
        <v>16</v>
      </c>
      <c r="G29" s="8">
        <v>21</v>
      </c>
      <c r="H29" s="8"/>
      <c r="I29" s="8">
        <f>SUM(J29:K29)</f>
        <v>282</v>
      </c>
      <c r="J29" s="8">
        <v>204</v>
      </c>
      <c r="K29" s="8">
        <v>78</v>
      </c>
      <c r="L29" s="13"/>
    </row>
    <row r="30" spans="1:12" s="1" customFormat="1" ht="15" customHeight="1">
      <c r="A30" s="2"/>
      <c r="B30" s="9" t="s">
        <v>612</v>
      </c>
      <c r="C30" s="7"/>
      <c r="D30" s="773">
        <v>2022</v>
      </c>
      <c r="E30" s="8">
        <f>SUM(F30:G30)</f>
        <v>37</v>
      </c>
      <c r="F30" s="8">
        <v>16</v>
      </c>
      <c r="G30" s="8">
        <v>21</v>
      </c>
      <c r="H30" s="8"/>
      <c r="I30" s="8">
        <f>SUM(J30:K30)</f>
        <v>259</v>
      </c>
      <c r="J30" s="8">
        <v>173</v>
      </c>
      <c r="K30" s="8">
        <v>86</v>
      </c>
      <c r="L30" s="13"/>
    </row>
    <row r="31" spans="1:12" s="1" customFormat="1" ht="15" customHeight="1">
      <c r="A31" s="2"/>
      <c r="B31" s="9"/>
      <c r="C31" s="7"/>
      <c r="D31" s="802">
        <v>2023</v>
      </c>
      <c r="E31" s="8">
        <f>SUM(F31:G31)</f>
        <v>37</v>
      </c>
      <c r="F31" s="8">
        <v>15</v>
      </c>
      <c r="G31" s="8">
        <v>22</v>
      </c>
      <c r="H31" s="8"/>
      <c r="I31" s="8">
        <f>SUM(J31:K31)</f>
        <v>289</v>
      </c>
      <c r="J31" s="8">
        <v>198</v>
      </c>
      <c r="K31" s="8">
        <v>91</v>
      </c>
      <c r="L31" s="13"/>
    </row>
    <row r="32" spans="1:12" s="1" customFormat="1" ht="8.1" customHeight="1">
      <c r="A32" s="2"/>
      <c r="B32" s="9"/>
      <c r="C32" s="7"/>
      <c r="D32" s="802"/>
      <c r="E32" s="8"/>
      <c r="F32" s="8"/>
      <c r="G32" s="8"/>
      <c r="H32" s="8"/>
      <c r="I32" s="8"/>
      <c r="J32" s="8"/>
      <c r="K32" s="8"/>
      <c r="L32" s="13"/>
    </row>
    <row r="33" spans="1:15" s="1" customFormat="1" ht="15" customHeight="1">
      <c r="A33" s="2"/>
      <c r="B33" s="6" t="s">
        <v>613</v>
      </c>
      <c r="C33" s="10"/>
      <c r="D33" s="802">
        <v>2021</v>
      </c>
      <c r="E33" s="8">
        <f>SUM(F33:G33)</f>
        <v>40</v>
      </c>
      <c r="F33" s="8">
        <v>6</v>
      </c>
      <c r="G33" s="8">
        <v>34</v>
      </c>
      <c r="H33" s="8"/>
      <c r="I33" s="8">
        <f>SUM(J33:K33)</f>
        <v>248</v>
      </c>
      <c r="J33" s="8">
        <v>58</v>
      </c>
      <c r="K33" s="8">
        <v>190</v>
      </c>
      <c r="L33" s="13"/>
    </row>
    <row r="34" spans="1:15" s="1" customFormat="1" ht="15" customHeight="1">
      <c r="A34" s="2"/>
      <c r="B34" s="9" t="s">
        <v>614</v>
      </c>
      <c r="C34" s="27"/>
      <c r="D34" s="773">
        <v>2022</v>
      </c>
      <c r="E34" s="8">
        <f>SUM(F34:G34)</f>
        <v>40</v>
      </c>
      <c r="F34" s="8">
        <v>6</v>
      </c>
      <c r="G34" s="8">
        <v>34</v>
      </c>
      <c r="H34" s="8"/>
      <c r="I34" s="8">
        <f>SUM(J34:K34)</f>
        <v>226</v>
      </c>
      <c r="J34" s="8">
        <v>66</v>
      </c>
      <c r="K34" s="8">
        <v>160</v>
      </c>
      <c r="L34" s="13"/>
    </row>
    <row r="35" spans="1:15" s="1" customFormat="1" ht="15" customHeight="1">
      <c r="A35" s="2"/>
      <c r="B35" s="9"/>
      <c r="C35" s="27"/>
      <c r="D35" s="802">
        <v>2023</v>
      </c>
      <c r="E35" s="8">
        <f>SUM(F35:G35)</f>
        <v>46</v>
      </c>
      <c r="F35" s="8">
        <v>5</v>
      </c>
      <c r="G35" s="8">
        <v>41</v>
      </c>
      <c r="H35" s="8"/>
      <c r="I35" s="8">
        <f>SUM(J35:K35)</f>
        <v>248</v>
      </c>
      <c r="J35" s="8">
        <v>65</v>
      </c>
      <c r="K35" s="8">
        <v>183</v>
      </c>
      <c r="L35" s="13"/>
    </row>
    <row r="36" spans="1:15" s="1" customFormat="1" ht="8.1" customHeight="1">
      <c r="A36" s="2"/>
      <c r="B36" s="9"/>
      <c r="C36" s="7"/>
      <c r="D36" s="802"/>
      <c r="E36" s="8"/>
      <c r="F36" s="8"/>
      <c r="G36" s="8"/>
      <c r="H36" s="8"/>
      <c r="I36" s="8"/>
      <c r="J36" s="8"/>
      <c r="K36" s="8"/>
      <c r="L36" s="13"/>
      <c r="M36" s="31"/>
      <c r="O36" s="2"/>
    </row>
    <row r="37" spans="1:15" s="1" customFormat="1" ht="15" customHeight="1">
      <c r="A37" s="2"/>
      <c r="B37" s="6" t="s">
        <v>615</v>
      </c>
      <c r="C37" s="10"/>
      <c r="D37" s="802">
        <v>2021</v>
      </c>
      <c r="E37" s="8">
        <f>SUM(F37:G37)</f>
        <v>16</v>
      </c>
      <c r="F37" s="8">
        <v>7</v>
      </c>
      <c r="G37" s="8">
        <v>9</v>
      </c>
      <c r="H37" s="8"/>
      <c r="I37" s="8">
        <f>SUM(J37:K37)</f>
        <v>100</v>
      </c>
      <c r="J37" s="8">
        <v>99</v>
      </c>
      <c r="K37" s="159">
        <v>1</v>
      </c>
      <c r="L37" s="13"/>
      <c r="O37" s="2"/>
    </row>
    <row r="38" spans="1:15" s="1" customFormat="1" ht="15" customHeight="1">
      <c r="A38" s="2"/>
      <c r="B38" s="9" t="s">
        <v>616</v>
      </c>
      <c r="C38" s="27"/>
      <c r="D38" s="773">
        <v>2022</v>
      </c>
      <c r="E38" s="8">
        <f>SUM(F38:G38)</f>
        <v>16</v>
      </c>
      <c r="F38" s="8">
        <v>7</v>
      </c>
      <c r="G38" s="8">
        <v>9</v>
      </c>
      <c r="H38" s="8"/>
      <c r="I38" s="8">
        <f>SUM(J38:K38)</f>
        <v>113</v>
      </c>
      <c r="J38" s="8">
        <v>111</v>
      </c>
      <c r="K38" s="8">
        <v>2</v>
      </c>
      <c r="L38" s="13"/>
      <c r="O38" s="2"/>
    </row>
    <row r="39" spans="1:15" s="1" customFormat="1" ht="15" customHeight="1">
      <c r="A39" s="2"/>
      <c r="B39" s="9"/>
      <c r="C39" s="27"/>
      <c r="D39" s="802">
        <v>2023</v>
      </c>
      <c r="E39" s="8">
        <f>SUM(F39:G39)</f>
        <v>17</v>
      </c>
      <c r="F39" s="8">
        <v>7</v>
      </c>
      <c r="G39" s="8">
        <v>10</v>
      </c>
      <c r="H39" s="8"/>
      <c r="I39" s="8">
        <f>SUM(J39:K39)</f>
        <v>126</v>
      </c>
      <c r="J39" s="8">
        <v>124</v>
      </c>
      <c r="K39" s="8">
        <v>2</v>
      </c>
      <c r="L39" s="13"/>
      <c r="O39" s="2"/>
    </row>
    <row r="40" spans="1:15" s="1" customFormat="1" ht="8.1" customHeight="1">
      <c r="A40" s="2"/>
      <c r="B40" s="9"/>
      <c r="C40" s="27"/>
      <c r="D40" s="802"/>
      <c r="E40" s="8"/>
      <c r="F40" s="8"/>
      <c r="G40" s="8"/>
      <c r="H40" s="8"/>
      <c r="I40" s="8"/>
      <c r="J40" s="8"/>
      <c r="K40" s="8"/>
      <c r="L40" s="13"/>
    </row>
    <row r="41" spans="1:15" s="1" customFormat="1" ht="15" customHeight="1">
      <c r="A41" s="2"/>
      <c r="B41" s="6" t="s">
        <v>1110</v>
      </c>
      <c r="C41" s="10"/>
      <c r="D41" s="802">
        <v>2021</v>
      </c>
      <c r="E41" s="8">
        <f>SUM(F41:G41)</f>
        <v>16</v>
      </c>
      <c r="F41" s="8">
        <v>6</v>
      </c>
      <c r="G41" s="8">
        <v>10</v>
      </c>
      <c r="H41" s="8"/>
      <c r="I41" s="8">
        <f>SUM(J41:K41)</f>
        <v>40</v>
      </c>
      <c r="J41" s="8">
        <v>18</v>
      </c>
      <c r="K41" s="8">
        <v>22</v>
      </c>
      <c r="L41" s="13"/>
    </row>
    <row r="42" spans="1:15" s="1" customFormat="1" ht="15" customHeight="1">
      <c r="A42" s="2"/>
      <c r="B42" s="9" t="s">
        <v>1109</v>
      </c>
      <c r="C42" s="27"/>
      <c r="D42" s="773">
        <v>2022</v>
      </c>
      <c r="E42" s="8">
        <f>SUM(F42:G42)</f>
        <v>16</v>
      </c>
      <c r="F42" s="8">
        <v>6</v>
      </c>
      <c r="G42" s="8">
        <v>10</v>
      </c>
      <c r="H42" s="8"/>
      <c r="I42" s="8">
        <f>SUM(J42:K42)</f>
        <v>35</v>
      </c>
      <c r="J42" s="8">
        <v>18</v>
      </c>
      <c r="K42" s="8">
        <v>17</v>
      </c>
      <c r="L42" s="13"/>
      <c r="O42" s="2"/>
    </row>
    <row r="43" spans="1:15" s="1" customFormat="1" ht="15" customHeight="1">
      <c r="A43" s="2"/>
      <c r="B43" s="9"/>
      <c r="C43" s="27"/>
      <c r="D43" s="802">
        <v>2023</v>
      </c>
      <c r="E43" s="8">
        <f>SUM(F43:G43)</f>
        <v>16</v>
      </c>
      <c r="F43" s="8">
        <v>6</v>
      </c>
      <c r="G43" s="8">
        <v>10</v>
      </c>
      <c r="H43" s="8"/>
      <c r="I43" s="8">
        <f>SUM(J43:K43)</f>
        <v>48</v>
      </c>
      <c r="J43" s="8">
        <v>27</v>
      </c>
      <c r="K43" s="8">
        <v>21</v>
      </c>
      <c r="L43" s="13"/>
      <c r="O43" s="2"/>
    </row>
    <row r="44" spans="1:15" s="1" customFormat="1" ht="8.1" customHeight="1">
      <c r="A44" s="2"/>
      <c r="B44" s="9"/>
      <c r="C44" s="27"/>
      <c r="D44" s="802"/>
      <c r="E44" s="8"/>
      <c r="F44" s="8"/>
      <c r="G44" s="8"/>
      <c r="H44" s="8"/>
      <c r="I44" s="8"/>
      <c r="J44" s="8"/>
      <c r="K44" s="8"/>
      <c r="L44" s="13"/>
    </row>
    <row r="45" spans="1:15" s="1" customFormat="1" ht="15" customHeight="1">
      <c r="A45" s="2"/>
      <c r="B45" s="6" t="s">
        <v>1113</v>
      </c>
      <c r="C45" s="10"/>
      <c r="D45" s="802">
        <v>2021</v>
      </c>
      <c r="E45" s="8">
        <f>SUM(F45:G45)</f>
        <v>18</v>
      </c>
      <c r="F45" s="8">
        <v>3</v>
      </c>
      <c r="G45" s="8">
        <v>15</v>
      </c>
      <c r="H45" s="8"/>
      <c r="I45" s="8">
        <f>SUM(J45:K45)</f>
        <v>56</v>
      </c>
      <c r="J45" s="8">
        <v>26</v>
      </c>
      <c r="K45" s="8">
        <v>30</v>
      </c>
      <c r="L45" s="13"/>
    </row>
    <row r="46" spans="1:15" s="1" customFormat="1" ht="15" customHeight="1">
      <c r="A46" s="2"/>
      <c r="B46" s="9" t="s">
        <v>1114</v>
      </c>
      <c r="C46" s="27"/>
      <c r="D46" s="773">
        <v>2022</v>
      </c>
      <c r="E46" s="8">
        <f>SUM(F46:G46)</f>
        <v>18</v>
      </c>
      <c r="F46" s="8">
        <v>3</v>
      </c>
      <c r="G46" s="8">
        <v>15</v>
      </c>
      <c r="H46" s="8"/>
      <c r="I46" s="8">
        <f>SUM(J46:K46)</f>
        <v>53</v>
      </c>
      <c r="J46" s="8">
        <v>22</v>
      </c>
      <c r="K46" s="8">
        <v>31</v>
      </c>
      <c r="L46" s="13"/>
    </row>
    <row r="47" spans="1:15" s="1" customFormat="1" ht="15" customHeight="1">
      <c r="A47" s="2"/>
      <c r="B47" s="9"/>
      <c r="C47" s="27"/>
      <c r="D47" s="802">
        <v>2023</v>
      </c>
      <c r="E47" s="8">
        <f>SUM(F47:G47)</f>
        <v>19</v>
      </c>
      <c r="F47" s="8">
        <v>2</v>
      </c>
      <c r="G47" s="8">
        <v>17</v>
      </c>
      <c r="H47" s="8"/>
      <c r="I47" s="8">
        <f>SUM(J47:K47)</f>
        <v>67</v>
      </c>
      <c r="J47" s="8">
        <v>27</v>
      </c>
      <c r="K47" s="8">
        <v>40</v>
      </c>
      <c r="L47" s="13"/>
    </row>
    <row r="48" spans="1:15" s="1" customFormat="1" ht="8.1" customHeight="1">
      <c r="A48" s="2"/>
      <c r="B48" s="9"/>
      <c r="C48" s="27"/>
      <c r="D48" s="802"/>
      <c r="E48" s="8"/>
      <c r="F48" s="8"/>
      <c r="G48" s="8"/>
      <c r="H48" s="8"/>
      <c r="I48" s="8"/>
      <c r="J48" s="8"/>
      <c r="K48" s="8"/>
      <c r="L48" s="13"/>
    </row>
    <row r="49" spans="1:15" s="1" customFormat="1" ht="15" customHeight="1">
      <c r="A49" s="2"/>
      <c r="B49" s="6" t="s">
        <v>1111</v>
      </c>
      <c r="C49" s="10"/>
      <c r="D49" s="802">
        <v>2021</v>
      </c>
      <c r="E49" s="8">
        <f>SUM(F49:G49)</f>
        <v>15</v>
      </c>
      <c r="F49" s="8">
        <v>5</v>
      </c>
      <c r="G49" s="8">
        <v>10</v>
      </c>
      <c r="H49" s="8"/>
      <c r="I49" s="8">
        <f>SUM(J49:K49)</f>
        <v>47</v>
      </c>
      <c r="J49" s="8">
        <v>2</v>
      </c>
      <c r="K49" s="8">
        <v>45</v>
      </c>
      <c r="L49" s="13"/>
    </row>
    <row r="50" spans="1:15" s="1" customFormat="1" ht="15" customHeight="1">
      <c r="A50" s="2"/>
      <c r="B50" s="9" t="s">
        <v>1112</v>
      </c>
      <c r="C50" s="27"/>
      <c r="D50" s="773">
        <v>2022</v>
      </c>
      <c r="E50" s="8">
        <f>SUM(F50:G50)</f>
        <v>15</v>
      </c>
      <c r="F50" s="8">
        <v>5</v>
      </c>
      <c r="G50" s="8">
        <v>10</v>
      </c>
      <c r="H50" s="8"/>
      <c r="I50" s="8">
        <f>SUM(J50:K50)</f>
        <v>38</v>
      </c>
      <c r="J50" s="8">
        <v>4</v>
      </c>
      <c r="K50" s="8">
        <v>34</v>
      </c>
      <c r="L50" s="13"/>
    </row>
    <row r="51" spans="1:15" s="1" customFormat="1" ht="15" customHeight="1">
      <c r="A51" s="2"/>
      <c r="B51" s="9"/>
      <c r="C51" s="27"/>
      <c r="D51" s="802">
        <v>2023</v>
      </c>
      <c r="E51" s="8">
        <f>SUM(F51:G51)</f>
        <v>16</v>
      </c>
      <c r="F51" s="8">
        <v>5</v>
      </c>
      <c r="G51" s="8">
        <v>11</v>
      </c>
      <c r="H51" s="8"/>
      <c r="I51" s="8">
        <f>SUM(J51:K51)</f>
        <v>23</v>
      </c>
      <c r="J51" s="8">
        <v>3</v>
      </c>
      <c r="K51" s="8">
        <v>20</v>
      </c>
      <c r="L51" s="13"/>
    </row>
    <row r="52" spans="1:15" s="1" customFormat="1" ht="8.1" customHeight="1">
      <c r="A52" s="2"/>
      <c r="B52" s="9"/>
      <c r="C52" s="27"/>
      <c r="D52" s="802"/>
      <c r="E52" s="8"/>
      <c r="F52" s="8"/>
      <c r="G52" s="8"/>
      <c r="H52" s="8"/>
      <c r="I52" s="8"/>
      <c r="J52" s="8"/>
      <c r="K52" s="8"/>
      <c r="L52" s="13"/>
      <c r="O52" s="2"/>
    </row>
    <row r="53" spans="1:15" s="1" customFormat="1" ht="15" customHeight="1">
      <c r="A53" s="2"/>
      <c r="B53" s="6" t="s">
        <v>1115</v>
      </c>
      <c r="C53" s="10"/>
      <c r="D53" s="802">
        <v>2021</v>
      </c>
      <c r="E53" s="8">
        <f>SUM(F53:G53)</f>
        <v>13</v>
      </c>
      <c r="F53" s="8">
        <v>4</v>
      </c>
      <c r="G53" s="8">
        <v>9</v>
      </c>
      <c r="H53" s="8"/>
      <c r="I53" s="8">
        <f>SUM(J53:K53)</f>
        <v>48</v>
      </c>
      <c r="J53" s="8">
        <v>16</v>
      </c>
      <c r="K53" s="8">
        <v>32</v>
      </c>
      <c r="L53" s="13"/>
      <c r="M53" s="15"/>
      <c r="O53" s="2"/>
    </row>
    <row r="54" spans="1:15" s="1" customFormat="1" ht="15" customHeight="1">
      <c r="A54" s="2"/>
      <c r="B54" s="9" t="s">
        <v>1108</v>
      </c>
      <c r="C54" s="27"/>
      <c r="D54" s="773">
        <v>2022</v>
      </c>
      <c r="E54" s="8">
        <f>SUM(F54:G54)</f>
        <v>12</v>
      </c>
      <c r="F54" s="8">
        <v>4</v>
      </c>
      <c r="G54" s="8">
        <v>8</v>
      </c>
      <c r="H54" s="8"/>
      <c r="I54" s="8">
        <f>SUM(J54:K54)</f>
        <v>33</v>
      </c>
      <c r="J54" s="8">
        <v>14</v>
      </c>
      <c r="K54" s="8">
        <v>19</v>
      </c>
      <c r="L54" s="13"/>
      <c r="M54" s="31"/>
      <c r="O54" s="2"/>
    </row>
    <row r="55" spans="1:15" s="1" customFormat="1" ht="15" customHeight="1">
      <c r="A55" s="2"/>
      <c r="B55" s="9"/>
      <c r="C55" s="27"/>
      <c r="D55" s="802">
        <v>2023</v>
      </c>
      <c r="E55" s="8">
        <f>SUM(F55:G55)</f>
        <v>12</v>
      </c>
      <c r="F55" s="8">
        <v>4</v>
      </c>
      <c r="G55" s="8">
        <v>8</v>
      </c>
      <c r="H55" s="8"/>
      <c r="I55" s="8">
        <f>SUM(J55:K55)</f>
        <v>42</v>
      </c>
      <c r="J55" s="8">
        <v>21</v>
      </c>
      <c r="K55" s="8">
        <v>21</v>
      </c>
      <c r="L55" s="13"/>
      <c r="M55" s="31"/>
      <c r="O55" s="2"/>
    </row>
    <row r="56" spans="1:15" s="1" customFormat="1" ht="8.1" customHeight="1">
      <c r="A56" s="2"/>
      <c r="B56" s="9"/>
      <c r="C56" s="27"/>
      <c r="D56" s="802"/>
      <c r="E56" s="8"/>
      <c r="F56" s="8"/>
      <c r="G56" s="8"/>
      <c r="H56" s="8"/>
      <c r="I56" s="8"/>
      <c r="J56" s="8"/>
      <c r="K56" s="8"/>
      <c r="L56" s="13"/>
      <c r="O56" s="2"/>
    </row>
    <row r="57" spans="1:15" s="1" customFormat="1" ht="15" customHeight="1">
      <c r="A57" s="2"/>
      <c r="B57" s="6" t="s">
        <v>617</v>
      </c>
      <c r="C57" s="7"/>
      <c r="D57" s="802">
        <v>2021</v>
      </c>
      <c r="E57" s="8">
        <f>SUM(F57:G57)</f>
        <v>23</v>
      </c>
      <c r="F57" s="8">
        <v>10</v>
      </c>
      <c r="G57" s="8">
        <v>13</v>
      </c>
      <c r="H57" s="8"/>
      <c r="I57" s="8">
        <f>SUM(J57:K57)</f>
        <v>110</v>
      </c>
      <c r="J57" s="8">
        <v>75</v>
      </c>
      <c r="K57" s="8">
        <v>35</v>
      </c>
      <c r="L57" s="13"/>
      <c r="O57" s="2"/>
    </row>
    <row r="58" spans="1:15" s="1" customFormat="1" ht="15" customHeight="1">
      <c r="A58" s="2"/>
      <c r="B58" s="9" t="s">
        <v>618</v>
      </c>
      <c r="C58" s="7"/>
      <c r="D58" s="773">
        <v>2022</v>
      </c>
      <c r="E58" s="8">
        <f>SUM(F58:G58)</f>
        <v>23</v>
      </c>
      <c r="F58" s="8">
        <v>10</v>
      </c>
      <c r="G58" s="8">
        <v>13</v>
      </c>
      <c r="H58" s="8"/>
      <c r="I58" s="8">
        <f>SUM(J58:K58)</f>
        <v>118</v>
      </c>
      <c r="J58" s="8">
        <v>83</v>
      </c>
      <c r="K58" s="8">
        <v>35</v>
      </c>
      <c r="L58" s="13"/>
      <c r="M58" s="15"/>
      <c r="O58" s="2"/>
    </row>
    <row r="59" spans="1:15" s="1" customFormat="1" ht="15" customHeight="1">
      <c r="A59" s="2"/>
      <c r="B59" s="9"/>
      <c r="C59" s="7"/>
      <c r="D59" s="802">
        <v>2023</v>
      </c>
      <c r="E59" s="8">
        <f>SUM(F59:G59)</f>
        <v>21</v>
      </c>
      <c r="F59" s="8">
        <v>10</v>
      </c>
      <c r="G59" s="8">
        <v>11</v>
      </c>
      <c r="H59" s="8"/>
      <c r="I59" s="8">
        <f>SUM(J59:K59)</f>
        <v>102</v>
      </c>
      <c r="J59" s="8">
        <v>76</v>
      </c>
      <c r="K59" s="8">
        <v>26</v>
      </c>
      <c r="L59" s="13"/>
      <c r="M59" s="15"/>
      <c r="O59" s="2"/>
    </row>
    <row r="60" spans="1:15" s="1" customFormat="1" ht="8.1" customHeight="1">
      <c r="A60" s="2"/>
      <c r="B60" s="9"/>
      <c r="C60" s="27"/>
      <c r="D60" s="802"/>
      <c r="E60" s="8"/>
      <c r="F60" s="8"/>
      <c r="G60" s="8"/>
      <c r="H60" s="8"/>
      <c r="I60" s="8"/>
      <c r="J60" s="8"/>
      <c r="K60" s="8"/>
      <c r="L60" s="13"/>
      <c r="M60" s="31"/>
      <c r="O60" s="2"/>
    </row>
    <row r="61" spans="1:15" s="1" customFormat="1" ht="15" customHeight="1">
      <c r="A61" s="2"/>
      <c r="B61" s="6" t="s">
        <v>1106</v>
      </c>
      <c r="C61" s="7"/>
      <c r="D61" s="802">
        <v>2021</v>
      </c>
      <c r="E61" s="8">
        <f>SUM(F61:G61)</f>
        <v>14</v>
      </c>
      <c r="F61" s="8">
        <v>5</v>
      </c>
      <c r="G61" s="8">
        <v>9</v>
      </c>
      <c r="H61" s="8"/>
      <c r="I61" s="8">
        <f>SUM(J61:K61)</f>
        <v>26</v>
      </c>
      <c r="J61" s="8">
        <v>14</v>
      </c>
      <c r="K61" s="8">
        <v>12</v>
      </c>
      <c r="L61" s="13"/>
      <c r="M61" s="15"/>
      <c r="O61" s="2"/>
    </row>
    <row r="62" spans="1:15" s="1" customFormat="1" ht="15" customHeight="1">
      <c r="A62" s="2"/>
      <c r="B62" s="9" t="s">
        <v>1107</v>
      </c>
      <c r="C62" s="7"/>
      <c r="D62" s="773">
        <v>2022</v>
      </c>
      <c r="E62" s="8">
        <f>SUM(F62:G62)</f>
        <v>14</v>
      </c>
      <c r="F62" s="8">
        <v>5</v>
      </c>
      <c r="G62" s="8">
        <v>9</v>
      </c>
      <c r="H62" s="8"/>
      <c r="I62" s="8">
        <f>SUM(J62:K62)</f>
        <v>23</v>
      </c>
      <c r="J62" s="8">
        <v>9</v>
      </c>
      <c r="K62" s="8">
        <v>14</v>
      </c>
      <c r="L62" s="13"/>
      <c r="M62" s="31"/>
      <c r="O62" s="2"/>
    </row>
    <row r="63" spans="1:15" s="1" customFormat="1" ht="15" customHeight="1">
      <c r="A63" s="2"/>
      <c r="B63" s="9"/>
      <c r="C63" s="7"/>
      <c r="D63" s="802">
        <v>2023</v>
      </c>
      <c r="E63" s="8">
        <f>SUM(F63:G63)</f>
        <v>16</v>
      </c>
      <c r="F63" s="8">
        <v>6</v>
      </c>
      <c r="G63" s="8">
        <v>10</v>
      </c>
      <c r="H63" s="8"/>
      <c r="I63" s="8">
        <f>SUM(J63:K63)</f>
        <v>29</v>
      </c>
      <c r="J63" s="8">
        <v>7</v>
      </c>
      <c r="K63" s="8">
        <v>22</v>
      </c>
      <c r="L63" s="13"/>
      <c r="M63" s="31"/>
      <c r="O63" s="2"/>
    </row>
    <row r="64" spans="1:15" s="1" customFormat="1" ht="8.1" customHeight="1">
      <c r="A64" s="2"/>
      <c r="B64" s="9"/>
      <c r="C64" s="7"/>
      <c r="D64" s="802"/>
      <c r="E64" s="8"/>
      <c r="F64" s="8"/>
      <c r="G64" s="8"/>
      <c r="H64" s="8"/>
      <c r="I64" s="8"/>
      <c r="J64" s="8"/>
      <c r="K64" s="8"/>
      <c r="L64" s="13"/>
      <c r="M64" s="15"/>
      <c r="O64" s="2"/>
    </row>
    <row r="65" spans="1:15" s="1" customFormat="1" ht="15" customHeight="1">
      <c r="A65" s="2"/>
      <c r="B65" s="6" t="s">
        <v>619</v>
      </c>
      <c r="C65" s="30"/>
      <c r="D65" s="802">
        <v>2021</v>
      </c>
      <c r="E65" s="8" t="s">
        <v>31</v>
      </c>
      <c r="F65" s="8" t="s">
        <v>31</v>
      </c>
      <c r="G65" s="8" t="s">
        <v>31</v>
      </c>
      <c r="H65" s="8"/>
      <c r="I65" s="8">
        <f>SUM(J65:K65)</f>
        <v>40</v>
      </c>
      <c r="J65" s="8">
        <v>21</v>
      </c>
      <c r="K65" s="8">
        <v>19</v>
      </c>
      <c r="L65" s="13"/>
      <c r="M65" s="15"/>
      <c r="O65" s="2"/>
    </row>
    <row r="66" spans="1:15" s="1" customFormat="1" ht="15" customHeight="1">
      <c r="A66" s="2"/>
      <c r="B66" s="9" t="s">
        <v>620</v>
      </c>
      <c r="C66" s="7"/>
      <c r="D66" s="773">
        <v>2022</v>
      </c>
      <c r="E66" s="8" t="s">
        <v>31</v>
      </c>
      <c r="F66" s="8" t="s">
        <v>31</v>
      </c>
      <c r="G66" s="8" t="s">
        <v>31</v>
      </c>
      <c r="H66" s="8"/>
      <c r="I66" s="8">
        <f>SUM(J66:K66)</f>
        <v>41</v>
      </c>
      <c r="J66" s="8">
        <v>27</v>
      </c>
      <c r="K66" s="8">
        <v>14</v>
      </c>
      <c r="L66" s="13"/>
      <c r="M66" s="15"/>
      <c r="O66" s="2"/>
    </row>
    <row r="67" spans="1:15" s="1" customFormat="1" ht="15" customHeight="1">
      <c r="A67" s="2"/>
      <c r="B67" s="9"/>
      <c r="C67" s="7"/>
      <c r="D67" s="802">
        <v>2023</v>
      </c>
      <c r="E67" s="8" t="s">
        <v>31</v>
      </c>
      <c r="F67" s="8" t="s">
        <v>31</v>
      </c>
      <c r="G67" s="8" t="s">
        <v>31</v>
      </c>
      <c r="H67" s="8"/>
      <c r="I67" s="8">
        <f>SUM(J67:K67)</f>
        <v>59</v>
      </c>
      <c r="J67" s="8">
        <v>43</v>
      </c>
      <c r="K67" s="8">
        <v>16</v>
      </c>
      <c r="L67" s="13"/>
      <c r="M67" s="15"/>
      <c r="O67" s="2"/>
    </row>
    <row r="68" spans="1:15" s="1" customFormat="1" ht="8.1" customHeight="1">
      <c r="A68" s="2"/>
      <c r="B68" s="9"/>
      <c r="C68" s="7"/>
      <c r="D68" s="802"/>
      <c r="E68" s="8"/>
      <c r="F68" s="8"/>
      <c r="G68" s="8"/>
      <c r="H68" s="8"/>
      <c r="I68" s="8"/>
      <c r="J68" s="8"/>
      <c r="K68" s="8"/>
      <c r="L68" s="13"/>
      <c r="M68" s="15"/>
      <c r="O68" s="2"/>
    </row>
    <row r="69" spans="1:15" s="1" customFormat="1" ht="15" customHeight="1">
      <c r="A69" s="2"/>
      <c r="B69" s="10" t="s">
        <v>16</v>
      </c>
      <c r="C69" s="27"/>
      <c r="D69" s="802"/>
      <c r="E69" s="8"/>
      <c r="F69" s="8"/>
      <c r="G69" s="8"/>
      <c r="H69" s="8"/>
      <c r="I69" s="8"/>
      <c r="J69" s="8"/>
      <c r="K69" s="8"/>
      <c r="L69" s="13"/>
      <c r="O69" s="2"/>
    </row>
    <row r="70" spans="1:15" s="1" customFormat="1" ht="15" customHeight="1">
      <c r="A70" s="2"/>
      <c r="B70" s="6" t="s">
        <v>621</v>
      </c>
      <c r="C70" s="10"/>
      <c r="D70" s="802">
        <v>2021</v>
      </c>
      <c r="E70" s="8">
        <f>SUM(F70:G70)</f>
        <v>67</v>
      </c>
      <c r="F70" s="8">
        <v>38</v>
      </c>
      <c r="G70" s="8">
        <v>29</v>
      </c>
      <c r="H70" s="8"/>
      <c r="I70" s="8">
        <f>SUM(J70:K70)</f>
        <v>358</v>
      </c>
      <c r="J70" s="8">
        <v>326</v>
      </c>
      <c r="K70" s="8">
        <v>32</v>
      </c>
      <c r="L70" s="13"/>
      <c r="O70" s="2"/>
    </row>
    <row r="71" spans="1:15" s="1" customFormat="1" ht="15" customHeight="1">
      <c r="A71" s="2"/>
      <c r="B71" s="9" t="s">
        <v>622</v>
      </c>
      <c r="C71" s="27"/>
      <c r="D71" s="773">
        <v>2022</v>
      </c>
      <c r="E71" s="8">
        <f>SUM(F71:G71)</f>
        <v>67</v>
      </c>
      <c r="F71" s="8">
        <v>38</v>
      </c>
      <c r="G71" s="8">
        <v>29</v>
      </c>
      <c r="H71" s="8"/>
      <c r="I71" s="8">
        <f>SUM(J71:K71)</f>
        <v>397</v>
      </c>
      <c r="J71" s="8">
        <v>341</v>
      </c>
      <c r="K71" s="8">
        <v>56</v>
      </c>
      <c r="L71" s="13"/>
      <c r="O71" s="2"/>
    </row>
    <row r="72" spans="1:15" s="1" customFormat="1" ht="15" customHeight="1">
      <c r="A72" s="2"/>
      <c r="B72" s="9"/>
      <c r="C72" s="27"/>
      <c r="D72" s="802">
        <v>2023</v>
      </c>
      <c r="E72" s="8">
        <f>SUM(F72:G72)</f>
        <v>63</v>
      </c>
      <c r="F72" s="8">
        <v>33</v>
      </c>
      <c r="G72" s="8">
        <v>30</v>
      </c>
      <c r="H72" s="8"/>
      <c r="I72" s="8">
        <f>SUM(J72:K72)</f>
        <v>458</v>
      </c>
      <c r="J72" s="8">
        <v>382</v>
      </c>
      <c r="K72" s="8">
        <v>76</v>
      </c>
      <c r="L72" s="13"/>
      <c r="O72" s="2"/>
    </row>
    <row r="73" spans="1:15" s="1" customFormat="1" ht="8.1" customHeight="1">
      <c r="A73" s="2"/>
      <c r="B73" s="9"/>
      <c r="C73" s="27"/>
      <c r="D73" s="802"/>
      <c r="E73" s="8"/>
      <c r="F73" s="8"/>
      <c r="G73" s="8"/>
      <c r="H73" s="8"/>
      <c r="I73" s="8"/>
      <c r="J73" s="8"/>
      <c r="K73" s="8"/>
      <c r="L73" s="13"/>
      <c r="O73" s="2"/>
    </row>
    <row r="74" spans="1:15" s="1" customFormat="1" ht="15" customHeight="1">
      <c r="A74" s="2"/>
      <c r="B74" s="6" t="s">
        <v>623</v>
      </c>
      <c r="C74" s="7"/>
      <c r="D74" s="802">
        <v>2021</v>
      </c>
      <c r="E74" s="8">
        <f>SUM(F74:G74)</f>
        <v>57</v>
      </c>
      <c r="F74" s="8">
        <v>19</v>
      </c>
      <c r="G74" s="8">
        <v>38</v>
      </c>
      <c r="H74" s="8"/>
      <c r="I74" s="8">
        <f>SUM(J74:K74)</f>
        <v>507</v>
      </c>
      <c r="J74" s="8">
        <v>225</v>
      </c>
      <c r="K74" s="8">
        <v>282</v>
      </c>
      <c r="L74" s="13"/>
      <c r="O74" s="2"/>
    </row>
    <row r="75" spans="1:15" s="1" customFormat="1" ht="15" customHeight="1">
      <c r="A75" s="2"/>
      <c r="B75" s="9" t="s">
        <v>624</v>
      </c>
      <c r="C75" s="7"/>
      <c r="D75" s="773">
        <v>2022</v>
      </c>
      <c r="E75" s="8">
        <f>SUM(F75:G75)</f>
        <v>58</v>
      </c>
      <c r="F75" s="8">
        <v>19</v>
      </c>
      <c r="G75" s="8">
        <v>39</v>
      </c>
      <c r="H75" s="8"/>
      <c r="I75" s="8">
        <f>SUM(J75:K75)</f>
        <v>453</v>
      </c>
      <c r="J75" s="8">
        <v>192</v>
      </c>
      <c r="K75" s="8">
        <v>261</v>
      </c>
      <c r="L75" s="13"/>
      <c r="O75" s="2"/>
    </row>
    <row r="76" spans="1:15" s="1" customFormat="1" ht="15" customHeight="1">
      <c r="A76" s="2"/>
      <c r="B76" s="9"/>
      <c r="C76" s="7"/>
      <c r="D76" s="802">
        <v>2023</v>
      </c>
      <c r="E76" s="8">
        <f>SUM(F76:G76)</f>
        <v>64</v>
      </c>
      <c r="F76" s="8">
        <v>20</v>
      </c>
      <c r="G76" s="8">
        <v>44</v>
      </c>
      <c r="H76" s="8"/>
      <c r="I76" s="8">
        <f>SUM(J76:K76)</f>
        <v>481</v>
      </c>
      <c r="J76" s="8">
        <v>198</v>
      </c>
      <c r="K76" s="8">
        <v>283</v>
      </c>
      <c r="L76" s="13"/>
      <c r="O76" s="2"/>
    </row>
    <row r="77" spans="1:15" s="1" customFormat="1" ht="13.15" customHeight="1" thickBot="1">
      <c r="A77" s="843"/>
      <c r="B77" s="806"/>
      <c r="C77" s="806"/>
      <c r="D77" s="807"/>
      <c r="E77" s="806"/>
      <c r="F77" s="875"/>
      <c r="G77" s="875"/>
      <c r="H77" s="875"/>
      <c r="I77" s="875"/>
      <c r="J77" s="875"/>
      <c r="K77" s="875"/>
      <c r="L77" s="810"/>
      <c r="O77" s="2"/>
    </row>
    <row r="78" spans="1:15" s="1" customFormat="1" ht="16.5" customHeight="1">
      <c r="A78" s="2"/>
      <c r="B78" s="812"/>
      <c r="C78" s="27"/>
      <c r="D78" s="12"/>
      <c r="E78" s="27"/>
      <c r="F78" s="804"/>
      <c r="G78" s="804"/>
      <c r="H78" s="27"/>
      <c r="I78" s="812"/>
      <c r="J78" s="7"/>
      <c r="K78" s="813"/>
      <c r="L78" s="418" t="s">
        <v>905</v>
      </c>
    </row>
    <row r="79" spans="1:15" s="1" customFormat="1" ht="16.5" customHeight="1">
      <c r="A79" s="2"/>
      <c r="B79" s="815"/>
      <c r="C79" s="27"/>
      <c r="D79" s="12"/>
      <c r="E79" s="27"/>
      <c r="F79" s="804"/>
      <c r="G79" s="804"/>
      <c r="H79" s="27"/>
      <c r="I79" s="816"/>
      <c r="J79" s="7"/>
      <c r="K79" s="813"/>
      <c r="L79" s="419" t="s">
        <v>883</v>
      </c>
    </row>
    <row r="80" spans="1:15">
      <c r="B80" s="653"/>
      <c r="C80" s="653"/>
      <c r="D80" s="773"/>
      <c r="E80" s="653"/>
      <c r="F80" s="653"/>
      <c r="G80" s="653"/>
      <c r="H80" s="653"/>
      <c r="I80" s="653"/>
      <c r="J80" s="653"/>
      <c r="K80" s="653"/>
      <c r="L80" s="653"/>
    </row>
  </sheetData>
  <mergeCells count="4">
    <mergeCell ref="E5:G6"/>
    <mergeCell ref="I6:K6"/>
    <mergeCell ref="E7:G7"/>
    <mergeCell ref="I7:K7"/>
  </mergeCells>
  <printOptions horizontalCentered="1"/>
  <pageMargins left="0.55118110236220497" right="0.55118110236220497" top="0.55118110236220497" bottom="0.55118110236220497" header="0.39370078740157499" footer="0.39370078740157499"/>
  <pageSetup paperSize="9" scale="73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6">
    <tabColor rgb="FF92D050"/>
  </sheetPr>
  <dimension ref="A1:O83"/>
  <sheetViews>
    <sheetView view="pageBreakPreview" topLeftCell="A44" zoomScale="90" zoomScaleNormal="100" zoomScaleSheetLayoutView="90" workbookViewId="0">
      <selection activeCell="G19" sqref="G19"/>
    </sheetView>
  </sheetViews>
  <sheetFormatPr defaultColWidth="12.5703125" defaultRowHeight="16.5"/>
  <cols>
    <col min="1" max="1" width="1.28515625" style="738" customWidth="1"/>
    <col min="2" max="2" width="14.28515625" style="738" customWidth="1"/>
    <col min="3" max="3" width="38.28515625" style="738" customWidth="1"/>
    <col min="4" max="4" width="10.28515625" style="759" customWidth="1"/>
    <col min="5" max="5" width="7.7109375" style="738" customWidth="1"/>
    <col min="6" max="6" width="8.7109375" style="738" customWidth="1"/>
    <col min="7" max="7" width="12.5703125" style="738" customWidth="1"/>
    <col min="8" max="8" width="1.140625" style="738" customWidth="1"/>
    <col min="9" max="9" width="7.7109375" style="738" customWidth="1"/>
    <col min="10" max="10" width="8.7109375" style="738" customWidth="1"/>
    <col min="11" max="11" width="12.5703125" style="738" customWidth="1"/>
    <col min="12" max="12" width="1.140625" style="738" customWidth="1"/>
    <col min="13" max="16384" width="12.5703125" style="738"/>
  </cols>
  <sheetData>
    <row r="1" spans="1:15" ht="10.15" customHeight="1"/>
    <row r="2" spans="1:15" s="1" customFormat="1" ht="16.5" customHeight="1">
      <c r="B2" s="778" t="s">
        <v>790</v>
      </c>
      <c r="C2" s="779" t="s">
        <v>1298</v>
      </c>
      <c r="D2" s="780"/>
      <c r="F2" s="781"/>
      <c r="G2" s="781"/>
      <c r="I2" s="782"/>
    </row>
    <row r="3" spans="1:15" s="1" customFormat="1" ht="16.5" customHeight="1">
      <c r="B3" s="783" t="s">
        <v>792</v>
      </c>
      <c r="C3" s="784" t="s">
        <v>1299</v>
      </c>
      <c r="D3" s="785"/>
      <c r="F3" s="781"/>
      <c r="G3" s="781"/>
      <c r="I3" s="782"/>
    </row>
    <row r="4" spans="1:15" s="1" customFormat="1" ht="12" customHeight="1" thickBot="1">
      <c r="D4" s="786"/>
      <c r="F4" s="781"/>
      <c r="G4" s="781"/>
      <c r="I4" s="782"/>
    </row>
    <row r="5" spans="1:15" s="1" customFormat="1" ht="2.25" customHeight="1" thickTop="1">
      <c r="A5" s="787"/>
      <c r="B5" s="788"/>
      <c r="C5" s="788"/>
      <c r="D5" s="789"/>
      <c r="E5" s="1925" t="s">
        <v>420</v>
      </c>
      <c r="F5" s="1925"/>
      <c r="G5" s="1925"/>
      <c r="H5" s="788"/>
      <c r="I5" s="790"/>
      <c r="J5" s="791"/>
      <c r="K5" s="788"/>
      <c r="L5" s="787"/>
    </row>
    <row r="6" spans="1:15" s="1" customFormat="1" ht="15" customHeight="1">
      <c r="A6" s="2"/>
      <c r="B6" s="10" t="s">
        <v>601</v>
      </c>
      <c r="C6" s="7"/>
      <c r="D6" s="792" t="s">
        <v>3</v>
      </c>
      <c r="E6" s="1921"/>
      <c r="F6" s="1921"/>
      <c r="G6" s="1921"/>
      <c r="H6" s="793"/>
      <c r="I6" s="1926" t="s">
        <v>421</v>
      </c>
      <c r="J6" s="1926"/>
      <c r="K6" s="1926"/>
      <c r="L6" s="2"/>
    </row>
    <row r="7" spans="1:15" s="1" customFormat="1" ht="15" customHeight="1">
      <c r="A7" s="2"/>
      <c r="B7" s="794" t="s">
        <v>602</v>
      </c>
      <c r="C7" s="7"/>
      <c r="D7" s="820" t="s">
        <v>8</v>
      </c>
      <c r="E7" s="1922" t="s">
        <v>424</v>
      </c>
      <c r="F7" s="1922"/>
      <c r="G7" s="1922"/>
      <c r="H7" s="821"/>
      <c r="I7" s="1927" t="s">
        <v>377</v>
      </c>
      <c r="J7" s="1927"/>
      <c r="K7" s="1927"/>
      <c r="L7" s="2"/>
    </row>
    <row r="8" spans="1:15" s="1" customFormat="1" ht="19.5" customHeight="1">
      <c r="A8" s="2"/>
      <c r="B8" s="7"/>
      <c r="C8" s="27"/>
      <c r="D8" s="792"/>
      <c r="E8" s="528" t="s">
        <v>4</v>
      </c>
      <c r="F8" s="528" t="s">
        <v>603</v>
      </c>
      <c r="G8" s="528" t="s">
        <v>38</v>
      </c>
      <c r="H8" s="528"/>
      <c r="I8" s="528" t="s">
        <v>4</v>
      </c>
      <c r="J8" s="528" t="s">
        <v>603</v>
      </c>
      <c r="K8" s="528" t="s">
        <v>38</v>
      </c>
      <c r="L8" s="2"/>
    </row>
    <row r="9" spans="1:15" s="1" customFormat="1" ht="14.25" customHeight="1">
      <c r="A9" s="2"/>
      <c r="B9" s="7"/>
      <c r="C9" s="27"/>
      <c r="D9" s="792"/>
      <c r="E9" s="529" t="s">
        <v>9</v>
      </c>
      <c r="F9" s="529" t="s">
        <v>604</v>
      </c>
      <c r="G9" s="529" t="s">
        <v>40</v>
      </c>
      <c r="H9" s="529"/>
      <c r="I9" s="529" t="s">
        <v>9</v>
      </c>
      <c r="J9" s="529" t="s">
        <v>604</v>
      </c>
      <c r="K9" s="529" t="s">
        <v>40</v>
      </c>
      <c r="L9" s="2"/>
    </row>
    <row r="10" spans="1:15" s="1" customFormat="1" ht="3" customHeight="1">
      <c r="A10" s="797"/>
      <c r="B10" s="797"/>
      <c r="C10" s="797"/>
      <c r="D10" s="798"/>
      <c r="E10" s="797"/>
      <c r="F10" s="799"/>
      <c r="G10" s="799"/>
      <c r="H10" s="797"/>
      <c r="I10" s="800"/>
      <c r="J10" s="799"/>
      <c r="K10" s="797"/>
      <c r="L10" s="797"/>
    </row>
    <row r="11" spans="1:15" s="1" customFormat="1" ht="8.1" customHeight="1">
      <c r="A11" s="2"/>
      <c r="B11" s="3"/>
      <c r="C11" s="2"/>
      <c r="D11" s="786"/>
      <c r="E11" s="801"/>
      <c r="F11" s="4"/>
      <c r="G11" s="4"/>
      <c r="H11" s="4"/>
      <c r="I11" s="4"/>
      <c r="J11" s="4"/>
      <c r="K11" s="4"/>
      <c r="M11" s="15"/>
      <c r="O11" s="2"/>
    </row>
    <row r="12" spans="1:15" s="1" customFormat="1" ht="15.6" customHeight="1">
      <c r="A12" s="2"/>
      <c r="B12" s="6" t="s">
        <v>625</v>
      </c>
      <c r="C12" s="10"/>
      <c r="D12" s="802">
        <v>2021</v>
      </c>
      <c r="E12" s="8">
        <f>SUM(F12:G12)</f>
        <v>43</v>
      </c>
      <c r="F12" s="8">
        <v>20</v>
      </c>
      <c r="G12" s="8">
        <v>23</v>
      </c>
      <c r="H12" s="8"/>
      <c r="I12" s="8">
        <f>SUM(J12:K12)</f>
        <v>252</v>
      </c>
      <c r="J12" s="8">
        <v>125</v>
      </c>
      <c r="K12" s="8">
        <v>127</v>
      </c>
      <c r="L12" s="13"/>
      <c r="O12" s="2"/>
    </row>
    <row r="13" spans="1:15" s="1" customFormat="1" ht="15.6" customHeight="1">
      <c r="A13" s="2"/>
      <c r="B13" s="9" t="s">
        <v>626</v>
      </c>
      <c r="C13" s="27"/>
      <c r="D13" s="773">
        <v>2022</v>
      </c>
      <c r="E13" s="8">
        <f t="shared" ref="E13:E14" si="0">SUM(F13:G13)</f>
        <v>46</v>
      </c>
      <c r="F13" s="8">
        <v>21</v>
      </c>
      <c r="G13" s="8">
        <v>25</v>
      </c>
      <c r="H13" s="8"/>
      <c r="I13" s="8">
        <f t="shared" ref="I13:I14" si="1">SUM(J13:K13)</f>
        <v>187</v>
      </c>
      <c r="J13" s="8">
        <v>92</v>
      </c>
      <c r="K13" s="8">
        <v>95</v>
      </c>
      <c r="L13" s="13"/>
      <c r="M13" s="15"/>
      <c r="O13" s="2"/>
    </row>
    <row r="14" spans="1:15" s="1" customFormat="1" ht="15.6" customHeight="1">
      <c r="A14" s="2"/>
      <c r="B14" s="9"/>
      <c r="C14" s="27"/>
      <c r="D14" s="802">
        <v>2023</v>
      </c>
      <c r="E14" s="8">
        <f t="shared" si="0"/>
        <v>40</v>
      </c>
      <c r="F14" s="8">
        <v>20</v>
      </c>
      <c r="G14" s="8">
        <v>20</v>
      </c>
      <c r="H14" s="8"/>
      <c r="I14" s="8">
        <f t="shared" si="1"/>
        <v>239</v>
      </c>
      <c r="J14" s="8">
        <v>108</v>
      </c>
      <c r="K14" s="8">
        <v>131</v>
      </c>
      <c r="L14" s="13"/>
      <c r="M14" s="15"/>
      <c r="O14" s="2"/>
    </row>
    <row r="15" spans="1:15" s="1" customFormat="1" ht="8.1" customHeight="1">
      <c r="A15" s="2"/>
      <c r="B15" s="9"/>
      <c r="C15" s="27"/>
      <c r="D15" s="802"/>
      <c r="E15" s="8"/>
      <c r="F15" s="8"/>
      <c r="G15" s="8"/>
      <c r="H15" s="8"/>
      <c r="I15" s="8"/>
      <c r="J15" s="8"/>
      <c r="K15" s="8"/>
      <c r="L15" s="13"/>
      <c r="M15" s="15"/>
      <c r="O15" s="2"/>
    </row>
    <row r="16" spans="1:15" s="1" customFormat="1" ht="15.6" customHeight="1">
      <c r="A16" s="2"/>
      <c r="B16" s="6" t="s">
        <v>627</v>
      </c>
      <c r="C16" s="10"/>
      <c r="D16" s="802">
        <v>2020</v>
      </c>
      <c r="E16" s="8">
        <f>SUM(F16:G16)</f>
        <v>21</v>
      </c>
      <c r="F16" s="8">
        <v>6</v>
      </c>
      <c r="G16" s="8">
        <v>15</v>
      </c>
      <c r="H16" s="8"/>
      <c r="I16" s="8">
        <f>SUM(J16:K16)</f>
        <v>162</v>
      </c>
      <c r="J16" s="8">
        <v>52</v>
      </c>
      <c r="K16" s="8">
        <v>110</v>
      </c>
      <c r="L16" s="13"/>
      <c r="M16" s="31"/>
      <c r="O16" s="2"/>
    </row>
    <row r="17" spans="1:15" s="1" customFormat="1" ht="15.6" customHeight="1">
      <c r="A17" s="2"/>
      <c r="B17" s="9" t="s">
        <v>628</v>
      </c>
      <c r="C17" s="27"/>
      <c r="D17" s="802">
        <v>2021</v>
      </c>
      <c r="E17" s="8">
        <f t="shared" ref="E17:E18" si="2">SUM(F17:G17)</f>
        <v>21</v>
      </c>
      <c r="F17" s="8">
        <v>6</v>
      </c>
      <c r="G17" s="8">
        <v>15</v>
      </c>
      <c r="H17" s="8"/>
      <c r="I17" s="8">
        <f t="shared" ref="I17:I18" si="3">SUM(J17:K17)</f>
        <v>146</v>
      </c>
      <c r="J17" s="8">
        <v>38</v>
      </c>
      <c r="K17" s="8">
        <v>108</v>
      </c>
      <c r="L17" s="13"/>
      <c r="O17" s="2"/>
    </row>
    <row r="18" spans="1:15" s="1" customFormat="1" ht="15.6" customHeight="1">
      <c r="A18" s="2"/>
      <c r="B18" s="9"/>
      <c r="C18" s="27"/>
      <c r="D18" s="773">
        <v>2022</v>
      </c>
      <c r="E18" s="8">
        <f t="shared" si="2"/>
        <v>22</v>
      </c>
      <c r="F18" s="8">
        <v>6</v>
      </c>
      <c r="G18" s="8">
        <v>16</v>
      </c>
      <c r="H18" s="8"/>
      <c r="I18" s="8">
        <f t="shared" si="3"/>
        <v>178</v>
      </c>
      <c r="J18" s="8">
        <v>58</v>
      </c>
      <c r="K18" s="8">
        <v>120</v>
      </c>
      <c r="L18" s="13"/>
      <c r="O18" s="2"/>
    </row>
    <row r="19" spans="1:15" s="1" customFormat="1" ht="8.1" customHeight="1">
      <c r="A19" s="2"/>
      <c r="B19" s="9"/>
      <c r="C19" s="27"/>
      <c r="D19" s="802">
        <v>2023</v>
      </c>
      <c r="E19" s="8"/>
      <c r="F19" s="8"/>
      <c r="G19" s="8"/>
      <c r="H19" s="8"/>
      <c r="I19" s="8"/>
      <c r="J19" s="8"/>
      <c r="K19" s="8"/>
      <c r="L19" s="13"/>
      <c r="O19" s="2"/>
    </row>
    <row r="20" spans="1:15" s="1" customFormat="1" ht="15.6" customHeight="1">
      <c r="A20" s="2"/>
      <c r="B20" s="6" t="s">
        <v>629</v>
      </c>
      <c r="C20" s="10"/>
      <c r="D20" s="802">
        <v>2021</v>
      </c>
      <c r="E20" s="8">
        <f>SUM(F20:G20)</f>
        <v>22</v>
      </c>
      <c r="F20" s="8">
        <v>6</v>
      </c>
      <c r="G20" s="8">
        <v>16</v>
      </c>
      <c r="H20" s="8"/>
      <c r="I20" s="8">
        <f>SUM(J20:K20)</f>
        <v>123</v>
      </c>
      <c r="J20" s="8">
        <v>7</v>
      </c>
      <c r="K20" s="8">
        <v>116</v>
      </c>
      <c r="L20" s="13"/>
      <c r="O20" s="2"/>
    </row>
    <row r="21" spans="1:15" s="1" customFormat="1" ht="15.6" customHeight="1">
      <c r="A21" s="2"/>
      <c r="B21" s="9" t="s">
        <v>630</v>
      </c>
      <c r="C21" s="27"/>
      <c r="D21" s="773">
        <v>2022</v>
      </c>
      <c r="E21" s="8">
        <f t="shared" ref="E21:E22" si="4">SUM(F21:G21)</f>
        <v>21</v>
      </c>
      <c r="F21" s="8">
        <v>5</v>
      </c>
      <c r="G21" s="8">
        <v>16</v>
      </c>
      <c r="H21" s="8"/>
      <c r="I21" s="8">
        <f t="shared" ref="I21:I22" si="5">SUM(J21:K21)</f>
        <v>143</v>
      </c>
      <c r="J21" s="8">
        <v>20</v>
      </c>
      <c r="K21" s="8">
        <v>123</v>
      </c>
      <c r="L21" s="13"/>
      <c r="O21" s="2"/>
    </row>
    <row r="22" spans="1:15" s="1" customFormat="1" ht="15.6" customHeight="1">
      <c r="A22" s="2"/>
      <c r="B22" s="9"/>
      <c r="C22" s="27"/>
      <c r="D22" s="802">
        <v>2023</v>
      </c>
      <c r="E22" s="8">
        <f t="shared" si="4"/>
        <v>23</v>
      </c>
      <c r="F22" s="8">
        <v>5</v>
      </c>
      <c r="G22" s="8">
        <v>18</v>
      </c>
      <c r="H22" s="8"/>
      <c r="I22" s="8">
        <f t="shared" si="5"/>
        <v>141</v>
      </c>
      <c r="J22" s="8">
        <v>23</v>
      </c>
      <c r="K22" s="8">
        <v>118</v>
      </c>
      <c r="L22" s="13"/>
      <c r="O22" s="2"/>
    </row>
    <row r="23" spans="1:15" s="1" customFormat="1" ht="8.1" customHeight="1">
      <c r="A23" s="2"/>
      <c r="B23" s="9"/>
      <c r="C23" s="27"/>
      <c r="D23" s="802"/>
      <c r="E23" s="8"/>
      <c r="F23" s="8"/>
      <c r="G23" s="8"/>
      <c r="H23" s="8"/>
      <c r="I23" s="8"/>
      <c r="J23" s="8"/>
      <c r="K23" s="8"/>
      <c r="L23" s="13"/>
      <c r="O23" s="2"/>
    </row>
    <row r="24" spans="1:15" s="1" customFormat="1" ht="15.6" customHeight="1">
      <c r="A24" s="2"/>
      <c r="B24" s="6" t="s">
        <v>1118</v>
      </c>
      <c r="C24" s="10"/>
      <c r="D24" s="802">
        <v>2021</v>
      </c>
      <c r="E24" s="8">
        <f>SUM(F24:G24)</f>
        <v>17</v>
      </c>
      <c r="F24" s="8">
        <v>15</v>
      </c>
      <c r="G24" s="8">
        <v>2</v>
      </c>
      <c r="H24" s="8"/>
      <c r="I24" s="8">
        <f>SUM(J24:K24)</f>
        <v>108</v>
      </c>
      <c r="J24" s="8">
        <v>106</v>
      </c>
      <c r="K24" s="8">
        <v>2</v>
      </c>
      <c r="L24" s="13"/>
      <c r="O24" s="2"/>
    </row>
    <row r="25" spans="1:15" s="1" customFormat="1" ht="15.6" customHeight="1">
      <c r="A25" s="2"/>
      <c r="B25" s="9" t="s">
        <v>1119</v>
      </c>
      <c r="C25" s="27"/>
      <c r="D25" s="773">
        <v>2022</v>
      </c>
      <c r="E25" s="8">
        <f t="shared" ref="E25:E26" si="6">SUM(F25:G25)</f>
        <v>17</v>
      </c>
      <c r="F25" s="8">
        <v>15</v>
      </c>
      <c r="G25" s="8">
        <v>2</v>
      </c>
      <c r="H25" s="8"/>
      <c r="I25" s="8">
        <f t="shared" ref="I25:I26" si="7">SUM(J25:K25)</f>
        <v>77</v>
      </c>
      <c r="J25" s="8">
        <v>76</v>
      </c>
      <c r="K25" s="8">
        <v>1</v>
      </c>
      <c r="L25" s="13"/>
      <c r="O25" s="2"/>
    </row>
    <row r="26" spans="1:15" s="1" customFormat="1" ht="15.6" customHeight="1">
      <c r="A26" s="2"/>
      <c r="B26" s="9"/>
      <c r="C26" s="27"/>
      <c r="D26" s="802">
        <v>2023</v>
      </c>
      <c r="E26" s="8">
        <f t="shared" si="6"/>
        <v>16</v>
      </c>
      <c r="F26" s="8">
        <v>14</v>
      </c>
      <c r="G26" s="8">
        <v>2</v>
      </c>
      <c r="H26" s="8"/>
      <c r="I26" s="8">
        <f t="shared" si="7"/>
        <v>121</v>
      </c>
      <c r="J26" s="8">
        <v>120</v>
      </c>
      <c r="K26" s="8">
        <v>1</v>
      </c>
      <c r="L26" s="13"/>
      <c r="O26" s="2"/>
    </row>
    <row r="27" spans="1:15" s="1" customFormat="1" ht="8.1" customHeight="1">
      <c r="A27" s="2"/>
      <c r="B27" s="9"/>
      <c r="C27" s="27"/>
      <c r="D27" s="802"/>
      <c r="E27" s="8"/>
      <c r="F27" s="8"/>
      <c r="G27" s="8"/>
      <c r="H27" s="8"/>
      <c r="I27" s="8"/>
      <c r="J27" s="8"/>
      <c r="K27" s="8"/>
      <c r="L27" s="13"/>
      <c r="O27" s="2"/>
    </row>
    <row r="28" spans="1:15" s="1" customFormat="1" ht="15.6" customHeight="1">
      <c r="A28" s="2"/>
      <c r="B28" s="6" t="s">
        <v>1116</v>
      </c>
      <c r="C28" s="10"/>
      <c r="D28" s="802">
        <v>2021</v>
      </c>
      <c r="E28" s="8">
        <f>SUM(F28:G28)</f>
        <v>15</v>
      </c>
      <c r="F28" s="8">
        <v>6</v>
      </c>
      <c r="G28" s="8">
        <v>9</v>
      </c>
      <c r="H28" s="8"/>
      <c r="I28" s="8">
        <f>SUM(J28:K28)</f>
        <v>46</v>
      </c>
      <c r="J28" s="8">
        <v>9</v>
      </c>
      <c r="K28" s="8">
        <v>37</v>
      </c>
      <c r="L28" s="13"/>
      <c r="O28" s="2"/>
    </row>
    <row r="29" spans="1:15" s="1" customFormat="1" ht="15.6" customHeight="1">
      <c r="A29" s="2"/>
      <c r="B29" s="9" t="s">
        <v>1117</v>
      </c>
      <c r="C29" s="27"/>
      <c r="D29" s="773">
        <v>2022</v>
      </c>
      <c r="E29" s="8">
        <f t="shared" ref="E29:E30" si="8">SUM(F29:G29)</f>
        <v>15</v>
      </c>
      <c r="F29" s="8">
        <v>6</v>
      </c>
      <c r="G29" s="8">
        <v>9</v>
      </c>
      <c r="H29" s="8"/>
      <c r="I29" s="8">
        <f t="shared" ref="I29:I30" si="9">SUM(J29:K29)</f>
        <v>34</v>
      </c>
      <c r="J29" s="8">
        <v>10</v>
      </c>
      <c r="K29" s="8">
        <v>24</v>
      </c>
      <c r="L29" s="13"/>
      <c r="O29" s="2"/>
    </row>
    <row r="30" spans="1:15" s="1" customFormat="1" ht="15.6" customHeight="1">
      <c r="A30" s="2"/>
      <c r="B30" s="9"/>
      <c r="C30" s="27"/>
      <c r="D30" s="802">
        <v>2023</v>
      </c>
      <c r="E30" s="8">
        <f t="shared" si="8"/>
        <v>15</v>
      </c>
      <c r="F30" s="8">
        <v>6</v>
      </c>
      <c r="G30" s="8">
        <v>9</v>
      </c>
      <c r="H30" s="8"/>
      <c r="I30" s="8">
        <f t="shared" si="9"/>
        <v>44</v>
      </c>
      <c r="J30" s="8">
        <v>15</v>
      </c>
      <c r="K30" s="8">
        <v>29</v>
      </c>
      <c r="L30" s="13"/>
      <c r="O30" s="2"/>
    </row>
    <row r="31" spans="1:15" s="1" customFormat="1" ht="8.1" customHeight="1">
      <c r="A31" s="2"/>
      <c r="B31" s="9"/>
      <c r="C31" s="27"/>
      <c r="D31" s="802"/>
      <c r="E31" s="8"/>
      <c r="F31" s="8"/>
      <c r="G31" s="8"/>
      <c r="H31" s="8"/>
      <c r="I31" s="8"/>
      <c r="J31" s="8"/>
      <c r="K31" s="8"/>
      <c r="L31" s="13"/>
      <c r="O31" s="2"/>
    </row>
    <row r="32" spans="1:15" ht="15.6" customHeight="1">
      <c r="A32" s="5"/>
      <c r="B32" s="6" t="s">
        <v>631</v>
      </c>
      <c r="C32" s="10"/>
      <c r="D32" s="802">
        <v>2021</v>
      </c>
      <c r="E32" s="8">
        <f>SUM(F32:G32)</f>
        <v>22</v>
      </c>
      <c r="F32" s="8">
        <v>9</v>
      </c>
      <c r="G32" s="8">
        <v>13</v>
      </c>
      <c r="H32" s="8"/>
      <c r="I32" s="8">
        <f>SUM(J32:K32)</f>
        <v>148</v>
      </c>
      <c r="J32" s="8">
        <v>97</v>
      </c>
      <c r="K32" s="8">
        <v>51</v>
      </c>
      <c r="L32" s="854"/>
    </row>
    <row r="33" spans="1:12" ht="15.6" customHeight="1">
      <c r="A33" s="3"/>
      <c r="B33" s="9" t="s">
        <v>632</v>
      </c>
      <c r="C33" s="27"/>
      <c r="D33" s="773">
        <v>2022</v>
      </c>
      <c r="E33" s="8">
        <f t="shared" ref="E33:E34" si="10">SUM(F33:G33)</f>
        <v>22</v>
      </c>
      <c r="F33" s="8">
        <v>9</v>
      </c>
      <c r="G33" s="8">
        <v>13</v>
      </c>
      <c r="H33" s="8"/>
      <c r="I33" s="8">
        <f t="shared" ref="I33:I34" si="11">SUM(J33:K33)</f>
        <v>149</v>
      </c>
      <c r="J33" s="8">
        <v>93</v>
      </c>
      <c r="K33" s="8">
        <v>56</v>
      </c>
      <c r="L33" s="854"/>
    </row>
    <row r="34" spans="1:12" ht="15.6" customHeight="1">
      <c r="A34" s="3"/>
      <c r="B34" s="9"/>
      <c r="C34" s="27"/>
      <c r="D34" s="802">
        <v>2023</v>
      </c>
      <c r="E34" s="8">
        <f t="shared" si="10"/>
        <v>22</v>
      </c>
      <c r="F34" s="8">
        <v>11</v>
      </c>
      <c r="G34" s="8">
        <v>11</v>
      </c>
      <c r="H34" s="8"/>
      <c r="I34" s="8">
        <f t="shared" si="11"/>
        <v>156</v>
      </c>
      <c r="J34" s="8">
        <v>105</v>
      </c>
      <c r="K34" s="8">
        <v>51</v>
      </c>
      <c r="L34" s="29"/>
    </row>
    <row r="35" spans="1:12" ht="8.1" customHeight="1">
      <c r="A35" s="3"/>
      <c r="B35" s="9"/>
      <c r="C35" s="27"/>
      <c r="D35" s="802"/>
      <c r="E35" s="8"/>
      <c r="F35" s="8"/>
      <c r="G35" s="8"/>
      <c r="H35" s="8"/>
      <c r="I35" s="8"/>
      <c r="J35" s="8"/>
      <c r="K35" s="8"/>
      <c r="L35" s="29"/>
    </row>
    <row r="36" spans="1:12" ht="15.6" customHeight="1">
      <c r="A36" s="5"/>
      <c r="B36" s="6" t="s">
        <v>633</v>
      </c>
      <c r="C36" s="27"/>
      <c r="D36" s="802">
        <v>2021</v>
      </c>
      <c r="E36" s="8">
        <f>SUM(F36:G36)</f>
        <v>17</v>
      </c>
      <c r="F36" s="8">
        <v>8</v>
      </c>
      <c r="G36" s="8">
        <v>9</v>
      </c>
      <c r="H36" s="8"/>
      <c r="I36" s="8">
        <f>SUM(J36:K36)</f>
        <v>96</v>
      </c>
      <c r="J36" s="8">
        <v>17</v>
      </c>
      <c r="K36" s="8">
        <v>79</v>
      </c>
      <c r="L36" s="29"/>
    </row>
    <row r="37" spans="1:12" ht="15.6" customHeight="1">
      <c r="A37" s="3"/>
      <c r="B37" s="9" t="s">
        <v>634</v>
      </c>
      <c r="C37" s="27"/>
      <c r="D37" s="773">
        <v>2022</v>
      </c>
      <c r="E37" s="8">
        <f t="shared" ref="E37:E38" si="12">SUM(F37:G37)</f>
        <v>17</v>
      </c>
      <c r="F37" s="8">
        <v>8</v>
      </c>
      <c r="G37" s="8">
        <v>9</v>
      </c>
      <c r="H37" s="8"/>
      <c r="I37" s="8">
        <f t="shared" ref="I37:I38" si="13">SUM(J37:K37)</f>
        <v>78</v>
      </c>
      <c r="J37" s="8">
        <v>11</v>
      </c>
      <c r="K37" s="8">
        <v>67</v>
      </c>
      <c r="L37" s="29"/>
    </row>
    <row r="38" spans="1:12" ht="15.6" customHeight="1">
      <c r="A38" s="2"/>
      <c r="B38" s="7"/>
      <c r="C38" s="7"/>
      <c r="D38" s="802">
        <v>2023</v>
      </c>
      <c r="E38" s="8">
        <f t="shared" si="12"/>
        <v>17</v>
      </c>
      <c r="F38" s="8">
        <v>8</v>
      </c>
      <c r="G38" s="8">
        <v>9</v>
      </c>
      <c r="H38" s="8"/>
      <c r="I38" s="8">
        <f t="shared" si="13"/>
        <v>71</v>
      </c>
      <c r="J38" s="8">
        <v>14</v>
      </c>
      <c r="K38" s="8">
        <v>57</v>
      </c>
      <c r="L38" s="834"/>
    </row>
    <row r="39" spans="1:12" ht="8.1" customHeight="1">
      <c r="A39" s="2"/>
      <c r="B39" s="7"/>
      <c r="C39" s="7"/>
      <c r="D39" s="802"/>
      <c r="E39" s="8"/>
      <c r="F39" s="8"/>
      <c r="G39" s="8"/>
      <c r="H39" s="8"/>
      <c r="I39" s="8"/>
      <c r="J39" s="8"/>
      <c r="K39" s="8"/>
      <c r="L39" s="834"/>
    </row>
    <row r="40" spans="1:12" ht="15.6" customHeight="1">
      <c r="A40" s="5"/>
      <c r="B40" s="6" t="s">
        <v>635</v>
      </c>
      <c r="C40" s="30"/>
      <c r="D40" s="802">
        <v>2021</v>
      </c>
      <c r="E40" s="8" t="s">
        <v>31</v>
      </c>
      <c r="F40" s="8" t="s">
        <v>31</v>
      </c>
      <c r="G40" s="8" t="s">
        <v>31</v>
      </c>
      <c r="H40" s="8"/>
      <c r="I40" s="8">
        <f>SUM(J40:K40)</f>
        <v>38</v>
      </c>
      <c r="J40" s="8">
        <v>22</v>
      </c>
      <c r="K40" s="8">
        <v>16</v>
      </c>
      <c r="L40" s="653"/>
    </row>
    <row r="41" spans="1:12" ht="15.6" customHeight="1">
      <c r="A41" s="3"/>
      <c r="B41" s="9" t="s">
        <v>636</v>
      </c>
      <c r="C41" s="7"/>
      <c r="D41" s="773">
        <v>2022</v>
      </c>
      <c r="E41" s="8" t="s">
        <v>31</v>
      </c>
      <c r="F41" s="8" t="s">
        <v>31</v>
      </c>
      <c r="G41" s="8" t="s">
        <v>31</v>
      </c>
      <c r="H41" s="8"/>
      <c r="I41" s="8">
        <f t="shared" ref="I41:I42" si="14">SUM(J41:K41)</f>
        <v>51</v>
      </c>
      <c r="J41" s="8">
        <v>28</v>
      </c>
      <c r="K41" s="8">
        <v>23</v>
      </c>
      <c r="L41" s="834"/>
    </row>
    <row r="42" spans="1:12" ht="15.6" customHeight="1">
      <c r="A42" s="2"/>
      <c r="B42" s="7"/>
      <c r="C42" s="7"/>
      <c r="D42" s="802">
        <v>2023</v>
      </c>
      <c r="E42" s="8" t="s">
        <v>31</v>
      </c>
      <c r="F42" s="8" t="s">
        <v>31</v>
      </c>
      <c r="G42" s="8" t="s">
        <v>31</v>
      </c>
      <c r="H42" s="8"/>
      <c r="I42" s="8">
        <f t="shared" si="14"/>
        <v>37</v>
      </c>
      <c r="J42" s="8">
        <v>20</v>
      </c>
      <c r="K42" s="8">
        <v>17</v>
      </c>
      <c r="L42" s="834"/>
    </row>
    <row r="43" spans="1:12" ht="8.1" customHeight="1">
      <c r="A43" s="2"/>
      <c r="B43" s="7"/>
      <c r="C43" s="7"/>
      <c r="D43" s="802"/>
      <c r="E43" s="8"/>
      <c r="F43" s="8"/>
      <c r="G43" s="8"/>
      <c r="H43" s="8"/>
      <c r="I43" s="8"/>
      <c r="J43" s="8"/>
      <c r="K43" s="8"/>
      <c r="L43" s="834"/>
    </row>
    <row r="44" spans="1:12">
      <c r="A44" s="15"/>
      <c r="B44" s="10" t="s">
        <v>17</v>
      </c>
      <c r="C44" s="27"/>
      <c r="D44" s="802">
        <v>2021</v>
      </c>
      <c r="E44" s="8"/>
      <c r="F44" s="8"/>
      <c r="G44" s="8"/>
      <c r="H44" s="8"/>
      <c r="I44" s="8"/>
      <c r="J44" s="8"/>
      <c r="K44" s="8"/>
      <c r="L44" s="834"/>
    </row>
    <row r="45" spans="1:12" ht="15.6" customHeight="1">
      <c r="A45" s="5"/>
      <c r="B45" s="6" t="s">
        <v>637</v>
      </c>
      <c r="C45" s="7"/>
      <c r="D45" s="773">
        <v>2022</v>
      </c>
      <c r="E45" s="8">
        <f>SUM(F45:G45)</f>
        <v>23</v>
      </c>
      <c r="F45" s="8">
        <v>6</v>
      </c>
      <c r="G45" s="8">
        <v>17</v>
      </c>
      <c r="H45" s="8"/>
      <c r="I45" s="8">
        <f>SUM(J45:K45)</f>
        <v>243</v>
      </c>
      <c r="J45" s="8">
        <v>108</v>
      </c>
      <c r="K45" s="8">
        <v>135</v>
      </c>
      <c r="L45" s="28"/>
    </row>
    <row r="46" spans="1:12" ht="15.6" customHeight="1">
      <c r="A46" s="3"/>
      <c r="B46" s="9" t="s">
        <v>638</v>
      </c>
      <c r="C46" s="7"/>
      <c r="D46" s="802">
        <v>2023</v>
      </c>
      <c r="E46" s="8">
        <f t="shared" ref="E46:E47" si="15">SUM(F46:G46)</f>
        <v>23</v>
      </c>
      <c r="F46" s="8">
        <v>6</v>
      </c>
      <c r="G46" s="8">
        <v>17</v>
      </c>
      <c r="H46" s="8"/>
      <c r="I46" s="8">
        <f t="shared" ref="I46:I47" si="16">SUM(J46:K46)</f>
        <v>240</v>
      </c>
      <c r="J46" s="8">
        <v>101</v>
      </c>
      <c r="K46" s="8">
        <v>139</v>
      </c>
      <c r="L46" s="28"/>
    </row>
    <row r="47" spans="1:12" ht="15.6" customHeight="1">
      <c r="A47" s="3"/>
      <c r="B47" s="9"/>
      <c r="C47" s="7"/>
      <c r="D47" s="802">
        <v>2022</v>
      </c>
      <c r="E47" s="8">
        <f t="shared" si="15"/>
        <v>22</v>
      </c>
      <c r="F47" s="8">
        <v>7</v>
      </c>
      <c r="G47" s="8">
        <v>15</v>
      </c>
      <c r="H47" s="8"/>
      <c r="I47" s="8">
        <f t="shared" si="16"/>
        <v>216</v>
      </c>
      <c r="J47" s="8">
        <v>85</v>
      </c>
      <c r="K47" s="8">
        <v>131</v>
      </c>
      <c r="L47" s="834"/>
    </row>
    <row r="48" spans="1:12" ht="8.1" customHeight="1">
      <c r="A48" s="3"/>
      <c r="B48" s="9"/>
      <c r="C48" s="7"/>
      <c r="D48" s="802"/>
      <c r="E48" s="8"/>
      <c r="F48" s="8"/>
      <c r="G48" s="8"/>
      <c r="H48" s="8"/>
      <c r="I48" s="8"/>
      <c r="J48" s="8"/>
      <c r="K48" s="8"/>
      <c r="L48" s="834"/>
    </row>
    <row r="49" spans="1:12" ht="15.6" customHeight="1">
      <c r="A49" s="5"/>
      <c r="B49" s="6" t="s">
        <v>1122</v>
      </c>
      <c r="C49" s="27"/>
      <c r="D49" s="802">
        <v>2021</v>
      </c>
      <c r="E49" s="8">
        <f>SUM(F49:G49)</f>
        <v>22</v>
      </c>
      <c r="F49" s="8">
        <v>5</v>
      </c>
      <c r="G49" s="8">
        <v>17</v>
      </c>
      <c r="H49" s="8"/>
      <c r="I49" s="8">
        <f>SUM(J49:K49)</f>
        <v>67</v>
      </c>
      <c r="J49" s="8">
        <v>1</v>
      </c>
      <c r="K49" s="8">
        <v>66</v>
      </c>
      <c r="L49" s="28"/>
    </row>
    <row r="50" spans="1:12" ht="15.6" customHeight="1">
      <c r="A50" s="3"/>
      <c r="B50" s="9" t="s">
        <v>1123</v>
      </c>
      <c r="C50" s="27"/>
      <c r="D50" s="773">
        <v>2022</v>
      </c>
      <c r="E50" s="8">
        <f t="shared" ref="E50:E51" si="17">SUM(F50:G50)</f>
        <v>22</v>
      </c>
      <c r="F50" s="8">
        <v>5</v>
      </c>
      <c r="G50" s="8">
        <v>17</v>
      </c>
      <c r="H50" s="8"/>
      <c r="I50" s="8">
        <f t="shared" ref="I50:I51" si="18">SUM(J50:K50)</f>
        <v>56</v>
      </c>
      <c r="J50" s="8" t="s">
        <v>31</v>
      </c>
      <c r="K50" s="8">
        <v>56</v>
      </c>
      <c r="L50" s="29"/>
    </row>
    <row r="51" spans="1:12" ht="15.6" customHeight="1">
      <c r="A51" s="3"/>
      <c r="B51" s="9"/>
      <c r="C51" s="27"/>
      <c r="D51" s="802">
        <v>2023</v>
      </c>
      <c r="E51" s="8">
        <f t="shared" si="17"/>
        <v>24</v>
      </c>
      <c r="F51" s="8">
        <v>5</v>
      </c>
      <c r="G51" s="8">
        <v>19</v>
      </c>
      <c r="H51" s="8"/>
      <c r="I51" s="8">
        <f t="shared" si="18"/>
        <v>57</v>
      </c>
      <c r="J51" s="8" t="s">
        <v>31</v>
      </c>
      <c r="K51" s="8">
        <v>57</v>
      </c>
      <c r="L51" s="834"/>
    </row>
    <row r="52" spans="1:12" ht="8.1" customHeight="1">
      <c r="A52" s="3"/>
      <c r="B52" s="9"/>
      <c r="C52" s="27"/>
      <c r="D52" s="802"/>
      <c r="E52" s="8"/>
      <c r="F52" s="8"/>
      <c r="G52" s="8"/>
      <c r="H52" s="8"/>
      <c r="I52" s="8"/>
      <c r="J52" s="8"/>
      <c r="K52" s="8"/>
      <c r="L52" s="834"/>
    </row>
    <row r="53" spans="1:12" ht="15.6" customHeight="1">
      <c r="A53" s="5"/>
      <c r="B53" s="6" t="s">
        <v>1120</v>
      </c>
      <c r="C53" s="10"/>
      <c r="D53" s="802">
        <v>2021</v>
      </c>
      <c r="E53" s="8">
        <f>SUM(F53:G53)</f>
        <v>23</v>
      </c>
      <c r="F53" s="8">
        <v>11</v>
      </c>
      <c r="G53" s="8">
        <v>12</v>
      </c>
      <c r="H53" s="8"/>
      <c r="I53" s="8">
        <f>SUM(J53:K53)</f>
        <v>100</v>
      </c>
      <c r="J53" s="8">
        <v>43</v>
      </c>
      <c r="K53" s="8">
        <v>57</v>
      </c>
      <c r="L53" s="28"/>
    </row>
    <row r="54" spans="1:12" ht="15.6" customHeight="1">
      <c r="A54" s="3"/>
      <c r="B54" s="9" t="s">
        <v>1121</v>
      </c>
      <c r="C54" s="27"/>
      <c r="D54" s="773">
        <v>2022</v>
      </c>
      <c r="E54" s="8">
        <f t="shared" ref="E54:E55" si="19">SUM(F54:G54)</f>
        <v>23</v>
      </c>
      <c r="F54" s="8">
        <v>11</v>
      </c>
      <c r="G54" s="8">
        <v>12</v>
      </c>
      <c r="H54" s="8"/>
      <c r="I54" s="8">
        <f t="shared" ref="I54:I55" si="20">SUM(J54:K54)</f>
        <v>78</v>
      </c>
      <c r="J54" s="8">
        <v>28</v>
      </c>
      <c r="K54" s="8">
        <v>50</v>
      </c>
      <c r="L54" s="28"/>
    </row>
    <row r="55" spans="1:12" ht="15.6" customHeight="1">
      <c r="A55" s="3"/>
      <c r="B55" s="9"/>
      <c r="C55" s="27"/>
      <c r="D55" s="802">
        <v>2023</v>
      </c>
      <c r="E55" s="8">
        <f t="shared" si="19"/>
        <v>28</v>
      </c>
      <c r="F55" s="8">
        <v>10</v>
      </c>
      <c r="G55" s="8">
        <v>18</v>
      </c>
      <c r="H55" s="8"/>
      <c r="I55" s="8">
        <f t="shared" si="20"/>
        <v>74</v>
      </c>
      <c r="J55" s="8">
        <v>25</v>
      </c>
      <c r="K55" s="8">
        <v>49</v>
      </c>
      <c r="L55" s="834"/>
    </row>
    <row r="56" spans="1:12" ht="8.1" customHeight="1">
      <c r="A56" s="3"/>
      <c r="B56" s="9"/>
      <c r="C56" s="27"/>
      <c r="D56" s="802"/>
      <c r="E56" s="8"/>
      <c r="F56" s="8"/>
      <c r="G56" s="8"/>
      <c r="H56" s="8"/>
      <c r="I56" s="8"/>
      <c r="J56" s="8"/>
      <c r="K56" s="8"/>
      <c r="L56" s="834"/>
    </row>
    <row r="57" spans="1:12" ht="15.6" customHeight="1">
      <c r="A57" s="5"/>
      <c r="B57" s="6" t="s">
        <v>1136</v>
      </c>
      <c r="C57" s="10"/>
      <c r="D57" s="802">
        <v>2021</v>
      </c>
      <c r="E57" s="8" t="s">
        <v>31</v>
      </c>
      <c r="F57" s="8" t="s">
        <v>31</v>
      </c>
      <c r="G57" s="8" t="s">
        <v>31</v>
      </c>
      <c r="H57" s="8"/>
      <c r="I57" s="8">
        <f>SUM(J57:K57)</f>
        <v>181</v>
      </c>
      <c r="J57" s="8">
        <v>17</v>
      </c>
      <c r="K57" s="8">
        <v>164</v>
      </c>
      <c r="L57" s="744"/>
    </row>
    <row r="58" spans="1:12" ht="15.6" customHeight="1">
      <c r="A58" s="3"/>
      <c r="B58" s="9" t="s">
        <v>1124</v>
      </c>
      <c r="C58" s="27"/>
      <c r="D58" s="773">
        <v>2022</v>
      </c>
      <c r="E58" s="8" t="s">
        <v>31</v>
      </c>
      <c r="F58" s="8" t="s">
        <v>31</v>
      </c>
      <c r="G58" s="8" t="s">
        <v>31</v>
      </c>
      <c r="H58" s="8"/>
      <c r="I58" s="8">
        <f t="shared" ref="I58:I59" si="21">SUM(J58:K58)</f>
        <v>127</v>
      </c>
      <c r="J58" s="8">
        <v>7</v>
      </c>
      <c r="K58" s="8">
        <v>120</v>
      </c>
      <c r="L58" s="28"/>
    </row>
    <row r="59" spans="1:12" ht="15.6" customHeight="1">
      <c r="A59" s="3"/>
      <c r="B59" s="9"/>
      <c r="C59" s="27"/>
      <c r="D59" s="802">
        <v>2023</v>
      </c>
      <c r="E59" s="8" t="s">
        <v>31</v>
      </c>
      <c r="F59" s="8" t="s">
        <v>31</v>
      </c>
      <c r="G59" s="8" t="s">
        <v>31</v>
      </c>
      <c r="H59" s="8"/>
      <c r="I59" s="8">
        <f t="shared" si="21"/>
        <v>137</v>
      </c>
      <c r="J59" s="8">
        <v>9</v>
      </c>
      <c r="K59" s="8">
        <v>128</v>
      </c>
      <c r="L59" s="834"/>
    </row>
    <row r="60" spans="1:12" ht="8.1" customHeight="1">
      <c r="A60" s="3"/>
      <c r="B60" s="9"/>
      <c r="C60" s="27"/>
      <c r="D60" s="802"/>
      <c r="E60" s="8"/>
      <c r="F60" s="8"/>
      <c r="G60" s="8"/>
      <c r="H60" s="8"/>
      <c r="I60" s="8"/>
      <c r="J60" s="8"/>
      <c r="K60" s="8"/>
      <c r="L60" s="834"/>
    </row>
    <row r="61" spans="1:12" ht="15.6" customHeight="1">
      <c r="A61" s="5"/>
      <c r="B61" s="6" t="s">
        <v>639</v>
      </c>
      <c r="C61" s="27"/>
      <c r="D61" s="802">
        <v>2021</v>
      </c>
      <c r="E61" s="8" t="s">
        <v>31</v>
      </c>
      <c r="F61" s="8" t="s">
        <v>31</v>
      </c>
      <c r="G61" s="8" t="s">
        <v>31</v>
      </c>
      <c r="H61" s="8"/>
      <c r="I61" s="8">
        <f>SUM(J61:K61)</f>
        <v>81</v>
      </c>
      <c r="J61" s="8">
        <v>48</v>
      </c>
      <c r="K61" s="8">
        <v>33</v>
      </c>
      <c r="L61" s="653"/>
    </row>
    <row r="62" spans="1:12" ht="15.6" customHeight="1">
      <c r="A62" s="3"/>
      <c r="B62" s="9" t="s">
        <v>640</v>
      </c>
      <c r="C62" s="27"/>
      <c r="D62" s="773">
        <v>2022</v>
      </c>
      <c r="E62" s="8" t="s">
        <v>31</v>
      </c>
      <c r="F62" s="8" t="s">
        <v>31</v>
      </c>
      <c r="G62" s="8" t="s">
        <v>31</v>
      </c>
      <c r="H62" s="8"/>
      <c r="I62" s="8">
        <f t="shared" ref="I62:I63" si="22">SUM(J62:K62)</f>
        <v>69</v>
      </c>
      <c r="J62" s="8">
        <v>43</v>
      </c>
      <c r="K62" s="8">
        <v>26</v>
      </c>
      <c r="L62" s="834"/>
    </row>
    <row r="63" spans="1:12" ht="15.6" customHeight="1">
      <c r="A63" s="3"/>
      <c r="B63" s="9"/>
      <c r="C63" s="27"/>
      <c r="D63" s="802">
        <v>2023</v>
      </c>
      <c r="E63" s="8" t="s">
        <v>31</v>
      </c>
      <c r="F63" s="8" t="s">
        <v>31</v>
      </c>
      <c r="G63" s="8" t="s">
        <v>31</v>
      </c>
      <c r="H63" s="8"/>
      <c r="I63" s="8">
        <f t="shared" si="22"/>
        <v>54</v>
      </c>
      <c r="J63" s="8">
        <v>32</v>
      </c>
      <c r="K63" s="8">
        <v>22</v>
      </c>
      <c r="L63" s="744"/>
    </row>
    <row r="64" spans="1:12" ht="8.1" customHeight="1">
      <c r="A64" s="3"/>
      <c r="B64" s="9"/>
      <c r="C64" s="27"/>
      <c r="D64" s="802"/>
      <c r="E64" s="8"/>
      <c r="F64" s="8"/>
      <c r="G64" s="8"/>
      <c r="H64" s="8"/>
      <c r="I64" s="8"/>
      <c r="J64" s="8"/>
      <c r="K64" s="8"/>
      <c r="L64" s="744"/>
    </row>
    <row r="65" spans="1:12">
      <c r="A65" s="15"/>
      <c r="B65" s="10" t="s">
        <v>18</v>
      </c>
      <c r="C65" s="27"/>
      <c r="D65" s="802"/>
      <c r="E65" s="8"/>
      <c r="F65" s="8"/>
      <c r="G65" s="8"/>
      <c r="H65" s="8"/>
      <c r="I65" s="8"/>
      <c r="J65" s="8"/>
      <c r="K65" s="8"/>
      <c r="L65" s="834"/>
    </row>
    <row r="66" spans="1:12" ht="15.6" customHeight="1">
      <c r="A66" s="5"/>
      <c r="B66" s="6" t="s">
        <v>641</v>
      </c>
      <c r="C66" s="27"/>
      <c r="D66" s="802">
        <v>2021</v>
      </c>
      <c r="E66" s="8">
        <f>SUM(F66:G66)</f>
        <v>54</v>
      </c>
      <c r="F66" s="8">
        <v>28</v>
      </c>
      <c r="G66" s="8">
        <v>26</v>
      </c>
      <c r="H66" s="8"/>
      <c r="I66" s="8">
        <f>SUM(J66:K66)</f>
        <v>305</v>
      </c>
      <c r="J66" s="8">
        <v>228</v>
      </c>
      <c r="K66" s="8">
        <v>77</v>
      </c>
      <c r="L66" s="28"/>
    </row>
    <row r="67" spans="1:12" ht="15.6" customHeight="1">
      <c r="A67" s="3"/>
      <c r="B67" s="9" t="s">
        <v>642</v>
      </c>
      <c r="C67" s="27"/>
      <c r="D67" s="773">
        <v>2022</v>
      </c>
      <c r="E67" s="8">
        <f t="shared" ref="E67:E68" si="23">SUM(F67:G67)</f>
        <v>55</v>
      </c>
      <c r="F67" s="8">
        <v>29</v>
      </c>
      <c r="G67" s="8">
        <v>26</v>
      </c>
      <c r="H67" s="8"/>
      <c r="I67" s="8">
        <f t="shared" ref="I67:I68" si="24">SUM(J67:K67)</f>
        <v>311</v>
      </c>
      <c r="J67" s="8">
        <v>228</v>
      </c>
      <c r="K67" s="8">
        <v>83</v>
      </c>
      <c r="L67" s="29"/>
    </row>
    <row r="68" spans="1:12" ht="15.6" customHeight="1">
      <c r="A68" s="3"/>
      <c r="B68" s="9"/>
      <c r="C68" s="27"/>
      <c r="D68" s="802">
        <v>2023</v>
      </c>
      <c r="E68" s="8">
        <f t="shared" si="23"/>
        <v>53</v>
      </c>
      <c r="F68" s="8">
        <v>27</v>
      </c>
      <c r="G68" s="8">
        <v>26</v>
      </c>
      <c r="H68" s="8"/>
      <c r="I68" s="8">
        <f t="shared" si="24"/>
        <v>349</v>
      </c>
      <c r="J68" s="8">
        <v>260</v>
      </c>
      <c r="K68" s="8">
        <v>89</v>
      </c>
      <c r="L68" s="834"/>
    </row>
    <row r="69" spans="1:12" ht="8.1" customHeight="1">
      <c r="A69" s="3"/>
      <c r="B69" s="9"/>
      <c r="C69" s="27"/>
      <c r="D69" s="802"/>
      <c r="E69" s="8"/>
      <c r="F69" s="8"/>
      <c r="G69" s="8"/>
      <c r="H69" s="8"/>
      <c r="I69" s="8"/>
      <c r="J69" s="8"/>
      <c r="K69" s="8"/>
      <c r="L69" s="834"/>
    </row>
    <row r="70" spans="1:12" ht="15.6" customHeight="1">
      <c r="A70" s="5"/>
      <c r="B70" s="6" t="s">
        <v>643</v>
      </c>
      <c r="C70" s="10"/>
      <c r="D70" s="802">
        <v>2021</v>
      </c>
      <c r="E70" s="8">
        <f>SUM(F70:G70)</f>
        <v>53</v>
      </c>
      <c r="F70" s="8">
        <v>24</v>
      </c>
      <c r="G70" s="8">
        <v>29</v>
      </c>
      <c r="H70" s="8"/>
      <c r="I70" s="8">
        <f>SUM(J70:K70)</f>
        <v>291</v>
      </c>
      <c r="J70" s="8">
        <v>221</v>
      </c>
      <c r="K70" s="8">
        <v>70</v>
      </c>
      <c r="L70" s="28"/>
    </row>
    <row r="71" spans="1:12" ht="15.6" customHeight="1">
      <c r="A71" s="3"/>
      <c r="B71" s="9" t="s">
        <v>644</v>
      </c>
      <c r="C71" s="27"/>
      <c r="D71" s="773">
        <v>2022</v>
      </c>
      <c r="E71" s="8">
        <f t="shared" ref="E71:E72" si="25">SUM(F71:G71)</f>
        <v>52</v>
      </c>
      <c r="F71" s="8">
        <v>23</v>
      </c>
      <c r="G71" s="8">
        <v>29</v>
      </c>
      <c r="H71" s="8"/>
      <c r="I71" s="8">
        <f t="shared" ref="I71:I72" si="26">SUM(J71:K71)</f>
        <v>299</v>
      </c>
      <c r="J71" s="8">
        <v>226</v>
      </c>
      <c r="K71" s="8">
        <v>73</v>
      </c>
      <c r="L71" s="28"/>
    </row>
    <row r="72" spans="1:12" ht="15.6" customHeight="1">
      <c r="A72" s="3"/>
      <c r="B72" s="9"/>
      <c r="C72" s="27"/>
      <c r="D72" s="802">
        <v>2023</v>
      </c>
      <c r="E72" s="8">
        <f t="shared" si="25"/>
        <v>51</v>
      </c>
      <c r="F72" s="8">
        <v>21</v>
      </c>
      <c r="G72" s="8">
        <v>30</v>
      </c>
      <c r="H72" s="8"/>
      <c r="I72" s="8">
        <f t="shared" si="26"/>
        <v>365</v>
      </c>
      <c r="J72" s="8">
        <v>284</v>
      </c>
      <c r="K72" s="8">
        <v>81</v>
      </c>
      <c r="L72" s="834"/>
    </row>
    <row r="73" spans="1:12" ht="8.1" customHeight="1">
      <c r="A73" s="3"/>
      <c r="B73" s="9"/>
      <c r="C73" s="27"/>
      <c r="D73" s="802"/>
      <c r="E73" s="8"/>
      <c r="F73" s="8"/>
      <c r="G73" s="8"/>
      <c r="H73" s="8"/>
      <c r="I73" s="8"/>
      <c r="J73" s="8"/>
      <c r="K73" s="8"/>
      <c r="L73" s="834"/>
    </row>
    <row r="74" spans="1:12" ht="15.6" customHeight="1">
      <c r="A74" s="5"/>
      <c r="B74" s="6" t="s">
        <v>645</v>
      </c>
      <c r="C74" s="27"/>
      <c r="D74" s="802">
        <v>2021</v>
      </c>
      <c r="E74" s="8">
        <f>SUM(F74:G74)</f>
        <v>45</v>
      </c>
      <c r="F74" s="8">
        <v>17</v>
      </c>
      <c r="G74" s="8">
        <v>28</v>
      </c>
      <c r="H74" s="8"/>
      <c r="I74" s="8">
        <f>SUM(J74:K74)</f>
        <v>214</v>
      </c>
      <c r="J74" s="8">
        <v>127</v>
      </c>
      <c r="K74" s="8">
        <v>87</v>
      </c>
      <c r="L74" s="28"/>
    </row>
    <row r="75" spans="1:12" ht="15.6" customHeight="1">
      <c r="A75" s="3"/>
      <c r="B75" s="9" t="s">
        <v>646</v>
      </c>
      <c r="C75" s="27"/>
      <c r="D75" s="773">
        <v>2022</v>
      </c>
      <c r="E75" s="8">
        <f t="shared" ref="E75:E76" si="27">SUM(F75:G75)</f>
        <v>45</v>
      </c>
      <c r="F75" s="8">
        <v>17</v>
      </c>
      <c r="G75" s="8">
        <v>28</v>
      </c>
      <c r="H75" s="8"/>
      <c r="I75" s="8">
        <f t="shared" ref="I75:I76" si="28">SUM(J75:K75)</f>
        <v>203</v>
      </c>
      <c r="J75" s="8">
        <v>123</v>
      </c>
      <c r="K75" s="8">
        <v>80</v>
      </c>
      <c r="L75" s="29"/>
    </row>
    <row r="76" spans="1:12" ht="15.6" customHeight="1">
      <c r="A76" s="3"/>
      <c r="B76" s="9"/>
      <c r="C76" s="27"/>
      <c r="D76" s="802">
        <v>2023</v>
      </c>
      <c r="E76" s="8">
        <f t="shared" si="27"/>
        <v>44</v>
      </c>
      <c r="F76" s="8">
        <v>17</v>
      </c>
      <c r="G76" s="8">
        <v>27</v>
      </c>
      <c r="H76" s="8"/>
      <c r="I76" s="8">
        <f t="shared" si="28"/>
        <v>229</v>
      </c>
      <c r="J76" s="8">
        <v>151</v>
      </c>
      <c r="K76" s="8">
        <v>78</v>
      </c>
      <c r="L76" s="834"/>
    </row>
    <row r="77" spans="1:12" ht="14.1" customHeight="1" thickBot="1">
      <c r="A77" s="843"/>
      <c r="B77" s="810"/>
      <c r="C77" s="810"/>
      <c r="D77" s="855"/>
      <c r="E77" s="856"/>
      <c r="F77" s="857"/>
      <c r="G77" s="857"/>
      <c r="H77" s="810"/>
      <c r="I77" s="809"/>
      <c r="J77" s="810"/>
      <c r="K77" s="810"/>
      <c r="L77" s="810"/>
    </row>
    <row r="78" spans="1:12" s="674" customFormat="1" ht="16.5" customHeight="1">
      <c r="A78" s="826"/>
      <c r="B78" s="826"/>
      <c r="C78" s="827"/>
      <c r="D78" s="828"/>
      <c r="E78" s="827"/>
      <c r="F78" s="829"/>
      <c r="G78" s="829"/>
      <c r="H78" s="827"/>
      <c r="I78" s="826"/>
      <c r="J78" s="830"/>
      <c r="K78" s="831"/>
      <c r="L78" s="418" t="s">
        <v>905</v>
      </c>
    </row>
    <row r="79" spans="1:12" s="674" customFormat="1" ht="15" customHeight="1">
      <c r="A79" s="531"/>
      <c r="B79" s="531"/>
      <c r="C79" s="827"/>
      <c r="D79" s="828"/>
      <c r="E79" s="827"/>
      <c r="F79" s="829"/>
      <c r="G79" s="829"/>
      <c r="H79" s="827"/>
      <c r="I79" s="832"/>
      <c r="J79" s="830"/>
      <c r="K79" s="831"/>
      <c r="L79" s="419" t="s">
        <v>883</v>
      </c>
    </row>
    <row r="80" spans="1:12" s="674" customFormat="1" ht="16.5" customHeight="1">
      <c r="A80" s="531"/>
      <c r="B80" s="674" t="s">
        <v>1219</v>
      </c>
      <c r="C80" s="858"/>
      <c r="D80" s="859"/>
      <c r="E80" s="859"/>
      <c r="F80" s="829"/>
      <c r="G80" s="829"/>
      <c r="H80" s="827"/>
      <c r="I80" s="832"/>
      <c r="J80" s="830"/>
      <c r="K80" s="831"/>
      <c r="L80" s="827"/>
    </row>
    <row r="81" spans="1:12" s="674" customFormat="1" ht="16.5" customHeight="1">
      <c r="A81" s="826"/>
      <c r="B81" s="841" t="s">
        <v>1217</v>
      </c>
      <c r="C81" s="860"/>
      <c r="D81" s="861"/>
      <c r="E81" s="861"/>
      <c r="F81" s="862"/>
      <c r="G81" s="862"/>
      <c r="H81" s="863"/>
      <c r="I81" s="826"/>
      <c r="J81" s="841"/>
      <c r="K81" s="864"/>
      <c r="L81" s="863"/>
    </row>
    <row r="82" spans="1:12" s="674" customFormat="1" ht="16.5" customHeight="1">
      <c r="A82" s="865"/>
      <c r="B82" s="842" t="s">
        <v>1218</v>
      </c>
      <c r="C82" s="866"/>
      <c r="D82" s="861"/>
      <c r="E82" s="861"/>
      <c r="F82" s="829"/>
      <c r="G82" s="829"/>
      <c r="H82" s="827"/>
      <c r="I82" s="832"/>
      <c r="J82" s="830"/>
      <c r="K82" s="831"/>
      <c r="L82" s="827"/>
    </row>
    <row r="83" spans="1:12">
      <c r="A83" s="853"/>
      <c r="B83" s="853"/>
      <c r="C83" s="31"/>
      <c r="D83" s="867"/>
      <c r="E83" s="31"/>
      <c r="F83" s="847"/>
      <c r="G83" s="847"/>
      <c r="H83" s="31"/>
      <c r="I83" s="848"/>
      <c r="J83" s="2"/>
      <c r="K83" s="849"/>
      <c r="L83" s="31"/>
    </row>
  </sheetData>
  <mergeCells count="4">
    <mergeCell ref="E5:G6"/>
    <mergeCell ref="I6:K6"/>
    <mergeCell ref="E7:G7"/>
    <mergeCell ref="I7:K7"/>
  </mergeCells>
  <printOptions horizontalCentered="1"/>
  <pageMargins left="0.55118110236220497" right="0.55118110236220497" top="0.55118110236220497" bottom="0.55118110236220497" header="0.39370078740157499" footer="0.39370078740157499"/>
  <pageSetup paperSize="9" scale="67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7">
    <tabColor rgb="FF92D050"/>
  </sheetPr>
  <dimension ref="A1:O83"/>
  <sheetViews>
    <sheetView view="pageBreakPreview" topLeftCell="A40" zoomScale="80" zoomScaleNormal="100" zoomScaleSheetLayoutView="80" workbookViewId="0">
      <selection activeCell="G19" sqref="G19"/>
    </sheetView>
  </sheetViews>
  <sheetFormatPr defaultColWidth="12.5703125" defaultRowHeight="16.5"/>
  <cols>
    <col min="1" max="1" width="1.28515625" style="738" customWidth="1"/>
    <col min="2" max="2" width="12.5703125" style="738"/>
    <col min="3" max="3" width="40.28515625" style="738" customWidth="1"/>
    <col min="4" max="4" width="10.28515625" style="738" customWidth="1"/>
    <col min="5" max="6" width="7.7109375" style="738" customWidth="1"/>
    <col min="7" max="7" width="12.28515625" style="738" customWidth="1"/>
    <col min="8" max="8" width="1.140625" style="738" customWidth="1"/>
    <col min="9" max="10" width="7.7109375" style="738" customWidth="1"/>
    <col min="11" max="11" width="12.28515625" style="738" customWidth="1"/>
    <col min="12" max="12" width="1.140625" style="738" customWidth="1"/>
    <col min="13" max="16384" width="12.5703125" style="738"/>
  </cols>
  <sheetData>
    <row r="1" spans="1:15" ht="10.15" customHeight="1">
      <c r="D1" s="759"/>
    </row>
    <row r="2" spans="1:15" s="1" customFormat="1" ht="16.5" customHeight="1">
      <c r="B2" s="778" t="s">
        <v>790</v>
      </c>
      <c r="C2" s="779" t="s">
        <v>1298</v>
      </c>
      <c r="D2" s="780"/>
      <c r="F2" s="781"/>
      <c r="G2" s="781"/>
      <c r="I2" s="782"/>
    </row>
    <row r="3" spans="1:15" s="1" customFormat="1" ht="16.5" customHeight="1">
      <c r="B3" s="783" t="s">
        <v>792</v>
      </c>
      <c r="C3" s="784" t="s">
        <v>1299</v>
      </c>
      <c r="D3" s="785"/>
      <c r="F3" s="781"/>
      <c r="G3" s="781"/>
      <c r="I3" s="782"/>
    </row>
    <row r="4" spans="1:15" s="1" customFormat="1" ht="12" customHeight="1" thickBot="1">
      <c r="D4" s="786"/>
      <c r="F4" s="781"/>
      <c r="G4" s="781"/>
      <c r="I4" s="782"/>
    </row>
    <row r="5" spans="1:15" s="1" customFormat="1" ht="2.25" customHeight="1" thickTop="1">
      <c r="A5" s="787"/>
      <c r="B5" s="788"/>
      <c r="C5" s="788"/>
      <c r="D5" s="789"/>
      <c r="E5" s="1925" t="s">
        <v>420</v>
      </c>
      <c r="F5" s="1925"/>
      <c r="G5" s="1925"/>
      <c r="H5" s="788"/>
      <c r="I5" s="790"/>
      <c r="J5" s="791"/>
      <c r="K5" s="788"/>
      <c r="L5" s="787"/>
    </row>
    <row r="6" spans="1:15" s="1" customFormat="1" ht="15" customHeight="1">
      <c r="A6" s="2"/>
      <c r="B6" s="10" t="s">
        <v>601</v>
      </c>
      <c r="C6" s="7"/>
      <c r="D6" s="792" t="s">
        <v>3</v>
      </c>
      <c r="E6" s="1921"/>
      <c r="F6" s="1921"/>
      <c r="G6" s="1921"/>
      <c r="H6" s="793"/>
      <c r="I6" s="1926" t="s">
        <v>421</v>
      </c>
      <c r="J6" s="1926"/>
      <c r="K6" s="1926"/>
      <c r="L6" s="2"/>
    </row>
    <row r="7" spans="1:15" s="1" customFormat="1" ht="15" customHeight="1">
      <c r="A7" s="2"/>
      <c r="B7" s="794" t="s">
        <v>602</v>
      </c>
      <c r="C7" s="7"/>
      <c r="D7" s="820" t="s">
        <v>8</v>
      </c>
      <c r="E7" s="1922" t="s">
        <v>424</v>
      </c>
      <c r="F7" s="1922"/>
      <c r="G7" s="1922"/>
      <c r="H7" s="821"/>
      <c r="I7" s="1927" t="s">
        <v>377</v>
      </c>
      <c r="J7" s="1927"/>
      <c r="K7" s="1927"/>
      <c r="L7" s="2"/>
    </row>
    <row r="8" spans="1:15" s="1" customFormat="1" ht="19.5" customHeight="1">
      <c r="A8" s="2"/>
      <c r="B8" s="7"/>
      <c r="C8" s="27"/>
      <c r="D8" s="792"/>
      <c r="E8" s="528" t="s">
        <v>4</v>
      </c>
      <c r="F8" s="528" t="s">
        <v>603</v>
      </c>
      <c r="G8" s="528" t="s">
        <v>38</v>
      </c>
      <c r="H8" s="528"/>
      <c r="I8" s="528" t="s">
        <v>4</v>
      </c>
      <c r="J8" s="528" t="s">
        <v>603</v>
      </c>
      <c r="K8" s="528" t="s">
        <v>38</v>
      </c>
      <c r="L8" s="2"/>
    </row>
    <row r="9" spans="1:15" s="1" customFormat="1" ht="14.25" customHeight="1">
      <c r="A9" s="2"/>
      <c r="B9" s="7"/>
      <c r="C9" s="27"/>
      <c r="D9" s="792"/>
      <c r="E9" s="529" t="s">
        <v>9</v>
      </c>
      <c r="F9" s="529" t="s">
        <v>604</v>
      </c>
      <c r="G9" s="529" t="s">
        <v>40</v>
      </c>
      <c r="H9" s="529"/>
      <c r="I9" s="529" t="s">
        <v>9</v>
      </c>
      <c r="J9" s="529" t="s">
        <v>604</v>
      </c>
      <c r="K9" s="529" t="s">
        <v>40</v>
      </c>
      <c r="L9" s="2"/>
    </row>
    <row r="10" spans="1:15" s="1" customFormat="1" ht="3" customHeight="1">
      <c r="A10" s="797"/>
      <c r="B10" s="797"/>
      <c r="C10" s="797"/>
      <c r="D10" s="798"/>
      <c r="E10" s="797"/>
      <c r="F10" s="799"/>
      <c r="G10" s="799"/>
      <c r="H10" s="797"/>
      <c r="I10" s="800"/>
      <c r="J10" s="799"/>
      <c r="K10" s="797"/>
      <c r="L10" s="797"/>
    </row>
    <row r="11" spans="1:15" s="1" customFormat="1" ht="8.1" customHeight="1">
      <c r="A11" s="2"/>
      <c r="B11" s="3"/>
      <c r="C11" s="2"/>
      <c r="D11" s="786"/>
      <c r="E11" s="801"/>
      <c r="F11" s="4"/>
      <c r="G11" s="4"/>
      <c r="H11" s="4"/>
      <c r="I11" s="4"/>
      <c r="J11" s="4"/>
      <c r="K11" s="4"/>
      <c r="M11" s="15"/>
      <c r="O11" s="2"/>
    </row>
    <row r="12" spans="1:15" ht="15.6" customHeight="1">
      <c r="A12" s="5"/>
      <c r="B12" s="6" t="s">
        <v>647</v>
      </c>
      <c r="C12" s="7"/>
      <c r="D12" s="802">
        <v>2021</v>
      </c>
      <c r="E12" s="299">
        <f>SUM(F12:G12)</f>
        <v>46</v>
      </c>
      <c r="F12" s="299">
        <v>17</v>
      </c>
      <c r="G12" s="299">
        <v>29</v>
      </c>
      <c r="H12" s="299"/>
      <c r="I12" s="299">
        <f>SUM(J12:K12)</f>
        <v>294</v>
      </c>
      <c r="J12" s="299">
        <v>167</v>
      </c>
      <c r="K12" s="299">
        <v>127</v>
      </c>
      <c r="L12" s="28"/>
      <c r="M12" s="653"/>
    </row>
    <row r="13" spans="1:15" ht="15.6" customHeight="1">
      <c r="A13" s="3"/>
      <c r="B13" s="9" t="s">
        <v>648</v>
      </c>
      <c r="C13" s="7"/>
      <c r="D13" s="773">
        <v>2022</v>
      </c>
      <c r="E13" s="299">
        <f t="shared" ref="E13:E14" si="0">SUM(F13:G13)</f>
        <v>46</v>
      </c>
      <c r="F13" s="299">
        <v>17</v>
      </c>
      <c r="G13" s="299">
        <v>29</v>
      </c>
      <c r="H13" s="299"/>
      <c r="I13" s="299">
        <f t="shared" ref="I13:I14" si="1">SUM(J13:K13)</f>
        <v>275</v>
      </c>
      <c r="J13" s="299">
        <v>152</v>
      </c>
      <c r="K13" s="299">
        <v>123</v>
      </c>
      <c r="L13" s="28"/>
      <c r="M13" s="653"/>
    </row>
    <row r="14" spans="1:15" ht="15.6" customHeight="1">
      <c r="A14" s="3"/>
      <c r="B14" s="9"/>
      <c r="C14" s="7"/>
      <c r="D14" s="802">
        <v>2023</v>
      </c>
      <c r="E14" s="299">
        <f t="shared" si="0"/>
        <v>44</v>
      </c>
      <c r="F14" s="299">
        <v>15</v>
      </c>
      <c r="G14" s="299">
        <v>29</v>
      </c>
      <c r="H14" s="299"/>
      <c r="I14" s="299">
        <f t="shared" si="1"/>
        <v>275</v>
      </c>
      <c r="J14" s="299">
        <v>149</v>
      </c>
      <c r="K14" s="299">
        <v>126</v>
      </c>
      <c r="L14" s="834"/>
      <c r="M14" s="653"/>
    </row>
    <row r="15" spans="1:15" ht="8.1" customHeight="1">
      <c r="A15" s="3"/>
      <c r="B15" s="9"/>
      <c r="C15" s="7"/>
      <c r="D15" s="802"/>
      <c r="E15" s="299"/>
      <c r="F15" s="299"/>
      <c r="G15" s="299"/>
      <c r="H15" s="299"/>
      <c r="I15" s="299"/>
      <c r="J15" s="299"/>
      <c r="K15" s="299"/>
      <c r="L15" s="834"/>
      <c r="M15" s="653"/>
    </row>
    <row r="16" spans="1:15" ht="15.6" customHeight="1">
      <c r="A16" s="5"/>
      <c r="B16" s="6" t="s">
        <v>1125</v>
      </c>
      <c r="C16" s="27"/>
      <c r="D16" s="802">
        <v>2021</v>
      </c>
      <c r="E16" s="299">
        <f>SUM(F16:G16)</f>
        <v>18</v>
      </c>
      <c r="F16" s="299">
        <v>5</v>
      </c>
      <c r="G16" s="299">
        <v>13</v>
      </c>
      <c r="H16" s="299"/>
      <c r="I16" s="299">
        <f>SUM(J16:K16)</f>
        <v>133</v>
      </c>
      <c r="J16" s="299">
        <v>53</v>
      </c>
      <c r="K16" s="299">
        <v>80</v>
      </c>
      <c r="L16" s="28"/>
      <c r="M16" s="653"/>
    </row>
    <row r="17" spans="1:13" ht="15.6" customHeight="1">
      <c r="A17" s="3"/>
      <c r="B17" s="9" t="s">
        <v>1126</v>
      </c>
      <c r="C17" s="27"/>
      <c r="D17" s="773">
        <v>2022</v>
      </c>
      <c r="E17" s="299">
        <f t="shared" ref="E17:E18" si="2">SUM(F17:G17)</f>
        <v>18</v>
      </c>
      <c r="F17" s="299">
        <v>5</v>
      </c>
      <c r="G17" s="299">
        <v>13</v>
      </c>
      <c r="H17" s="299"/>
      <c r="I17" s="299">
        <f t="shared" ref="I17:I18" si="3">SUM(J17:K17)</f>
        <v>105</v>
      </c>
      <c r="J17" s="299">
        <v>42</v>
      </c>
      <c r="K17" s="299">
        <v>63</v>
      </c>
      <c r="L17" s="29"/>
      <c r="M17" s="653"/>
    </row>
    <row r="18" spans="1:13" ht="15.6" customHeight="1">
      <c r="A18" s="3"/>
      <c r="B18" s="9"/>
      <c r="C18" s="27"/>
      <c r="D18" s="802">
        <v>2023</v>
      </c>
      <c r="E18" s="299">
        <f t="shared" si="2"/>
        <v>20</v>
      </c>
      <c r="F18" s="299">
        <v>6</v>
      </c>
      <c r="G18" s="299">
        <v>14</v>
      </c>
      <c r="H18" s="299"/>
      <c r="I18" s="299">
        <f t="shared" si="3"/>
        <v>139</v>
      </c>
      <c r="J18" s="299">
        <v>47</v>
      </c>
      <c r="K18" s="299">
        <v>92</v>
      </c>
      <c r="L18" s="834"/>
      <c r="M18" s="653"/>
    </row>
    <row r="19" spans="1:13" ht="8.1" customHeight="1">
      <c r="A19" s="3"/>
      <c r="B19" s="9"/>
      <c r="C19" s="27"/>
      <c r="D19" s="802"/>
      <c r="E19" s="299"/>
      <c r="F19" s="299"/>
      <c r="G19" s="299"/>
      <c r="H19" s="299"/>
      <c r="I19" s="299"/>
      <c r="J19" s="299"/>
      <c r="K19" s="299"/>
      <c r="L19" s="834"/>
      <c r="M19" s="653"/>
    </row>
    <row r="20" spans="1:13" ht="15.6" customHeight="1">
      <c r="A20" s="5"/>
      <c r="B20" s="6" t="s">
        <v>1127</v>
      </c>
      <c r="C20" s="10"/>
      <c r="D20" s="802">
        <v>2021</v>
      </c>
      <c r="E20" s="299">
        <f>SUM(F20:G20)</f>
        <v>13</v>
      </c>
      <c r="F20" s="299">
        <v>4</v>
      </c>
      <c r="G20" s="299">
        <v>9</v>
      </c>
      <c r="H20" s="299"/>
      <c r="I20" s="299">
        <f>SUM(J20:K20)</f>
        <v>38</v>
      </c>
      <c r="J20" s="299">
        <v>10</v>
      </c>
      <c r="K20" s="299">
        <v>28</v>
      </c>
      <c r="L20" s="28"/>
      <c r="M20" s="653"/>
    </row>
    <row r="21" spans="1:13" ht="15.6" customHeight="1">
      <c r="A21" s="3"/>
      <c r="B21" s="9" t="s">
        <v>1128</v>
      </c>
      <c r="C21" s="27"/>
      <c r="D21" s="773">
        <v>2022</v>
      </c>
      <c r="E21" s="299">
        <f t="shared" ref="E21:E22" si="4">SUM(F21:G21)</f>
        <v>13</v>
      </c>
      <c r="F21" s="299">
        <v>4</v>
      </c>
      <c r="G21" s="299">
        <v>9</v>
      </c>
      <c r="H21" s="299"/>
      <c r="I21" s="299">
        <f t="shared" ref="I21:I22" si="5">SUM(J21:K21)</f>
        <v>24</v>
      </c>
      <c r="J21" s="299">
        <v>7</v>
      </c>
      <c r="K21" s="299">
        <v>17</v>
      </c>
      <c r="L21" s="28"/>
      <c r="M21" s="653"/>
    </row>
    <row r="22" spans="1:13" ht="15.6" customHeight="1">
      <c r="A22" s="15"/>
      <c r="B22" s="10"/>
      <c r="C22" s="7"/>
      <c r="D22" s="802">
        <v>2023</v>
      </c>
      <c r="E22" s="299">
        <f t="shared" si="4"/>
        <v>14</v>
      </c>
      <c r="F22" s="299">
        <v>4</v>
      </c>
      <c r="G22" s="299">
        <v>10</v>
      </c>
      <c r="H22" s="299"/>
      <c r="I22" s="299">
        <f t="shared" si="5"/>
        <v>24</v>
      </c>
      <c r="J22" s="299">
        <v>4</v>
      </c>
      <c r="K22" s="299">
        <v>20</v>
      </c>
      <c r="L22" s="834"/>
      <c r="M22" s="653"/>
    </row>
    <row r="23" spans="1:13" ht="8.1" customHeight="1">
      <c r="A23" s="15"/>
      <c r="B23" s="10"/>
      <c r="C23" s="7"/>
      <c r="D23" s="802"/>
      <c r="E23" s="299"/>
      <c r="F23" s="299"/>
      <c r="G23" s="299"/>
      <c r="H23" s="299"/>
      <c r="I23" s="299"/>
      <c r="J23" s="299"/>
      <c r="K23" s="299"/>
      <c r="L23" s="834"/>
      <c r="M23" s="653"/>
    </row>
    <row r="24" spans="1:13" ht="15.6" customHeight="1">
      <c r="A24" s="15"/>
      <c r="B24" s="10" t="s">
        <v>19</v>
      </c>
      <c r="C24" s="7"/>
      <c r="D24" s="802"/>
      <c r="E24" s="299"/>
      <c r="F24" s="299"/>
      <c r="G24" s="299"/>
      <c r="H24" s="299"/>
      <c r="I24" s="299"/>
      <c r="J24" s="299"/>
      <c r="K24" s="299"/>
      <c r="L24" s="834"/>
      <c r="M24" s="653"/>
    </row>
    <row r="25" spans="1:13" ht="15.6" customHeight="1">
      <c r="A25" s="5"/>
      <c r="B25" s="6" t="s">
        <v>649</v>
      </c>
      <c r="C25" s="27"/>
      <c r="D25" s="802">
        <v>2021</v>
      </c>
      <c r="E25" s="299">
        <f>SUM(F25:G25)</f>
        <v>47</v>
      </c>
      <c r="F25" s="299">
        <v>29</v>
      </c>
      <c r="G25" s="299">
        <v>18</v>
      </c>
      <c r="H25" s="299"/>
      <c r="I25" s="299">
        <f>SUM(J25:K25)</f>
        <v>211</v>
      </c>
      <c r="J25" s="299">
        <v>187</v>
      </c>
      <c r="K25" s="299">
        <v>24</v>
      </c>
      <c r="L25" s="834"/>
      <c r="M25" s="653"/>
    </row>
    <row r="26" spans="1:13" ht="15.6" customHeight="1">
      <c r="A26" s="3"/>
      <c r="B26" s="9" t="s">
        <v>650</v>
      </c>
      <c r="C26" s="27"/>
      <c r="D26" s="773">
        <v>2022</v>
      </c>
      <c r="E26" s="299">
        <f t="shared" ref="E26:E27" si="6">SUM(F26:G26)</f>
        <v>46</v>
      </c>
      <c r="F26" s="299">
        <v>28</v>
      </c>
      <c r="G26" s="299">
        <v>18</v>
      </c>
      <c r="H26" s="299"/>
      <c r="I26" s="299">
        <f t="shared" ref="I26:I27" si="7">SUM(J26:K26)</f>
        <v>253</v>
      </c>
      <c r="J26" s="299">
        <v>230</v>
      </c>
      <c r="K26" s="299">
        <v>23</v>
      </c>
      <c r="L26" s="29"/>
      <c r="M26" s="653"/>
    </row>
    <row r="27" spans="1:13" ht="15.6" customHeight="1">
      <c r="A27" s="3"/>
      <c r="B27" s="9"/>
      <c r="C27" s="27"/>
      <c r="D27" s="802">
        <v>2023</v>
      </c>
      <c r="E27" s="299">
        <f t="shared" si="6"/>
        <v>43</v>
      </c>
      <c r="F27" s="299">
        <v>27</v>
      </c>
      <c r="G27" s="299">
        <v>16</v>
      </c>
      <c r="H27" s="299"/>
      <c r="I27" s="299">
        <f t="shared" si="7"/>
        <v>233</v>
      </c>
      <c r="J27" s="299">
        <v>210</v>
      </c>
      <c r="K27" s="299">
        <v>23</v>
      </c>
      <c r="L27" s="834"/>
      <c r="M27" s="653"/>
    </row>
    <row r="28" spans="1:13" ht="8.1" customHeight="1">
      <c r="A28" s="3"/>
      <c r="B28" s="9"/>
      <c r="C28" s="27"/>
      <c r="D28" s="802"/>
      <c r="E28" s="299"/>
      <c r="F28" s="299"/>
      <c r="G28" s="299"/>
      <c r="H28" s="299"/>
      <c r="I28" s="299"/>
      <c r="J28" s="299"/>
      <c r="K28" s="299"/>
      <c r="L28" s="834"/>
      <c r="M28" s="653"/>
    </row>
    <row r="29" spans="1:13" ht="15.6" customHeight="1">
      <c r="A29" s="5"/>
      <c r="B29" s="6" t="s">
        <v>651</v>
      </c>
      <c r="C29" s="10"/>
      <c r="D29" s="802">
        <v>2021</v>
      </c>
      <c r="E29" s="299">
        <f>SUM(F29:G29)</f>
        <v>47</v>
      </c>
      <c r="F29" s="299">
        <v>14</v>
      </c>
      <c r="G29" s="299">
        <v>33</v>
      </c>
      <c r="H29" s="299"/>
      <c r="I29" s="299">
        <f>SUM(J29:K29)</f>
        <v>332</v>
      </c>
      <c r="J29" s="299">
        <v>201</v>
      </c>
      <c r="K29" s="299">
        <v>131</v>
      </c>
      <c r="L29" s="28"/>
      <c r="M29" s="653"/>
    </row>
    <row r="30" spans="1:13" ht="15.6" customHeight="1">
      <c r="A30" s="3"/>
      <c r="B30" s="9" t="s">
        <v>652</v>
      </c>
      <c r="C30" s="27"/>
      <c r="D30" s="773">
        <v>2022</v>
      </c>
      <c r="E30" s="299">
        <f t="shared" ref="E30:E31" si="8">SUM(F30:G30)</f>
        <v>47</v>
      </c>
      <c r="F30" s="299">
        <v>14</v>
      </c>
      <c r="G30" s="299">
        <v>33</v>
      </c>
      <c r="H30" s="299"/>
      <c r="I30" s="299">
        <f t="shared" ref="I30:I31" si="9">SUM(J30:K30)</f>
        <v>420</v>
      </c>
      <c r="J30" s="299">
        <v>270</v>
      </c>
      <c r="K30" s="299">
        <v>150</v>
      </c>
      <c r="L30" s="28"/>
      <c r="M30" s="653"/>
    </row>
    <row r="31" spans="1:13" ht="15.6" customHeight="1">
      <c r="A31" s="3"/>
      <c r="B31" s="9"/>
      <c r="C31" s="27"/>
      <c r="D31" s="802">
        <v>2023</v>
      </c>
      <c r="E31" s="299">
        <f t="shared" si="8"/>
        <v>47</v>
      </c>
      <c r="F31" s="299">
        <v>14</v>
      </c>
      <c r="G31" s="299">
        <v>33</v>
      </c>
      <c r="H31" s="299"/>
      <c r="I31" s="299">
        <f t="shared" si="9"/>
        <v>378</v>
      </c>
      <c r="J31" s="299">
        <v>258</v>
      </c>
      <c r="K31" s="299">
        <v>120</v>
      </c>
      <c r="L31" s="834"/>
      <c r="M31" s="653"/>
    </row>
    <row r="32" spans="1:13" ht="8.1" customHeight="1">
      <c r="A32" s="3"/>
      <c r="B32" s="9"/>
      <c r="C32" s="27"/>
      <c r="D32" s="802"/>
      <c r="E32" s="299"/>
      <c r="F32" s="299"/>
      <c r="G32" s="299"/>
      <c r="H32" s="299"/>
      <c r="I32" s="299"/>
      <c r="J32" s="299"/>
      <c r="K32" s="299"/>
      <c r="L32" s="834"/>
      <c r="M32" s="653"/>
    </row>
    <row r="33" spans="1:13" ht="15.6" customHeight="1">
      <c r="A33" s="5"/>
      <c r="B33" s="6" t="s">
        <v>653</v>
      </c>
      <c r="C33" s="7"/>
      <c r="D33" s="802">
        <v>2021</v>
      </c>
      <c r="E33" s="299">
        <f>SUM(F33:G33)</f>
        <v>24</v>
      </c>
      <c r="F33" s="299">
        <v>3</v>
      </c>
      <c r="G33" s="299">
        <v>21</v>
      </c>
      <c r="H33" s="299"/>
      <c r="I33" s="299">
        <f>SUM(J33:K33)</f>
        <v>106</v>
      </c>
      <c r="J33" s="299">
        <v>57</v>
      </c>
      <c r="K33" s="299">
        <v>49</v>
      </c>
      <c r="L33" s="28"/>
      <c r="M33" s="653"/>
    </row>
    <row r="34" spans="1:13" ht="15.6" customHeight="1">
      <c r="A34" s="3"/>
      <c r="B34" s="9" t="s">
        <v>654</v>
      </c>
      <c r="C34" s="7"/>
      <c r="D34" s="773">
        <v>2022</v>
      </c>
      <c r="E34" s="299">
        <f t="shared" ref="E34:E35" si="10">SUM(F34:G34)</f>
        <v>24</v>
      </c>
      <c r="F34" s="299">
        <v>3</v>
      </c>
      <c r="G34" s="299">
        <v>21</v>
      </c>
      <c r="H34" s="299"/>
      <c r="I34" s="299">
        <f t="shared" ref="I34:I35" si="11">SUM(J34:K34)</f>
        <v>106</v>
      </c>
      <c r="J34" s="299">
        <v>54</v>
      </c>
      <c r="K34" s="299">
        <v>52</v>
      </c>
      <c r="L34" s="28"/>
      <c r="M34" s="653"/>
    </row>
    <row r="35" spans="1:13" ht="15.6" customHeight="1">
      <c r="A35" s="3"/>
      <c r="B35" s="9"/>
      <c r="C35" s="7"/>
      <c r="D35" s="802">
        <v>2023</v>
      </c>
      <c r="E35" s="299">
        <f t="shared" si="10"/>
        <v>21</v>
      </c>
      <c r="F35" s="299">
        <v>5</v>
      </c>
      <c r="G35" s="299">
        <v>16</v>
      </c>
      <c r="H35" s="299"/>
      <c r="I35" s="299">
        <f t="shared" si="11"/>
        <v>89</v>
      </c>
      <c r="J35" s="299">
        <v>39</v>
      </c>
      <c r="K35" s="299">
        <v>50</v>
      </c>
      <c r="L35" s="834"/>
      <c r="M35" s="653"/>
    </row>
    <row r="36" spans="1:13" ht="8.1" customHeight="1">
      <c r="A36" s="3"/>
      <c r="B36" s="9"/>
      <c r="C36" s="7"/>
      <c r="D36" s="802"/>
      <c r="E36" s="299"/>
      <c r="F36" s="299"/>
      <c r="G36" s="299"/>
      <c r="H36" s="299"/>
      <c r="I36" s="299"/>
      <c r="J36" s="299"/>
      <c r="K36" s="299"/>
      <c r="L36" s="834"/>
      <c r="M36" s="653"/>
    </row>
    <row r="37" spans="1:13" ht="15.6" customHeight="1">
      <c r="A37" s="5"/>
      <c r="B37" s="6" t="s">
        <v>655</v>
      </c>
      <c r="C37" s="7"/>
      <c r="D37" s="802">
        <v>2021</v>
      </c>
      <c r="E37" s="299">
        <f>SUM(F37:G37)</f>
        <v>15</v>
      </c>
      <c r="F37" s="299">
        <v>3</v>
      </c>
      <c r="G37" s="299">
        <v>12</v>
      </c>
      <c r="H37" s="299"/>
      <c r="I37" s="299">
        <f>SUM(J37:K37)</f>
        <v>54</v>
      </c>
      <c r="J37" s="159">
        <v>1</v>
      </c>
      <c r="K37" s="299">
        <v>53</v>
      </c>
      <c r="L37" s="28"/>
      <c r="M37" s="653"/>
    </row>
    <row r="38" spans="1:13" ht="15.6" customHeight="1">
      <c r="A38" s="3"/>
      <c r="B38" s="9" t="s">
        <v>656</v>
      </c>
      <c r="C38" s="7"/>
      <c r="D38" s="773">
        <v>2022</v>
      </c>
      <c r="E38" s="299">
        <f t="shared" ref="E38:E39" si="12">SUM(F38:G38)</f>
        <v>15</v>
      </c>
      <c r="F38" s="299">
        <v>3</v>
      </c>
      <c r="G38" s="299">
        <v>12</v>
      </c>
      <c r="H38" s="299"/>
      <c r="I38" s="299">
        <f t="shared" ref="I38:I39" si="13">SUM(J38:K38)</f>
        <v>40</v>
      </c>
      <c r="J38" s="8">
        <v>1</v>
      </c>
      <c r="K38" s="299">
        <v>39</v>
      </c>
      <c r="L38" s="28"/>
      <c r="M38" s="653"/>
    </row>
    <row r="39" spans="1:13" ht="15.6" customHeight="1">
      <c r="A39" s="3"/>
      <c r="B39" s="9"/>
      <c r="C39" s="7"/>
      <c r="D39" s="802">
        <v>2023</v>
      </c>
      <c r="E39" s="299">
        <f t="shared" si="12"/>
        <v>15</v>
      </c>
      <c r="F39" s="299">
        <v>5</v>
      </c>
      <c r="G39" s="299">
        <v>10</v>
      </c>
      <c r="H39" s="299"/>
      <c r="I39" s="299">
        <f t="shared" si="13"/>
        <v>38</v>
      </c>
      <c r="J39" s="299">
        <v>2</v>
      </c>
      <c r="K39" s="299">
        <v>36</v>
      </c>
      <c r="L39" s="834"/>
      <c r="M39" s="653"/>
    </row>
    <row r="40" spans="1:13" ht="8.1" customHeight="1">
      <c r="A40" s="3"/>
      <c r="B40" s="9"/>
      <c r="C40" s="7"/>
      <c r="D40" s="802"/>
      <c r="E40" s="299"/>
      <c r="F40" s="299"/>
      <c r="G40" s="299"/>
      <c r="H40" s="299"/>
      <c r="I40" s="299"/>
      <c r="J40" s="299"/>
      <c r="K40" s="299"/>
      <c r="L40" s="834"/>
      <c r="M40" s="653"/>
    </row>
    <row r="41" spans="1:13" ht="15.6" customHeight="1">
      <c r="A41" s="5"/>
      <c r="B41" s="6" t="s">
        <v>657</v>
      </c>
      <c r="C41" s="13"/>
      <c r="D41" s="802">
        <v>2021</v>
      </c>
      <c r="E41" s="299">
        <f>SUM(F41:G41)</f>
        <v>20</v>
      </c>
      <c r="F41" s="299">
        <v>6</v>
      </c>
      <c r="G41" s="299">
        <v>14</v>
      </c>
      <c r="H41" s="299"/>
      <c r="I41" s="299">
        <f>SUM(J41:K41)</f>
        <v>57</v>
      </c>
      <c r="J41" s="299">
        <v>54</v>
      </c>
      <c r="K41" s="299">
        <v>3</v>
      </c>
      <c r="L41" s="28"/>
      <c r="M41" s="653"/>
    </row>
    <row r="42" spans="1:13" ht="15.6" customHeight="1">
      <c r="A42" s="3"/>
      <c r="B42" s="9" t="s">
        <v>658</v>
      </c>
      <c r="C42" s="13"/>
      <c r="D42" s="773">
        <v>2022</v>
      </c>
      <c r="E42" s="299">
        <f t="shared" ref="E42:E43" si="14">SUM(F42:G42)</f>
        <v>20</v>
      </c>
      <c r="F42" s="299">
        <v>6</v>
      </c>
      <c r="G42" s="299">
        <v>14</v>
      </c>
      <c r="H42" s="299"/>
      <c r="I42" s="299">
        <f t="shared" ref="I42:I43" si="15">SUM(J42:K42)</f>
        <v>44</v>
      </c>
      <c r="J42" s="299">
        <v>39</v>
      </c>
      <c r="K42" s="299">
        <v>5</v>
      </c>
      <c r="L42" s="28"/>
      <c r="M42" s="653"/>
    </row>
    <row r="43" spans="1:13" ht="15.6" customHeight="1">
      <c r="A43" s="15"/>
      <c r="B43" s="10"/>
      <c r="C43" s="7"/>
      <c r="D43" s="802">
        <v>2023</v>
      </c>
      <c r="E43" s="299">
        <f t="shared" si="14"/>
        <v>18</v>
      </c>
      <c r="F43" s="299">
        <v>5</v>
      </c>
      <c r="G43" s="299">
        <v>13</v>
      </c>
      <c r="H43" s="299"/>
      <c r="I43" s="299">
        <f t="shared" si="15"/>
        <v>34</v>
      </c>
      <c r="J43" s="299">
        <v>32</v>
      </c>
      <c r="K43" s="299">
        <v>2</v>
      </c>
      <c r="L43" s="834"/>
      <c r="M43" s="653"/>
    </row>
    <row r="44" spans="1:13" ht="8.1" customHeight="1">
      <c r="A44" s="15"/>
      <c r="B44" s="10"/>
      <c r="C44" s="7"/>
      <c r="D44" s="802"/>
      <c r="E44" s="299"/>
      <c r="F44" s="299"/>
      <c r="G44" s="299"/>
      <c r="H44" s="299"/>
      <c r="I44" s="299"/>
      <c r="J44" s="299"/>
      <c r="K44" s="299"/>
      <c r="L44" s="834"/>
      <c r="M44" s="653"/>
    </row>
    <row r="45" spans="1:13" ht="15.6" customHeight="1">
      <c r="A45" s="15"/>
      <c r="B45" s="10" t="s">
        <v>20</v>
      </c>
      <c r="C45" s="27"/>
      <c r="D45" s="802"/>
      <c r="E45" s="299"/>
      <c r="F45" s="299"/>
      <c r="G45" s="299"/>
      <c r="H45" s="299"/>
      <c r="I45" s="299"/>
      <c r="J45" s="299"/>
      <c r="K45" s="299"/>
      <c r="L45" s="834"/>
      <c r="M45" s="653"/>
    </row>
    <row r="46" spans="1:13" ht="15.6" customHeight="1">
      <c r="A46" s="5"/>
      <c r="B46" s="6" t="s">
        <v>659</v>
      </c>
      <c r="C46" s="10"/>
      <c r="D46" s="802">
        <v>2021</v>
      </c>
      <c r="E46" s="299">
        <f>SUM(F46:G46)</f>
        <v>60</v>
      </c>
      <c r="F46" s="299">
        <v>28</v>
      </c>
      <c r="G46" s="299">
        <v>32</v>
      </c>
      <c r="H46" s="299"/>
      <c r="I46" s="299">
        <f>SUM(J46:K46)</f>
        <v>319</v>
      </c>
      <c r="J46" s="299">
        <v>173</v>
      </c>
      <c r="K46" s="299">
        <v>146</v>
      </c>
      <c r="L46" s="28"/>
      <c r="M46" s="653"/>
    </row>
    <row r="47" spans="1:13" ht="15.6" customHeight="1">
      <c r="A47" s="3"/>
      <c r="B47" s="9" t="s">
        <v>660</v>
      </c>
      <c r="C47" s="27"/>
      <c r="D47" s="773">
        <v>2022</v>
      </c>
      <c r="E47" s="299">
        <f t="shared" ref="E47:E48" si="16">SUM(F47:G47)</f>
        <v>60</v>
      </c>
      <c r="F47" s="299">
        <v>28</v>
      </c>
      <c r="G47" s="299">
        <v>32</v>
      </c>
      <c r="H47" s="299"/>
      <c r="I47" s="299">
        <f t="shared" ref="I47:I48" si="17">SUM(J47:K47)</f>
        <v>293</v>
      </c>
      <c r="J47" s="299">
        <v>182</v>
      </c>
      <c r="K47" s="299">
        <v>111</v>
      </c>
      <c r="L47" s="28"/>
      <c r="M47" s="653"/>
    </row>
    <row r="48" spans="1:13" ht="15.6" customHeight="1">
      <c r="A48" s="3"/>
      <c r="B48" s="9"/>
      <c r="C48" s="27"/>
      <c r="D48" s="802">
        <v>2023</v>
      </c>
      <c r="E48" s="299">
        <f t="shared" si="16"/>
        <v>61</v>
      </c>
      <c r="F48" s="299">
        <v>26</v>
      </c>
      <c r="G48" s="299">
        <v>35</v>
      </c>
      <c r="H48" s="299"/>
      <c r="I48" s="299">
        <f t="shared" si="17"/>
        <v>284</v>
      </c>
      <c r="J48" s="299">
        <v>203</v>
      </c>
      <c r="K48" s="299">
        <v>81</v>
      </c>
      <c r="L48" s="834"/>
      <c r="M48" s="653"/>
    </row>
    <row r="49" spans="1:13" ht="8.1" customHeight="1">
      <c r="A49" s="2"/>
      <c r="B49" s="7"/>
      <c r="C49" s="7"/>
      <c r="D49" s="802"/>
      <c r="E49" s="299"/>
      <c r="F49" s="299"/>
      <c r="G49" s="299"/>
      <c r="H49" s="299"/>
      <c r="I49" s="299"/>
      <c r="J49" s="299"/>
      <c r="K49" s="299"/>
      <c r="L49" s="7"/>
      <c r="M49" s="653"/>
    </row>
    <row r="50" spans="1:13" ht="15.6" customHeight="1">
      <c r="A50" s="5"/>
      <c r="B50" s="6" t="s">
        <v>661</v>
      </c>
      <c r="C50" s="10"/>
      <c r="D50" s="802">
        <v>2021</v>
      </c>
      <c r="E50" s="299">
        <f>SUM(F50:G50)</f>
        <v>40</v>
      </c>
      <c r="F50" s="299">
        <v>10</v>
      </c>
      <c r="G50" s="299">
        <v>30</v>
      </c>
      <c r="H50" s="299"/>
      <c r="I50" s="299">
        <f>SUM(J50:K50)</f>
        <v>252</v>
      </c>
      <c r="J50" s="299">
        <v>197</v>
      </c>
      <c r="K50" s="299">
        <v>55</v>
      </c>
      <c r="L50" s="11"/>
      <c r="M50" s="653"/>
    </row>
    <row r="51" spans="1:13" ht="15.6" customHeight="1">
      <c r="A51" s="3"/>
      <c r="B51" s="9" t="s">
        <v>662</v>
      </c>
      <c r="C51" s="27"/>
      <c r="D51" s="773">
        <v>2022</v>
      </c>
      <c r="E51" s="299">
        <f t="shared" ref="E51:E52" si="18">SUM(F51:G51)</f>
        <v>40</v>
      </c>
      <c r="F51" s="299">
        <v>10</v>
      </c>
      <c r="G51" s="299">
        <v>30</v>
      </c>
      <c r="H51" s="299"/>
      <c r="I51" s="299">
        <f t="shared" ref="I51:I52" si="19">SUM(J51:K51)</f>
        <v>226</v>
      </c>
      <c r="J51" s="299">
        <v>170</v>
      </c>
      <c r="K51" s="299">
        <v>56</v>
      </c>
      <c r="L51" s="11"/>
      <c r="M51" s="653"/>
    </row>
    <row r="52" spans="1:13" ht="15.6" customHeight="1">
      <c r="A52" s="3"/>
      <c r="B52" s="9"/>
      <c r="C52" s="27"/>
      <c r="D52" s="802">
        <v>2023</v>
      </c>
      <c r="E52" s="299">
        <f t="shared" si="18"/>
        <v>37</v>
      </c>
      <c r="F52" s="299">
        <v>8</v>
      </c>
      <c r="G52" s="299">
        <v>29</v>
      </c>
      <c r="H52" s="299"/>
      <c r="I52" s="299">
        <f t="shared" si="19"/>
        <v>190</v>
      </c>
      <c r="J52" s="299">
        <v>142</v>
      </c>
      <c r="K52" s="299">
        <v>48</v>
      </c>
      <c r="L52" s="27"/>
      <c r="M52" s="653"/>
    </row>
    <row r="53" spans="1:13" ht="8.1" customHeight="1">
      <c r="A53" s="3"/>
      <c r="B53" s="9"/>
      <c r="C53" s="27"/>
      <c r="D53" s="802"/>
      <c r="E53" s="299"/>
      <c r="F53" s="299"/>
      <c r="G53" s="299"/>
      <c r="H53" s="299"/>
      <c r="I53" s="299"/>
      <c r="J53" s="299"/>
      <c r="K53" s="299"/>
      <c r="L53" s="27"/>
      <c r="M53" s="653"/>
    </row>
    <row r="54" spans="1:13" ht="15.6" customHeight="1">
      <c r="A54" s="5"/>
      <c r="B54" s="6" t="s">
        <v>663</v>
      </c>
      <c r="C54" s="10"/>
      <c r="D54" s="802">
        <v>2021</v>
      </c>
      <c r="E54" s="299">
        <f>SUM(F54:G54)</f>
        <v>41</v>
      </c>
      <c r="F54" s="299">
        <v>13</v>
      </c>
      <c r="G54" s="299">
        <v>28</v>
      </c>
      <c r="H54" s="299"/>
      <c r="I54" s="299">
        <f>SUM(J54:K54)</f>
        <v>202</v>
      </c>
      <c r="J54" s="299">
        <v>99</v>
      </c>
      <c r="K54" s="299">
        <v>103</v>
      </c>
      <c r="L54" s="11"/>
      <c r="M54" s="653"/>
    </row>
    <row r="55" spans="1:13" ht="15.6" customHeight="1">
      <c r="A55" s="3"/>
      <c r="B55" s="9" t="s">
        <v>664</v>
      </c>
      <c r="C55" s="27"/>
      <c r="D55" s="773">
        <v>2022</v>
      </c>
      <c r="E55" s="299">
        <f t="shared" ref="E55:E56" si="20">SUM(F55:G55)</f>
        <v>41</v>
      </c>
      <c r="F55" s="299">
        <v>13</v>
      </c>
      <c r="G55" s="299">
        <v>28</v>
      </c>
      <c r="H55" s="299"/>
      <c r="I55" s="299">
        <f t="shared" ref="I55:I56" si="21">SUM(J55:K55)</f>
        <v>189</v>
      </c>
      <c r="J55" s="299">
        <v>107</v>
      </c>
      <c r="K55" s="299">
        <v>82</v>
      </c>
      <c r="L55" s="11"/>
      <c r="M55" s="653"/>
    </row>
    <row r="56" spans="1:13" ht="15.6" customHeight="1">
      <c r="A56" s="3"/>
      <c r="B56" s="9"/>
      <c r="C56" s="27"/>
      <c r="D56" s="802">
        <v>2023</v>
      </c>
      <c r="E56" s="299">
        <f t="shared" si="20"/>
        <v>43</v>
      </c>
      <c r="F56" s="299">
        <v>13</v>
      </c>
      <c r="G56" s="299">
        <v>30</v>
      </c>
      <c r="H56" s="299"/>
      <c r="I56" s="299">
        <f t="shared" si="21"/>
        <v>207</v>
      </c>
      <c r="J56" s="299">
        <v>127</v>
      </c>
      <c r="K56" s="299">
        <v>80</v>
      </c>
      <c r="L56" s="27"/>
      <c r="M56" s="653"/>
    </row>
    <row r="57" spans="1:13" ht="8.1" customHeight="1">
      <c r="A57" s="3"/>
      <c r="B57" s="9"/>
      <c r="C57" s="27"/>
      <c r="D57" s="802"/>
      <c r="E57" s="299"/>
      <c r="F57" s="299"/>
      <c r="G57" s="299"/>
      <c r="H57" s="299"/>
      <c r="I57" s="299"/>
      <c r="J57" s="299"/>
      <c r="K57" s="299"/>
      <c r="L57" s="27"/>
      <c r="M57" s="653"/>
    </row>
    <row r="58" spans="1:13" ht="15.6" customHeight="1">
      <c r="A58" s="5"/>
      <c r="B58" s="6" t="s">
        <v>665</v>
      </c>
      <c r="C58" s="7"/>
      <c r="D58" s="802">
        <v>2021</v>
      </c>
      <c r="E58" s="299">
        <f t="shared" ref="E58:E60" si="22">SUM(F58:G58)</f>
        <v>56</v>
      </c>
      <c r="F58" s="299">
        <v>17</v>
      </c>
      <c r="G58" s="299">
        <v>39</v>
      </c>
      <c r="H58" s="299"/>
      <c r="I58" s="299">
        <f>SUM(J58:K58)</f>
        <v>287</v>
      </c>
      <c r="J58" s="299">
        <v>212</v>
      </c>
      <c r="K58" s="299">
        <v>75</v>
      </c>
      <c r="L58" s="7"/>
      <c r="M58" s="653"/>
    </row>
    <row r="59" spans="1:13" ht="15.6" customHeight="1">
      <c r="A59" s="3"/>
      <c r="B59" s="9" t="s">
        <v>666</v>
      </c>
      <c r="C59" s="7"/>
      <c r="D59" s="773">
        <v>2022</v>
      </c>
      <c r="E59" s="299">
        <f t="shared" si="22"/>
        <v>56</v>
      </c>
      <c r="F59" s="299">
        <v>17</v>
      </c>
      <c r="G59" s="299">
        <v>39</v>
      </c>
      <c r="H59" s="299"/>
      <c r="I59" s="299">
        <f t="shared" ref="I59:I60" si="23">SUM(J59:K59)</f>
        <v>262</v>
      </c>
      <c r="J59" s="299">
        <v>190</v>
      </c>
      <c r="K59" s="299">
        <v>72</v>
      </c>
      <c r="L59" s="7"/>
      <c r="M59" s="653"/>
    </row>
    <row r="60" spans="1:13" ht="15.6" customHeight="1">
      <c r="A60" s="3"/>
      <c r="B60" s="9"/>
      <c r="C60" s="7"/>
      <c r="D60" s="802">
        <v>2023</v>
      </c>
      <c r="E60" s="299">
        <f t="shared" si="22"/>
        <v>57</v>
      </c>
      <c r="F60" s="299">
        <v>18</v>
      </c>
      <c r="G60" s="299">
        <v>39</v>
      </c>
      <c r="H60" s="299"/>
      <c r="I60" s="299">
        <f t="shared" si="23"/>
        <v>273</v>
      </c>
      <c r="J60" s="299">
        <v>193</v>
      </c>
      <c r="K60" s="299">
        <v>80</v>
      </c>
      <c r="L60" s="7"/>
      <c r="M60" s="653"/>
    </row>
    <row r="61" spans="1:13" ht="8.1" customHeight="1">
      <c r="A61" s="3"/>
      <c r="B61" s="9"/>
      <c r="C61" s="7"/>
      <c r="D61" s="802"/>
      <c r="E61" s="299"/>
      <c r="F61" s="299"/>
      <c r="G61" s="299"/>
      <c r="H61" s="299"/>
      <c r="I61" s="299"/>
      <c r="J61" s="299"/>
      <c r="K61" s="299"/>
      <c r="L61" s="7"/>
      <c r="M61" s="653"/>
    </row>
    <row r="62" spans="1:13" ht="15.6" customHeight="1">
      <c r="A62" s="5"/>
      <c r="B62" s="6" t="s">
        <v>667</v>
      </c>
      <c r="C62" s="10"/>
      <c r="D62" s="802">
        <v>2021</v>
      </c>
      <c r="E62" s="299">
        <f>SUM(F62:G62)</f>
        <v>42</v>
      </c>
      <c r="F62" s="299">
        <v>31</v>
      </c>
      <c r="G62" s="299">
        <v>11</v>
      </c>
      <c r="H62" s="299"/>
      <c r="I62" s="299">
        <f>SUM(J62:K62)</f>
        <v>280</v>
      </c>
      <c r="J62" s="299">
        <v>183</v>
      </c>
      <c r="K62" s="299">
        <v>97</v>
      </c>
      <c r="L62" s="11"/>
      <c r="M62" s="653"/>
    </row>
    <row r="63" spans="1:13" ht="15.6" customHeight="1">
      <c r="A63" s="3"/>
      <c r="B63" s="9" t="s">
        <v>668</v>
      </c>
      <c r="C63" s="27"/>
      <c r="D63" s="773">
        <v>2022</v>
      </c>
      <c r="E63" s="299">
        <f t="shared" ref="E63:E64" si="24">SUM(F63:G63)</f>
        <v>42</v>
      </c>
      <c r="F63" s="299">
        <v>31</v>
      </c>
      <c r="G63" s="299">
        <v>11</v>
      </c>
      <c r="H63" s="299"/>
      <c r="I63" s="299">
        <f t="shared" ref="I63:I64" si="25">SUM(J63:K63)</f>
        <v>254</v>
      </c>
      <c r="J63" s="299">
        <v>168</v>
      </c>
      <c r="K63" s="299">
        <v>86</v>
      </c>
      <c r="L63" s="11"/>
      <c r="M63" s="653"/>
    </row>
    <row r="64" spans="1:13" ht="15.6" customHeight="1">
      <c r="A64" s="3"/>
      <c r="B64" s="9"/>
      <c r="C64" s="27"/>
      <c r="D64" s="802">
        <v>2023</v>
      </c>
      <c r="E64" s="299">
        <f t="shared" si="24"/>
        <v>41</v>
      </c>
      <c r="F64" s="299">
        <v>28</v>
      </c>
      <c r="G64" s="299">
        <v>13</v>
      </c>
      <c r="H64" s="299"/>
      <c r="I64" s="299">
        <f t="shared" si="25"/>
        <v>229</v>
      </c>
      <c r="J64" s="299">
        <v>144</v>
      </c>
      <c r="K64" s="299">
        <v>85</v>
      </c>
      <c r="L64" s="27"/>
      <c r="M64" s="653"/>
    </row>
    <row r="65" spans="1:13" ht="8.1" customHeight="1">
      <c r="A65" s="3"/>
      <c r="B65" s="9"/>
      <c r="C65" s="27"/>
      <c r="D65" s="802"/>
      <c r="E65" s="299"/>
      <c r="F65" s="299"/>
      <c r="G65" s="299"/>
      <c r="H65" s="299"/>
      <c r="I65" s="299"/>
      <c r="J65" s="299"/>
      <c r="K65" s="299"/>
      <c r="L65" s="27"/>
      <c r="M65" s="653"/>
    </row>
    <row r="66" spans="1:13" ht="15.6" customHeight="1">
      <c r="A66" s="5"/>
      <c r="B66" s="6" t="s">
        <v>1129</v>
      </c>
      <c r="C66" s="7"/>
      <c r="D66" s="802">
        <v>2021</v>
      </c>
      <c r="E66" s="299">
        <f>SUM(F66:G66)</f>
        <v>13</v>
      </c>
      <c r="F66" s="299">
        <v>4</v>
      </c>
      <c r="G66" s="299">
        <v>9</v>
      </c>
      <c r="H66" s="299"/>
      <c r="I66" s="299">
        <f>SUM(J66:K66)</f>
        <v>34</v>
      </c>
      <c r="J66" s="299">
        <v>1</v>
      </c>
      <c r="K66" s="299">
        <v>33</v>
      </c>
      <c r="L66" s="11"/>
      <c r="M66" s="653"/>
    </row>
    <row r="67" spans="1:13" ht="15.6" customHeight="1">
      <c r="A67" s="3"/>
      <c r="B67" s="9" t="s">
        <v>1130</v>
      </c>
      <c r="C67" s="7"/>
      <c r="D67" s="773">
        <v>2022</v>
      </c>
      <c r="E67" s="299">
        <f t="shared" ref="E67:E68" si="26">SUM(F67:G67)</f>
        <v>13</v>
      </c>
      <c r="F67" s="299">
        <v>4</v>
      </c>
      <c r="G67" s="299">
        <v>9</v>
      </c>
      <c r="H67" s="299"/>
      <c r="I67" s="299">
        <f t="shared" ref="I67:I68" si="27">SUM(J67:K67)</f>
        <v>17</v>
      </c>
      <c r="J67" s="299">
        <v>1</v>
      </c>
      <c r="K67" s="299">
        <v>16</v>
      </c>
      <c r="L67" s="7"/>
      <c r="M67" s="653"/>
    </row>
    <row r="68" spans="1:13" ht="15.6" customHeight="1">
      <c r="A68" s="3"/>
      <c r="B68" s="9"/>
      <c r="C68" s="7"/>
      <c r="D68" s="802">
        <v>2023</v>
      </c>
      <c r="E68" s="299">
        <f t="shared" si="26"/>
        <v>12</v>
      </c>
      <c r="F68" s="299">
        <v>2</v>
      </c>
      <c r="G68" s="299">
        <v>10</v>
      </c>
      <c r="H68" s="299"/>
      <c r="I68" s="299">
        <f t="shared" si="27"/>
        <v>21</v>
      </c>
      <c r="J68" s="299">
        <v>3</v>
      </c>
      <c r="K68" s="299">
        <v>18</v>
      </c>
      <c r="L68" s="7"/>
      <c r="M68" s="653"/>
    </row>
    <row r="69" spans="1:13" ht="8.1" customHeight="1">
      <c r="A69" s="3"/>
      <c r="B69" s="9"/>
      <c r="C69" s="7"/>
      <c r="D69" s="802"/>
      <c r="E69" s="299"/>
      <c r="F69" s="299"/>
      <c r="G69" s="299"/>
      <c r="H69" s="299"/>
      <c r="I69" s="299"/>
      <c r="J69" s="299"/>
      <c r="K69" s="299"/>
      <c r="L69" s="7"/>
      <c r="M69" s="653"/>
    </row>
    <row r="70" spans="1:13" ht="15.6" customHeight="1">
      <c r="A70" s="5"/>
      <c r="B70" s="6" t="s">
        <v>1131</v>
      </c>
      <c r="C70" s="7"/>
      <c r="D70" s="802">
        <v>2021</v>
      </c>
      <c r="E70" s="299">
        <f>SUM(F70:G70)</f>
        <v>11</v>
      </c>
      <c r="F70" s="299">
        <v>4</v>
      </c>
      <c r="G70" s="299">
        <v>7</v>
      </c>
      <c r="H70" s="299"/>
      <c r="I70" s="299">
        <f>SUM(J70:K70)</f>
        <v>10</v>
      </c>
      <c r="J70" s="8">
        <v>2</v>
      </c>
      <c r="K70" s="299">
        <v>8</v>
      </c>
      <c r="L70" s="7"/>
      <c r="M70" s="653"/>
    </row>
    <row r="71" spans="1:13" ht="15.6" customHeight="1">
      <c r="A71" s="3"/>
      <c r="B71" s="9" t="s">
        <v>1132</v>
      </c>
      <c r="C71" s="7"/>
      <c r="D71" s="773">
        <v>2022</v>
      </c>
      <c r="E71" s="299">
        <f t="shared" ref="E71:E72" si="28">SUM(F71:G71)</f>
        <v>11</v>
      </c>
      <c r="F71" s="299">
        <v>4</v>
      </c>
      <c r="G71" s="299">
        <v>7</v>
      </c>
      <c r="H71" s="299"/>
      <c r="I71" s="299">
        <f t="shared" ref="I71:I72" si="29">SUM(J71:K71)</f>
        <v>9</v>
      </c>
      <c r="J71" s="299">
        <v>2</v>
      </c>
      <c r="K71" s="299">
        <v>7</v>
      </c>
      <c r="L71" s="7"/>
      <c r="M71" s="653"/>
    </row>
    <row r="72" spans="1:13" ht="15.6" customHeight="1">
      <c r="A72" s="3"/>
      <c r="B72" s="9"/>
      <c r="C72" s="7"/>
      <c r="D72" s="802">
        <v>2023</v>
      </c>
      <c r="E72" s="299">
        <f t="shared" si="28"/>
        <v>12</v>
      </c>
      <c r="F72" s="299">
        <v>5</v>
      </c>
      <c r="G72" s="299">
        <v>7</v>
      </c>
      <c r="H72" s="299"/>
      <c r="I72" s="299">
        <f t="shared" si="29"/>
        <v>11</v>
      </c>
      <c r="J72" s="299">
        <v>3</v>
      </c>
      <c r="K72" s="299">
        <v>8</v>
      </c>
      <c r="L72" s="7"/>
      <c r="M72" s="653"/>
    </row>
    <row r="73" spans="1:13" ht="8.1" customHeight="1">
      <c r="A73" s="3"/>
      <c r="B73" s="9"/>
      <c r="C73" s="7"/>
      <c r="D73" s="802"/>
      <c r="E73" s="299"/>
      <c r="F73" s="299"/>
      <c r="G73" s="299"/>
      <c r="H73" s="299"/>
      <c r="I73" s="299"/>
      <c r="J73" s="299"/>
      <c r="K73" s="299"/>
      <c r="L73" s="7"/>
      <c r="M73" s="653"/>
    </row>
    <row r="74" spans="1:13" ht="15.6" customHeight="1">
      <c r="A74" s="5"/>
      <c r="B74" s="6" t="s">
        <v>1133</v>
      </c>
      <c r="C74" s="7"/>
      <c r="D74" s="802">
        <v>2021</v>
      </c>
      <c r="E74" s="299">
        <f>SUM(F74:G74)</f>
        <v>15</v>
      </c>
      <c r="F74" s="299">
        <v>6</v>
      </c>
      <c r="G74" s="299">
        <v>9</v>
      </c>
      <c r="H74" s="299"/>
      <c r="I74" s="299">
        <f>SUM(J74:K74)</f>
        <v>24</v>
      </c>
      <c r="J74" s="299">
        <v>20</v>
      </c>
      <c r="K74" s="299">
        <v>4</v>
      </c>
      <c r="L74" s="7"/>
      <c r="M74" s="653"/>
    </row>
    <row r="75" spans="1:13" ht="15.6" customHeight="1">
      <c r="A75" s="3"/>
      <c r="B75" s="9" t="s">
        <v>1134</v>
      </c>
      <c r="C75" s="7"/>
      <c r="D75" s="773">
        <v>2022</v>
      </c>
      <c r="E75" s="299">
        <f t="shared" ref="E75:E76" si="30">SUM(F75:G75)</f>
        <v>16</v>
      </c>
      <c r="F75" s="299">
        <v>6</v>
      </c>
      <c r="G75" s="299">
        <v>10</v>
      </c>
      <c r="H75" s="299"/>
      <c r="I75" s="299">
        <f t="shared" ref="I75:I76" si="31">SUM(J75:K75)</f>
        <v>17</v>
      </c>
      <c r="J75" s="299">
        <v>13</v>
      </c>
      <c r="K75" s="299">
        <v>4</v>
      </c>
      <c r="L75" s="7"/>
      <c r="M75" s="653"/>
    </row>
    <row r="76" spans="1:13" ht="15.6" customHeight="1">
      <c r="A76" s="3"/>
      <c r="B76" s="9"/>
      <c r="C76" s="7"/>
      <c r="D76" s="802">
        <v>2023</v>
      </c>
      <c r="E76" s="299">
        <f t="shared" si="30"/>
        <v>14</v>
      </c>
      <c r="F76" s="299">
        <v>5</v>
      </c>
      <c r="G76" s="299">
        <v>9</v>
      </c>
      <c r="H76" s="299"/>
      <c r="I76" s="299">
        <f t="shared" si="31"/>
        <v>8</v>
      </c>
      <c r="J76" s="299">
        <v>7</v>
      </c>
      <c r="K76" s="299">
        <v>1</v>
      </c>
      <c r="L76" s="7"/>
      <c r="M76" s="653"/>
    </row>
    <row r="77" spans="1:13" ht="8.1" customHeight="1" thickBot="1">
      <c r="A77" s="843"/>
      <c r="B77" s="810"/>
      <c r="C77" s="806"/>
      <c r="D77" s="806"/>
      <c r="E77" s="806"/>
      <c r="F77" s="808"/>
      <c r="G77" s="808"/>
      <c r="H77" s="806"/>
      <c r="I77" s="825"/>
      <c r="J77" s="825"/>
      <c r="K77" s="825"/>
      <c r="L77" s="806"/>
      <c r="M77" s="653"/>
    </row>
    <row r="78" spans="1:13" s="674" customFormat="1" ht="16.5" customHeight="1">
      <c r="A78" s="826"/>
      <c r="B78" s="826"/>
      <c r="C78" s="827"/>
      <c r="D78" s="827"/>
      <c r="E78" s="827"/>
      <c r="F78" s="829"/>
      <c r="G78" s="829"/>
      <c r="H78" s="827"/>
      <c r="I78" s="826"/>
      <c r="J78" s="830"/>
      <c r="K78" s="831"/>
      <c r="L78" s="418" t="s">
        <v>905</v>
      </c>
    </row>
    <row r="79" spans="1:13" s="674" customFormat="1" ht="16.5" customHeight="1">
      <c r="A79" s="531"/>
      <c r="B79" s="531"/>
      <c r="C79" s="827"/>
      <c r="D79" s="827"/>
      <c r="E79" s="827"/>
      <c r="F79" s="829"/>
      <c r="G79" s="829"/>
      <c r="H79" s="827"/>
      <c r="I79" s="832"/>
      <c r="J79" s="830"/>
      <c r="K79" s="831"/>
      <c r="L79" s="419" t="s">
        <v>883</v>
      </c>
    </row>
    <row r="80" spans="1:13">
      <c r="A80" s="844"/>
      <c r="B80" s="812"/>
      <c r="C80" s="10"/>
      <c r="D80" s="10"/>
      <c r="E80" s="10"/>
      <c r="F80" s="833"/>
      <c r="G80" s="833"/>
      <c r="H80" s="10"/>
      <c r="I80" s="812"/>
      <c r="J80" s="30"/>
      <c r="K80" s="845"/>
      <c r="L80" s="10"/>
      <c r="M80" s="653"/>
    </row>
    <row r="81" spans="1:12">
      <c r="A81" s="846"/>
      <c r="B81" s="846"/>
      <c r="C81" s="31"/>
      <c r="D81" s="31"/>
      <c r="E81" s="31"/>
      <c r="F81" s="847"/>
      <c r="G81" s="847"/>
      <c r="H81" s="31"/>
      <c r="I81" s="848"/>
      <c r="J81" s="2"/>
      <c r="K81" s="849"/>
      <c r="L81" s="31"/>
    </row>
    <row r="82" spans="1:12">
      <c r="A82" s="850"/>
      <c r="B82" s="850"/>
      <c r="C82" s="31"/>
      <c r="D82" s="31"/>
      <c r="E82" s="31"/>
      <c r="F82" s="847"/>
      <c r="G82" s="847"/>
      <c r="H82" s="31"/>
      <c r="I82" s="851"/>
      <c r="J82" s="850"/>
      <c r="K82" s="852"/>
      <c r="L82" s="31"/>
    </row>
    <row r="83" spans="1:12">
      <c r="A83" s="853"/>
      <c r="B83" s="853"/>
      <c r="C83" s="31"/>
      <c r="D83" s="31"/>
      <c r="E83" s="31"/>
      <c r="F83" s="847"/>
      <c r="G83" s="847"/>
      <c r="H83" s="31"/>
      <c r="I83" s="848"/>
      <c r="J83" s="2"/>
      <c r="K83" s="849"/>
      <c r="L83" s="31"/>
    </row>
  </sheetData>
  <mergeCells count="4">
    <mergeCell ref="E5:G6"/>
    <mergeCell ref="I6:K6"/>
    <mergeCell ref="E7:G7"/>
    <mergeCell ref="I7:K7"/>
  </mergeCells>
  <printOptions horizontalCentered="1"/>
  <pageMargins left="0.55118110236220497" right="0.55118110236220497" top="0.55118110236220497" bottom="0.55118110236220497" header="0.39370078740157499" footer="0.39370078740157499"/>
  <pageSetup paperSize="9" scale="73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8">
    <tabColor rgb="FF92D050"/>
  </sheetPr>
  <dimension ref="A1:O81"/>
  <sheetViews>
    <sheetView view="pageBreakPreview" topLeftCell="A43" zoomScale="80" zoomScaleNormal="100" zoomScaleSheetLayoutView="80" workbookViewId="0">
      <selection activeCell="G19" sqref="G19"/>
    </sheetView>
  </sheetViews>
  <sheetFormatPr defaultColWidth="12.5703125" defaultRowHeight="17.25"/>
  <cols>
    <col min="1" max="1" width="1.28515625" style="647" customWidth="1"/>
    <col min="2" max="2" width="12.7109375" style="647" customWidth="1"/>
    <col min="3" max="3" width="37.28515625" style="647" customWidth="1"/>
    <col min="4" max="4" width="8.5703125" style="648" customWidth="1"/>
    <col min="5" max="5" width="7.7109375" style="647" customWidth="1"/>
    <col min="6" max="6" width="8.7109375" style="647" customWidth="1"/>
    <col min="7" max="7" width="13.7109375" style="647" customWidth="1"/>
    <col min="8" max="8" width="1.140625" style="647" customWidth="1"/>
    <col min="9" max="9" width="7.7109375" style="647" customWidth="1"/>
    <col min="10" max="10" width="8.7109375" style="647" customWidth="1"/>
    <col min="11" max="11" width="13.7109375" style="647" customWidth="1"/>
    <col min="12" max="12" width="1.140625" style="647" customWidth="1"/>
    <col min="13" max="16384" width="12.5703125" style="647"/>
  </cols>
  <sheetData>
    <row r="1" spans="1:15" s="738" customFormat="1" ht="10.15" customHeight="1">
      <c r="D1" s="759"/>
    </row>
    <row r="2" spans="1:15" s="1" customFormat="1" ht="16.5" customHeight="1">
      <c r="B2" s="778" t="s">
        <v>790</v>
      </c>
      <c r="C2" s="779" t="s">
        <v>1298</v>
      </c>
      <c r="D2" s="780"/>
      <c r="F2" s="781"/>
      <c r="G2" s="781"/>
      <c r="I2" s="782"/>
    </row>
    <row r="3" spans="1:15" s="1" customFormat="1" ht="16.5" customHeight="1">
      <c r="B3" s="783" t="s">
        <v>792</v>
      </c>
      <c r="C3" s="784" t="s">
        <v>1299</v>
      </c>
      <c r="D3" s="785"/>
      <c r="F3" s="781"/>
      <c r="G3" s="781"/>
      <c r="I3" s="782"/>
    </row>
    <row r="4" spans="1:15" s="1" customFormat="1" ht="12" customHeight="1" thickBot="1">
      <c r="D4" s="786"/>
      <c r="F4" s="781"/>
      <c r="G4" s="781"/>
      <c r="I4" s="782"/>
    </row>
    <row r="5" spans="1:15" s="1" customFormat="1" ht="2.25" customHeight="1" thickTop="1">
      <c r="A5" s="787"/>
      <c r="B5" s="788"/>
      <c r="C5" s="788"/>
      <c r="D5" s="789"/>
      <c r="E5" s="1925" t="s">
        <v>420</v>
      </c>
      <c r="F5" s="1925"/>
      <c r="G5" s="1925"/>
      <c r="H5" s="788"/>
      <c r="I5" s="790"/>
      <c r="J5" s="791"/>
      <c r="K5" s="788"/>
      <c r="L5" s="787"/>
    </row>
    <row r="6" spans="1:15" s="1" customFormat="1" ht="15" customHeight="1">
      <c r="A6" s="2"/>
      <c r="B6" s="10" t="s">
        <v>601</v>
      </c>
      <c r="C6" s="7"/>
      <c r="D6" s="792" t="s">
        <v>3</v>
      </c>
      <c r="E6" s="1921"/>
      <c r="F6" s="1921"/>
      <c r="G6" s="1921"/>
      <c r="H6" s="793"/>
      <c r="I6" s="1926" t="s">
        <v>421</v>
      </c>
      <c r="J6" s="1926"/>
      <c r="K6" s="1926"/>
      <c r="L6" s="2"/>
    </row>
    <row r="7" spans="1:15" s="1" customFormat="1" ht="15" customHeight="1">
      <c r="A7" s="2"/>
      <c r="B7" s="794" t="s">
        <v>602</v>
      </c>
      <c r="C7" s="7"/>
      <c r="D7" s="820" t="s">
        <v>8</v>
      </c>
      <c r="E7" s="1922" t="s">
        <v>424</v>
      </c>
      <c r="F7" s="1922"/>
      <c r="G7" s="1922"/>
      <c r="H7" s="821"/>
      <c r="I7" s="1927" t="s">
        <v>377</v>
      </c>
      <c r="J7" s="1927"/>
      <c r="K7" s="1927"/>
      <c r="L7" s="2"/>
    </row>
    <row r="8" spans="1:15" s="1" customFormat="1" ht="19.5" customHeight="1">
      <c r="A8" s="2"/>
      <c r="B8" s="7"/>
      <c r="C8" s="27"/>
      <c r="D8" s="792"/>
      <c r="E8" s="528" t="s">
        <v>4</v>
      </c>
      <c r="F8" s="528" t="s">
        <v>603</v>
      </c>
      <c r="G8" s="528" t="s">
        <v>38</v>
      </c>
      <c r="H8" s="528"/>
      <c r="I8" s="528" t="s">
        <v>4</v>
      </c>
      <c r="J8" s="528" t="s">
        <v>603</v>
      </c>
      <c r="K8" s="528" t="s">
        <v>38</v>
      </c>
      <c r="L8" s="2"/>
    </row>
    <row r="9" spans="1:15" s="1" customFormat="1" ht="14.25" customHeight="1">
      <c r="A9" s="2"/>
      <c r="B9" s="7"/>
      <c r="C9" s="27"/>
      <c r="D9" s="792"/>
      <c r="E9" s="529" t="s">
        <v>9</v>
      </c>
      <c r="F9" s="529" t="s">
        <v>604</v>
      </c>
      <c r="G9" s="529" t="s">
        <v>40</v>
      </c>
      <c r="H9" s="529"/>
      <c r="I9" s="529" t="s">
        <v>9</v>
      </c>
      <c r="J9" s="529" t="s">
        <v>604</v>
      </c>
      <c r="K9" s="529" t="s">
        <v>40</v>
      </c>
      <c r="L9" s="2"/>
    </row>
    <row r="10" spans="1:15" s="1" customFormat="1" ht="3" customHeight="1">
      <c r="A10" s="797"/>
      <c r="B10" s="797"/>
      <c r="C10" s="797"/>
      <c r="D10" s="798"/>
      <c r="E10" s="797"/>
      <c r="F10" s="799"/>
      <c r="G10" s="799"/>
      <c r="H10" s="797"/>
      <c r="I10" s="800"/>
      <c r="J10" s="799"/>
      <c r="K10" s="797"/>
      <c r="L10" s="797"/>
    </row>
    <row r="11" spans="1:15" s="1" customFormat="1" ht="8.1" customHeight="1">
      <c r="A11" s="2"/>
      <c r="B11" s="3"/>
      <c r="C11" s="2"/>
      <c r="D11" s="786"/>
      <c r="E11" s="801"/>
      <c r="F11" s="4"/>
      <c r="G11" s="4"/>
      <c r="H11" s="4"/>
      <c r="I11" s="4"/>
      <c r="J11" s="4"/>
      <c r="K11" s="4"/>
      <c r="M11" s="15"/>
      <c r="O11" s="2"/>
    </row>
    <row r="12" spans="1:15" s="738" customFormat="1" ht="15.6" customHeight="1">
      <c r="A12" s="5"/>
      <c r="B12" s="6" t="s">
        <v>669</v>
      </c>
      <c r="C12" s="10"/>
      <c r="D12" s="802">
        <v>2021</v>
      </c>
      <c r="E12" s="8">
        <f>SUM(F12:G12)</f>
        <v>21</v>
      </c>
      <c r="F12" s="8">
        <v>12</v>
      </c>
      <c r="G12" s="8">
        <v>9</v>
      </c>
      <c r="H12" s="8"/>
      <c r="I12" s="8">
        <f>SUM(J12:K12)</f>
        <v>122</v>
      </c>
      <c r="J12" s="8">
        <v>97</v>
      </c>
      <c r="K12" s="8">
        <v>25</v>
      </c>
      <c r="L12" s="11"/>
    </row>
    <row r="13" spans="1:15" s="738" customFormat="1" ht="15.6" customHeight="1">
      <c r="A13" s="3"/>
      <c r="B13" s="9" t="s">
        <v>670</v>
      </c>
      <c r="C13" s="27"/>
      <c r="D13" s="773">
        <v>2022</v>
      </c>
      <c r="E13" s="8">
        <f>SUM(F13:G13)</f>
        <v>21</v>
      </c>
      <c r="F13" s="8">
        <v>12</v>
      </c>
      <c r="G13" s="8">
        <v>9</v>
      </c>
      <c r="H13" s="8"/>
      <c r="I13" s="8">
        <f>SUM(J13:K13)</f>
        <v>105</v>
      </c>
      <c r="J13" s="8">
        <v>90</v>
      </c>
      <c r="K13" s="8">
        <v>15</v>
      </c>
      <c r="L13" s="11"/>
    </row>
    <row r="14" spans="1:15" s="738" customFormat="1" ht="15.6" customHeight="1">
      <c r="A14" s="3"/>
      <c r="B14" s="9"/>
      <c r="C14" s="27"/>
      <c r="D14" s="802">
        <v>2023</v>
      </c>
      <c r="E14" s="8">
        <f>SUM(F14:G14)</f>
        <v>19</v>
      </c>
      <c r="F14" s="8">
        <v>11</v>
      </c>
      <c r="G14" s="8">
        <v>8</v>
      </c>
      <c r="H14" s="8"/>
      <c r="I14" s="8">
        <f>SUM(J14:K14)</f>
        <v>84</v>
      </c>
      <c r="J14" s="8">
        <v>70</v>
      </c>
      <c r="K14" s="8">
        <v>14</v>
      </c>
      <c r="L14" s="27"/>
    </row>
    <row r="15" spans="1:15" s="738" customFormat="1" ht="8.1" customHeight="1">
      <c r="A15" s="3"/>
      <c r="B15" s="9"/>
      <c r="C15" s="27"/>
      <c r="D15" s="802"/>
      <c r="E15" s="8"/>
      <c r="F15" s="8"/>
      <c r="G15" s="8"/>
      <c r="H15" s="8"/>
      <c r="I15" s="8"/>
      <c r="J15" s="8"/>
      <c r="K15" s="8"/>
      <c r="L15" s="27"/>
    </row>
    <row r="16" spans="1:15" s="738" customFormat="1" ht="15.6" customHeight="1">
      <c r="A16" s="5"/>
      <c r="B16" s="6" t="s">
        <v>671</v>
      </c>
      <c r="C16" s="7"/>
      <c r="D16" s="802">
        <v>2021</v>
      </c>
      <c r="E16" s="8">
        <f>SUM(F16:G16)</f>
        <v>17</v>
      </c>
      <c r="F16" s="8">
        <v>8</v>
      </c>
      <c r="G16" s="8">
        <v>9</v>
      </c>
      <c r="H16" s="8"/>
      <c r="I16" s="8">
        <f>SUM(J16:K16)</f>
        <v>33</v>
      </c>
      <c r="J16" s="8">
        <v>9</v>
      </c>
      <c r="K16" s="8">
        <v>24</v>
      </c>
      <c r="L16" s="11"/>
    </row>
    <row r="17" spans="1:12" s="738" customFormat="1" ht="15.6" customHeight="1">
      <c r="A17" s="3"/>
      <c r="B17" s="9" t="s">
        <v>672</v>
      </c>
      <c r="C17" s="7"/>
      <c r="D17" s="773">
        <v>2022</v>
      </c>
      <c r="E17" s="8">
        <f>SUM(F17:G17)</f>
        <v>17</v>
      </c>
      <c r="F17" s="8">
        <v>8</v>
      </c>
      <c r="G17" s="8">
        <v>9</v>
      </c>
      <c r="H17" s="8"/>
      <c r="I17" s="8">
        <f>SUM(J17:K17)</f>
        <v>76</v>
      </c>
      <c r="J17" s="8">
        <v>35</v>
      </c>
      <c r="K17" s="8">
        <v>41</v>
      </c>
      <c r="L17" s="7"/>
    </row>
    <row r="18" spans="1:12" s="738" customFormat="1" ht="15.6" customHeight="1">
      <c r="A18" s="3"/>
      <c r="B18" s="9"/>
      <c r="C18" s="7"/>
      <c r="D18" s="802">
        <v>2023</v>
      </c>
      <c r="E18" s="8">
        <f>SUM(F18:G18)</f>
        <v>18</v>
      </c>
      <c r="F18" s="8">
        <v>7</v>
      </c>
      <c r="G18" s="8">
        <v>11</v>
      </c>
      <c r="H18" s="8"/>
      <c r="I18" s="8">
        <f>SUM(J18:K18)</f>
        <v>100</v>
      </c>
      <c r="J18" s="8">
        <v>44</v>
      </c>
      <c r="K18" s="8">
        <v>56</v>
      </c>
      <c r="L18" s="7"/>
    </row>
    <row r="19" spans="1:12" s="738" customFormat="1" ht="8.1" customHeight="1">
      <c r="A19" s="3"/>
      <c r="B19" s="9"/>
      <c r="C19" s="7"/>
      <c r="D19" s="802"/>
      <c r="E19" s="8"/>
      <c r="F19" s="8"/>
      <c r="G19" s="8"/>
      <c r="H19" s="8"/>
      <c r="I19" s="8"/>
      <c r="J19" s="8"/>
      <c r="K19" s="8"/>
      <c r="L19" s="7"/>
    </row>
    <row r="20" spans="1:12" s="738" customFormat="1" ht="16.5">
      <c r="A20" s="5"/>
      <c r="B20" s="6" t="s">
        <v>1135</v>
      </c>
      <c r="C20" s="7"/>
      <c r="D20" s="802">
        <v>2021</v>
      </c>
      <c r="E20" s="8" t="s">
        <v>31</v>
      </c>
      <c r="F20" s="8" t="s">
        <v>31</v>
      </c>
      <c r="G20" s="8" t="s">
        <v>31</v>
      </c>
      <c r="H20" s="8"/>
      <c r="I20" s="8">
        <f>SUM(J20:K20)</f>
        <v>27</v>
      </c>
      <c r="J20" s="8">
        <v>16</v>
      </c>
      <c r="K20" s="8">
        <v>11</v>
      </c>
      <c r="L20" s="7"/>
    </row>
    <row r="21" spans="1:12" s="738" customFormat="1" ht="15.6" customHeight="1">
      <c r="A21" s="3"/>
      <c r="B21" s="9" t="s">
        <v>1137</v>
      </c>
      <c r="C21" s="7"/>
      <c r="D21" s="773">
        <v>2022</v>
      </c>
      <c r="E21" s="8" t="s">
        <v>31</v>
      </c>
      <c r="F21" s="8" t="s">
        <v>31</v>
      </c>
      <c r="G21" s="8" t="s">
        <v>31</v>
      </c>
      <c r="H21" s="8"/>
      <c r="I21" s="8">
        <f>SUM(J21:K21)</f>
        <v>22</v>
      </c>
      <c r="J21" s="8">
        <v>16</v>
      </c>
      <c r="K21" s="8">
        <v>6</v>
      </c>
      <c r="L21" s="7"/>
    </row>
    <row r="22" spans="1:12" s="738" customFormat="1" ht="15.6" customHeight="1">
      <c r="A22" s="15"/>
      <c r="B22" s="10"/>
      <c r="C22" s="10"/>
      <c r="D22" s="802">
        <v>2023</v>
      </c>
      <c r="E22" s="8" t="s">
        <v>31</v>
      </c>
      <c r="F22" s="8" t="s">
        <v>31</v>
      </c>
      <c r="G22" s="8" t="s">
        <v>31</v>
      </c>
      <c r="H22" s="8"/>
      <c r="I22" s="8">
        <f>SUM(J22:K22)</f>
        <v>18</v>
      </c>
      <c r="J22" s="8">
        <v>12</v>
      </c>
      <c r="K22" s="8">
        <v>6</v>
      </c>
      <c r="L22" s="11"/>
    </row>
    <row r="23" spans="1:12" s="738" customFormat="1" ht="8.1" customHeight="1">
      <c r="A23" s="15"/>
      <c r="B23" s="10"/>
      <c r="C23" s="10"/>
      <c r="D23" s="802"/>
      <c r="E23" s="8"/>
      <c r="F23" s="8"/>
      <c r="G23" s="8"/>
      <c r="H23" s="8"/>
      <c r="I23" s="8"/>
      <c r="J23" s="8"/>
      <c r="K23" s="8"/>
      <c r="L23" s="11"/>
    </row>
    <row r="24" spans="1:12" s="738" customFormat="1" ht="15.6" customHeight="1">
      <c r="A24" s="15"/>
      <c r="B24" s="10" t="s">
        <v>22</v>
      </c>
      <c r="C24" s="27"/>
      <c r="D24" s="802"/>
      <c r="E24" s="8"/>
      <c r="F24" s="8"/>
      <c r="G24" s="8"/>
      <c r="H24" s="8"/>
      <c r="I24" s="8"/>
      <c r="J24" s="8"/>
      <c r="K24" s="8"/>
      <c r="L24" s="27"/>
    </row>
    <row r="25" spans="1:12" s="738" customFormat="1" ht="15.6" customHeight="1">
      <c r="A25" s="5"/>
      <c r="B25" s="6" t="s">
        <v>1169</v>
      </c>
      <c r="C25" s="7"/>
      <c r="D25" s="802">
        <v>2021</v>
      </c>
      <c r="E25" s="8">
        <f>SUM(F25:G25)</f>
        <v>21</v>
      </c>
      <c r="F25" s="8">
        <v>5</v>
      </c>
      <c r="G25" s="8">
        <v>16</v>
      </c>
      <c r="H25" s="8"/>
      <c r="I25" s="8">
        <f>SUM(J25:K25)</f>
        <v>79</v>
      </c>
      <c r="J25" s="8">
        <v>53</v>
      </c>
      <c r="K25" s="8">
        <v>26</v>
      </c>
      <c r="L25" s="7"/>
    </row>
    <row r="26" spans="1:12" s="738" customFormat="1" ht="15.6" customHeight="1">
      <c r="A26" s="3"/>
      <c r="B26" s="9" t="s">
        <v>1170</v>
      </c>
      <c r="C26" s="7"/>
      <c r="D26" s="773">
        <v>2022</v>
      </c>
      <c r="E26" s="8">
        <f t="shared" ref="E26:E27" si="0">SUM(F26:G26)</f>
        <v>21</v>
      </c>
      <c r="F26" s="8">
        <v>6</v>
      </c>
      <c r="G26" s="8">
        <v>15</v>
      </c>
      <c r="H26" s="8"/>
      <c r="I26" s="8">
        <f t="shared" ref="I26:I27" si="1">SUM(J26:K26)</f>
        <v>85</v>
      </c>
      <c r="J26" s="8">
        <v>52</v>
      </c>
      <c r="K26" s="8">
        <v>33</v>
      </c>
      <c r="L26" s="7"/>
    </row>
    <row r="27" spans="1:12" s="738" customFormat="1" ht="15.6" customHeight="1">
      <c r="A27" s="3"/>
      <c r="B27" s="9"/>
      <c r="C27" s="7"/>
      <c r="D27" s="802">
        <v>2023</v>
      </c>
      <c r="E27" s="8">
        <f t="shared" si="0"/>
        <v>22</v>
      </c>
      <c r="F27" s="8">
        <v>7</v>
      </c>
      <c r="G27" s="8">
        <v>15</v>
      </c>
      <c r="H27" s="8"/>
      <c r="I27" s="8">
        <f t="shared" si="1"/>
        <v>79</v>
      </c>
      <c r="J27" s="8">
        <v>42</v>
      </c>
      <c r="K27" s="8">
        <v>37</v>
      </c>
      <c r="L27" s="7"/>
    </row>
    <row r="28" spans="1:12" s="738" customFormat="1" ht="8.1" customHeight="1">
      <c r="A28" s="3"/>
      <c r="B28" s="9"/>
      <c r="C28" s="7"/>
      <c r="D28" s="802"/>
      <c r="E28" s="8"/>
      <c r="F28" s="8"/>
      <c r="G28" s="8"/>
      <c r="H28" s="8"/>
      <c r="I28" s="8"/>
      <c r="J28" s="8"/>
      <c r="K28" s="8"/>
      <c r="L28" s="7"/>
    </row>
    <row r="29" spans="1:12" s="738" customFormat="1" ht="15.6" customHeight="1">
      <c r="A29" s="5"/>
      <c r="B29" s="6" t="s">
        <v>1171</v>
      </c>
      <c r="C29" s="7"/>
      <c r="D29" s="802">
        <v>2021</v>
      </c>
      <c r="E29" s="8">
        <f>SUM(F29:G29)</f>
        <v>43</v>
      </c>
      <c r="F29" s="8">
        <v>19</v>
      </c>
      <c r="G29" s="8">
        <v>24</v>
      </c>
      <c r="H29" s="8"/>
      <c r="I29" s="8">
        <f>SUM(J29:K29)</f>
        <v>268</v>
      </c>
      <c r="J29" s="8">
        <v>143</v>
      </c>
      <c r="K29" s="8">
        <v>125</v>
      </c>
      <c r="L29" s="7"/>
    </row>
    <row r="30" spans="1:12" s="738" customFormat="1" ht="15.6" customHeight="1">
      <c r="A30" s="3"/>
      <c r="B30" s="9" t="s">
        <v>1172</v>
      </c>
      <c r="C30" s="7"/>
      <c r="D30" s="773">
        <v>2022</v>
      </c>
      <c r="E30" s="8">
        <f t="shared" ref="E30:E31" si="2">SUM(F30:G30)</f>
        <v>43</v>
      </c>
      <c r="F30" s="8">
        <v>19</v>
      </c>
      <c r="G30" s="8">
        <v>24</v>
      </c>
      <c r="H30" s="8"/>
      <c r="I30" s="8">
        <f t="shared" ref="I30:I31" si="3">SUM(J30:K30)</f>
        <v>257</v>
      </c>
      <c r="J30" s="8">
        <v>139</v>
      </c>
      <c r="K30" s="8">
        <v>118</v>
      </c>
      <c r="L30" s="7"/>
    </row>
    <row r="31" spans="1:12" s="738" customFormat="1" ht="15.6" customHeight="1">
      <c r="A31" s="3"/>
      <c r="B31" s="9"/>
      <c r="C31" s="7"/>
      <c r="D31" s="802">
        <v>2023</v>
      </c>
      <c r="E31" s="8">
        <f t="shared" si="2"/>
        <v>45</v>
      </c>
      <c r="F31" s="8">
        <v>22</v>
      </c>
      <c r="G31" s="8">
        <v>23</v>
      </c>
      <c r="H31" s="8"/>
      <c r="I31" s="8">
        <f t="shared" si="3"/>
        <v>238</v>
      </c>
      <c r="J31" s="8">
        <v>138</v>
      </c>
      <c r="K31" s="8">
        <v>100</v>
      </c>
      <c r="L31" s="7"/>
    </row>
    <row r="32" spans="1:12" s="738" customFormat="1" ht="8.1" customHeight="1">
      <c r="A32" s="3"/>
      <c r="B32" s="9"/>
      <c r="C32" s="7"/>
      <c r="D32" s="802"/>
      <c r="E32" s="8"/>
      <c r="F32" s="8"/>
      <c r="G32" s="8"/>
      <c r="H32" s="8"/>
      <c r="I32" s="8"/>
      <c r="J32" s="8"/>
      <c r="K32" s="8"/>
      <c r="L32" s="7"/>
    </row>
    <row r="33" spans="1:12" s="738" customFormat="1" ht="15.6" customHeight="1">
      <c r="A33" s="5"/>
      <c r="B33" s="6" t="s">
        <v>673</v>
      </c>
      <c r="C33" s="7"/>
      <c r="D33" s="802">
        <v>2021</v>
      </c>
      <c r="E33" s="8">
        <f>SUM(F33:G33)</f>
        <v>39</v>
      </c>
      <c r="F33" s="8">
        <v>18</v>
      </c>
      <c r="G33" s="8">
        <v>21</v>
      </c>
      <c r="H33" s="8"/>
      <c r="I33" s="8">
        <f>SUM(J33:K33)</f>
        <v>300</v>
      </c>
      <c r="J33" s="8">
        <v>167</v>
      </c>
      <c r="K33" s="8">
        <v>133</v>
      </c>
      <c r="L33" s="7"/>
    </row>
    <row r="34" spans="1:12" s="738" customFormat="1" ht="15.6" customHeight="1">
      <c r="A34" s="3"/>
      <c r="B34" s="9" t="s">
        <v>674</v>
      </c>
      <c r="C34" s="7"/>
      <c r="D34" s="773">
        <v>2022</v>
      </c>
      <c r="E34" s="8">
        <f t="shared" ref="E34:E35" si="4">SUM(F34:G34)</f>
        <v>40</v>
      </c>
      <c r="F34" s="8">
        <v>18</v>
      </c>
      <c r="G34" s="8">
        <v>22</v>
      </c>
      <c r="H34" s="8"/>
      <c r="I34" s="8">
        <f t="shared" ref="I34:I35" si="5">SUM(J34:K34)</f>
        <v>237</v>
      </c>
      <c r="J34" s="8">
        <v>132</v>
      </c>
      <c r="K34" s="8">
        <v>105</v>
      </c>
      <c r="L34" s="7"/>
    </row>
    <row r="35" spans="1:12" s="738" customFormat="1" ht="15.6" customHeight="1">
      <c r="A35" s="3"/>
      <c r="B35" s="9"/>
      <c r="C35" s="7"/>
      <c r="D35" s="802">
        <v>2023</v>
      </c>
      <c r="E35" s="8">
        <f t="shared" si="4"/>
        <v>40</v>
      </c>
      <c r="F35" s="8">
        <v>17</v>
      </c>
      <c r="G35" s="8">
        <v>23</v>
      </c>
      <c r="H35" s="8"/>
      <c r="I35" s="8">
        <f t="shared" si="5"/>
        <v>241</v>
      </c>
      <c r="J35" s="8">
        <v>141</v>
      </c>
      <c r="K35" s="8">
        <v>100</v>
      </c>
      <c r="L35" s="7"/>
    </row>
    <row r="36" spans="1:12" s="738" customFormat="1" ht="8.1" customHeight="1">
      <c r="A36" s="3"/>
      <c r="B36" s="9"/>
      <c r="C36" s="7"/>
      <c r="D36" s="802"/>
      <c r="E36" s="8"/>
      <c r="F36" s="8"/>
      <c r="G36" s="8"/>
      <c r="H36" s="8"/>
      <c r="I36" s="8"/>
      <c r="J36" s="8"/>
      <c r="K36" s="8"/>
      <c r="L36" s="7"/>
    </row>
    <row r="37" spans="1:12" s="738" customFormat="1" ht="15.6" customHeight="1">
      <c r="A37" s="5"/>
      <c r="B37" s="6" t="s">
        <v>675</v>
      </c>
      <c r="C37" s="7"/>
      <c r="D37" s="802">
        <v>2021</v>
      </c>
      <c r="E37" s="8">
        <f>SUM(F37:G37)</f>
        <v>57</v>
      </c>
      <c r="F37" s="8">
        <v>26</v>
      </c>
      <c r="G37" s="8">
        <v>31</v>
      </c>
      <c r="H37" s="8"/>
      <c r="I37" s="8">
        <f>SUM(J37:K37)</f>
        <v>240</v>
      </c>
      <c r="J37" s="8">
        <v>204</v>
      </c>
      <c r="K37" s="8">
        <v>36</v>
      </c>
      <c r="L37" s="7"/>
    </row>
    <row r="38" spans="1:12" s="738" customFormat="1" ht="15.6" customHeight="1">
      <c r="A38" s="3"/>
      <c r="B38" s="9" t="s">
        <v>676</v>
      </c>
      <c r="C38" s="7"/>
      <c r="D38" s="773">
        <v>2022</v>
      </c>
      <c r="E38" s="8">
        <f t="shared" ref="E38:E39" si="6">SUM(F38:G38)</f>
        <v>56</v>
      </c>
      <c r="F38" s="8">
        <v>25</v>
      </c>
      <c r="G38" s="8">
        <v>31</v>
      </c>
      <c r="H38" s="8"/>
      <c r="I38" s="8">
        <f t="shared" ref="I38:I39" si="7">SUM(J38:K38)</f>
        <v>233</v>
      </c>
      <c r="J38" s="8">
        <v>189</v>
      </c>
      <c r="K38" s="8">
        <v>44</v>
      </c>
      <c r="L38" s="7"/>
    </row>
    <row r="39" spans="1:12" s="738" customFormat="1" ht="15.6" customHeight="1">
      <c r="A39" s="3"/>
      <c r="B39" s="9"/>
      <c r="C39" s="7"/>
      <c r="D39" s="802">
        <v>2023</v>
      </c>
      <c r="E39" s="8">
        <f t="shared" si="6"/>
        <v>57</v>
      </c>
      <c r="F39" s="8">
        <v>24</v>
      </c>
      <c r="G39" s="8">
        <v>33</v>
      </c>
      <c r="H39" s="8"/>
      <c r="I39" s="8">
        <f t="shared" si="7"/>
        <v>280</v>
      </c>
      <c r="J39" s="8">
        <v>214</v>
      </c>
      <c r="K39" s="8">
        <v>66</v>
      </c>
      <c r="L39" s="7"/>
    </row>
    <row r="40" spans="1:12" s="738" customFormat="1" ht="8.1" customHeight="1">
      <c r="A40" s="3"/>
      <c r="B40" s="9"/>
      <c r="C40" s="7"/>
      <c r="D40" s="802"/>
      <c r="E40" s="8"/>
      <c r="F40" s="8"/>
      <c r="G40" s="8"/>
      <c r="H40" s="8"/>
      <c r="I40" s="8"/>
      <c r="J40" s="8"/>
      <c r="K40" s="8"/>
      <c r="L40" s="7"/>
    </row>
    <row r="41" spans="1:12" s="738" customFormat="1" ht="15.6" customHeight="1">
      <c r="A41" s="5"/>
      <c r="B41" s="6" t="s">
        <v>677</v>
      </c>
      <c r="C41" s="7"/>
      <c r="D41" s="802">
        <v>2021</v>
      </c>
      <c r="E41" s="8">
        <f>SUM(F41:G41)</f>
        <v>46</v>
      </c>
      <c r="F41" s="8">
        <v>19</v>
      </c>
      <c r="G41" s="8">
        <v>27</v>
      </c>
      <c r="H41" s="8"/>
      <c r="I41" s="8">
        <f>SUM(J41:K41)</f>
        <v>231</v>
      </c>
      <c r="J41" s="8">
        <v>125</v>
      </c>
      <c r="K41" s="8">
        <v>106</v>
      </c>
      <c r="L41" s="7"/>
    </row>
    <row r="42" spans="1:12" s="738" customFormat="1" ht="15.6" customHeight="1">
      <c r="A42" s="3"/>
      <c r="B42" s="9" t="s">
        <v>678</v>
      </c>
      <c r="C42" s="7"/>
      <c r="D42" s="773">
        <v>2022</v>
      </c>
      <c r="E42" s="8">
        <f t="shared" ref="E42:E43" si="8">SUM(F42:G42)</f>
        <v>47</v>
      </c>
      <c r="F42" s="8">
        <v>19</v>
      </c>
      <c r="G42" s="8">
        <v>28</v>
      </c>
      <c r="H42" s="8"/>
      <c r="I42" s="8">
        <f t="shared" ref="I42:I43" si="9">SUM(J42:K42)</f>
        <v>219</v>
      </c>
      <c r="J42" s="8">
        <v>121</v>
      </c>
      <c r="K42" s="8">
        <v>98</v>
      </c>
      <c r="L42" s="7"/>
    </row>
    <row r="43" spans="1:12" s="738" customFormat="1" ht="15.6" customHeight="1">
      <c r="A43" s="3"/>
      <c r="B43" s="9"/>
      <c r="C43" s="7"/>
      <c r="D43" s="802">
        <v>2023</v>
      </c>
      <c r="E43" s="8">
        <f t="shared" si="8"/>
        <v>42</v>
      </c>
      <c r="F43" s="8">
        <v>18</v>
      </c>
      <c r="G43" s="8">
        <v>24</v>
      </c>
      <c r="H43" s="8"/>
      <c r="I43" s="8">
        <f t="shared" si="9"/>
        <v>230</v>
      </c>
      <c r="J43" s="8">
        <v>114</v>
      </c>
      <c r="K43" s="8">
        <v>116</v>
      </c>
      <c r="L43" s="7"/>
    </row>
    <row r="44" spans="1:12" s="738" customFormat="1" ht="8.1" customHeight="1">
      <c r="A44" s="3"/>
      <c r="B44" s="9"/>
      <c r="C44" s="7"/>
      <c r="D44" s="802"/>
      <c r="E44" s="8"/>
      <c r="F44" s="8"/>
      <c r="G44" s="8"/>
      <c r="H44" s="8"/>
      <c r="I44" s="8"/>
      <c r="J44" s="8"/>
      <c r="K44" s="8"/>
      <c r="L44" s="7"/>
    </row>
    <row r="45" spans="1:12" s="738" customFormat="1" ht="15.6" customHeight="1">
      <c r="A45" s="5"/>
      <c r="B45" s="6" t="s">
        <v>1144</v>
      </c>
      <c r="C45" s="10"/>
      <c r="D45" s="802">
        <v>2021</v>
      </c>
      <c r="E45" s="8">
        <f>SUM(F45:G45)</f>
        <v>16</v>
      </c>
      <c r="F45" s="8">
        <v>8</v>
      </c>
      <c r="G45" s="8">
        <v>8</v>
      </c>
      <c r="H45" s="8"/>
      <c r="I45" s="8">
        <f>SUM(J45:K45)</f>
        <v>95</v>
      </c>
      <c r="J45" s="8">
        <v>56</v>
      </c>
      <c r="K45" s="8">
        <v>39</v>
      </c>
      <c r="L45" s="11"/>
    </row>
    <row r="46" spans="1:12" s="738" customFormat="1" ht="15.6" customHeight="1">
      <c r="A46" s="3"/>
      <c r="B46" s="9" t="s">
        <v>1145</v>
      </c>
      <c r="C46" s="27"/>
      <c r="D46" s="773">
        <v>2022</v>
      </c>
      <c r="E46" s="8">
        <f t="shared" ref="E46:E47" si="10">SUM(F46:G46)</f>
        <v>16</v>
      </c>
      <c r="F46" s="8">
        <v>8</v>
      </c>
      <c r="G46" s="8">
        <v>8</v>
      </c>
      <c r="H46" s="8"/>
      <c r="I46" s="8">
        <f t="shared" ref="I46:I47" si="11">SUM(J46:K46)</f>
        <v>82</v>
      </c>
      <c r="J46" s="8">
        <v>42</v>
      </c>
      <c r="K46" s="8">
        <v>40</v>
      </c>
      <c r="L46" s="11"/>
    </row>
    <row r="47" spans="1:12" s="738" customFormat="1" ht="15.6" customHeight="1">
      <c r="A47" s="3"/>
      <c r="B47" s="9"/>
      <c r="C47" s="27"/>
      <c r="D47" s="802">
        <v>2023</v>
      </c>
      <c r="E47" s="8">
        <f t="shared" si="10"/>
        <v>16</v>
      </c>
      <c r="F47" s="8">
        <v>6</v>
      </c>
      <c r="G47" s="8">
        <v>10</v>
      </c>
      <c r="H47" s="8"/>
      <c r="I47" s="8">
        <f t="shared" si="11"/>
        <v>53</v>
      </c>
      <c r="J47" s="8">
        <v>18</v>
      </c>
      <c r="K47" s="8">
        <v>35</v>
      </c>
      <c r="L47" s="27"/>
    </row>
    <row r="48" spans="1:12" s="738" customFormat="1" ht="8.1" customHeight="1">
      <c r="A48" s="3"/>
      <c r="B48" s="9"/>
      <c r="C48" s="27"/>
      <c r="D48" s="802"/>
      <c r="E48" s="8"/>
      <c r="F48" s="8"/>
      <c r="G48" s="8"/>
      <c r="H48" s="8"/>
      <c r="I48" s="8"/>
      <c r="J48" s="8"/>
      <c r="K48" s="8"/>
      <c r="L48" s="27"/>
    </row>
    <row r="49" spans="1:12" s="738" customFormat="1" ht="15.6" customHeight="1">
      <c r="A49" s="5"/>
      <c r="B49" s="6" t="s">
        <v>1146</v>
      </c>
      <c r="C49" s="10"/>
      <c r="D49" s="802">
        <v>2021</v>
      </c>
      <c r="E49" s="8">
        <f>SUM(F49:G49)</f>
        <v>16</v>
      </c>
      <c r="F49" s="8">
        <v>7</v>
      </c>
      <c r="G49" s="8">
        <v>9</v>
      </c>
      <c r="H49" s="8"/>
      <c r="I49" s="8">
        <f>SUM(J49:K49)</f>
        <v>76</v>
      </c>
      <c r="J49" s="8">
        <v>20</v>
      </c>
      <c r="K49" s="8">
        <v>56</v>
      </c>
      <c r="L49" s="11"/>
    </row>
    <row r="50" spans="1:12" s="738" customFormat="1" ht="15.6" customHeight="1">
      <c r="A50" s="3"/>
      <c r="B50" s="9" t="s">
        <v>1147</v>
      </c>
      <c r="C50" s="27"/>
      <c r="D50" s="773">
        <v>2022</v>
      </c>
      <c r="E50" s="8">
        <f t="shared" ref="E50:E51" si="12">SUM(F50:G50)</f>
        <v>16</v>
      </c>
      <c r="F50" s="8">
        <v>7</v>
      </c>
      <c r="G50" s="8">
        <v>9</v>
      </c>
      <c r="H50" s="8"/>
      <c r="I50" s="8">
        <f t="shared" ref="I50:I51" si="13">SUM(J50:K50)</f>
        <v>84</v>
      </c>
      <c r="J50" s="8">
        <v>19</v>
      </c>
      <c r="K50" s="8">
        <v>65</v>
      </c>
      <c r="L50" s="11"/>
    </row>
    <row r="51" spans="1:12" s="738" customFormat="1" ht="15.6" customHeight="1">
      <c r="A51" s="3"/>
      <c r="B51" s="9"/>
      <c r="C51" s="27"/>
      <c r="D51" s="802">
        <v>2023</v>
      </c>
      <c r="E51" s="8">
        <f t="shared" si="12"/>
        <v>15</v>
      </c>
      <c r="F51" s="8">
        <v>6</v>
      </c>
      <c r="G51" s="8">
        <v>9</v>
      </c>
      <c r="H51" s="8"/>
      <c r="I51" s="8">
        <f t="shared" si="13"/>
        <v>90</v>
      </c>
      <c r="J51" s="8">
        <v>21</v>
      </c>
      <c r="K51" s="8">
        <v>69</v>
      </c>
      <c r="L51" s="27"/>
    </row>
    <row r="52" spans="1:12" s="738" customFormat="1" ht="8.1" customHeight="1">
      <c r="A52" s="3"/>
      <c r="B52" s="9"/>
      <c r="C52" s="27"/>
      <c r="D52" s="802"/>
      <c r="E52" s="8"/>
      <c r="F52" s="8"/>
      <c r="G52" s="8"/>
      <c r="H52" s="8"/>
      <c r="I52" s="8"/>
      <c r="J52" s="8"/>
      <c r="K52" s="8"/>
      <c r="L52" s="27"/>
    </row>
    <row r="53" spans="1:12" s="738" customFormat="1" ht="15.6" customHeight="1">
      <c r="A53" s="5"/>
      <c r="B53" s="6" t="s">
        <v>1148</v>
      </c>
      <c r="C53" s="10"/>
      <c r="D53" s="802">
        <v>2021</v>
      </c>
      <c r="E53" s="8">
        <f>SUM(F53:G53)</f>
        <v>15</v>
      </c>
      <c r="F53" s="8">
        <v>3</v>
      </c>
      <c r="G53" s="8">
        <v>12</v>
      </c>
      <c r="H53" s="8"/>
      <c r="I53" s="8">
        <f>SUM(J53:K53)</f>
        <v>46</v>
      </c>
      <c r="J53" s="8"/>
      <c r="K53" s="8">
        <v>46</v>
      </c>
      <c r="L53" s="7"/>
    </row>
    <row r="54" spans="1:12" s="738" customFormat="1" ht="15.6" customHeight="1">
      <c r="A54" s="3"/>
      <c r="B54" s="9" t="s">
        <v>1149</v>
      </c>
      <c r="C54" s="27"/>
      <c r="D54" s="773">
        <v>2022</v>
      </c>
      <c r="E54" s="8">
        <f t="shared" ref="E54:E55" si="14">SUM(F54:G54)</f>
        <v>15</v>
      </c>
      <c r="F54" s="8">
        <v>3</v>
      </c>
      <c r="G54" s="8">
        <v>12</v>
      </c>
      <c r="H54" s="8"/>
      <c r="I54" s="8">
        <f t="shared" ref="I54:I55" si="15">SUM(J54:K54)</f>
        <v>34</v>
      </c>
      <c r="J54" s="8">
        <v>1</v>
      </c>
      <c r="K54" s="8">
        <v>33</v>
      </c>
      <c r="L54" s="11"/>
    </row>
    <row r="55" spans="1:12" s="738" customFormat="1" ht="15.6" customHeight="1">
      <c r="A55" s="3"/>
      <c r="B55" s="9"/>
      <c r="C55" s="27"/>
      <c r="D55" s="802">
        <v>2023</v>
      </c>
      <c r="E55" s="8">
        <f t="shared" si="14"/>
        <v>15</v>
      </c>
      <c r="F55" s="8">
        <v>3</v>
      </c>
      <c r="G55" s="8">
        <v>12</v>
      </c>
      <c r="H55" s="8"/>
      <c r="I55" s="8">
        <f t="shared" si="15"/>
        <v>30</v>
      </c>
      <c r="J55" s="8">
        <v>2</v>
      </c>
      <c r="K55" s="8">
        <v>28</v>
      </c>
      <c r="L55" s="27"/>
    </row>
    <row r="56" spans="1:12" s="738" customFormat="1" ht="8.1" customHeight="1">
      <c r="A56" s="3"/>
      <c r="B56" s="9"/>
      <c r="C56" s="27"/>
      <c r="D56" s="802"/>
      <c r="E56" s="8"/>
      <c r="F56" s="8"/>
      <c r="G56" s="8"/>
      <c r="H56" s="8"/>
      <c r="I56" s="8"/>
      <c r="J56" s="8"/>
      <c r="K56" s="8"/>
      <c r="L56" s="27"/>
    </row>
    <row r="57" spans="1:12" s="738" customFormat="1" ht="15.6" customHeight="1">
      <c r="A57" s="5"/>
      <c r="B57" s="6" t="s">
        <v>679</v>
      </c>
      <c r="C57" s="10"/>
      <c r="D57" s="802">
        <v>2021</v>
      </c>
      <c r="E57" s="8">
        <f>SUM(F57:G57)</f>
        <v>20</v>
      </c>
      <c r="F57" s="8">
        <v>7</v>
      </c>
      <c r="G57" s="8">
        <v>13</v>
      </c>
      <c r="H57" s="8"/>
      <c r="I57" s="8">
        <f>SUM(J57:K57)</f>
        <v>111</v>
      </c>
      <c r="J57" s="8">
        <v>3</v>
      </c>
      <c r="K57" s="8">
        <v>108</v>
      </c>
      <c r="L57" s="11"/>
    </row>
    <row r="58" spans="1:12" s="738" customFormat="1" ht="15.6" customHeight="1">
      <c r="A58" s="3"/>
      <c r="B58" s="9" t="s">
        <v>680</v>
      </c>
      <c r="C58" s="27"/>
      <c r="D58" s="773">
        <v>2022</v>
      </c>
      <c r="E58" s="8">
        <f t="shared" ref="E58:E59" si="16">SUM(F58:G58)</f>
        <v>20</v>
      </c>
      <c r="F58" s="8">
        <v>7</v>
      </c>
      <c r="G58" s="8">
        <v>13</v>
      </c>
      <c r="H58" s="8"/>
      <c r="I58" s="8">
        <f t="shared" ref="I58:I59" si="17">SUM(J58:K58)</f>
        <v>87</v>
      </c>
      <c r="J58" s="8"/>
      <c r="K58" s="8">
        <v>87</v>
      </c>
      <c r="L58" s="11"/>
    </row>
    <row r="59" spans="1:12" s="738" customFormat="1" ht="15.6" customHeight="1">
      <c r="A59" s="3"/>
      <c r="B59" s="9"/>
      <c r="C59" s="27"/>
      <c r="D59" s="802">
        <v>2023</v>
      </c>
      <c r="E59" s="8">
        <f t="shared" si="16"/>
        <v>21</v>
      </c>
      <c r="F59" s="8">
        <v>8</v>
      </c>
      <c r="G59" s="8">
        <v>13</v>
      </c>
      <c r="H59" s="8"/>
      <c r="I59" s="8">
        <f t="shared" si="17"/>
        <v>88</v>
      </c>
      <c r="J59" s="8">
        <v>4</v>
      </c>
      <c r="K59" s="8">
        <v>84</v>
      </c>
      <c r="L59" s="27"/>
    </row>
    <row r="60" spans="1:12" s="738" customFormat="1" ht="8.1" customHeight="1">
      <c r="A60" s="3"/>
      <c r="B60" s="9"/>
      <c r="C60" s="27"/>
      <c r="D60" s="802"/>
      <c r="E60" s="8"/>
      <c r="F60" s="8"/>
      <c r="G60" s="8"/>
      <c r="H60" s="8"/>
      <c r="I60" s="8"/>
      <c r="J60" s="8"/>
      <c r="K60" s="8"/>
      <c r="L60" s="27"/>
    </row>
    <row r="61" spans="1:12" s="738" customFormat="1" ht="15.6" customHeight="1">
      <c r="A61" s="5"/>
      <c r="B61" s="6" t="s">
        <v>1236</v>
      </c>
      <c r="C61" s="10"/>
      <c r="D61" s="802">
        <v>2021</v>
      </c>
      <c r="E61" s="8">
        <f>SUM(F61:G61)</f>
        <v>14</v>
      </c>
      <c r="F61" s="8">
        <v>5</v>
      </c>
      <c r="G61" s="8">
        <v>9</v>
      </c>
      <c r="H61" s="8"/>
      <c r="I61" s="8">
        <f>SUM(J61:K61)</f>
        <v>42</v>
      </c>
      <c r="J61" s="8">
        <v>23</v>
      </c>
      <c r="K61" s="8">
        <v>19</v>
      </c>
      <c r="L61" s="11"/>
    </row>
    <row r="62" spans="1:12" s="738" customFormat="1" ht="15.6" customHeight="1">
      <c r="A62" s="3"/>
      <c r="B62" s="9" t="s">
        <v>1237</v>
      </c>
      <c r="C62" s="27"/>
      <c r="D62" s="773">
        <v>2022</v>
      </c>
      <c r="E62" s="8">
        <f t="shared" ref="E62:E63" si="18">SUM(F62:G62)</f>
        <v>14</v>
      </c>
      <c r="F62" s="8">
        <v>5</v>
      </c>
      <c r="G62" s="8">
        <v>9</v>
      </c>
      <c r="H62" s="8"/>
      <c r="I62" s="8">
        <f t="shared" ref="I62:I63" si="19">SUM(J62:K62)</f>
        <v>46</v>
      </c>
      <c r="J62" s="8">
        <v>26</v>
      </c>
      <c r="K62" s="8">
        <v>20</v>
      </c>
      <c r="L62" s="11"/>
    </row>
    <row r="63" spans="1:12" s="738" customFormat="1" ht="15.6" customHeight="1">
      <c r="A63" s="3"/>
      <c r="B63" s="9"/>
      <c r="C63" s="27"/>
      <c r="D63" s="802">
        <v>2023</v>
      </c>
      <c r="E63" s="8">
        <f t="shared" si="18"/>
        <v>13</v>
      </c>
      <c r="F63" s="8">
        <v>6</v>
      </c>
      <c r="G63" s="8">
        <v>7</v>
      </c>
      <c r="H63" s="8"/>
      <c r="I63" s="8">
        <f t="shared" si="19"/>
        <v>52</v>
      </c>
      <c r="J63" s="8">
        <v>31</v>
      </c>
      <c r="K63" s="8">
        <v>21</v>
      </c>
      <c r="L63" s="27"/>
    </row>
    <row r="64" spans="1:12" ht="8.1" customHeight="1">
      <c r="A64" s="2"/>
      <c r="B64" s="7"/>
      <c r="C64" s="7"/>
      <c r="D64" s="802"/>
      <c r="E64" s="8"/>
      <c r="F64" s="8"/>
      <c r="G64" s="8"/>
      <c r="H64" s="8"/>
      <c r="I64" s="8"/>
      <c r="J64" s="8"/>
      <c r="K64" s="8"/>
      <c r="L64" s="7"/>
    </row>
    <row r="65" spans="1:12" ht="15.6" customHeight="1">
      <c r="A65" s="2"/>
      <c r="B65" s="6" t="s">
        <v>681</v>
      </c>
      <c r="C65" s="7"/>
      <c r="D65" s="802">
        <v>2021</v>
      </c>
      <c r="E65" s="8">
        <f>SUM(F65:G65)</f>
        <v>28</v>
      </c>
      <c r="F65" s="8">
        <v>9</v>
      </c>
      <c r="G65" s="8">
        <v>19</v>
      </c>
      <c r="H65" s="8"/>
      <c r="I65" s="8">
        <f>SUM(J65:K65)</f>
        <v>110</v>
      </c>
      <c r="J65" s="8">
        <v>46</v>
      </c>
      <c r="K65" s="8">
        <v>64</v>
      </c>
      <c r="L65" s="7"/>
    </row>
    <row r="66" spans="1:12" ht="15.6" customHeight="1">
      <c r="A66" s="2"/>
      <c r="B66" s="9" t="s">
        <v>682</v>
      </c>
      <c r="C66" s="7"/>
      <c r="D66" s="773">
        <v>2022</v>
      </c>
      <c r="E66" s="8">
        <f t="shared" ref="E66:E67" si="20">SUM(F66:G66)</f>
        <v>28</v>
      </c>
      <c r="F66" s="8">
        <v>9</v>
      </c>
      <c r="G66" s="8">
        <v>19</v>
      </c>
      <c r="H66" s="8"/>
      <c r="I66" s="8">
        <f t="shared" ref="I66:I67" si="21">SUM(J66:K66)</f>
        <v>81</v>
      </c>
      <c r="J66" s="8">
        <v>41</v>
      </c>
      <c r="K66" s="8">
        <v>40</v>
      </c>
      <c r="L66" s="7"/>
    </row>
    <row r="67" spans="1:12" ht="15.6" customHeight="1">
      <c r="A67" s="2"/>
      <c r="B67" s="9"/>
      <c r="C67" s="7"/>
      <c r="D67" s="802">
        <v>2023</v>
      </c>
      <c r="E67" s="8">
        <f t="shared" si="20"/>
        <v>24</v>
      </c>
      <c r="F67" s="8">
        <v>9</v>
      </c>
      <c r="G67" s="8">
        <v>15</v>
      </c>
      <c r="H67" s="8"/>
      <c r="I67" s="8">
        <f t="shared" si="21"/>
        <v>107</v>
      </c>
      <c r="J67" s="8">
        <v>50</v>
      </c>
      <c r="K67" s="8">
        <v>57</v>
      </c>
      <c r="L67" s="7"/>
    </row>
    <row r="68" spans="1:12" ht="8.1" customHeight="1">
      <c r="A68" s="2"/>
      <c r="B68" s="9"/>
      <c r="C68" s="7"/>
      <c r="D68" s="802"/>
      <c r="E68" s="8"/>
      <c r="F68" s="8"/>
      <c r="G68" s="8"/>
      <c r="H68" s="8"/>
      <c r="I68" s="8"/>
      <c r="J68" s="8"/>
      <c r="K68" s="8"/>
      <c r="L68" s="653"/>
    </row>
    <row r="69" spans="1:12" ht="15.6" customHeight="1">
      <c r="A69" s="2"/>
      <c r="B69" s="6" t="s">
        <v>683</v>
      </c>
      <c r="C69" s="7"/>
      <c r="D69" s="802">
        <v>2021</v>
      </c>
      <c r="E69" s="8">
        <f>SUM(F69:G69)</f>
        <v>25</v>
      </c>
      <c r="F69" s="8">
        <v>13</v>
      </c>
      <c r="G69" s="8">
        <v>12</v>
      </c>
      <c r="H69" s="8"/>
      <c r="I69" s="8">
        <f>SUM(J69:K69)</f>
        <v>176</v>
      </c>
      <c r="J69" s="8">
        <v>140</v>
      </c>
      <c r="K69" s="8">
        <v>36</v>
      </c>
      <c r="L69" s="7"/>
    </row>
    <row r="70" spans="1:12" ht="15.6" customHeight="1">
      <c r="A70" s="2"/>
      <c r="B70" s="9" t="s">
        <v>684</v>
      </c>
      <c r="C70" s="7"/>
      <c r="D70" s="773">
        <v>2022</v>
      </c>
      <c r="E70" s="8">
        <f t="shared" ref="E70:E71" si="22">SUM(F70:G70)</f>
        <v>23</v>
      </c>
      <c r="F70" s="8">
        <v>12</v>
      </c>
      <c r="G70" s="8">
        <v>11</v>
      </c>
      <c r="H70" s="8"/>
      <c r="I70" s="8">
        <f t="shared" ref="I70:I71" si="23">SUM(J70:K70)</f>
        <v>181</v>
      </c>
      <c r="J70" s="8">
        <v>134</v>
      </c>
      <c r="K70" s="8">
        <v>47</v>
      </c>
      <c r="L70" s="7"/>
    </row>
    <row r="71" spans="1:12" ht="15.6" customHeight="1">
      <c r="A71" s="2"/>
      <c r="B71" s="9"/>
      <c r="C71" s="7"/>
      <c r="D71" s="802">
        <v>2023</v>
      </c>
      <c r="E71" s="8">
        <f t="shared" si="22"/>
        <v>25</v>
      </c>
      <c r="F71" s="8">
        <v>16</v>
      </c>
      <c r="G71" s="8">
        <v>9</v>
      </c>
      <c r="H71" s="8"/>
      <c r="I71" s="8">
        <f t="shared" si="23"/>
        <v>206</v>
      </c>
      <c r="J71" s="8">
        <v>154</v>
      </c>
      <c r="K71" s="8">
        <v>52</v>
      </c>
      <c r="L71" s="7"/>
    </row>
    <row r="72" spans="1:12" ht="8.1" customHeight="1">
      <c r="A72" s="2"/>
      <c r="B72" s="9"/>
      <c r="C72" s="7"/>
      <c r="D72" s="802"/>
      <c r="E72" s="8"/>
      <c r="F72" s="8"/>
      <c r="G72" s="8"/>
      <c r="H72" s="8"/>
      <c r="I72" s="8"/>
      <c r="J72" s="8"/>
      <c r="K72" s="8"/>
      <c r="L72" s="653"/>
    </row>
    <row r="73" spans="1:12" ht="15.6" customHeight="1">
      <c r="A73" s="2"/>
      <c r="B73" s="6" t="s">
        <v>685</v>
      </c>
      <c r="C73" s="7"/>
      <c r="D73" s="802">
        <v>2021</v>
      </c>
      <c r="E73" s="8">
        <f>SUM(F73:G73)</f>
        <v>19</v>
      </c>
      <c r="F73" s="8">
        <v>5</v>
      </c>
      <c r="G73" s="8">
        <v>14</v>
      </c>
      <c r="H73" s="8"/>
      <c r="I73" s="8">
        <f>SUM(J73:K73)</f>
        <v>134</v>
      </c>
      <c r="J73" s="8">
        <v>38</v>
      </c>
      <c r="K73" s="8">
        <v>96</v>
      </c>
      <c r="L73" s="7"/>
    </row>
    <row r="74" spans="1:12" ht="15.6" customHeight="1">
      <c r="A74" s="2"/>
      <c r="B74" s="9" t="s">
        <v>686</v>
      </c>
      <c r="C74" s="7"/>
      <c r="D74" s="773">
        <v>2022</v>
      </c>
      <c r="E74" s="8">
        <f t="shared" ref="E74:E75" si="24">SUM(F74:G74)</f>
        <v>19</v>
      </c>
      <c r="F74" s="8">
        <v>5</v>
      </c>
      <c r="G74" s="8">
        <v>14</v>
      </c>
      <c r="H74" s="8"/>
      <c r="I74" s="8">
        <f t="shared" ref="I74:I75" si="25">SUM(J74:K74)</f>
        <v>120</v>
      </c>
      <c r="J74" s="8">
        <v>38</v>
      </c>
      <c r="K74" s="8">
        <v>82</v>
      </c>
      <c r="L74" s="7"/>
    </row>
    <row r="75" spans="1:12" ht="15.6" customHeight="1">
      <c r="A75" s="2"/>
      <c r="B75" s="9"/>
      <c r="C75" s="7"/>
      <c r="D75" s="802">
        <v>2023</v>
      </c>
      <c r="E75" s="8">
        <f t="shared" si="24"/>
        <v>18</v>
      </c>
      <c r="F75" s="8">
        <v>5</v>
      </c>
      <c r="G75" s="8">
        <v>13</v>
      </c>
      <c r="H75" s="8"/>
      <c r="I75" s="8">
        <f t="shared" si="25"/>
        <v>112</v>
      </c>
      <c r="J75" s="8">
        <v>39</v>
      </c>
      <c r="K75" s="8">
        <v>73</v>
      </c>
      <c r="L75" s="7"/>
    </row>
    <row r="76" spans="1:12" ht="8.1" customHeight="1" thickBot="1">
      <c r="A76" s="836"/>
      <c r="B76" s="837"/>
      <c r="C76" s="837"/>
      <c r="D76" s="838"/>
      <c r="E76" s="837"/>
      <c r="F76" s="839"/>
      <c r="G76" s="839"/>
      <c r="H76" s="837"/>
      <c r="I76" s="809"/>
      <c r="J76" s="809"/>
      <c r="K76" s="809"/>
      <c r="L76" s="837"/>
    </row>
    <row r="77" spans="1:12">
      <c r="A77" s="840"/>
      <c r="B77" s="812"/>
      <c r="C77" s="27"/>
      <c r="D77" s="12"/>
      <c r="E77" s="27"/>
      <c r="F77" s="804"/>
      <c r="G77" s="804"/>
      <c r="H77" s="27"/>
      <c r="I77" s="812"/>
      <c r="J77" s="7"/>
      <c r="K77" s="813"/>
      <c r="L77" s="418" t="s">
        <v>905</v>
      </c>
    </row>
    <row r="78" spans="1:12">
      <c r="A78" s="840"/>
      <c r="B78" s="815"/>
      <c r="C78" s="27"/>
      <c r="D78" s="12"/>
      <c r="E78" s="27"/>
      <c r="F78" s="804"/>
      <c r="G78" s="804"/>
      <c r="H78" s="27"/>
      <c r="I78" s="816"/>
      <c r="J78" s="7"/>
      <c r="K78" s="813"/>
      <c r="L78" s="419" t="s">
        <v>883</v>
      </c>
    </row>
    <row r="79" spans="1:12">
      <c r="B79" s="674" t="s">
        <v>1219</v>
      </c>
    </row>
    <row r="80" spans="1:12">
      <c r="B80" s="841" t="s">
        <v>1220</v>
      </c>
    </row>
    <row r="81" spans="2:2" s="647" customFormat="1">
      <c r="B81" s="842" t="s">
        <v>1221</v>
      </c>
    </row>
  </sheetData>
  <mergeCells count="4">
    <mergeCell ref="E5:G6"/>
    <mergeCell ref="I6:K6"/>
    <mergeCell ref="E7:G7"/>
    <mergeCell ref="I7:K7"/>
  </mergeCells>
  <printOptions horizontalCentered="1"/>
  <pageMargins left="0.55118110236220497" right="0.55118110236220497" top="0.55118110236220497" bottom="0.55118110236220497" header="0.39370078740157499" footer="0.39370078740157499"/>
  <pageSetup paperSize="9" scale="7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9">
    <tabColor rgb="FF92D050"/>
  </sheetPr>
  <dimension ref="A1:O80"/>
  <sheetViews>
    <sheetView view="pageBreakPreview" topLeftCell="A44" zoomScale="80" zoomScaleNormal="100" zoomScaleSheetLayoutView="80" workbookViewId="0">
      <selection activeCell="G19" sqref="G19"/>
    </sheetView>
  </sheetViews>
  <sheetFormatPr defaultColWidth="12.5703125" defaultRowHeight="17.25"/>
  <cols>
    <col min="1" max="1" width="1.28515625" style="647" customWidth="1"/>
    <col min="2" max="2" width="12.28515625" style="647" customWidth="1"/>
    <col min="3" max="3" width="34.28515625" style="647" customWidth="1"/>
    <col min="4" max="4" width="10.28515625" style="648" customWidth="1"/>
    <col min="5" max="5" width="9.5703125" style="647" customWidth="1"/>
    <col min="6" max="6" width="9.85546875" style="647" customWidth="1"/>
    <col min="7" max="7" width="12.28515625" style="647" customWidth="1"/>
    <col min="8" max="8" width="1.140625" style="647" customWidth="1"/>
    <col min="9" max="9" width="9.5703125" style="647" customWidth="1"/>
    <col min="10" max="10" width="9.85546875" style="647" customWidth="1"/>
    <col min="11" max="11" width="12.28515625" style="647" customWidth="1"/>
    <col min="12" max="12" width="1.140625" style="647" customWidth="1"/>
    <col min="13" max="16384" width="12.5703125" style="647"/>
  </cols>
  <sheetData>
    <row r="1" spans="1:15" s="738" customFormat="1" ht="10.15" customHeight="1">
      <c r="D1" s="759"/>
    </row>
    <row r="2" spans="1:15" s="1" customFormat="1" ht="16.5" customHeight="1">
      <c r="B2" s="778" t="s">
        <v>790</v>
      </c>
      <c r="C2" s="779" t="s">
        <v>1298</v>
      </c>
      <c r="D2" s="780"/>
      <c r="F2" s="781"/>
      <c r="G2" s="781"/>
      <c r="I2" s="782"/>
    </row>
    <row r="3" spans="1:15" s="1" customFormat="1" ht="16.5" customHeight="1">
      <c r="B3" s="783" t="s">
        <v>792</v>
      </c>
      <c r="C3" s="784" t="s">
        <v>1299</v>
      </c>
      <c r="D3" s="785"/>
      <c r="F3" s="781"/>
      <c r="G3" s="781"/>
      <c r="I3" s="782"/>
    </row>
    <row r="4" spans="1:15" s="1" customFormat="1" ht="12" customHeight="1" thickBot="1">
      <c r="D4" s="786"/>
      <c r="F4" s="781"/>
      <c r="G4" s="781"/>
      <c r="I4" s="782"/>
    </row>
    <row r="5" spans="1:15" s="1" customFormat="1" ht="2.25" customHeight="1" thickTop="1">
      <c r="A5" s="787"/>
      <c r="B5" s="788"/>
      <c r="C5" s="788"/>
      <c r="D5" s="789"/>
      <c r="E5" s="1925" t="s">
        <v>420</v>
      </c>
      <c r="F5" s="1925"/>
      <c r="G5" s="1925"/>
      <c r="H5" s="788"/>
      <c r="I5" s="790"/>
      <c r="J5" s="791"/>
      <c r="K5" s="788"/>
      <c r="L5" s="787"/>
    </row>
    <row r="6" spans="1:15" s="1" customFormat="1" ht="15" customHeight="1">
      <c r="A6" s="2"/>
      <c r="B6" s="10" t="s">
        <v>601</v>
      </c>
      <c r="C6" s="7"/>
      <c r="D6" s="792" t="s">
        <v>3</v>
      </c>
      <c r="E6" s="1921"/>
      <c r="F6" s="1921"/>
      <c r="G6" s="1921"/>
      <c r="H6" s="793"/>
      <c r="I6" s="1926" t="s">
        <v>421</v>
      </c>
      <c r="J6" s="1926"/>
      <c r="K6" s="1926"/>
      <c r="L6" s="2"/>
    </row>
    <row r="7" spans="1:15" s="1" customFormat="1" ht="15" customHeight="1">
      <c r="A7" s="2"/>
      <c r="B7" s="794" t="s">
        <v>602</v>
      </c>
      <c r="C7" s="7"/>
      <c r="D7" s="820" t="s">
        <v>8</v>
      </c>
      <c r="E7" s="1922" t="s">
        <v>424</v>
      </c>
      <c r="F7" s="1922"/>
      <c r="G7" s="1922"/>
      <c r="H7" s="821"/>
      <c r="I7" s="1927" t="s">
        <v>377</v>
      </c>
      <c r="J7" s="1927"/>
      <c r="K7" s="1927"/>
      <c r="L7" s="2"/>
    </row>
    <row r="8" spans="1:15" s="1" customFormat="1" ht="19.5" customHeight="1">
      <c r="A8" s="2"/>
      <c r="B8" s="7"/>
      <c r="C8" s="27"/>
      <c r="D8" s="792"/>
      <c r="E8" s="528" t="s">
        <v>4</v>
      </c>
      <c r="F8" s="528" t="s">
        <v>603</v>
      </c>
      <c r="G8" s="528" t="s">
        <v>38</v>
      </c>
      <c r="H8" s="528"/>
      <c r="I8" s="528" t="s">
        <v>4</v>
      </c>
      <c r="J8" s="528" t="s">
        <v>603</v>
      </c>
      <c r="K8" s="528" t="s">
        <v>38</v>
      </c>
      <c r="L8" s="2"/>
    </row>
    <row r="9" spans="1:15" s="1" customFormat="1" ht="14.25" customHeight="1">
      <c r="A9" s="2"/>
      <c r="B9" s="7"/>
      <c r="C9" s="27"/>
      <c r="D9" s="792"/>
      <c r="E9" s="529" t="s">
        <v>9</v>
      </c>
      <c r="F9" s="529" t="s">
        <v>604</v>
      </c>
      <c r="G9" s="529" t="s">
        <v>40</v>
      </c>
      <c r="H9" s="529"/>
      <c r="I9" s="529" t="s">
        <v>9</v>
      </c>
      <c r="J9" s="529" t="s">
        <v>604</v>
      </c>
      <c r="K9" s="529" t="s">
        <v>40</v>
      </c>
      <c r="L9" s="2"/>
    </row>
    <row r="10" spans="1:15" s="1" customFormat="1" ht="3" customHeight="1">
      <c r="A10" s="797"/>
      <c r="B10" s="797"/>
      <c r="C10" s="797"/>
      <c r="D10" s="798"/>
      <c r="E10" s="797"/>
      <c r="F10" s="799"/>
      <c r="G10" s="799"/>
      <c r="H10" s="797"/>
      <c r="I10" s="800"/>
      <c r="J10" s="799"/>
      <c r="K10" s="797"/>
      <c r="L10" s="797"/>
    </row>
    <row r="11" spans="1:15" s="1" customFormat="1" ht="8.1" customHeight="1">
      <c r="A11" s="2"/>
      <c r="B11" s="3"/>
      <c r="C11" s="2"/>
      <c r="D11" s="786"/>
      <c r="E11" s="801"/>
      <c r="F11" s="4"/>
      <c r="G11" s="4"/>
      <c r="H11" s="4"/>
      <c r="I11" s="4"/>
      <c r="J11" s="4"/>
      <c r="K11" s="4"/>
      <c r="M11" s="15"/>
      <c r="O11" s="2"/>
    </row>
    <row r="12" spans="1:15" s="1" customFormat="1" ht="17.100000000000001" customHeight="1">
      <c r="A12" s="2"/>
      <c r="B12" s="6" t="s">
        <v>845</v>
      </c>
      <c r="C12" s="2"/>
      <c r="D12" s="802">
        <v>2021</v>
      </c>
      <c r="E12" s="8" t="s">
        <v>31</v>
      </c>
      <c r="F12" s="8" t="s">
        <v>31</v>
      </c>
      <c r="G12" s="8" t="s">
        <v>31</v>
      </c>
      <c r="H12" s="4"/>
      <c r="I12" s="8">
        <f>SUM(J12:K12)</f>
        <v>29</v>
      </c>
      <c r="J12" s="8">
        <v>6</v>
      </c>
      <c r="K12" s="8">
        <v>23</v>
      </c>
      <c r="M12" s="15"/>
      <c r="O12" s="2"/>
    </row>
    <row r="13" spans="1:15" s="1" customFormat="1" ht="17.100000000000001" customHeight="1">
      <c r="A13" s="2"/>
      <c r="B13" s="9" t="s">
        <v>846</v>
      </c>
      <c r="C13" s="2"/>
      <c r="D13" s="773">
        <v>2022</v>
      </c>
      <c r="E13" s="8" t="s">
        <v>31</v>
      </c>
      <c r="F13" s="8" t="s">
        <v>31</v>
      </c>
      <c r="G13" s="8" t="s">
        <v>31</v>
      </c>
      <c r="H13" s="653"/>
      <c r="I13" s="8">
        <f>SUM(J13:K13)</f>
        <v>20</v>
      </c>
      <c r="J13" s="8">
        <v>4</v>
      </c>
      <c r="K13" s="8">
        <v>16</v>
      </c>
      <c r="M13" s="15"/>
      <c r="O13" s="2"/>
    </row>
    <row r="14" spans="1:15" s="1" customFormat="1" ht="17.100000000000001" customHeight="1">
      <c r="A14" s="2"/>
      <c r="B14" s="3"/>
      <c r="C14" s="2"/>
      <c r="D14" s="802">
        <v>2023</v>
      </c>
      <c r="E14" s="8" t="s">
        <v>31</v>
      </c>
      <c r="F14" s="8" t="s">
        <v>31</v>
      </c>
      <c r="G14" s="8" t="s">
        <v>31</v>
      </c>
      <c r="H14" s="10"/>
      <c r="I14" s="8" t="s">
        <v>31</v>
      </c>
      <c r="J14" s="8" t="s">
        <v>31</v>
      </c>
      <c r="K14" s="8" t="s">
        <v>31</v>
      </c>
      <c r="M14" s="15"/>
      <c r="O14" s="2"/>
    </row>
    <row r="15" spans="1:15" ht="8.1" customHeight="1">
      <c r="A15" s="2"/>
      <c r="B15" s="7"/>
      <c r="C15" s="7"/>
      <c r="D15" s="802"/>
      <c r="E15" s="8"/>
      <c r="F15" s="8"/>
      <c r="G15" s="8"/>
      <c r="H15" s="11"/>
      <c r="I15" s="8"/>
      <c r="J15" s="25"/>
      <c r="K15" s="24"/>
      <c r="L15" s="7"/>
    </row>
    <row r="16" spans="1:15">
      <c r="A16" s="2"/>
      <c r="B16" s="10" t="s">
        <v>23</v>
      </c>
      <c r="C16" s="10"/>
      <c r="D16" s="802"/>
      <c r="E16" s="8"/>
      <c r="F16" s="8"/>
      <c r="G16" s="8"/>
      <c r="H16" s="7"/>
      <c r="I16" s="8"/>
      <c r="J16" s="8"/>
      <c r="K16" s="8"/>
      <c r="L16" s="10"/>
    </row>
    <row r="17" spans="1:12" ht="15.6" customHeight="1">
      <c r="A17" s="2"/>
      <c r="B17" s="6" t="s">
        <v>687</v>
      </c>
      <c r="C17" s="10"/>
      <c r="D17" s="802">
        <v>2021</v>
      </c>
      <c r="E17" s="8">
        <f>SUM(F17:G17)</f>
        <v>77</v>
      </c>
      <c r="F17" s="8">
        <v>29</v>
      </c>
      <c r="G17" s="8">
        <v>48</v>
      </c>
      <c r="H17" s="7"/>
      <c r="I17" s="8">
        <f>SUM(J17:K17)</f>
        <v>317</v>
      </c>
      <c r="J17" s="8">
        <v>88</v>
      </c>
      <c r="K17" s="8">
        <v>229</v>
      </c>
      <c r="L17" s="10"/>
    </row>
    <row r="18" spans="1:12" ht="15.6" customHeight="1">
      <c r="A18" s="2"/>
      <c r="B18" s="9" t="s">
        <v>688</v>
      </c>
      <c r="C18" s="27"/>
      <c r="D18" s="773">
        <v>2022</v>
      </c>
      <c r="E18" s="8">
        <f>SUM(F18:G18)</f>
        <v>77</v>
      </c>
      <c r="F18" s="8">
        <v>29</v>
      </c>
      <c r="G18" s="8">
        <v>48</v>
      </c>
      <c r="H18" s="653"/>
      <c r="I18" s="8">
        <f>SUM(J18:K18)</f>
        <v>322</v>
      </c>
      <c r="J18" s="8">
        <v>104</v>
      </c>
      <c r="K18" s="8">
        <v>218</v>
      </c>
      <c r="L18" s="10"/>
    </row>
    <row r="19" spans="1:12" ht="15.6" customHeight="1">
      <c r="A19" s="2"/>
      <c r="B19" s="7"/>
      <c r="C19" s="7"/>
      <c r="D19" s="802">
        <v>2023</v>
      </c>
      <c r="E19" s="8">
        <f>SUM(F19:G19)</f>
        <v>79</v>
      </c>
      <c r="F19" s="8">
        <v>35</v>
      </c>
      <c r="G19" s="8">
        <v>44</v>
      </c>
      <c r="H19" s="7"/>
      <c r="I19" s="8">
        <f>SUM(J19:K19)</f>
        <v>338</v>
      </c>
      <c r="J19" s="8">
        <v>119</v>
      </c>
      <c r="K19" s="8">
        <v>219</v>
      </c>
      <c r="L19" s="7"/>
    </row>
    <row r="20" spans="1:12" ht="8.1" customHeight="1">
      <c r="A20" s="2"/>
      <c r="B20" s="7"/>
      <c r="C20" s="7"/>
      <c r="D20" s="802"/>
      <c r="E20" s="8"/>
      <c r="F20" s="8"/>
      <c r="G20" s="8"/>
      <c r="H20" s="8"/>
      <c r="I20" s="8"/>
      <c r="J20" s="8"/>
      <c r="K20" s="159"/>
      <c r="L20" s="7"/>
    </row>
    <row r="21" spans="1:12" ht="15.6" customHeight="1">
      <c r="A21" s="2"/>
      <c r="B21" s="6" t="s">
        <v>689</v>
      </c>
      <c r="C21" s="30"/>
      <c r="D21" s="802">
        <v>2021</v>
      </c>
      <c r="E21" s="8" t="s">
        <v>31</v>
      </c>
      <c r="F21" s="8" t="s">
        <v>31</v>
      </c>
      <c r="G21" s="8" t="s">
        <v>31</v>
      </c>
      <c r="H21" s="7"/>
      <c r="I21" s="8">
        <f>SUM(J21:K21)</f>
        <v>72</v>
      </c>
      <c r="J21" s="8">
        <v>69</v>
      </c>
      <c r="K21" s="8">
        <v>3</v>
      </c>
      <c r="L21" s="653"/>
    </row>
    <row r="22" spans="1:12" ht="15.6" customHeight="1">
      <c r="A22" s="2"/>
      <c r="B22" s="9" t="s">
        <v>690</v>
      </c>
      <c r="C22" s="7"/>
      <c r="D22" s="773">
        <v>2022</v>
      </c>
      <c r="E22" s="8" t="s">
        <v>31</v>
      </c>
      <c r="F22" s="8" t="s">
        <v>31</v>
      </c>
      <c r="G22" s="8" t="s">
        <v>31</v>
      </c>
      <c r="H22" s="7"/>
      <c r="I22" s="8">
        <f>SUM(J22:K22)</f>
        <v>63</v>
      </c>
      <c r="J22" s="8">
        <v>60</v>
      </c>
      <c r="K22" s="8">
        <v>3</v>
      </c>
      <c r="L22" s="7"/>
    </row>
    <row r="23" spans="1:12" ht="15.6" customHeight="1">
      <c r="A23" s="2"/>
      <c r="B23" s="7"/>
      <c r="C23" s="7"/>
      <c r="D23" s="802">
        <v>2023</v>
      </c>
      <c r="E23" s="8" t="s">
        <v>31</v>
      </c>
      <c r="F23" s="8" t="s">
        <v>31</v>
      </c>
      <c r="G23" s="8" t="s">
        <v>31</v>
      </c>
      <c r="H23" s="7"/>
      <c r="I23" s="8">
        <f>SUM(J23:K23)</f>
        <v>81</v>
      </c>
      <c r="J23" s="24">
        <v>76</v>
      </c>
      <c r="K23" s="24">
        <v>5</v>
      </c>
      <c r="L23" s="8"/>
    </row>
    <row r="24" spans="1:12" ht="8.1" customHeight="1">
      <c r="A24" s="2"/>
      <c r="B24" s="7"/>
      <c r="C24" s="7"/>
      <c r="D24" s="802"/>
      <c r="E24" s="8"/>
      <c r="F24" s="8"/>
      <c r="G24" s="8"/>
      <c r="H24" s="7"/>
      <c r="I24" s="8"/>
      <c r="J24" s="24"/>
      <c r="K24" s="24"/>
      <c r="L24" s="7"/>
    </row>
    <row r="25" spans="1:12" ht="15.6" customHeight="1">
      <c r="A25" s="2"/>
      <c r="B25" s="10" t="s">
        <v>21</v>
      </c>
      <c r="C25" s="7"/>
      <c r="D25" s="802"/>
      <c r="E25" s="8"/>
      <c r="F25" s="299"/>
      <c r="G25" s="299"/>
      <c r="H25" s="7"/>
      <c r="I25" s="8"/>
      <c r="J25" s="24"/>
      <c r="K25" s="24"/>
      <c r="L25" s="7"/>
    </row>
    <row r="26" spans="1:12" ht="15.6" customHeight="1">
      <c r="A26" s="2"/>
      <c r="B26" s="6" t="s">
        <v>691</v>
      </c>
      <c r="C26" s="7"/>
      <c r="D26" s="802">
        <v>2021</v>
      </c>
      <c r="E26" s="8">
        <f>SUM(F26:G26)</f>
        <v>61</v>
      </c>
      <c r="F26" s="834">
        <v>31</v>
      </c>
      <c r="G26" s="834">
        <v>30</v>
      </c>
      <c r="H26" s="653"/>
      <c r="I26" s="8">
        <f>SUM(J26:K26)</f>
        <v>339</v>
      </c>
      <c r="J26" s="653">
        <v>258</v>
      </c>
      <c r="K26" s="653">
        <v>81</v>
      </c>
      <c r="L26" s="7"/>
    </row>
    <row r="27" spans="1:12" ht="15.6" customHeight="1">
      <c r="A27" s="2"/>
      <c r="B27" s="9" t="s">
        <v>692</v>
      </c>
      <c r="C27" s="7"/>
      <c r="D27" s="773">
        <v>2022</v>
      </c>
      <c r="E27" s="8">
        <f t="shared" ref="E27:E28" si="0">SUM(F27:G27)</f>
        <v>61</v>
      </c>
      <c r="F27" s="299">
        <v>31</v>
      </c>
      <c r="G27" s="299">
        <v>30</v>
      </c>
      <c r="H27" s="7"/>
      <c r="I27" s="8">
        <f t="shared" ref="I27:I28" si="1">SUM(J27:K27)</f>
        <v>307</v>
      </c>
      <c r="J27" s="24">
        <v>225</v>
      </c>
      <c r="K27" s="24">
        <v>82</v>
      </c>
      <c r="L27" s="7"/>
    </row>
    <row r="28" spans="1:12" ht="15.6" customHeight="1">
      <c r="A28" s="2"/>
      <c r="B28" s="9"/>
      <c r="C28" s="7"/>
      <c r="D28" s="802">
        <v>2023</v>
      </c>
      <c r="E28" s="8">
        <f t="shared" si="0"/>
        <v>57</v>
      </c>
      <c r="F28" s="299">
        <v>30</v>
      </c>
      <c r="G28" s="299">
        <v>27</v>
      </c>
      <c r="H28" s="7"/>
      <c r="I28" s="8">
        <f t="shared" si="1"/>
        <v>296</v>
      </c>
      <c r="J28" s="24">
        <v>217</v>
      </c>
      <c r="K28" s="24">
        <v>79</v>
      </c>
      <c r="L28" s="7"/>
    </row>
    <row r="29" spans="1:12" ht="8.1" customHeight="1">
      <c r="A29" s="2"/>
      <c r="B29" s="9"/>
      <c r="C29" s="7"/>
      <c r="D29" s="802"/>
      <c r="E29" s="8"/>
      <c r="F29" s="299"/>
      <c r="G29" s="299"/>
      <c r="H29" s="7"/>
      <c r="I29" s="8"/>
      <c r="J29" s="24"/>
      <c r="K29" s="24"/>
      <c r="L29" s="653"/>
    </row>
    <row r="30" spans="1:12" ht="15.6" customHeight="1">
      <c r="A30" s="2"/>
      <c r="B30" s="6" t="s">
        <v>693</v>
      </c>
      <c r="C30" s="7"/>
      <c r="D30" s="802">
        <v>2021</v>
      </c>
      <c r="E30" s="8">
        <f>SUM(F30:G30)</f>
        <v>24</v>
      </c>
      <c r="F30" s="834">
        <v>8</v>
      </c>
      <c r="G30" s="834">
        <v>16</v>
      </c>
      <c r="H30" s="653"/>
      <c r="I30" s="8">
        <f>SUM(J30:K30)</f>
        <v>150</v>
      </c>
      <c r="J30" s="653">
        <v>27</v>
      </c>
      <c r="K30" s="653">
        <v>123</v>
      </c>
      <c r="L30" s="7"/>
    </row>
    <row r="31" spans="1:12" ht="15.6" customHeight="1">
      <c r="A31" s="2"/>
      <c r="B31" s="9" t="s">
        <v>694</v>
      </c>
      <c r="C31" s="7"/>
      <c r="D31" s="773">
        <v>2022</v>
      </c>
      <c r="E31" s="8">
        <f t="shared" ref="E31:E32" si="2">SUM(F31:G31)</f>
        <v>24</v>
      </c>
      <c r="F31" s="299">
        <v>8</v>
      </c>
      <c r="G31" s="299">
        <v>16</v>
      </c>
      <c r="H31" s="11"/>
      <c r="I31" s="8">
        <f t="shared" ref="I31:I32" si="3">SUM(J31:K31)</f>
        <v>122</v>
      </c>
      <c r="J31" s="24">
        <v>20</v>
      </c>
      <c r="K31" s="24">
        <v>102</v>
      </c>
      <c r="L31" s="7"/>
    </row>
    <row r="32" spans="1:12" ht="15.6" customHeight="1">
      <c r="A32" s="2"/>
      <c r="B32" s="9"/>
      <c r="C32" s="7"/>
      <c r="D32" s="802">
        <v>2023</v>
      </c>
      <c r="E32" s="8">
        <f t="shared" si="2"/>
        <v>25</v>
      </c>
      <c r="F32" s="299">
        <v>8</v>
      </c>
      <c r="G32" s="299">
        <v>17</v>
      </c>
      <c r="H32" s="11"/>
      <c r="I32" s="8">
        <f t="shared" si="3"/>
        <v>114</v>
      </c>
      <c r="J32" s="24">
        <v>24</v>
      </c>
      <c r="K32" s="24">
        <v>90</v>
      </c>
      <c r="L32" s="7"/>
    </row>
    <row r="33" spans="1:12" ht="8.1" customHeight="1">
      <c r="A33" s="2"/>
      <c r="B33" s="9"/>
      <c r="C33" s="7"/>
      <c r="D33" s="802"/>
      <c r="E33" s="8"/>
      <c r="F33" s="299"/>
      <c r="G33" s="299"/>
      <c r="H33" s="27"/>
      <c r="I33" s="8"/>
      <c r="J33" s="24"/>
      <c r="K33" s="24"/>
      <c r="L33" s="653"/>
    </row>
    <row r="34" spans="1:12" ht="15.6" customHeight="1">
      <c r="A34" s="2"/>
      <c r="B34" s="6" t="s">
        <v>1142</v>
      </c>
      <c r="C34" s="10"/>
      <c r="D34" s="802">
        <v>2021</v>
      </c>
      <c r="E34" s="8">
        <f>SUM(F34:G34)</f>
        <v>15</v>
      </c>
      <c r="F34" s="834">
        <v>4</v>
      </c>
      <c r="G34" s="834">
        <v>11</v>
      </c>
      <c r="H34" s="653"/>
      <c r="I34" s="8">
        <f>SUM(J34:K34)</f>
        <v>74</v>
      </c>
      <c r="J34" s="653">
        <v>34</v>
      </c>
      <c r="K34" s="653">
        <v>40</v>
      </c>
      <c r="L34" s="10"/>
    </row>
    <row r="35" spans="1:12" ht="15.6" customHeight="1">
      <c r="A35" s="2"/>
      <c r="B35" s="9" t="s">
        <v>1143</v>
      </c>
      <c r="C35" s="27"/>
      <c r="D35" s="773">
        <v>2022</v>
      </c>
      <c r="E35" s="8">
        <f t="shared" ref="E35:E36" si="4">SUM(F35:G35)</f>
        <v>15</v>
      </c>
      <c r="F35" s="299">
        <v>4</v>
      </c>
      <c r="G35" s="299">
        <v>11</v>
      </c>
      <c r="H35" s="11"/>
      <c r="I35" s="8">
        <f t="shared" ref="I35:I36" si="5">SUM(J35:K35)</f>
        <v>61</v>
      </c>
      <c r="J35" s="835">
        <v>27</v>
      </c>
      <c r="K35" s="24">
        <v>34</v>
      </c>
      <c r="L35" s="10"/>
    </row>
    <row r="36" spans="1:12" ht="15.6" customHeight="1">
      <c r="A36" s="2"/>
      <c r="B36" s="9"/>
      <c r="C36" s="27"/>
      <c r="D36" s="802">
        <v>2023</v>
      </c>
      <c r="E36" s="8">
        <f t="shared" si="4"/>
        <v>15</v>
      </c>
      <c r="F36" s="299">
        <v>4</v>
      </c>
      <c r="G36" s="299">
        <v>11</v>
      </c>
      <c r="H36" s="7"/>
      <c r="I36" s="8">
        <f t="shared" si="5"/>
        <v>72</v>
      </c>
      <c r="J36" s="24">
        <v>36</v>
      </c>
      <c r="K36" s="24">
        <v>36</v>
      </c>
      <c r="L36" s="27"/>
    </row>
    <row r="37" spans="1:12" ht="8.1" customHeight="1">
      <c r="A37" s="2"/>
      <c r="B37" s="9"/>
      <c r="C37" s="27"/>
      <c r="D37" s="802"/>
      <c r="E37" s="8"/>
      <c r="F37" s="299"/>
      <c r="G37" s="299"/>
      <c r="H37" s="7"/>
      <c r="I37" s="8"/>
      <c r="J37" s="24"/>
      <c r="K37" s="24"/>
      <c r="L37" s="653"/>
    </row>
    <row r="38" spans="1:12" ht="15.6" customHeight="1">
      <c r="A38" s="2"/>
      <c r="B38" s="6" t="s">
        <v>1138</v>
      </c>
      <c r="C38" s="7"/>
      <c r="D38" s="802">
        <v>2021</v>
      </c>
      <c r="E38" s="8">
        <f>SUM(F38:G38)</f>
        <v>17</v>
      </c>
      <c r="F38" s="834">
        <v>4</v>
      </c>
      <c r="G38" s="834">
        <v>13</v>
      </c>
      <c r="H38" s="653"/>
      <c r="I38" s="8">
        <f>SUM(J38:K38)</f>
        <v>46</v>
      </c>
      <c r="J38" s="653">
        <v>1</v>
      </c>
      <c r="K38" s="653">
        <v>45</v>
      </c>
      <c r="L38" s="10"/>
    </row>
    <row r="39" spans="1:12" ht="15.6" customHeight="1">
      <c r="A39" s="2"/>
      <c r="B39" s="9" t="s">
        <v>1139</v>
      </c>
      <c r="C39" s="7"/>
      <c r="D39" s="773">
        <v>2022</v>
      </c>
      <c r="E39" s="8">
        <f t="shared" ref="E39:E40" si="6">SUM(F39:G39)</f>
        <v>17</v>
      </c>
      <c r="F39" s="299">
        <v>4</v>
      </c>
      <c r="G39" s="299">
        <v>13</v>
      </c>
      <c r="H39" s="11"/>
      <c r="I39" s="8">
        <f t="shared" ref="I39:I40" si="7">SUM(J39:K39)</f>
        <v>40</v>
      </c>
      <c r="J39" s="24">
        <v>1</v>
      </c>
      <c r="K39" s="24">
        <v>39</v>
      </c>
      <c r="L39" s="7"/>
    </row>
    <row r="40" spans="1:12" ht="15.6" customHeight="1">
      <c r="A40" s="2"/>
      <c r="B40" s="9"/>
      <c r="C40" s="7"/>
      <c r="D40" s="802">
        <v>2023</v>
      </c>
      <c r="E40" s="8">
        <f t="shared" si="6"/>
        <v>17</v>
      </c>
      <c r="F40" s="299">
        <v>3</v>
      </c>
      <c r="G40" s="299">
        <v>14</v>
      </c>
      <c r="H40" s="11"/>
      <c r="I40" s="8">
        <f t="shared" si="7"/>
        <v>32</v>
      </c>
      <c r="J40" s="24">
        <v>1</v>
      </c>
      <c r="K40" s="24">
        <v>31</v>
      </c>
      <c r="L40" s="7"/>
    </row>
    <row r="41" spans="1:12" ht="8.1" customHeight="1">
      <c r="A41" s="2"/>
      <c r="B41" s="9"/>
      <c r="C41" s="7"/>
      <c r="D41" s="802"/>
      <c r="E41" s="8"/>
      <c r="F41" s="299"/>
      <c r="G41" s="299"/>
      <c r="H41" s="27"/>
      <c r="I41" s="8"/>
      <c r="J41" s="24"/>
      <c r="K41" s="24"/>
      <c r="L41" s="653"/>
    </row>
    <row r="42" spans="1:12" ht="15.6" customHeight="1">
      <c r="A42" s="2"/>
      <c r="B42" s="6" t="s">
        <v>1140</v>
      </c>
      <c r="C42" s="10"/>
      <c r="D42" s="802">
        <v>2021</v>
      </c>
      <c r="E42" s="8">
        <f>SUM(F42:G42)</f>
        <v>19</v>
      </c>
      <c r="F42" s="834">
        <v>10</v>
      </c>
      <c r="G42" s="834">
        <v>9</v>
      </c>
      <c r="H42" s="653"/>
      <c r="I42" s="8">
        <f>SUM(J42:K42)</f>
        <v>101</v>
      </c>
      <c r="J42" s="653">
        <v>50</v>
      </c>
      <c r="K42" s="653">
        <v>51</v>
      </c>
      <c r="L42" s="10"/>
    </row>
    <row r="43" spans="1:12" ht="15.6" customHeight="1">
      <c r="A43" s="2"/>
      <c r="B43" s="9" t="s">
        <v>1141</v>
      </c>
      <c r="C43" s="27"/>
      <c r="D43" s="773">
        <v>2022</v>
      </c>
      <c r="E43" s="8">
        <f t="shared" ref="E43:E44" si="8">SUM(F43:G43)</f>
        <v>19</v>
      </c>
      <c r="F43" s="299">
        <v>10</v>
      </c>
      <c r="G43" s="299">
        <v>9</v>
      </c>
      <c r="H43" s="11"/>
      <c r="I43" s="8">
        <f t="shared" ref="I43:I44" si="9">SUM(J43:K43)</f>
        <v>96</v>
      </c>
      <c r="J43" s="25">
        <v>43</v>
      </c>
      <c r="K43" s="25">
        <v>53</v>
      </c>
      <c r="L43" s="10"/>
    </row>
    <row r="44" spans="1:12" ht="15.6" customHeight="1">
      <c r="A44" s="2"/>
      <c r="B44" s="9"/>
      <c r="C44" s="27"/>
      <c r="D44" s="802">
        <v>2023</v>
      </c>
      <c r="E44" s="8">
        <f t="shared" si="8"/>
        <v>22</v>
      </c>
      <c r="F44" s="299">
        <v>11</v>
      </c>
      <c r="G44" s="299">
        <v>11</v>
      </c>
      <c r="H44" s="7"/>
      <c r="I44" s="8">
        <f t="shared" si="9"/>
        <v>124</v>
      </c>
      <c r="J44" s="24">
        <v>71</v>
      </c>
      <c r="K44" s="24">
        <v>53</v>
      </c>
      <c r="L44" s="27"/>
    </row>
    <row r="45" spans="1:12" ht="8.1" customHeight="1">
      <c r="A45" s="2"/>
      <c r="B45" s="9"/>
      <c r="C45" s="27"/>
      <c r="D45" s="802"/>
      <c r="E45" s="8"/>
      <c r="F45" s="299"/>
      <c r="G45" s="299"/>
      <c r="H45" s="7"/>
      <c r="I45" s="8"/>
      <c r="J45" s="24"/>
      <c r="K45" s="24"/>
      <c r="L45" s="653"/>
    </row>
    <row r="46" spans="1:12" ht="15.6" customHeight="1">
      <c r="A46" s="2"/>
      <c r="B46" s="6" t="s">
        <v>695</v>
      </c>
      <c r="C46" s="7"/>
      <c r="D46" s="802">
        <v>2021</v>
      </c>
      <c r="E46" s="8">
        <f>SUM(F46:G46)</f>
        <v>34</v>
      </c>
      <c r="F46" s="299">
        <v>21</v>
      </c>
      <c r="G46" s="299">
        <v>13</v>
      </c>
      <c r="H46" s="7"/>
      <c r="I46" s="8">
        <f>SUM(J46:K46)</f>
        <v>179</v>
      </c>
      <c r="J46" s="26">
        <v>159</v>
      </c>
      <c r="K46" s="26">
        <v>20</v>
      </c>
      <c r="L46" s="10"/>
    </row>
    <row r="47" spans="1:12" ht="15.6" customHeight="1">
      <c r="A47" s="2"/>
      <c r="B47" s="9" t="s">
        <v>696</v>
      </c>
      <c r="C47" s="7"/>
      <c r="D47" s="773">
        <v>2022</v>
      </c>
      <c r="E47" s="8">
        <f t="shared" ref="E47:E48" si="10">SUM(F47:G47)</f>
        <v>34</v>
      </c>
      <c r="F47" s="299">
        <v>21</v>
      </c>
      <c r="G47" s="299">
        <v>13</v>
      </c>
      <c r="H47" s="7"/>
      <c r="I47" s="8">
        <f t="shared" ref="I47:I48" si="11">SUM(J47:K47)</f>
        <v>194</v>
      </c>
      <c r="J47" s="26">
        <v>163</v>
      </c>
      <c r="K47" s="26">
        <v>31</v>
      </c>
      <c r="L47" s="7"/>
    </row>
    <row r="48" spans="1:12" ht="15.6" customHeight="1">
      <c r="A48" s="2"/>
      <c r="B48" s="9"/>
      <c r="C48" s="7"/>
      <c r="D48" s="802">
        <v>2023</v>
      </c>
      <c r="E48" s="8">
        <f t="shared" si="10"/>
        <v>33</v>
      </c>
      <c r="F48" s="8">
        <v>20</v>
      </c>
      <c r="G48" s="8">
        <v>13</v>
      </c>
      <c r="H48" s="11"/>
      <c r="I48" s="8">
        <f t="shared" si="11"/>
        <v>266</v>
      </c>
      <c r="J48" s="24">
        <v>228</v>
      </c>
      <c r="K48" s="24">
        <v>38</v>
      </c>
      <c r="L48" s="7"/>
    </row>
    <row r="49" spans="1:12" ht="8.1" customHeight="1">
      <c r="A49" s="2"/>
      <c r="B49" s="27"/>
      <c r="C49" s="7"/>
      <c r="D49" s="802"/>
      <c r="E49" s="8"/>
      <c r="F49" s="8"/>
      <c r="G49" s="8"/>
      <c r="H49" s="11"/>
      <c r="I49" s="8"/>
      <c r="J49" s="24"/>
      <c r="K49" s="24"/>
      <c r="L49" s="7"/>
    </row>
    <row r="50" spans="1:12" ht="15.6" customHeight="1">
      <c r="A50" s="2"/>
      <c r="B50" s="10" t="s">
        <v>53</v>
      </c>
      <c r="C50" s="7"/>
      <c r="D50" s="802"/>
      <c r="E50" s="8"/>
      <c r="F50" s="8"/>
      <c r="G50" s="8"/>
      <c r="H50" s="27"/>
      <c r="I50" s="8"/>
      <c r="J50" s="24"/>
      <c r="K50" s="24"/>
      <c r="L50" s="7"/>
    </row>
    <row r="51" spans="1:12" ht="15.6" customHeight="1">
      <c r="A51" s="2"/>
      <c r="B51" s="6" t="s">
        <v>697</v>
      </c>
      <c r="C51" s="10"/>
      <c r="D51" s="802">
        <v>2021</v>
      </c>
      <c r="E51" s="8">
        <f>SUM(F51:G51)</f>
        <v>46</v>
      </c>
      <c r="F51" s="8">
        <v>29</v>
      </c>
      <c r="G51" s="8">
        <v>17</v>
      </c>
      <c r="H51" s="8"/>
      <c r="I51" s="8">
        <f>SUM(J51:K51)</f>
        <v>364</v>
      </c>
      <c r="J51" s="8">
        <v>237</v>
      </c>
      <c r="K51" s="8">
        <v>127</v>
      </c>
      <c r="L51" s="10"/>
    </row>
    <row r="52" spans="1:12" ht="15.6" customHeight="1">
      <c r="A52" s="2"/>
      <c r="B52" s="9" t="s">
        <v>698</v>
      </c>
      <c r="C52" s="27"/>
      <c r="D52" s="773">
        <v>2022</v>
      </c>
      <c r="E52" s="8">
        <f>SUM(F52:G52)</f>
        <v>45</v>
      </c>
      <c r="F52" s="8">
        <v>28</v>
      </c>
      <c r="G52" s="8">
        <v>17</v>
      </c>
      <c r="H52" s="8"/>
      <c r="I52" s="8">
        <f>SUM(J52:K52)</f>
        <v>377</v>
      </c>
      <c r="J52" s="8">
        <v>241</v>
      </c>
      <c r="K52" s="8">
        <v>136</v>
      </c>
      <c r="L52" s="10"/>
    </row>
    <row r="53" spans="1:12" ht="15.6" customHeight="1">
      <c r="A53" s="2"/>
      <c r="B53" s="9"/>
      <c r="C53" s="27"/>
      <c r="D53" s="802">
        <v>2023</v>
      </c>
      <c r="E53" s="8">
        <f>SUM(F53:G53)</f>
        <v>44</v>
      </c>
      <c r="F53" s="8">
        <v>27</v>
      </c>
      <c r="G53" s="8">
        <v>17</v>
      </c>
      <c r="H53" s="8"/>
      <c r="I53" s="8">
        <f>SUM(J53:K53)</f>
        <v>445</v>
      </c>
      <c r="J53" s="8">
        <v>318</v>
      </c>
      <c r="K53" s="8">
        <v>127</v>
      </c>
      <c r="L53" s="27"/>
    </row>
    <row r="54" spans="1:12" ht="8.1" customHeight="1">
      <c r="A54" s="2"/>
      <c r="B54" s="9"/>
      <c r="C54" s="27"/>
      <c r="D54" s="802"/>
      <c r="E54" s="8"/>
      <c r="F54" s="8"/>
      <c r="G54" s="8"/>
      <c r="H54" s="8"/>
      <c r="I54" s="8"/>
      <c r="J54" s="8"/>
      <c r="K54" s="8"/>
      <c r="L54" s="653"/>
    </row>
    <row r="55" spans="1:12" ht="15.6" customHeight="1">
      <c r="A55" s="2"/>
      <c r="B55" s="6" t="s">
        <v>1163</v>
      </c>
      <c r="C55" s="7"/>
      <c r="D55" s="802">
        <v>2021</v>
      </c>
      <c r="E55" s="8">
        <f>SUM(F55:G55)</f>
        <v>14</v>
      </c>
      <c r="F55" s="8">
        <v>6</v>
      </c>
      <c r="G55" s="8">
        <v>8</v>
      </c>
      <c r="H55" s="8"/>
      <c r="I55" s="8">
        <f>SUM(J55:K55)</f>
        <v>44</v>
      </c>
      <c r="J55" s="8">
        <v>14</v>
      </c>
      <c r="K55" s="8">
        <v>30</v>
      </c>
      <c r="L55" s="10"/>
    </row>
    <row r="56" spans="1:12" ht="15.6" customHeight="1">
      <c r="A56" s="2"/>
      <c r="B56" s="9" t="s">
        <v>1164</v>
      </c>
      <c r="C56" s="7"/>
      <c r="D56" s="773">
        <v>2022</v>
      </c>
      <c r="E56" s="8">
        <f>SUM(F56:G56)</f>
        <v>14</v>
      </c>
      <c r="F56" s="8">
        <v>6</v>
      </c>
      <c r="G56" s="8">
        <v>8</v>
      </c>
      <c r="H56" s="8"/>
      <c r="I56" s="8">
        <f>SUM(J56:K56)</f>
        <v>40</v>
      </c>
      <c r="J56" s="8">
        <v>10</v>
      </c>
      <c r="K56" s="8">
        <v>30</v>
      </c>
      <c r="L56" s="7"/>
    </row>
    <row r="57" spans="1:12" ht="15.6" customHeight="1">
      <c r="A57" s="2"/>
      <c r="B57" s="9"/>
      <c r="C57" s="7"/>
      <c r="D57" s="802">
        <v>2023</v>
      </c>
      <c r="E57" s="8">
        <f>SUM(F57:G57)</f>
        <v>14</v>
      </c>
      <c r="F57" s="8">
        <v>6</v>
      </c>
      <c r="G57" s="8">
        <v>8</v>
      </c>
      <c r="H57" s="8"/>
      <c r="I57" s="8">
        <f>SUM(J57:K57)</f>
        <v>63</v>
      </c>
      <c r="J57" s="8">
        <v>26</v>
      </c>
      <c r="K57" s="8">
        <v>37</v>
      </c>
      <c r="L57" s="7"/>
    </row>
    <row r="58" spans="1:12" ht="8.1" customHeight="1">
      <c r="A58" s="2"/>
      <c r="B58" s="9"/>
      <c r="C58" s="7"/>
      <c r="D58" s="802"/>
      <c r="E58" s="8"/>
      <c r="F58" s="8"/>
      <c r="G58" s="8"/>
      <c r="H58" s="8"/>
      <c r="I58" s="8"/>
      <c r="J58" s="8"/>
      <c r="K58" s="8"/>
      <c r="L58" s="653"/>
    </row>
    <row r="59" spans="1:12" ht="15.6" customHeight="1">
      <c r="A59" s="2"/>
      <c r="B59" s="6" t="s">
        <v>699</v>
      </c>
      <c r="C59" s="7"/>
      <c r="D59" s="802">
        <v>2021</v>
      </c>
      <c r="E59" s="8">
        <f>SUM(F59:G59)</f>
        <v>14</v>
      </c>
      <c r="F59" s="8">
        <v>5</v>
      </c>
      <c r="G59" s="8">
        <v>9</v>
      </c>
      <c r="H59" s="8"/>
      <c r="I59" s="8">
        <f>SUM(J59:K59)</f>
        <v>85</v>
      </c>
      <c r="J59" s="8">
        <v>29</v>
      </c>
      <c r="K59" s="8">
        <v>56</v>
      </c>
      <c r="L59" s="7"/>
    </row>
    <row r="60" spans="1:12" ht="15.6" customHeight="1">
      <c r="A60" s="2"/>
      <c r="B60" s="9" t="s">
        <v>700</v>
      </c>
      <c r="C60" s="7"/>
      <c r="D60" s="773">
        <v>2022</v>
      </c>
      <c r="E60" s="8">
        <f>SUM(F60:G60)</f>
        <v>14</v>
      </c>
      <c r="F60" s="8">
        <v>5</v>
      </c>
      <c r="G60" s="8">
        <v>9</v>
      </c>
      <c r="H60" s="8"/>
      <c r="I60" s="8">
        <f>SUM(J60:K60)</f>
        <v>78</v>
      </c>
      <c r="J60" s="8">
        <v>29</v>
      </c>
      <c r="K60" s="8">
        <v>49</v>
      </c>
      <c r="L60" s="7"/>
    </row>
    <row r="61" spans="1:12" ht="15.6" customHeight="1">
      <c r="A61" s="2"/>
      <c r="B61" s="9"/>
      <c r="C61" s="7"/>
      <c r="D61" s="802">
        <v>2023</v>
      </c>
      <c r="E61" s="8">
        <f>SUM(F61:G61)</f>
        <v>15</v>
      </c>
      <c r="F61" s="8">
        <v>5</v>
      </c>
      <c r="G61" s="8">
        <v>10</v>
      </c>
      <c r="H61" s="8"/>
      <c r="I61" s="8">
        <f>SUM(J61:K61)</f>
        <v>101</v>
      </c>
      <c r="J61" s="8">
        <v>30</v>
      </c>
      <c r="K61" s="8">
        <v>71</v>
      </c>
      <c r="L61" s="27"/>
    </row>
    <row r="62" spans="1:12" ht="8.1" customHeight="1">
      <c r="A62" s="2"/>
      <c r="B62" s="9"/>
      <c r="C62" s="7"/>
      <c r="D62" s="802"/>
      <c r="E62" s="8"/>
      <c r="F62" s="8"/>
      <c r="G62" s="8"/>
      <c r="H62" s="8"/>
      <c r="I62" s="8"/>
      <c r="J62" s="8"/>
      <c r="K62" s="8"/>
      <c r="L62" s="653"/>
    </row>
    <row r="63" spans="1:12" ht="15.6" customHeight="1">
      <c r="A63" s="2"/>
      <c r="B63" s="6" t="s">
        <v>701</v>
      </c>
      <c r="C63" s="7"/>
      <c r="D63" s="802">
        <v>2021</v>
      </c>
      <c r="E63" s="8">
        <f>SUM(F63:G63)</f>
        <v>21</v>
      </c>
      <c r="F63" s="8">
        <v>6</v>
      </c>
      <c r="G63" s="8">
        <v>15</v>
      </c>
      <c r="H63" s="8"/>
      <c r="I63" s="8">
        <f>SUM(J63:K63)</f>
        <v>131</v>
      </c>
      <c r="J63" s="8">
        <v>96</v>
      </c>
      <c r="K63" s="8">
        <v>35</v>
      </c>
      <c r="L63" s="10"/>
    </row>
    <row r="64" spans="1:12" ht="15.6" customHeight="1">
      <c r="A64" s="2"/>
      <c r="B64" s="9" t="s">
        <v>702</v>
      </c>
      <c r="C64" s="7"/>
      <c r="D64" s="773">
        <v>2022</v>
      </c>
      <c r="E64" s="8">
        <f>SUM(F64:G64)</f>
        <v>21</v>
      </c>
      <c r="F64" s="8">
        <v>6</v>
      </c>
      <c r="G64" s="8">
        <v>15</v>
      </c>
      <c r="H64" s="8"/>
      <c r="I64" s="8">
        <f>SUM(J64:K64)</f>
        <v>149</v>
      </c>
      <c r="J64" s="8">
        <v>101</v>
      </c>
      <c r="K64" s="8">
        <v>48</v>
      </c>
      <c r="L64" s="7"/>
    </row>
    <row r="65" spans="1:12" ht="15.6" customHeight="1">
      <c r="A65" s="2"/>
      <c r="B65" s="9"/>
      <c r="C65" s="7"/>
      <c r="D65" s="802">
        <v>2023</v>
      </c>
      <c r="E65" s="8">
        <f>SUM(F65:G65)</f>
        <v>21</v>
      </c>
      <c r="F65" s="8">
        <v>5</v>
      </c>
      <c r="G65" s="8">
        <v>16</v>
      </c>
      <c r="H65" s="8"/>
      <c r="I65" s="8">
        <f>SUM(J65:K65)</f>
        <v>147</v>
      </c>
      <c r="J65" s="8">
        <v>90</v>
      </c>
      <c r="K65" s="8">
        <v>57</v>
      </c>
      <c r="L65" s="27"/>
    </row>
    <row r="66" spans="1:12" ht="8.1" customHeight="1">
      <c r="A66" s="2"/>
      <c r="B66" s="9"/>
      <c r="C66" s="7"/>
      <c r="D66" s="802"/>
      <c r="E66" s="8"/>
      <c r="F66" s="8"/>
      <c r="G66" s="8"/>
      <c r="H66" s="8"/>
      <c r="I66" s="8"/>
      <c r="J66" s="8"/>
      <c r="K66" s="8"/>
      <c r="L66" s="653"/>
    </row>
    <row r="67" spans="1:12" ht="15.6" customHeight="1">
      <c r="A67" s="2"/>
      <c r="B67" s="6" t="s">
        <v>703</v>
      </c>
      <c r="C67" s="10"/>
      <c r="D67" s="802">
        <v>2021</v>
      </c>
      <c r="E67" s="8">
        <f>SUM(F67:G67)</f>
        <v>30</v>
      </c>
      <c r="F67" s="8">
        <v>12</v>
      </c>
      <c r="G67" s="8">
        <v>18</v>
      </c>
      <c r="H67" s="8"/>
      <c r="I67" s="8">
        <f>SUM(J67:K67)</f>
        <v>213</v>
      </c>
      <c r="J67" s="8">
        <v>139</v>
      </c>
      <c r="K67" s="8">
        <v>74</v>
      </c>
      <c r="L67" s="10"/>
    </row>
    <row r="68" spans="1:12" ht="15.6" customHeight="1">
      <c r="A68" s="2"/>
      <c r="B68" s="9" t="s">
        <v>704</v>
      </c>
      <c r="C68" s="27"/>
      <c r="D68" s="773">
        <v>2022</v>
      </c>
      <c r="E68" s="8">
        <f>SUM(F68:G68)</f>
        <v>31</v>
      </c>
      <c r="F68" s="8">
        <v>12</v>
      </c>
      <c r="G68" s="8">
        <v>19</v>
      </c>
      <c r="H68" s="8"/>
      <c r="I68" s="8">
        <f>SUM(J68:K68)</f>
        <v>228</v>
      </c>
      <c r="J68" s="8">
        <v>147</v>
      </c>
      <c r="K68" s="8">
        <v>81</v>
      </c>
      <c r="L68" s="10"/>
    </row>
    <row r="69" spans="1:12" ht="15.6" customHeight="1">
      <c r="A69" s="2"/>
      <c r="B69" s="9"/>
      <c r="C69" s="27"/>
      <c r="D69" s="802">
        <v>2023</v>
      </c>
      <c r="E69" s="8">
        <f>SUM(F69:G69)</f>
        <v>31</v>
      </c>
      <c r="F69" s="8">
        <v>14</v>
      </c>
      <c r="G69" s="8">
        <v>17</v>
      </c>
      <c r="H69" s="8"/>
      <c r="I69" s="8">
        <f>SUM(J69:K69)</f>
        <v>215</v>
      </c>
      <c r="J69" s="8">
        <v>150</v>
      </c>
      <c r="K69" s="8">
        <v>65</v>
      </c>
      <c r="L69" s="27"/>
    </row>
    <row r="70" spans="1:12" ht="8.1" customHeight="1">
      <c r="A70" s="2"/>
      <c r="B70" s="9"/>
      <c r="C70" s="27"/>
      <c r="D70" s="802"/>
      <c r="E70" s="8"/>
      <c r="F70" s="8"/>
      <c r="G70" s="8"/>
      <c r="H70" s="8"/>
      <c r="I70" s="8"/>
      <c r="J70" s="8"/>
      <c r="K70" s="8"/>
      <c r="L70" s="27"/>
    </row>
    <row r="71" spans="1:12" ht="15.6" customHeight="1">
      <c r="A71" s="2"/>
      <c r="B71" s="6" t="s">
        <v>705</v>
      </c>
      <c r="C71" s="10"/>
      <c r="D71" s="802">
        <v>2021</v>
      </c>
      <c r="E71" s="8">
        <f>SUM(F71:G71)</f>
        <v>20</v>
      </c>
      <c r="F71" s="8">
        <v>6</v>
      </c>
      <c r="G71" s="8">
        <v>14</v>
      </c>
      <c r="H71" s="8"/>
      <c r="I71" s="8">
        <f>SUM(J71:K71)</f>
        <v>183</v>
      </c>
      <c r="J71" s="8">
        <v>111</v>
      </c>
      <c r="K71" s="8">
        <v>72</v>
      </c>
      <c r="L71" s="10"/>
    </row>
    <row r="72" spans="1:12" ht="15.6" customHeight="1">
      <c r="A72" s="2"/>
      <c r="B72" s="9" t="s">
        <v>706</v>
      </c>
      <c r="C72" s="27"/>
      <c r="D72" s="773">
        <v>2022</v>
      </c>
      <c r="E72" s="8">
        <f>SUM(F72:G72)</f>
        <v>20</v>
      </c>
      <c r="F72" s="8">
        <v>6</v>
      </c>
      <c r="G72" s="8">
        <v>14</v>
      </c>
      <c r="H72" s="8"/>
      <c r="I72" s="8">
        <f>SUM(J72:K72)</f>
        <v>193</v>
      </c>
      <c r="J72" s="8">
        <v>114</v>
      </c>
      <c r="K72" s="8">
        <v>79</v>
      </c>
      <c r="L72" s="10"/>
    </row>
    <row r="73" spans="1:12" ht="15.6" customHeight="1">
      <c r="A73" s="2"/>
      <c r="B73" s="9"/>
      <c r="C73" s="27"/>
      <c r="D73" s="802">
        <v>2023</v>
      </c>
      <c r="E73" s="8">
        <f>SUM(F73:G73)</f>
        <v>20</v>
      </c>
      <c r="F73" s="8">
        <v>6</v>
      </c>
      <c r="G73" s="8">
        <v>14</v>
      </c>
      <c r="H73" s="8"/>
      <c r="I73" s="8">
        <f>SUM(J73:K73)</f>
        <v>220</v>
      </c>
      <c r="J73" s="8">
        <v>134</v>
      </c>
      <c r="K73" s="8">
        <v>86</v>
      </c>
      <c r="L73" s="10"/>
    </row>
    <row r="74" spans="1:12" ht="8.1" customHeight="1">
      <c r="A74" s="2"/>
      <c r="B74" s="9"/>
      <c r="C74" s="27"/>
      <c r="D74" s="802"/>
      <c r="E74" s="8"/>
      <c r="F74" s="8"/>
      <c r="G74" s="8"/>
      <c r="H74" s="8"/>
      <c r="I74" s="8"/>
      <c r="J74" s="8"/>
      <c r="K74" s="8"/>
      <c r="L74" s="27"/>
    </row>
    <row r="75" spans="1:12" ht="15.6" customHeight="1">
      <c r="A75" s="2"/>
      <c r="B75" s="6" t="s">
        <v>707</v>
      </c>
      <c r="C75" s="10"/>
      <c r="D75" s="802">
        <v>2021</v>
      </c>
      <c r="E75" s="8">
        <f>SUM(F75:G75)</f>
        <v>20</v>
      </c>
      <c r="F75" s="8">
        <v>4</v>
      </c>
      <c r="G75" s="8">
        <v>16</v>
      </c>
      <c r="H75" s="8"/>
      <c r="I75" s="8">
        <f>SUM(J75:K75)</f>
        <v>132</v>
      </c>
      <c r="J75" s="8">
        <v>45</v>
      </c>
      <c r="K75" s="8">
        <v>87</v>
      </c>
      <c r="L75" s="10"/>
    </row>
    <row r="76" spans="1:12" ht="15.6" customHeight="1">
      <c r="A76" s="2"/>
      <c r="B76" s="9" t="s">
        <v>708</v>
      </c>
      <c r="C76" s="27"/>
      <c r="D76" s="773">
        <v>2022</v>
      </c>
      <c r="E76" s="8">
        <f>SUM(F76:G76)</f>
        <v>20</v>
      </c>
      <c r="F76" s="8">
        <v>4</v>
      </c>
      <c r="G76" s="8">
        <v>16</v>
      </c>
      <c r="H76" s="8"/>
      <c r="I76" s="8">
        <f>SUM(J76:K76)</f>
        <v>135</v>
      </c>
      <c r="J76" s="8">
        <v>51</v>
      </c>
      <c r="K76" s="8">
        <v>84</v>
      </c>
      <c r="L76" s="10"/>
    </row>
    <row r="77" spans="1:12" ht="15.6" customHeight="1">
      <c r="A77" s="2"/>
      <c r="B77" s="9"/>
      <c r="C77" s="27"/>
      <c r="D77" s="802">
        <v>2023</v>
      </c>
      <c r="E77" s="8">
        <f>SUM(F77:G77)</f>
        <v>18</v>
      </c>
      <c r="F77" s="8">
        <v>3</v>
      </c>
      <c r="G77" s="8">
        <v>15</v>
      </c>
      <c r="H77" s="8"/>
      <c r="I77" s="8">
        <f>SUM(J77:K77)</f>
        <v>131</v>
      </c>
      <c r="J77" s="8">
        <v>64</v>
      </c>
      <c r="K77" s="8">
        <v>67</v>
      </c>
      <c r="L77" s="27"/>
    </row>
    <row r="78" spans="1:12" ht="8.1" customHeight="1" thickBot="1">
      <c r="A78" s="805"/>
      <c r="B78" s="806"/>
      <c r="C78" s="806"/>
      <c r="D78" s="807"/>
      <c r="E78" s="806"/>
      <c r="F78" s="808"/>
      <c r="G78" s="808"/>
      <c r="H78" s="806"/>
      <c r="I78" s="809"/>
      <c r="J78" s="810"/>
      <c r="K78" s="810"/>
      <c r="L78" s="810"/>
    </row>
    <row r="79" spans="1:12" s="674" customFormat="1" ht="16.5" customHeight="1">
      <c r="A79" s="826"/>
      <c r="B79" s="826"/>
      <c r="C79" s="827"/>
      <c r="D79" s="828"/>
      <c r="E79" s="827"/>
      <c r="F79" s="829"/>
      <c r="G79" s="829"/>
      <c r="H79" s="827"/>
      <c r="I79" s="826"/>
      <c r="J79" s="830"/>
      <c r="K79" s="831"/>
      <c r="L79" s="418" t="s">
        <v>905</v>
      </c>
    </row>
    <row r="80" spans="1:12" s="674" customFormat="1" ht="16.5" customHeight="1">
      <c r="A80" s="531"/>
      <c r="B80" s="531"/>
      <c r="C80" s="827"/>
      <c r="D80" s="828"/>
      <c r="E80" s="827"/>
      <c r="F80" s="829"/>
      <c r="G80" s="829"/>
      <c r="H80" s="827"/>
      <c r="I80" s="832"/>
      <c r="J80" s="830"/>
      <c r="K80" s="831"/>
      <c r="L80" s="419" t="s">
        <v>883</v>
      </c>
    </row>
  </sheetData>
  <mergeCells count="4">
    <mergeCell ref="E5:G6"/>
    <mergeCell ref="I6:K6"/>
    <mergeCell ref="E7:G7"/>
    <mergeCell ref="I7:K7"/>
  </mergeCells>
  <printOptions horizontalCentered="1"/>
  <pageMargins left="0.55118110236220497" right="0.55118110236220497" top="0.55118110236220497" bottom="0.55118110236220497" header="0.39370078740157499" footer="0.39370078740157499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92D050"/>
  </sheetPr>
  <dimension ref="A1:Y89"/>
  <sheetViews>
    <sheetView view="pageBreakPreview" topLeftCell="A73" zoomScale="90" zoomScaleNormal="100" zoomScaleSheetLayoutView="90" workbookViewId="0">
      <selection activeCell="B89" sqref="B89"/>
    </sheetView>
  </sheetViews>
  <sheetFormatPr defaultColWidth="11.85546875" defaultRowHeight="16.5"/>
  <cols>
    <col min="1" max="1" width="1.85546875" style="164" customWidth="1"/>
    <col min="2" max="2" width="11.28515625" style="164" customWidth="1"/>
    <col min="3" max="3" width="8.140625" style="164" customWidth="1"/>
    <col min="4" max="4" width="11.28515625" style="165" customWidth="1"/>
    <col min="5" max="6" width="11" style="166" customWidth="1"/>
    <col min="7" max="7" width="13.28515625" style="166" customWidth="1"/>
    <col min="8" max="8" width="2" style="166" customWidth="1"/>
    <col min="9" max="10" width="11" style="166" customWidth="1"/>
    <col min="11" max="11" width="13.28515625" style="166" customWidth="1"/>
    <col min="12" max="12" width="2" style="166" customWidth="1"/>
    <col min="13" max="14" width="11" style="166" customWidth="1"/>
    <col min="15" max="15" width="13.28515625" style="166" customWidth="1"/>
    <col min="16" max="16" width="1.85546875" style="164" customWidth="1"/>
    <col min="17" max="16384" width="11.85546875" style="164"/>
  </cols>
  <sheetData>
    <row r="1" spans="1:16" ht="8.1" customHeight="1"/>
    <row r="2" spans="1:16" ht="8.1" customHeight="1"/>
    <row r="3" spans="1:16" s="167" customFormat="1" ht="16.5" customHeight="1">
      <c r="B3" s="168" t="s">
        <v>1016</v>
      </c>
      <c r="C3" s="169" t="s">
        <v>860</v>
      </c>
      <c r="D3" s="170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</row>
    <row r="4" spans="1:16" s="167" customFormat="1" ht="16.5" customHeight="1">
      <c r="B4" s="168"/>
      <c r="C4" s="1202" t="s">
        <v>1248</v>
      </c>
      <c r="D4" s="170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</row>
    <row r="5" spans="1:16" s="173" customFormat="1" ht="16.5" customHeight="1">
      <c r="B5" s="174" t="s">
        <v>1015</v>
      </c>
      <c r="C5" s="175" t="s">
        <v>1355</v>
      </c>
      <c r="D5" s="176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</row>
    <row r="6" spans="1:16" s="173" customFormat="1" ht="16.5" customHeight="1">
      <c r="B6" s="174"/>
      <c r="C6" s="1207"/>
      <c r="D6" s="176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</row>
    <row r="7" spans="1:16" s="177" customFormat="1" ht="9.9499999999999993" customHeight="1" thickBot="1">
      <c r="B7" s="178"/>
      <c r="C7" s="178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</row>
    <row r="8" spans="1:16" s="186" customFormat="1" ht="5.25" customHeight="1" thickTop="1">
      <c r="A8" s="181"/>
      <c r="B8" s="182"/>
      <c r="C8" s="183"/>
      <c r="D8" s="184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</row>
    <row r="9" spans="1:16" s="186" customFormat="1" ht="16.5" customHeight="1">
      <c r="A9" s="187"/>
      <c r="B9" s="187" t="s">
        <v>2</v>
      </c>
      <c r="C9" s="188"/>
      <c r="D9" s="189" t="s">
        <v>3</v>
      </c>
      <c r="E9" s="1881" t="s">
        <v>884</v>
      </c>
      <c r="F9" s="1881"/>
      <c r="G9" s="1881"/>
      <c r="H9" s="1881"/>
      <c r="I9" s="1881"/>
      <c r="J9" s="1881"/>
      <c r="K9" s="1881"/>
      <c r="L9" s="1881"/>
      <c r="M9" s="1881"/>
      <c r="N9" s="1881"/>
      <c r="O9" s="1881"/>
      <c r="P9" s="190"/>
    </row>
    <row r="10" spans="1:16" s="186" customFormat="1" ht="16.5" customHeight="1">
      <c r="A10" s="192"/>
      <c r="B10" s="192" t="s">
        <v>7</v>
      </c>
      <c r="C10" s="193"/>
      <c r="D10" s="194" t="s">
        <v>8</v>
      </c>
      <c r="E10" s="1882" t="s">
        <v>855</v>
      </c>
      <c r="F10" s="1882"/>
      <c r="G10" s="1882"/>
      <c r="H10" s="1882"/>
      <c r="I10" s="1882"/>
      <c r="J10" s="1882"/>
      <c r="K10" s="1882"/>
      <c r="L10" s="1882"/>
      <c r="M10" s="1882"/>
      <c r="N10" s="1882"/>
      <c r="O10" s="1882"/>
      <c r="P10" s="195"/>
    </row>
    <row r="11" spans="1:16" s="186" customFormat="1">
      <c r="A11" s="192"/>
      <c r="B11" s="192"/>
      <c r="C11" s="193"/>
      <c r="D11" s="194"/>
      <c r="E11" s="1881" t="s">
        <v>850</v>
      </c>
      <c r="F11" s="1881"/>
      <c r="G11" s="1881"/>
      <c r="H11" s="189"/>
      <c r="I11" s="1881" t="s">
        <v>851</v>
      </c>
      <c r="J11" s="1881"/>
      <c r="K11" s="1881"/>
      <c r="L11" s="189"/>
      <c r="M11" s="1881" t="s">
        <v>852</v>
      </c>
      <c r="N11" s="1881"/>
      <c r="O11" s="1881"/>
      <c r="P11" s="195"/>
    </row>
    <row r="12" spans="1:16" s="186" customFormat="1">
      <c r="A12" s="192"/>
      <c r="B12" s="192"/>
      <c r="C12" s="193"/>
      <c r="D12" s="194"/>
      <c r="E12" s="1204" t="s">
        <v>4</v>
      </c>
      <c r="F12" s="1204" t="s">
        <v>858</v>
      </c>
      <c r="G12" s="1204" t="s">
        <v>38</v>
      </c>
      <c r="H12" s="1204"/>
      <c r="I12" s="1204" t="s">
        <v>4</v>
      </c>
      <c r="J12" s="1204" t="s">
        <v>858</v>
      </c>
      <c r="K12" s="1204" t="s">
        <v>38</v>
      </c>
      <c r="L12" s="1204"/>
      <c r="M12" s="1204" t="s">
        <v>4</v>
      </c>
      <c r="N12" s="1204" t="s">
        <v>858</v>
      </c>
      <c r="O12" s="1204" t="s">
        <v>38</v>
      </c>
      <c r="P12" s="195"/>
    </row>
    <row r="13" spans="1:16" s="186" customFormat="1">
      <c r="A13" s="192"/>
      <c r="B13" s="192"/>
      <c r="C13" s="193"/>
      <c r="D13" s="194"/>
      <c r="E13" s="1205" t="s">
        <v>9</v>
      </c>
      <c r="F13" s="1205" t="s">
        <v>39</v>
      </c>
      <c r="G13" s="1205" t="s">
        <v>40</v>
      </c>
      <c r="H13" s="1205"/>
      <c r="I13" s="1205" t="s">
        <v>9</v>
      </c>
      <c r="J13" s="1205" t="s">
        <v>39</v>
      </c>
      <c r="K13" s="1205" t="s">
        <v>40</v>
      </c>
      <c r="L13" s="1205"/>
      <c r="M13" s="1205" t="s">
        <v>9</v>
      </c>
      <c r="N13" s="1205" t="s">
        <v>39</v>
      </c>
      <c r="O13" s="1205" t="s">
        <v>40</v>
      </c>
      <c r="P13" s="195"/>
    </row>
    <row r="14" spans="1:16" s="186" customFormat="1" ht="7.5" customHeight="1">
      <c r="A14" s="198"/>
      <c r="B14" s="198"/>
      <c r="C14" s="199"/>
      <c r="D14" s="200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</row>
    <row r="15" spans="1:16" ht="8.1" customHeight="1">
      <c r="B15" s="304"/>
      <c r="C15" s="304"/>
      <c r="D15" s="305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</row>
    <row r="16" spans="1:16" s="202" customFormat="1" ht="15" customHeight="1">
      <c r="B16" s="207" t="s">
        <v>14</v>
      </c>
      <c r="C16" s="208"/>
      <c r="D16" s="209">
        <v>2021</v>
      </c>
      <c r="E16" s="307">
        <f t="shared" ref="E16:G17" si="0">SUM(E20,E24,E28,E32,E36,E40,E44,E48,E52,E56,E60,E64,E68,E72,E76,E80)</f>
        <v>3379</v>
      </c>
      <c r="F16" s="307">
        <f t="shared" si="0"/>
        <v>930</v>
      </c>
      <c r="G16" s="307">
        <f t="shared" si="0"/>
        <v>2656</v>
      </c>
      <c r="H16" s="307"/>
      <c r="I16" s="307">
        <f t="shared" ref="I16:K17" si="1">SUM(I20,I24,I28,I32,I36,I40,I44,I48,I52,I56,I60,I64,I68,I72,I76,I80)</f>
        <v>2477</v>
      </c>
      <c r="J16" s="307">
        <f t="shared" si="1"/>
        <v>1023</v>
      </c>
      <c r="K16" s="307">
        <f t="shared" si="1"/>
        <v>1454</v>
      </c>
      <c r="L16" s="307"/>
      <c r="M16" s="307">
        <f t="shared" ref="M16:O17" si="2">SUM(M20,M24,M28,M32,M36,M40,M44,M48,M52,M56,M60,M64,M68,M72,M76,M80)</f>
        <v>274</v>
      </c>
      <c r="N16" s="307">
        <f t="shared" si="2"/>
        <v>107</v>
      </c>
      <c r="O16" s="307">
        <f t="shared" si="2"/>
        <v>167</v>
      </c>
    </row>
    <row r="17" spans="2:15" s="202" customFormat="1" ht="15" customHeight="1">
      <c r="B17" s="208"/>
      <c r="C17" s="208"/>
      <c r="D17" s="209">
        <v>2022</v>
      </c>
      <c r="E17" s="307">
        <f t="shared" si="0"/>
        <v>4186</v>
      </c>
      <c r="F17" s="307">
        <f t="shared" si="0"/>
        <v>1303</v>
      </c>
      <c r="G17" s="307">
        <f t="shared" si="0"/>
        <v>2883</v>
      </c>
      <c r="H17" s="307"/>
      <c r="I17" s="307">
        <f t="shared" si="1"/>
        <v>2353</v>
      </c>
      <c r="J17" s="307">
        <f t="shared" si="1"/>
        <v>974</v>
      </c>
      <c r="K17" s="307">
        <f t="shared" si="1"/>
        <v>1379</v>
      </c>
      <c r="L17" s="307"/>
      <c r="M17" s="307">
        <f t="shared" si="2"/>
        <v>264</v>
      </c>
      <c r="N17" s="307">
        <f t="shared" si="2"/>
        <v>102</v>
      </c>
      <c r="O17" s="307">
        <f t="shared" si="2"/>
        <v>162</v>
      </c>
    </row>
    <row r="18" spans="2:15" s="202" customFormat="1" ht="15" customHeight="1">
      <c r="B18" s="208"/>
      <c r="C18" s="208"/>
      <c r="D18" s="209">
        <v>2023</v>
      </c>
      <c r="E18" s="307">
        <f>SUM(E22,E26,E30,E34,E38,E42,E46,E50,E54,E58,E62,E66,E70,E74,E78,E82)</f>
        <v>3844</v>
      </c>
      <c r="F18" s="307">
        <f>SUM(F22,F26,F30,F34,F38,F42,F46,F50,F54,F58,F62,F66,F70,F74,F78,F82)</f>
        <v>1063</v>
      </c>
      <c r="G18" s="307">
        <f>SUM(G22,G26,G30,G34,G38,G42,G46,G50,G54,G58,G62,G66,G70,G74,G78,G82)</f>
        <v>2781</v>
      </c>
      <c r="H18" s="307"/>
      <c r="I18" s="307">
        <f>SUM(I22,I26,I30,I34,I38,I42,I46,I50,I54,I58,I62,I66,I70,I74,I78,I82)</f>
        <v>2518</v>
      </c>
      <c r="J18" s="307">
        <f>SUM(J22,J26,J30,J34,J38,J42,J46,J50,J54,J58,J62,J66,J70,J74,J78,J82)</f>
        <v>1029</v>
      </c>
      <c r="K18" s="307">
        <f>SUM(K22,K26,K30,K34,K38,K42,K46,K50,K54,K58,K62,K66,K70,K74,K78,K82)</f>
        <v>1489</v>
      </c>
      <c r="L18" s="307"/>
      <c r="M18" s="307">
        <f>SUM(M22,M26,M30,M34,M38,M42,M46,M50,M54,M58,M62,M66,M70,M74,M78,M82)</f>
        <v>277</v>
      </c>
      <c r="N18" s="307">
        <f>SUM(N22,N26,N30,N34,N38,N42,N46,N50,N54,N58,N62,N66,N70,N74,N78,N82)</f>
        <v>117</v>
      </c>
      <c r="O18" s="307">
        <f>SUM(O22,O26,O30,O34,O38,O42,O46,O50,O54,O58,O62,O66,O70,O74,O78,O82)</f>
        <v>160</v>
      </c>
    </row>
    <row r="19" spans="2:15" s="202" customFormat="1" ht="8.1" customHeight="1">
      <c r="B19" s="208"/>
      <c r="C19" s="208"/>
      <c r="D19" s="214"/>
      <c r="E19" s="980"/>
      <c r="F19" s="980"/>
      <c r="G19" s="980"/>
      <c r="H19" s="980"/>
      <c r="I19" s="980"/>
      <c r="J19" s="980"/>
      <c r="K19" s="980"/>
      <c r="L19" s="980"/>
      <c r="M19" s="980"/>
      <c r="N19" s="980"/>
      <c r="O19" s="980"/>
    </row>
    <row r="20" spans="2:15" s="202" customFormat="1" ht="15" customHeight="1">
      <c r="B20" s="215" t="s">
        <v>15</v>
      </c>
      <c r="C20" s="215"/>
      <c r="D20" s="214">
        <v>2021</v>
      </c>
      <c r="E20" s="56">
        <f>SUM(F20:G20)</f>
        <v>43</v>
      </c>
      <c r="F20" s="56">
        <v>6</v>
      </c>
      <c r="G20" s="56">
        <v>37</v>
      </c>
      <c r="H20" s="56"/>
      <c r="I20" s="442" t="s">
        <v>31</v>
      </c>
      <c r="J20" s="442" t="s">
        <v>31</v>
      </c>
      <c r="K20" s="442" t="s">
        <v>31</v>
      </c>
      <c r="L20" s="56"/>
      <c r="M20" s="442" t="s">
        <v>31</v>
      </c>
      <c r="N20" s="442" t="s">
        <v>31</v>
      </c>
      <c r="O20" s="442" t="s">
        <v>31</v>
      </c>
    </row>
    <row r="21" spans="2:15" s="202" customFormat="1" ht="15" customHeight="1">
      <c r="B21" s="215"/>
      <c r="C21" s="215"/>
      <c r="D21" s="214">
        <v>2022</v>
      </c>
      <c r="E21" s="56">
        <f>SUM(F21:G21)</f>
        <v>42</v>
      </c>
      <c r="F21" s="980">
        <v>6</v>
      </c>
      <c r="G21" s="980">
        <v>36</v>
      </c>
      <c r="H21" s="980"/>
      <c r="I21" s="442" t="s">
        <v>31</v>
      </c>
      <c r="J21" s="442" t="s">
        <v>31</v>
      </c>
      <c r="K21" s="442" t="s">
        <v>31</v>
      </c>
      <c r="L21" s="980"/>
      <c r="M21" s="442" t="s">
        <v>31</v>
      </c>
      <c r="N21" s="442" t="s">
        <v>31</v>
      </c>
      <c r="O21" s="442" t="s">
        <v>31</v>
      </c>
    </row>
    <row r="22" spans="2:15" s="202" customFormat="1" ht="15" customHeight="1">
      <c r="B22" s="215"/>
      <c r="C22" s="215"/>
      <c r="D22" s="214">
        <v>2023</v>
      </c>
      <c r="E22" s="56">
        <f>SUM(F22:G22)</f>
        <v>43</v>
      </c>
      <c r="F22" s="980">
        <v>10</v>
      </c>
      <c r="G22" s="980">
        <v>33</v>
      </c>
      <c r="H22" s="980"/>
      <c r="I22" s="442" t="s">
        <v>31</v>
      </c>
      <c r="J22" s="442" t="s">
        <v>31</v>
      </c>
      <c r="K22" s="442" t="s">
        <v>31</v>
      </c>
      <c r="L22" s="980"/>
      <c r="M22" s="442" t="s">
        <v>31</v>
      </c>
      <c r="N22" s="442" t="s">
        <v>31</v>
      </c>
      <c r="O22" s="442" t="s">
        <v>31</v>
      </c>
    </row>
    <row r="23" spans="2:15" s="202" customFormat="1" ht="8.1" customHeight="1">
      <c r="B23" s="215"/>
      <c r="C23" s="215"/>
      <c r="D23" s="214"/>
      <c r="E23" s="980"/>
      <c r="F23" s="980"/>
      <c r="G23" s="980"/>
      <c r="H23" s="980"/>
      <c r="I23" s="980"/>
      <c r="J23" s="980"/>
      <c r="K23" s="980"/>
      <c r="L23" s="980"/>
      <c r="M23" s="980"/>
      <c r="N23" s="980"/>
      <c r="O23" s="980"/>
    </row>
    <row r="24" spans="2:15" s="202" customFormat="1" ht="15" customHeight="1">
      <c r="B24" s="215" t="s">
        <v>16</v>
      </c>
      <c r="C24" s="215"/>
      <c r="D24" s="214">
        <v>2021</v>
      </c>
      <c r="E24" s="56">
        <f>SUM(F24:G24)</f>
        <v>910</v>
      </c>
      <c r="F24" s="56">
        <v>214</v>
      </c>
      <c r="G24" s="56">
        <v>696</v>
      </c>
      <c r="H24" s="56"/>
      <c r="I24" s="56">
        <f>SUM(J24:K24)</f>
        <v>887</v>
      </c>
      <c r="J24" s="56">
        <v>382</v>
      </c>
      <c r="K24" s="56">
        <v>505</v>
      </c>
      <c r="L24" s="56"/>
      <c r="M24" s="442" t="s">
        <v>31</v>
      </c>
      <c r="N24" s="442" t="s">
        <v>31</v>
      </c>
      <c r="O24" s="442" t="s">
        <v>31</v>
      </c>
    </row>
    <row r="25" spans="2:15" s="202" customFormat="1" ht="15" customHeight="1">
      <c r="B25" s="215"/>
      <c r="C25" s="215"/>
      <c r="D25" s="214">
        <v>2022</v>
      </c>
      <c r="E25" s="56">
        <f>SUM(F25:G25)</f>
        <v>928</v>
      </c>
      <c r="F25" s="980">
        <v>221</v>
      </c>
      <c r="G25" s="980">
        <v>707</v>
      </c>
      <c r="H25" s="980"/>
      <c r="I25" s="56">
        <f>SUM(J25:K25)</f>
        <v>891</v>
      </c>
      <c r="J25" s="980">
        <v>370</v>
      </c>
      <c r="K25" s="980">
        <v>521</v>
      </c>
      <c r="L25" s="980"/>
      <c r="M25" s="442" t="s">
        <v>31</v>
      </c>
      <c r="N25" s="442" t="s">
        <v>31</v>
      </c>
      <c r="O25" s="442" t="s">
        <v>31</v>
      </c>
    </row>
    <row r="26" spans="2:15" s="202" customFormat="1" ht="15" customHeight="1">
      <c r="B26" s="215"/>
      <c r="C26" s="215"/>
      <c r="D26" s="214">
        <v>2023</v>
      </c>
      <c r="E26" s="56">
        <f>SUM(F26:G26)</f>
        <v>1094</v>
      </c>
      <c r="F26" s="980">
        <v>262</v>
      </c>
      <c r="G26" s="980">
        <v>832</v>
      </c>
      <c r="H26" s="980"/>
      <c r="I26" s="56">
        <f>SUM(J26:K26)</f>
        <v>910</v>
      </c>
      <c r="J26" s="980">
        <v>377</v>
      </c>
      <c r="K26" s="980">
        <v>533</v>
      </c>
      <c r="L26" s="980"/>
      <c r="M26" s="442" t="s">
        <v>31</v>
      </c>
      <c r="N26" s="442" t="s">
        <v>31</v>
      </c>
      <c r="O26" s="442" t="s">
        <v>31</v>
      </c>
    </row>
    <row r="27" spans="2:15" s="202" customFormat="1" ht="8.1" customHeight="1">
      <c r="B27" s="215"/>
      <c r="C27" s="215"/>
      <c r="D27" s="214"/>
      <c r="E27" s="980"/>
      <c r="F27" s="980"/>
      <c r="G27" s="980"/>
      <c r="H27" s="980"/>
      <c r="I27" s="980"/>
      <c r="J27" s="980"/>
      <c r="K27" s="980"/>
      <c r="L27" s="980"/>
      <c r="M27" s="980"/>
      <c r="N27" s="980"/>
      <c r="O27" s="980"/>
    </row>
    <row r="28" spans="2:15" s="202" customFormat="1" ht="15" customHeight="1">
      <c r="B28" s="215" t="s">
        <v>17</v>
      </c>
      <c r="C28" s="215"/>
      <c r="D28" s="214">
        <v>2021</v>
      </c>
      <c r="E28" s="56">
        <f>SUM(F28:G28)</f>
        <v>49</v>
      </c>
      <c r="F28" s="56">
        <v>11</v>
      </c>
      <c r="G28" s="56">
        <v>38</v>
      </c>
      <c r="H28" s="56"/>
      <c r="I28" s="56">
        <f>SUM(J28:K28)</f>
        <v>665</v>
      </c>
      <c r="J28" s="56">
        <v>237</v>
      </c>
      <c r="K28" s="56">
        <v>428</v>
      </c>
      <c r="L28" s="56"/>
      <c r="M28" s="56">
        <f>SUM(N28:O28)</f>
        <v>185</v>
      </c>
      <c r="N28" s="56">
        <v>59</v>
      </c>
      <c r="O28" s="56">
        <v>126</v>
      </c>
    </row>
    <row r="29" spans="2:15" s="202" customFormat="1" ht="15" customHeight="1">
      <c r="B29" s="215"/>
      <c r="C29" s="215"/>
      <c r="D29" s="214">
        <v>2022</v>
      </c>
      <c r="E29" s="56">
        <f>SUM(F29:G29)</f>
        <v>49</v>
      </c>
      <c r="F29" s="980">
        <v>10</v>
      </c>
      <c r="G29" s="980">
        <v>39</v>
      </c>
      <c r="H29" s="980"/>
      <c r="I29" s="56">
        <f>SUM(J29:K29)</f>
        <v>534</v>
      </c>
      <c r="J29" s="980">
        <v>190</v>
      </c>
      <c r="K29" s="980">
        <v>344</v>
      </c>
      <c r="L29" s="980"/>
      <c r="M29" s="56">
        <f>SUM(N29:O29)</f>
        <v>175</v>
      </c>
      <c r="N29" s="980">
        <v>54</v>
      </c>
      <c r="O29" s="980">
        <v>121</v>
      </c>
    </row>
    <row r="30" spans="2:15" s="202" customFormat="1" ht="15" customHeight="1">
      <c r="B30" s="215"/>
      <c r="C30" s="215"/>
      <c r="D30" s="214">
        <v>2023</v>
      </c>
      <c r="E30" s="56">
        <f>SUM(F30:G30)</f>
        <v>56</v>
      </c>
      <c r="F30" s="980">
        <v>11</v>
      </c>
      <c r="G30" s="980">
        <v>45</v>
      </c>
      <c r="H30" s="980"/>
      <c r="I30" s="56">
        <f>SUM(J30:K30)</f>
        <v>671</v>
      </c>
      <c r="J30" s="980">
        <v>238</v>
      </c>
      <c r="K30" s="980">
        <v>433</v>
      </c>
      <c r="L30" s="980"/>
      <c r="M30" s="56">
        <f>SUM(N30:O30)</f>
        <v>193</v>
      </c>
      <c r="N30" s="980">
        <v>72</v>
      </c>
      <c r="O30" s="980">
        <v>121</v>
      </c>
    </row>
    <row r="31" spans="2:15" s="202" customFormat="1" ht="8.1" customHeight="1">
      <c r="B31" s="215"/>
      <c r="C31" s="215"/>
      <c r="D31" s="214"/>
      <c r="E31" s="980"/>
      <c r="F31" s="980"/>
      <c r="G31" s="980"/>
      <c r="H31" s="980"/>
      <c r="I31" s="980"/>
      <c r="J31" s="980"/>
      <c r="K31" s="980"/>
      <c r="L31" s="980"/>
      <c r="M31" s="980"/>
      <c r="N31" s="980"/>
      <c r="O31" s="980"/>
    </row>
    <row r="32" spans="2:15" s="202" customFormat="1" ht="15" customHeight="1">
      <c r="B32" s="215" t="s">
        <v>18</v>
      </c>
      <c r="C32" s="221"/>
      <c r="D32" s="214">
        <v>2021</v>
      </c>
      <c r="E32" s="442" t="s">
        <v>31</v>
      </c>
      <c r="F32" s="442" t="s">
        <v>31</v>
      </c>
      <c r="G32" s="442" t="s">
        <v>31</v>
      </c>
      <c r="H32" s="980"/>
      <c r="I32" s="442" t="s">
        <v>31</v>
      </c>
      <c r="J32" s="442" t="s">
        <v>31</v>
      </c>
      <c r="K32" s="442" t="s">
        <v>31</v>
      </c>
      <c r="L32" s="980"/>
      <c r="M32" s="442" t="s">
        <v>31</v>
      </c>
      <c r="N32" s="442" t="s">
        <v>31</v>
      </c>
      <c r="O32" s="442" t="s">
        <v>31</v>
      </c>
    </row>
    <row r="33" spans="2:25" s="202" customFormat="1" ht="15" customHeight="1">
      <c r="B33" s="215"/>
      <c r="C33" s="221"/>
      <c r="D33" s="214">
        <v>2022</v>
      </c>
      <c r="E33" s="442" t="s">
        <v>31</v>
      </c>
      <c r="F33" s="442" t="s">
        <v>31</v>
      </c>
      <c r="G33" s="442" t="s">
        <v>31</v>
      </c>
      <c r="H33" s="980"/>
      <c r="I33" s="442" t="s">
        <v>31</v>
      </c>
      <c r="J33" s="442" t="s">
        <v>31</v>
      </c>
      <c r="K33" s="442" t="s">
        <v>31</v>
      </c>
      <c r="L33" s="980"/>
      <c r="M33" s="442" t="s">
        <v>31</v>
      </c>
      <c r="N33" s="442" t="s">
        <v>31</v>
      </c>
      <c r="O33" s="442" t="s">
        <v>31</v>
      </c>
    </row>
    <row r="34" spans="2:25" s="202" customFormat="1" ht="15" customHeight="1">
      <c r="B34" s="215"/>
      <c r="C34" s="221"/>
      <c r="D34" s="214">
        <v>2023</v>
      </c>
      <c r="E34" s="442" t="s">
        <v>31</v>
      </c>
      <c r="F34" s="442" t="s">
        <v>31</v>
      </c>
      <c r="G34" s="442" t="s">
        <v>31</v>
      </c>
      <c r="H34" s="980"/>
      <c r="I34" s="442" t="s">
        <v>31</v>
      </c>
      <c r="J34" s="442" t="s">
        <v>31</v>
      </c>
      <c r="K34" s="442" t="s">
        <v>31</v>
      </c>
      <c r="L34" s="980"/>
      <c r="M34" s="442" t="s">
        <v>31</v>
      </c>
      <c r="N34" s="442" t="s">
        <v>31</v>
      </c>
      <c r="O34" s="442" t="s">
        <v>31</v>
      </c>
    </row>
    <row r="35" spans="2:25" s="202" customFormat="1" ht="8.1" customHeight="1">
      <c r="B35" s="215"/>
      <c r="C35" s="221"/>
      <c r="D35" s="214"/>
      <c r="E35" s="980"/>
      <c r="F35" s="980"/>
      <c r="G35" s="980"/>
      <c r="H35" s="980"/>
      <c r="I35" s="980"/>
      <c r="J35" s="980"/>
      <c r="K35" s="980"/>
      <c r="L35" s="980"/>
      <c r="M35" s="980"/>
      <c r="N35" s="980"/>
      <c r="O35" s="980"/>
    </row>
    <row r="36" spans="2:25" s="1651" customFormat="1" ht="15" customHeight="1">
      <c r="B36" s="1647" t="s">
        <v>19</v>
      </c>
      <c r="C36" s="1648"/>
      <c r="D36" s="214">
        <v>2021</v>
      </c>
      <c r="E36" s="1649" t="s">
        <v>31</v>
      </c>
      <c r="F36" s="1649" t="s">
        <v>31</v>
      </c>
      <c r="G36" s="1649" t="s">
        <v>31</v>
      </c>
      <c r="H36" s="1650"/>
      <c r="I36" s="1649" t="s">
        <v>31</v>
      </c>
      <c r="J36" s="1649" t="s">
        <v>31</v>
      </c>
      <c r="K36" s="1649" t="s">
        <v>31</v>
      </c>
      <c r="L36" s="1650"/>
      <c r="M36" s="1649" t="s">
        <v>31</v>
      </c>
      <c r="N36" s="1649" t="s">
        <v>31</v>
      </c>
      <c r="O36" s="1649" t="s">
        <v>31</v>
      </c>
    </row>
    <row r="37" spans="2:25" s="202" customFormat="1" ht="15" customHeight="1">
      <c r="B37" s="215"/>
      <c r="C37" s="208"/>
      <c r="D37" s="214">
        <v>2022</v>
      </c>
      <c r="E37" s="442" t="s">
        <v>31</v>
      </c>
      <c r="F37" s="442" t="s">
        <v>31</v>
      </c>
      <c r="G37" s="442" t="s">
        <v>31</v>
      </c>
      <c r="H37" s="980"/>
      <c r="I37" s="442" t="s">
        <v>31</v>
      </c>
      <c r="J37" s="442" t="s">
        <v>31</v>
      </c>
      <c r="K37" s="442" t="s">
        <v>31</v>
      </c>
      <c r="L37" s="980"/>
      <c r="M37" s="442" t="s">
        <v>31</v>
      </c>
      <c r="N37" s="442" t="s">
        <v>31</v>
      </c>
      <c r="O37" s="442" t="s">
        <v>31</v>
      </c>
    </row>
    <row r="38" spans="2:25" s="202" customFormat="1" ht="15" customHeight="1">
      <c r="B38" s="215"/>
      <c r="C38" s="208"/>
      <c r="D38" s="214">
        <v>2023</v>
      </c>
      <c r="E38" s="442" t="s">
        <v>31</v>
      </c>
      <c r="F38" s="442" t="s">
        <v>31</v>
      </c>
      <c r="G38" s="442" t="s">
        <v>31</v>
      </c>
      <c r="H38" s="980"/>
      <c r="I38" s="442" t="s">
        <v>31</v>
      </c>
      <c r="J38" s="442" t="s">
        <v>31</v>
      </c>
      <c r="K38" s="442" t="s">
        <v>31</v>
      </c>
      <c r="L38" s="980"/>
      <c r="M38" s="442" t="s">
        <v>31</v>
      </c>
      <c r="N38" s="442" t="s">
        <v>31</v>
      </c>
      <c r="O38" s="442" t="s">
        <v>31</v>
      </c>
    </row>
    <row r="39" spans="2:25" s="202" customFormat="1" ht="8.1" customHeight="1">
      <c r="B39" s="215"/>
      <c r="C39" s="208"/>
      <c r="D39" s="214"/>
      <c r="E39" s="980"/>
      <c r="F39" s="980"/>
      <c r="G39" s="980"/>
      <c r="H39" s="980"/>
      <c r="I39" s="980"/>
      <c r="J39" s="980"/>
      <c r="K39" s="980"/>
      <c r="L39" s="980"/>
      <c r="M39" s="980"/>
      <c r="N39" s="980"/>
      <c r="O39" s="980"/>
    </row>
    <row r="40" spans="2:25" s="202" customFormat="1" ht="15" customHeight="1">
      <c r="B40" s="215" t="s">
        <v>20</v>
      </c>
      <c r="C40" s="208"/>
      <c r="D40" s="214">
        <v>2021</v>
      </c>
      <c r="E40" s="442" t="s">
        <v>31</v>
      </c>
      <c r="F40" s="442">
        <v>40</v>
      </c>
      <c r="G40" s="442">
        <v>167</v>
      </c>
      <c r="H40" s="56"/>
      <c r="I40" s="56">
        <f>SUM(J40:K40)</f>
        <v>155</v>
      </c>
      <c r="J40" s="56">
        <v>59</v>
      </c>
      <c r="K40" s="56">
        <v>96</v>
      </c>
      <c r="L40" s="56"/>
      <c r="M40" s="442" t="s">
        <v>31</v>
      </c>
      <c r="N40" s="442" t="s">
        <v>31</v>
      </c>
      <c r="O40" s="442" t="s">
        <v>31</v>
      </c>
    </row>
    <row r="41" spans="2:25" s="202" customFormat="1" ht="15" customHeight="1">
      <c r="B41" s="215"/>
      <c r="C41" s="208"/>
      <c r="D41" s="214">
        <v>2022</v>
      </c>
      <c r="E41" s="56">
        <f>SUM(F41:G41)</f>
        <v>136</v>
      </c>
      <c r="F41" s="980">
        <v>23</v>
      </c>
      <c r="G41" s="980">
        <v>113</v>
      </c>
      <c r="H41" s="980"/>
      <c r="I41" s="56">
        <f>SUM(J41:K41)</f>
        <v>149</v>
      </c>
      <c r="J41" s="980">
        <v>54</v>
      </c>
      <c r="K41" s="980">
        <v>95</v>
      </c>
      <c r="L41" s="980"/>
      <c r="M41" s="442" t="s">
        <v>31</v>
      </c>
      <c r="N41" s="442" t="s">
        <v>31</v>
      </c>
      <c r="O41" s="442" t="s">
        <v>31</v>
      </c>
    </row>
    <row r="42" spans="2:25" s="202" customFormat="1" ht="15" customHeight="1">
      <c r="B42" s="215"/>
      <c r="C42" s="208"/>
      <c r="D42" s="214">
        <v>2023</v>
      </c>
      <c r="E42" s="56">
        <f>SUM(F42:G42)</f>
        <v>143</v>
      </c>
      <c r="F42" s="980">
        <v>22</v>
      </c>
      <c r="G42" s="980">
        <v>121</v>
      </c>
      <c r="H42" s="980"/>
      <c r="I42" s="56">
        <f>SUM(J42:K42)</f>
        <v>149</v>
      </c>
      <c r="J42" s="980">
        <v>52</v>
      </c>
      <c r="K42" s="980">
        <v>97</v>
      </c>
      <c r="L42" s="980"/>
      <c r="M42" s="442" t="s">
        <v>31</v>
      </c>
      <c r="N42" s="442" t="s">
        <v>31</v>
      </c>
      <c r="O42" s="442" t="s">
        <v>31</v>
      </c>
    </row>
    <row r="43" spans="2:25" s="202" customFormat="1" ht="8.1" customHeight="1">
      <c r="B43" s="215"/>
      <c r="C43" s="208"/>
      <c r="D43" s="214"/>
      <c r="E43" s="980"/>
      <c r="F43" s="980"/>
      <c r="G43" s="980"/>
      <c r="H43" s="980"/>
      <c r="I43" s="980"/>
      <c r="J43" s="980"/>
      <c r="K43" s="980"/>
      <c r="L43" s="980"/>
      <c r="M43" s="980"/>
      <c r="N43" s="980"/>
      <c r="O43" s="980"/>
    </row>
    <row r="44" spans="2:25" s="202" customFormat="1" ht="15" customHeight="1">
      <c r="B44" s="215" t="s">
        <v>21</v>
      </c>
      <c r="C44" s="208"/>
      <c r="D44" s="214">
        <v>2021</v>
      </c>
      <c r="E44" s="56">
        <f>SUM(F44:G44)</f>
        <v>331</v>
      </c>
      <c r="F44" s="56">
        <v>93</v>
      </c>
      <c r="G44" s="56">
        <v>238</v>
      </c>
      <c r="H44" s="56"/>
      <c r="I44" s="56">
        <f>SUM(J44:K44)</f>
        <v>247</v>
      </c>
      <c r="J44" s="56">
        <v>111</v>
      </c>
      <c r="K44" s="56">
        <v>136</v>
      </c>
      <c r="L44" s="56"/>
      <c r="M44" s="442" t="s">
        <v>31</v>
      </c>
      <c r="N44" s="442" t="s">
        <v>31</v>
      </c>
      <c r="O44" s="442" t="s">
        <v>31</v>
      </c>
    </row>
    <row r="45" spans="2:25" s="202" customFormat="1" ht="15" customHeight="1">
      <c r="B45" s="215"/>
      <c r="C45" s="208"/>
      <c r="D45" s="214">
        <v>2022</v>
      </c>
      <c r="E45" s="56">
        <f>SUM(F45:G45)</f>
        <v>881</v>
      </c>
      <c r="F45" s="980">
        <v>430</v>
      </c>
      <c r="G45" s="980">
        <v>451</v>
      </c>
      <c r="H45" s="980"/>
      <c r="I45" s="56">
        <f>SUM(J45:K45)</f>
        <v>268</v>
      </c>
      <c r="J45" s="980">
        <v>126</v>
      </c>
      <c r="K45" s="980">
        <v>142</v>
      </c>
      <c r="L45" s="980"/>
      <c r="M45" s="442" t="s">
        <v>31</v>
      </c>
      <c r="N45" s="442" t="s">
        <v>31</v>
      </c>
      <c r="O45" s="442" t="s">
        <v>31</v>
      </c>
    </row>
    <row r="46" spans="2:25" s="202" customFormat="1" ht="15" customHeight="1">
      <c r="B46" s="215"/>
      <c r="C46" s="208"/>
      <c r="D46" s="214">
        <v>2023</v>
      </c>
      <c r="E46" s="56">
        <f>SUM(F46:G46)</f>
        <v>402</v>
      </c>
      <c r="F46" s="980">
        <v>124</v>
      </c>
      <c r="G46" s="980">
        <v>278</v>
      </c>
      <c r="H46" s="980"/>
      <c r="I46" s="56">
        <f>SUM(J46:K46)</f>
        <v>268</v>
      </c>
      <c r="J46" s="980">
        <v>126</v>
      </c>
      <c r="K46" s="980">
        <v>142</v>
      </c>
      <c r="L46" s="980"/>
      <c r="M46" s="442" t="s">
        <v>31</v>
      </c>
      <c r="N46" s="442" t="s">
        <v>31</v>
      </c>
      <c r="O46" s="442" t="s">
        <v>31</v>
      </c>
    </row>
    <row r="47" spans="2:25" s="202" customFormat="1" ht="8.1" customHeight="1">
      <c r="B47" s="215"/>
      <c r="C47" s="208"/>
      <c r="D47" s="214"/>
      <c r="E47" s="980"/>
      <c r="F47" s="980"/>
      <c r="G47" s="980"/>
      <c r="H47" s="980"/>
      <c r="I47" s="980"/>
      <c r="J47" s="980"/>
      <c r="K47" s="980"/>
      <c r="L47" s="980"/>
      <c r="M47" s="980"/>
      <c r="N47" s="980"/>
      <c r="O47" s="980"/>
    </row>
    <row r="48" spans="2:25" s="202" customFormat="1" ht="15" customHeight="1">
      <c r="B48" s="215" t="s">
        <v>22</v>
      </c>
      <c r="C48" s="208"/>
      <c r="D48" s="214">
        <v>2021</v>
      </c>
      <c r="E48" s="56">
        <f>SUM(F48:G48)</f>
        <v>772</v>
      </c>
      <c r="F48" s="56">
        <v>208</v>
      </c>
      <c r="G48" s="56">
        <v>564</v>
      </c>
      <c r="H48" s="56"/>
      <c r="I48" s="56">
        <f>SUM(J48:K48)</f>
        <v>316</v>
      </c>
      <c r="J48" s="56">
        <v>146</v>
      </c>
      <c r="K48" s="56">
        <v>170</v>
      </c>
      <c r="L48" s="56"/>
      <c r="M48" s="442" t="s">
        <v>31</v>
      </c>
      <c r="N48" s="442" t="s">
        <v>31</v>
      </c>
      <c r="O48" s="442" t="s">
        <v>31</v>
      </c>
      <c r="P48" s="225"/>
      <c r="Q48" s="225"/>
      <c r="R48" s="225"/>
      <c r="S48" s="225"/>
      <c r="T48" s="225"/>
      <c r="U48" s="225"/>
      <c r="V48" s="225"/>
      <c r="W48" s="225"/>
      <c r="X48" s="225"/>
      <c r="Y48" s="225"/>
    </row>
    <row r="49" spans="2:15" s="202" customFormat="1" ht="15" customHeight="1">
      <c r="B49" s="215"/>
      <c r="C49" s="208"/>
      <c r="D49" s="214">
        <v>2022</v>
      </c>
      <c r="E49" s="56">
        <f>SUM(F49:G49)</f>
        <v>813</v>
      </c>
      <c r="F49" s="980">
        <v>223</v>
      </c>
      <c r="G49" s="980">
        <v>590</v>
      </c>
      <c r="H49" s="980"/>
      <c r="I49" s="56">
        <f>SUM(J49:K49)</f>
        <v>313</v>
      </c>
      <c r="J49" s="980">
        <v>145</v>
      </c>
      <c r="K49" s="980">
        <v>168</v>
      </c>
      <c r="L49" s="980"/>
      <c r="M49" s="442" t="s">
        <v>31</v>
      </c>
      <c r="N49" s="442" t="s">
        <v>31</v>
      </c>
      <c r="O49" s="442" t="s">
        <v>31</v>
      </c>
    </row>
    <row r="50" spans="2:15" s="202" customFormat="1" ht="15" customHeight="1">
      <c r="B50" s="215"/>
      <c r="C50" s="208"/>
      <c r="D50" s="214">
        <v>2023</v>
      </c>
      <c r="E50" s="56">
        <f>SUM(F50:G50)</f>
        <v>847</v>
      </c>
      <c r="F50" s="980">
        <v>267</v>
      </c>
      <c r="G50" s="980">
        <v>580</v>
      </c>
      <c r="H50" s="980"/>
      <c r="I50" s="56">
        <f>SUM(J50:K50)</f>
        <v>306</v>
      </c>
      <c r="J50" s="980">
        <v>142</v>
      </c>
      <c r="K50" s="980">
        <v>164</v>
      </c>
      <c r="L50" s="980"/>
      <c r="M50" s="442" t="s">
        <v>31</v>
      </c>
      <c r="N50" s="442" t="s">
        <v>31</v>
      </c>
      <c r="O50" s="442" t="s">
        <v>31</v>
      </c>
    </row>
    <row r="51" spans="2:15" s="202" customFormat="1" ht="8.1" customHeight="1">
      <c r="B51" s="215"/>
      <c r="C51" s="208"/>
      <c r="D51" s="214"/>
      <c r="E51" s="980"/>
      <c r="F51" s="980"/>
      <c r="G51" s="980"/>
      <c r="H51" s="980"/>
      <c r="I51" s="980"/>
      <c r="J51" s="980"/>
      <c r="K51" s="980"/>
      <c r="L51" s="980"/>
      <c r="M51" s="980"/>
      <c r="N51" s="980"/>
      <c r="O51" s="980"/>
    </row>
    <row r="52" spans="2:15" s="202" customFormat="1" ht="15" customHeight="1">
      <c r="B52" s="215" t="s">
        <v>23</v>
      </c>
      <c r="C52" s="221"/>
      <c r="D52" s="214">
        <v>2021</v>
      </c>
      <c r="E52" s="56">
        <f>SUM(F52:G52)</f>
        <v>77</v>
      </c>
      <c r="F52" s="56">
        <v>17</v>
      </c>
      <c r="G52" s="56">
        <v>60</v>
      </c>
      <c r="H52" s="56"/>
      <c r="I52" s="56">
        <f>SUM(J52:K52)</f>
        <v>57</v>
      </c>
      <c r="J52" s="56">
        <v>24</v>
      </c>
      <c r="K52" s="56">
        <v>33</v>
      </c>
      <c r="L52" s="56"/>
      <c r="M52" s="442" t="s">
        <v>31</v>
      </c>
      <c r="N52" s="442" t="s">
        <v>31</v>
      </c>
      <c r="O52" s="442" t="s">
        <v>31</v>
      </c>
    </row>
    <row r="53" spans="2:15" s="202" customFormat="1" ht="15" customHeight="1">
      <c r="B53" s="215"/>
      <c r="C53" s="221"/>
      <c r="D53" s="214">
        <v>2022</v>
      </c>
      <c r="E53" s="56">
        <f>SUM(F53:G53)</f>
        <v>82</v>
      </c>
      <c r="F53" s="980">
        <v>21</v>
      </c>
      <c r="G53" s="980">
        <v>61</v>
      </c>
      <c r="H53" s="980"/>
      <c r="I53" s="56">
        <f>SUM(J53:K53)</f>
        <v>57</v>
      </c>
      <c r="J53" s="980">
        <v>24</v>
      </c>
      <c r="K53" s="980">
        <v>33</v>
      </c>
      <c r="L53" s="980"/>
      <c r="M53" s="442" t="s">
        <v>31</v>
      </c>
      <c r="N53" s="442" t="s">
        <v>31</v>
      </c>
      <c r="O53" s="442" t="s">
        <v>31</v>
      </c>
    </row>
    <row r="54" spans="2:15" s="202" customFormat="1" ht="15" customHeight="1">
      <c r="B54" s="215"/>
      <c r="C54" s="221"/>
      <c r="D54" s="214">
        <v>2023</v>
      </c>
      <c r="E54" s="56">
        <f>SUM(F54:G54)</f>
        <v>82</v>
      </c>
      <c r="F54" s="980">
        <v>22</v>
      </c>
      <c r="G54" s="980">
        <v>60</v>
      </c>
      <c r="H54" s="980"/>
      <c r="I54" s="56">
        <f>SUM(J54:K54)</f>
        <v>58</v>
      </c>
      <c r="J54" s="980">
        <v>24</v>
      </c>
      <c r="K54" s="980">
        <v>34</v>
      </c>
      <c r="L54" s="980"/>
      <c r="M54" s="442" t="s">
        <v>31</v>
      </c>
      <c r="N54" s="442" t="s">
        <v>31</v>
      </c>
      <c r="O54" s="442" t="s">
        <v>31</v>
      </c>
    </row>
    <row r="55" spans="2:15" s="202" customFormat="1" ht="8.1" customHeight="1">
      <c r="B55" s="215"/>
      <c r="C55" s="221"/>
      <c r="D55" s="214"/>
      <c r="E55" s="980"/>
      <c r="F55" s="980"/>
      <c r="G55" s="980"/>
      <c r="H55" s="980"/>
      <c r="I55" s="980"/>
      <c r="J55" s="980"/>
      <c r="K55" s="980"/>
      <c r="L55" s="980"/>
      <c r="M55" s="980"/>
      <c r="N55" s="980"/>
      <c r="O55" s="980"/>
    </row>
    <row r="56" spans="2:15" s="202" customFormat="1" ht="15" customHeight="1">
      <c r="B56" s="215" t="s">
        <v>24</v>
      </c>
      <c r="C56" s="208"/>
      <c r="D56" s="214">
        <v>2021</v>
      </c>
      <c r="E56" s="442" t="s">
        <v>31</v>
      </c>
      <c r="F56" s="442" t="s">
        <v>31</v>
      </c>
      <c r="G56" s="442" t="s">
        <v>31</v>
      </c>
      <c r="H56" s="980"/>
      <c r="I56" s="442" t="s">
        <v>31</v>
      </c>
      <c r="J56" s="442" t="s">
        <v>31</v>
      </c>
      <c r="K56" s="442" t="s">
        <v>31</v>
      </c>
      <c r="L56" s="980"/>
      <c r="M56" s="442" t="s">
        <v>31</v>
      </c>
      <c r="N56" s="442" t="s">
        <v>31</v>
      </c>
      <c r="O56" s="442" t="s">
        <v>31</v>
      </c>
    </row>
    <row r="57" spans="2:15" s="202" customFormat="1" ht="15" customHeight="1">
      <c r="B57" s="215"/>
      <c r="C57" s="208"/>
      <c r="D57" s="214">
        <v>2022</v>
      </c>
      <c r="E57" s="442" t="s">
        <v>31</v>
      </c>
      <c r="F57" s="442" t="s">
        <v>31</v>
      </c>
      <c r="G57" s="442" t="s">
        <v>31</v>
      </c>
      <c r="H57" s="980"/>
      <c r="I57" s="442" t="s">
        <v>31</v>
      </c>
      <c r="J57" s="442" t="s">
        <v>31</v>
      </c>
      <c r="K57" s="442" t="s">
        <v>31</v>
      </c>
      <c r="L57" s="980"/>
      <c r="M57" s="442" t="s">
        <v>31</v>
      </c>
      <c r="N57" s="442" t="s">
        <v>31</v>
      </c>
      <c r="O57" s="442" t="s">
        <v>31</v>
      </c>
    </row>
    <row r="58" spans="2:15" s="202" customFormat="1" ht="15" customHeight="1">
      <c r="B58" s="215"/>
      <c r="C58" s="208"/>
      <c r="D58" s="214">
        <v>2023</v>
      </c>
      <c r="E58" s="442" t="s">
        <v>31</v>
      </c>
      <c r="F58" s="442" t="s">
        <v>31</v>
      </c>
      <c r="G58" s="442" t="s">
        <v>31</v>
      </c>
      <c r="H58" s="980"/>
      <c r="I58" s="442" t="s">
        <v>31</v>
      </c>
      <c r="J58" s="442" t="s">
        <v>31</v>
      </c>
      <c r="K58" s="442" t="s">
        <v>31</v>
      </c>
      <c r="L58" s="980"/>
      <c r="M58" s="442" t="s">
        <v>31</v>
      </c>
      <c r="N58" s="442" t="s">
        <v>31</v>
      </c>
      <c r="O58" s="442" t="s">
        <v>31</v>
      </c>
    </row>
    <row r="59" spans="2:15" s="202" customFormat="1" ht="8.1" customHeight="1">
      <c r="B59" s="215"/>
      <c r="C59" s="208"/>
      <c r="D59" s="214"/>
      <c r="E59" s="980"/>
      <c r="F59" s="980"/>
      <c r="G59" s="980"/>
      <c r="H59" s="980"/>
      <c r="I59" s="980"/>
      <c r="J59" s="980"/>
      <c r="K59" s="980"/>
      <c r="L59" s="980"/>
      <c r="M59" s="980"/>
      <c r="N59" s="980"/>
      <c r="O59" s="980"/>
    </row>
    <row r="60" spans="2:15" s="202" customFormat="1" ht="15" customHeight="1">
      <c r="B60" s="215" t="s">
        <v>25</v>
      </c>
      <c r="C60" s="208"/>
      <c r="D60" s="214">
        <v>2021</v>
      </c>
      <c r="E60" s="56">
        <f>SUM(F60:G60)</f>
        <v>432</v>
      </c>
      <c r="F60" s="56">
        <v>117</v>
      </c>
      <c r="G60" s="56">
        <v>315</v>
      </c>
      <c r="H60" s="56"/>
      <c r="I60" s="56">
        <f>SUM(J60:K60)</f>
        <v>129</v>
      </c>
      <c r="J60" s="56">
        <v>48</v>
      </c>
      <c r="K60" s="56">
        <v>81</v>
      </c>
      <c r="L60" s="56"/>
      <c r="M60" s="56">
        <f>SUM(N60:O60)</f>
        <v>89</v>
      </c>
      <c r="N60" s="56">
        <v>48</v>
      </c>
      <c r="O60" s="980">
        <v>41</v>
      </c>
    </row>
    <row r="61" spans="2:15" s="202" customFormat="1" ht="15" customHeight="1">
      <c r="B61" s="215"/>
      <c r="C61" s="208"/>
      <c r="D61" s="214">
        <v>2022</v>
      </c>
      <c r="E61" s="56">
        <f>SUM(F61:G61)</f>
        <v>440</v>
      </c>
      <c r="F61" s="980">
        <v>120</v>
      </c>
      <c r="G61" s="980">
        <v>320</v>
      </c>
      <c r="H61" s="980"/>
      <c r="I61" s="56">
        <f>SUM(J61:K61)</f>
        <v>112</v>
      </c>
      <c r="J61" s="980">
        <v>43</v>
      </c>
      <c r="K61" s="980">
        <v>69</v>
      </c>
      <c r="L61" s="980"/>
      <c r="M61" s="56">
        <f>SUM(N61:O61)</f>
        <v>89</v>
      </c>
      <c r="N61" s="980">
        <v>48</v>
      </c>
      <c r="O61" s="980">
        <v>41</v>
      </c>
    </row>
    <row r="62" spans="2:15" s="202" customFormat="1" ht="15" customHeight="1">
      <c r="B62" s="215"/>
      <c r="C62" s="208"/>
      <c r="D62" s="214">
        <v>2023</v>
      </c>
      <c r="E62" s="56">
        <f>SUM(F62:G62)</f>
        <v>464</v>
      </c>
      <c r="F62" s="980">
        <v>133</v>
      </c>
      <c r="G62" s="980">
        <v>331</v>
      </c>
      <c r="H62" s="980"/>
      <c r="I62" s="56">
        <f>SUM(J62:K62)</f>
        <v>112</v>
      </c>
      <c r="J62" s="980">
        <v>41</v>
      </c>
      <c r="K62" s="980">
        <v>71</v>
      </c>
      <c r="L62" s="980"/>
      <c r="M62" s="56">
        <f>SUM(N62:O62)</f>
        <v>84</v>
      </c>
      <c r="N62" s="980">
        <v>45</v>
      </c>
      <c r="O62" s="980">
        <v>39</v>
      </c>
    </row>
    <row r="63" spans="2:15" s="202" customFormat="1" ht="8.1" customHeight="1">
      <c r="B63" s="215"/>
      <c r="C63" s="208"/>
      <c r="D63" s="214"/>
      <c r="E63" s="980"/>
      <c r="F63" s="980"/>
      <c r="G63" s="980"/>
      <c r="H63" s="980"/>
      <c r="I63" s="980"/>
      <c r="J63" s="980"/>
      <c r="K63" s="980"/>
      <c r="L63" s="980"/>
      <c r="M63" s="980"/>
      <c r="N63" s="980"/>
      <c r="O63" s="980"/>
    </row>
    <row r="64" spans="2:15" s="202" customFormat="1" ht="15" customHeight="1">
      <c r="B64" s="215" t="s">
        <v>26</v>
      </c>
      <c r="C64" s="208"/>
      <c r="D64" s="214">
        <v>2021</v>
      </c>
      <c r="E64" s="56">
        <f>SUM(F64:G64)</f>
        <v>746</v>
      </c>
      <c r="F64" s="56">
        <v>218</v>
      </c>
      <c r="G64" s="56">
        <v>528</v>
      </c>
      <c r="H64" s="56"/>
      <c r="I64" s="442" t="s">
        <v>31</v>
      </c>
      <c r="J64" s="442" t="s">
        <v>31</v>
      </c>
      <c r="K64" s="442" t="s">
        <v>31</v>
      </c>
      <c r="L64" s="56"/>
      <c r="M64" s="442" t="s">
        <v>31</v>
      </c>
      <c r="N64" s="442" t="s">
        <v>31</v>
      </c>
      <c r="O64" s="442" t="s">
        <v>31</v>
      </c>
    </row>
    <row r="65" spans="2:15" s="202" customFormat="1" ht="15" customHeight="1">
      <c r="B65" s="215"/>
      <c r="C65" s="208"/>
      <c r="D65" s="214">
        <v>2022</v>
      </c>
      <c r="E65" s="56">
        <f>SUM(F65:G65)</f>
        <v>773</v>
      </c>
      <c r="F65" s="980">
        <v>237</v>
      </c>
      <c r="G65" s="980">
        <v>536</v>
      </c>
      <c r="H65" s="980"/>
      <c r="I65" s="56">
        <f t="shared" ref="I65:I66" si="3">SUM(J65:K65)</f>
        <v>8</v>
      </c>
      <c r="J65" s="442">
        <v>6</v>
      </c>
      <c r="K65" s="442">
        <v>2</v>
      </c>
      <c r="L65" s="980"/>
      <c r="M65" s="442" t="s">
        <v>31</v>
      </c>
      <c r="N65" s="442" t="s">
        <v>31</v>
      </c>
      <c r="O65" s="442" t="s">
        <v>31</v>
      </c>
    </row>
    <row r="66" spans="2:15" s="202" customFormat="1" ht="15" customHeight="1">
      <c r="B66" s="215"/>
      <c r="C66" s="208"/>
      <c r="D66" s="214">
        <v>2023</v>
      </c>
      <c r="E66" s="56">
        <f>SUM(F66:G66)</f>
        <v>699</v>
      </c>
      <c r="F66" s="980">
        <v>207</v>
      </c>
      <c r="G66" s="980">
        <v>492</v>
      </c>
      <c r="H66" s="980"/>
      <c r="I66" s="56">
        <f t="shared" si="3"/>
        <v>8</v>
      </c>
      <c r="J66" s="442">
        <v>5</v>
      </c>
      <c r="K66" s="442">
        <v>3</v>
      </c>
      <c r="L66" s="980"/>
      <c r="M66" s="442" t="s">
        <v>31</v>
      </c>
      <c r="N66" s="442" t="s">
        <v>31</v>
      </c>
      <c r="O66" s="442" t="s">
        <v>31</v>
      </c>
    </row>
    <row r="67" spans="2:15" s="202" customFormat="1" ht="8.1" customHeight="1">
      <c r="B67" s="215"/>
      <c r="C67" s="208"/>
      <c r="D67" s="214"/>
      <c r="E67" s="980"/>
      <c r="F67" s="980"/>
      <c r="G67" s="980"/>
      <c r="H67" s="980"/>
      <c r="I67" s="980"/>
      <c r="J67" s="980"/>
      <c r="K67" s="980"/>
      <c r="L67" s="980"/>
      <c r="M67" s="980"/>
      <c r="N67" s="980"/>
      <c r="O67" s="980"/>
    </row>
    <row r="68" spans="2:15" s="202" customFormat="1" ht="15" customHeight="1">
      <c r="B68" s="215" t="s">
        <v>27</v>
      </c>
      <c r="C68" s="208"/>
      <c r="D68" s="214">
        <v>2021</v>
      </c>
      <c r="E68" s="56">
        <f>SUM(F68:G68)</f>
        <v>19</v>
      </c>
      <c r="F68" s="56">
        <v>6</v>
      </c>
      <c r="G68" s="56">
        <v>13</v>
      </c>
      <c r="H68" s="56"/>
      <c r="I68" s="56">
        <f>SUM(J68:K68)</f>
        <v>21</v>
      </c>
      <c r="J68" s="56">
        <v>16</v>
      </c>
      <c r="K68" s="56">
        <v>5</v>
      </c>
      <c r="L68" s="56"/>
      <c r="M68" s="442" t="s">
        <v>31</v>
      </c>
      <c r="N68" s="442" t="s">
        <v>31</v>
      </c>
      <c r="O68" s="442" t="s">
        <v>31</v>
      </c>
    </row>
    <row r="69" spans="2:15" s="202" customFormat="1" ht="15" customHeight="1">
      <c r="B69" s="215"/>
      <c r="C69" s="208"/>
      <c r="D69" s="214">
        <v>2022</v>
      </c>
      <c r="E69" s="56">
        <f>SUM(F69:G69)</f>
        <v>42</v>
      </c>
      <c r="F69" s="980">
        <v>12</v>
      </c>
      <c r="G69" s="980">
        <v>30</v>
      </c>
      <c r="H69" s="980"/>
      <c r="I69" s="56">
        <f>SUM(J69:K69)</f>
        <v>21</v>
      </c>
      <c r="J69" s="980">
        <v>16</v>
      </c>
      <c r="K69" s="980">
        <v>5</v>
      </c>
      <c r="L69" s="980"/>
      <c r="M69" s="442" t="s">
        <v>31</v>
      </c>
      <c r="N69" s="442" t="s">
        <v>31</v>
      </c>
      <c r="O69" s="442" t="s">
        <v>31</v>
      </c>
    </row>
    <row r="70" spans="2:15" s="202" customFormat="1" ht="15" customHeight="1">
      <c r="B70" s="215"/>
      <c r="C70" s="208"/>
      <c r="D70" s="214">
        <v>2023</v>
      </c>
      <c r="E70" s="56">
        <f>SUM(F70:G70)</f>
        <v>14</v>
      </c>
      <c r="F70" s="980">
        <v>5</v>
      </c>
      <c r="G70" s="980">
        <v>9</v>
      </c>
      <c r="H70" s="980"/>
      <c r="I70" s="56">
        <f>SUM(J70:K70)</f>
        <v>36</v>
      </c>
      <c r="J70" s="980">
        <v>24</v>
      </c>
      <c r="K70" s="980">
        <v>12</v>
      </c>
      <c r="L70" s="980"/>
      <c r="M70" s="442" t="s">
        <v>31</v>
      </c>
      <c r="N70" s="442" t="s">
        <v>31</v>
      </c>
      <c r="O70" s="442" t="s">
        <v>31</v>
      </c>
    </row>
    <row r="71" spans="2:15" s="202" customFormat="1" ht="8.1" customHeight="1">
      <c r="B71" s="215"/>
      <c r="C71" s="208"/>
      <c r="D71" s="214"/>
      <c r="E71" s="980"/>
      <c r="F71" s="980"/>
      <c r="G71" s="980"/>
      <c r="H71" s="980"/>
      <c r="I71" s="980"/>
      <c r="J71" s="980"/>
      <c r="K71" s="980"/>
      <c r="L71" s="980"/>
      <c r="M71" s="980"/>
      <c r="N71" s="980"/>
      <c r="O71" s="980"/>
    </row>
    <row r="72" spans="2:15" s="202" customFormat="1" ht="15" customHeight="1">
      <c r="B72" s="1206" t="s">
        <v>857</v>
      </c>
      <c r="C72" s="221"/>
      <c r="D72" s="214">
        <v>2021</v>
      </c>
      <c r="E72" s="442" t="s">
        <v>31</v>
      </c>
      <c r="F72" s="442" t="s">
        <v>31</v>
      </c>
      <c r="G72" s="442" t="s">
        <v>31</v>
      </c>
      <c r="H72" s="980"/>
      <c r="I72" s="442" t="s">
        <v>31</v>
      </c>
      <c r="J72" s="442" t="s">
        <v>31</v>
      </c>
      <c r="K72" s="442" t="s">
        <v>31</v>
      </c>
      <c r="L72" s="980"/>
      <c r="M72" s="442" t="s">
        <v>31</v>
      </c>
      <c r="N72" s="442" t="s">
        <v>31</v>
      </c>
      <c r="O72" s="442" t="s">
        <v>31</v>
      </c>
    </row>
    <row r="73" spans="2:15" s="202" customFormat="1" ht="15" customHeight="1">
      <c r="B73" s="215"/>
      <c r="C73" s="221"/>
      <c r="D73" s="214">
        <v>2022</v>
      </c>
      <c r="E73" s="442" t="s">
        <v>31</v>
      </c>
      <c r="F73" s="442" t="s">
        <v>31</v>
      </c>
      <c r="G73" s="442" t="s">
        <v>31</v>
      </c>
      <c r="H73" s="980"/>
      <c r="I73" s="442" t="s">
        <v>31</v>
      </c>
      <c r="J73" s="442" t="s">
        <v>31</v>
      </c>
      <c r="K73" s="442" t="s">
        <v>31</v>
      </c>
      <c r="L73" s="980"/>
      <c r="M73" s="442" t="s">
        <v>31</v>
      </c>
      <c r="N73" s="442" t="s">
        <v>31</v>
      </c>
      <c r="O73" s="442" t="s">
        <v>31</v>
      </c>
    </row>
    <row r="74" spans="2:15" s="202" customFormat="1" ht="15" customHeight="1">
      <c r="B74" s="215"/>
      <c r="C74" s="221"/>
      <c r="D74" s="214">
        <v>2023</v>
      </c>
      <c r="E74" s="442" t="s">
        <v>31</v>
      </c>
      <c r="F74" s="442" t="s">
        <v>31</v>
      </c>
      <c r="G74" s="442" t="s">
        <v>31</v>
      </c>
      <c r="H74" s="980"/>
      <c r="I74" s="442" t="s">
        <v>31</v>
      </c>
      <c r="J74" s="442" t="s">
        <v>31</v>
      </c>
      <c r="K74" s="442" t="s">
        <v>31</v>
      </c>
      <c r="L74" s="980"/>
      <c r="M74" s="442" t="s">
        <v>31</v>
      </c>
      <c r="N74" s="442" t="s">
        <v>31</v>
      </c>
      <c r="O74" s="442" t="s">
        <v>31</v>
      </c>
    </row>
    <row r="75" spans="2:15" s="202" customFormat="1" ht="8.1" customHeight="1">
      <c r="B75" s="215"/>
      <c r="C75" s="208"/>
      <c r="D75" s="214"/>
      <c r="E75" s="980"/>
      <c r="F75" s="980"/>
      <c r="G75" s="980"/>
      <c r="H75" s="56"/>
      <c r="I75" s="980"/>
      <c r="J75" s="980"/>
    </row>
    <row r="76" spans="2:15" s="202" customFormat="1" ht="13.5" customHeight="1">
      <c r="B76" s="215" t="s">
        <v>29</v>
      </c>
      <c r="C76" s="221"/>
      <c r="D76" s="214">
        <v>2021</v>
      </c>
      <c r="E76" s="442" t="s">
        <v>31</v>
      </c>
      <c r="F76" s="442" t="s">
        <v>31</v>
      </c>
      <c r="G76" s="442" t="s">
        <v>31</v>
      </c>
      <c r="H76" s="56"/>
      <c r="I76" s="442" t="s">
        <v>31</v>
      </c>
      <c r="J76" s="442" t="s">
        <v>31</v>
      </c>
      <c r="K76" s="442" t="s">
        <v>31</v>
      </c>
      <c r="L76" s="980"/>
      <c r="M76" s="442" t="s">
        <v>31</v>
      </c>
      <c r="N76" s="442" t="s">
        <v>31</v>
      </c>
      <c r="O76" s="442" t="s">
        <v>31</v>
      </c>
    </row>
    <row r="77" spans="2:15" s="202" customFormat="1" ht="13.5" customHeight="1">
      <c r="B77" s="215"/>
      <c r="C77" s="221"/>
      <c r="D77" s="214">
        <v>2022</v>
      </c>
      <c r="E77" s="442" t="s">
        <v>31</v>
      </c>
      <c r="F77" s="442" t="s">
        <v>31</v>
      </c>
      <c r="G77" s="442" t="s">
        <v>31</v>
      </c>
      <c r="H77" s="56"/>
      <c r="I77" s="442" t="s">
        <v>31</v>
      </c>
      <c r="J77" s="442" t="s">
        <v>31</v>
      </c>
      <c r="K77" s="442" t="s">
        <v>31</v>
      </c>
      <c r="L77" s="980"/>
      <c r="M77" s="442" t="s">
        <v>31</v>
      </c>
      <c r="N77" s="442" t="s">
        <v>31</v>
      </c>
      <c r="O77" s="442" t="s">
        <v>31</v>
      </c>
    </row>
    <row r="78" spans="2:15" s="202" customFormat="1" ht="13.5" customHeight="1">
      <c r="B78" s="215"/>
      <c r="C78" s="221"/>
      <c r="D78" s="214">
        <v>2023</v>
      </c>
      <c r="E78" s="442" t="s">
        <v>31</v>
      </c>
      <c r="F78" s="442" t="s">
        <v>31</v>
      </c>
      <c r="G78" s="442" t="s">
        <v>31</v>
      </c>
      <c r="H78" s="56"/>
      <c r="I78" s="442" t="s">
        <v>31</v>
      </c>
      <c r="J78" s="442" t="s">
        <v>31</v>
      </c>
      <c r="K78" s="442" t="s">
        <v>31</v>
      </c>
      <c r="L78" s="980"/>
      <c r="M78" s="442" t="s">
        <v>31</v>
      </c>
      <c r="N78" s="442" t="s">
        <v>31</v>
      </c>
      <c r="O78" s="442" t="s">
        <v>31</v>
      </c>
    </row>
    <row r="79" spans="2:15" s="202" customFormat="1" ht="8.1" customHeight="1">
      <c r="B79" s="215"/>
      <c r="C79" s="208"/>
      <c r="D79" s="214"/>
      <c r="E79" s="980"/>
      <c r="F79" s="980"/>
      <c r="G79" s="980"/>
      <c r="H79" s="56"/>
      <c r="I79" s="980"/>
      <c r="J79" s="980"/>
    </row>
    <row r="80" spans="2:15" s="202" customFormat="1" ht="13.5" customHeight="1">
      <c r="B80" s="215" t="s">
        <v>30</v>
      </c>
      <c r="C80" s="221"/>
      <c r="D80" s="214">
        <v>2021</v>
      </c>
      <c r="E80" s="442" t="s">
        <v>31</v>
      </c>
      <c r="F80" s="442" t="s">
        <v>31</v>
      </c>
      <c r="G80" s="442" t="s">
        <v>31</v>
      </c>
      <c r="H80" s="56"/>
      <c r="I80" s="442" t="s">
        <v>31</v>
      </c>
      <c r="J80" s="442" t="s">
        <v>31</v>
      </c>
      <c r="K80" s="442" t="s">
        <v>31</v>
      </c>
      <c r="L80" s="980"/>
      <c r="M80" s="442" t="s">
        <v>31</v>
      </c>
      <c r="N80" s="442" t="s">
        <v>31</v>
      </c>
      <c r="O80" s="442" t="s">
        <v>31</v>
      </c>
    </row>
    <row r="81" spans="1:16" s="202" customFormat="1" ht="13.5" customHeight="1">
      <c r="B81" s="215"/>
      <c r="C81" s="221"/>
      <c r="D81" s="214">
        <v>2022</v>
      </c>
      <c r="E81" s="442" t="s">
        <v>31</v>
      </c>
      <c r="F81" s="442" t="s">
        <v>31</v>
      </c>
      <c r="G81" s="442" t="s">
        <v>31</v>
      </c>
      <c r="H81" s="56"/>
      <c r="I81" s="442" t="s">
        <v>31</v>
      </c>
      <c r="J81" s="442" t="s">
        <v>31</v>
      </c>
      <c r="K81" s="442" t="s">
        <v>31</v>
      </c>
      <c r="L81" s="980"/>
      <c r="M81" s="442" t="s">
        <v>31</v>
      </c>
      <c r="N81" s="442" t="s">
        <v>31</v>
      </c>
      <c r="O81" s="442" t="s">
        <v>31</v>
      </c>
    </row>
    <row r="82" spans="1:16" s="202" customFormat="1" ht="13.5" customHeight="1">
      <c r="B82" s="215"/>
      <c r="C82" s="221"/>
      <c r="D82" s="214">
        <v>2023</v>
      </c>
      <c r="E82" s="442" t="s">
        <v>31</v>
      </c>
      <c r="F82" s="442" t="s">
        <v>31</v>
      </c>
      <c r="G82" s="442" t="s">
        <v>31</v>
      </c>
      <c r="H82" s="56"/>
      <c r="I82" s="442" t="s">
        <v>31</v>
      </c>
      <c r="J82" s="442" t="s">
        <v>31</v>
      </c>
      <c r="K82" s="442" t="s">
        <v>31</v>
      </c>
      <c r="L82" s="980"/>
      <c r="M82" s="442" t="s">
        <v>31</v>
      </c>
      <c r="N82" s="442" t="s">
        <v>31</v>
      </c>
      <c r="O82" s="442" t="s">
        <v>31</v>
      </c>
    </row>
    <row r="83" spans="1:16" s="202" customFormat="1" ht="8.1" customHeight="1" thickBot="1">
      <c r="B83" s="227"/>
      <c r="C83" s="228"/>
      <c r="D83" s="1201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</row>
    <row r="84" spans="1:16" s="233" customFormat="1" ht="16.5" customHeight="1">
      <c r="A84" s="309"/>
      <c r="B84" s="234"/>
      <c r="D84" s="214"/>
      <c r="E84" s="291"/>
      <c r="F84" s="291"/>
      <c r="G84" s="291"/>
      <c r="H84" s="291"/>
      <c r="I84" s="237"/>
      <c r="J84" s="291"/>
      <c r="K84" s="291"/>
      <c r="L84" s="291"/>
      <c r="P84" s="1023" t="s">
        <v>865</v>
      </c>
    </row>
    <row r="85" spans="1:16" s="233" customFormat="1" ht="15" customHeight="1">
      <c r="D85" s="214"/>
      <c r="E85" s="237"/>
      <c r="F85" s="237"/>
      <c r="G85" s="237"/>
      <c r="H85" s="237"/>
      <c r="I85" s="237"/>
      <c r="J85" s="237"/>
      <c r="K85" s="237"/>
      <c r="L85" s="237"/>
      <c r="P85" s="1024" t="s">
        <v>866</v>
      </c>
    </row>
    <row r="86" spans="1:16" s="233" customFormat="1" ht="16.5" customHeight="1">
      <c r="B86" s="312" t="s">
        <v>1194</v>
      </c>
      <c r="D86" s="214"/>
      <c r="E86" s="238"/>
      <c r="F86" s="238"/>
      <c r="G86" s="238"/>
      <c r="H86" s="238"/>
      <c r="I86" s="238"/>
      <c r="J86" s="238"/>
    </row>
    <row r="87" spans="1:16">
      <c r="B87" s="244" t="s">
        <v>1196</v>
      </c>
      <c r="C87" s="256"/>
      <c r="D87" s="257"/>
      <c r="E87" s="253"/>
      <c r="F87" s="253"/>
      <c r="G87" s="253"/>
      <c r="H87" s="253"/>
      <c r="I87" s="253"/>
      <c r="J87" s="253"/>
      <c r="K87" s="164"/>
      <c r="L87" s="164"/>
      <c r="M87" s="164"/>
      <c r="N87" s="164"/>
      <c r="O87" s="164"/>
    </row>
    <row r="88" spans="1:16">
      <c r="B88" s="244" t="s">
        <v>1197</v>
      </c>
      <c r="K88" s="164"/>
      <c r="L88" s="164"/>
      <c r="M88" s="164"/>
      <c r="N88" s="164"/>
      <c r="O88" s="164"/>
    </row>
    <row r="89" spans="1:16">
      <c r="B89" s="244" t="s">
        <v>1357</v>
      </c>
      <c r="K89" s="164"/>
      <c r="L89" s="164"/>
      <c r="M89" s="164"/>
      <c r="N89" s="164"/>
      <c r="O89" s="164"/>
    </row>
  </sheetData>
  <mergeCells count="5">
    <mergeCell ref="E11:G11"/>
    <mergeCell ref="I11:K11"/>
    <mergeCell ref="M11:O11"/>
    <mergeCell ref="E10:O10"/>
    <mergeCell ref="E9:O9"/>
  </mergeCells>
  <printOptions horizontalCentered="1"/>
  <pageMargins left="0.55118110236220497" right="0.55118110236220497" top="0.39370078740157499" bottom="0.59055118110236204" header="0.39370078740157499" footer="0.39370078740157499"/>
  <pageSetup paperSize="9" scale="63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0">
    <tabColor rgb="FF92D050"/>
  </sheetPr>
  <dimension ref="A1:O75"/>
  <sheetViews>
    <sheetView view="pageBreakPreview" topLeftCell="B43" zoomScale="80" zoomScaleNormal="100" zoomScaleSheetLayoutView="80" workbookViewId="0">
      <selection activeCell="G19" sqref="G19"/>
    </sheetView>
  </sheetViews>
  <sheetFormatPr defaultColWidth="12.5703125" defaultRowHeight="17.25"/>
  <cols>
    <col min="1" max="1" width="1.28515625" style="647" customWidth="1"/>
    <col min="2" max="2" width="13" style="647" customWidth="1"/>
    <col min="3" max="3" width="39" style="647" customWidth="1"/>
    <col min="4" max="4" width="9.5703125" style="648" customWidth="1"/>
    <col min="5" max="5" width="8.5703125" style="647" customWidth="1"/>
    <col min="6" max="6" width="11.28515625" style="647" customWidth="1"/>
    <col min="7" max="7" width="12.28515625" style="647" customWidth="1"/>
    <col min="8" max="8" width="1.140625" style="647" customWidth="1"/>
    <col min="9" max="9" width="8.5703125" style="647" customWidth="1"/>
    <col min="10" max="10" width="11.28515625" style="647" customWidth="1"/>
    <col min="11" max="11" width="12.28515625" style="647" customWidth="1"/>
    <col min="12" max="12" width="1.140625" style="647" customWidth="1"/>
    <col min="13" max="16384" width="12.5703125" style="647"/>
  </cols>
  <sheetData>
    <row r="1" spans="1:15" s="738" customFormat="1" ht="10.15" customHeight="1">
      <c r="D1" s="759"/>
    </row>
    <row r="2" spans="1:15" s="1" customFormat="1" ht="16.5" customHeight="1">
      <c r="B2" s="778" t="s">
        <v>790</v>
      </c>
      <c r="C2" s="779" t="s">
        <v>1298</v>
      </c>
      <c r="D2" s="780"/>
      <c r="F2" s="781"/>
      <c r="G2" s="781"/>
      <c r="I2" s="782"/>
    </row>
    <row r="3" spans="1:15" s="1" customFormat="1" ht="16.5" customHeight="1">
      <c r="B3" s="783" t="s">
        <v>792</v>
      </c>
      <c r="C3" s="784" t="s">
        <v>1299</v>
      </c>
      <c r="D3" s="785"/>
      <c r="F3" s="781"/>
      <c r="G3" s="781"/>
      <c r="I3" s="782"/>
    </row>
    <row r="4" spans="1:15" s="13" customFormat="1" ht="12" customHeight="1" thickBot="1">
      <c r="D4" s="817"/>
      <c r="F4" s="818"/>
      <c r="G4" s="818"/>
      <c r="I4" s="819"/>
    </row>
    <row r="5" spans="1:15" s="13" customFormat="1" ht="2.25" customHeight="1" thickTop="1">
      <c r="A5" s="788"/>
      <c r="B5" s="788"/>
      <c r="C5" s="788"/>
      <c r="D5" s="789"/>
      <c r="E5" s="1925" t="s">
        <v>420</v>
      </c>
      <c r="F5" s="1925"/>
      <c r="G5" s="1925"/>
      <c r="H5" s="788"/>
      <c r="I5" s="790"/>
      <c r="J5" s="791"/>
      <c r="K5" s="788"/>
      <c r="L5" s="788"/>
    </row>
    <row r="6" spans="1:15" s="13" customFormat="1" ht="15" customHeight="1">
      <c r="A6" s="7"/>
      <c r="B6" s="10" t="s">
        <v>601</v>
      </c>
      <c r="C6" s="7"/>
      <c r="D6" s="792" t="s">
        <v>3</v>
      </c>
      <c r="E6" s="1921"/>
      <c r="F6" s="1921"/>
      <c r="G6" s="1921"/>
      <c r="H6" s="793"/>
      <c r="I6" s="1926" t="s">
        <v>421</v>
      </c>
      <c r="J6" s="1926"/>
      <c r="K6" s="1926"/>
      <c r="L6" s="7"/>
    </row>
    <row r="7" spans="1:15" s="13" customFormat="1" ht="15" customHeight="1">
      <c r="A7" s="7"/>
      <c r="B7" s="794" t="s">
        <v>602</v>
      </c>
      <c r="C7" s="7"/>
      <c r="D7" s="820" t="s">
        <v>8</v>
      </c>
      <c r="E7" s="1922" t="s">
        <v>424</v>
      </c>
      <c r="F7" s="1922"/>
      <c r="G7" s="1922"/>
      <c r="H7" s="821"/>
      <c r="I7" s="1927" t="s">
        <v>377</v>
      </c>
      <c r="J7" s="1927"/>
      <c r="K7" s="1927"/>
      <c r="L7" s="7"/>
    </row>
    <row r="8" spans="1:15" s="13" customFormat="1" ht="19.5" customHeight="1">
      <c r="A8" s="7"/>
      <c r="B8" s="7"/>
      <c r="C8" s="27"/>
      <c r="D8" s="792"/>
      <c r="E8" s="528" t="s">
        <v>4</v>
      </c>
      <c r="F8" s="528" t="s">
        <v>603</v>
      </c>
      <c r="G8" s="528" t="s">
        <v>38</v>
      </c>
      <c r="H8" s="528"/>
      <c r="I8" s="528" t="s">
        <v>4</v>
      </c>
      <c r="J8" s="528" t="s">
        <v>603</v>
      </c>
      <c r="K8" s="528" t="s">
        <v>38</v>
      </c>
      <c r="L8" s="7"/>
    </row>
    <row r="9" spans="1:15" s="13" customFormat="1" ht="14.25" customHeight="1">
      <c r="A9" s="7"/>
      <c r="B9" s="7"/>
      <c r="C9" s="27"/>
      <c r="D9" s="792"/>
      <c r="E9" s="529" t="s">
        <v>9</v>
      </c>
      <c r="F9" s="529" t="s">
        <v>604</v>
      </c>
      <c r="G9" s="529" t="s">
        <v>40</v>
      </c>
      <c r="H9" s="529"/>
      <c r="I9" s="529" t="s">
        <v>9</v>
      </c>
      <c r="J9" s="529" t="s">
        <v>604</v>
      </c>
      <c r="K9" s="529" t="s">
        <v>40</v>
      </c>
      <c r="L9" s="7"/>
    </row>
    <row r="10" spans="1:15" s="1" customFormat="1" ht="3" customHeight="1">
      <c r="A10" s="797"/>
      <c r="B10" s="797"/>
      <c r="C10" s="797"/>
      <c r="D10" s="798"/>
      <c r="E10" s="797"/>
      <c r="F10" s="799"/>
      <c r="G10" s="799"/>
      <c r="H10" s="797"/>
      <c r="I10" s="800"/>
      <c r="J10" s="799"/>
      <c r="K10" s="797"/>
      <c r="L10" s="797"/>
    </row>
    <row r="11" spans="1:15" s="1" customFormat="1" ht="8.1" customHeight="1">
      <c r="A11" s="2"/>
      <c r="B11" s="3"/>
      <c r="C11" s="2"/>
      <c r="D11" s="786"/>
      <c r="E11" s="801"/>
      <c r="F11" s="4"/>
      <c r="G11" s="4"/>
      <c r="H11" s="4"/>
      <c r="I11" s="4"/>
      <c r="J11" s="4"/>
      <c r="K11" s="4"/>
      <c r="M11" s="15"/>
      <c r="O11" s="2"/>
    </row>
    <row r="12" spans="1:15">
      <c r="A12" s="2"/>
      <c r="B12" s="6" t="s">
        <v>709</v>
      </c>
      <c r="C12" s="10"/>
      <c r="D12" s="802">
        <v>2021</v>
      </c>
      <c r="E12" s="8">
        <f>SUM(F12:G12)</f>
        <v>18</v>
      </c>
      <c r="F12" s="8">
        <v>13</v>
      </c>
      <c r="G12" s="8">
        <v>5</v>
      </c>
      <c r="H12" s="11"/>
      <c r="I12" s="8">
        <f>SUM(J12:K12)</f>
        <v>77</v>
      </c>
      <c r="J12" s="24">
        <v>61</v>
      </c>
      <c r="K12" s="24">
        <v>16</v>
      </c>
      <c r="L12" s="10"/>
      <c r="M12" s="653"/>
    </row>
    <row r="13" spans="1:15">
      <c r="A13" s="2"/>
      <c r="B13" s="9" t="s">
        <v>710</v>
      </c>
      <c r="C13" s="27"/>
      <c r="D13" s="773">
        <v>2022</v>
      </c>
      <c r="E13" s="8">
        <f t="shared" ref="E13:E14" si="0">SUM(F13:G13)</f>
        <v>18</v>
      </c>
      <c r="F13" s="8">
        <v>13</v>
      </c>
      <c r="G13" s="8">
        <v>5</v>
      </c>
      <c r="H13" s="11"/>
      <c r="I13" s="8">
        <f t="shared" ref="I13:I14" si="1">SUM(J13:K13)</f>
        <v>89</v>
      </c>
      <c r="J13" s="24">
        <v>72</v>
      </c>
      <c r="K13" s="24">
        <v>17</v>
      </c>
      <c r="L13" s="10"/>
      <c r="M13" s="653"/>
    </row>
    <row r="14" spans="1:15">
      <c r="A14" s="2"/>
      <c r="B14" s="9"/>
      <c r="C14" s="27"/>
      <c r="D14" s="802">
        <v>2023</v>
      </c>
      <c r="E14" s="8">
        <f t="shared" si="0"/>
        <v>20</v>
      </c>
      <c r="F14" s="8">
        <v>14</v>
      </c>
      <c r="G14" s="8">
        <v>6</v>
      </c>
      <c r="H14" s="11"/>
      <c r="I14" s="8">
        <f t="shared" si="1"/>
        <v>83</v>
      </c>
      <c r="J14" s="24">
        <v>67</v>
      </c>
      <c r="K14" s="24">
        <v>16</v>
      </c>
      <c r="L14" s="27"/>
      <c r="M14" s="653"/>
    </row>
    <row r="15" spans="1:15" ht="8.1" customHeight="1">
      <c r="A15" s="2"/>
      <c r="B15" s="7"/>
      <c r="C15" s="7"/>
      <c r="D15" s="802"/>
      <c r="E15" s="8"/>
      <c r="F15" s="8"/>
      <c r="G15" s="8"/>
      <c r="H15" s="11"/>
      <c r="I15" s="8"/>
      <c r="J15" s="24"/>
      <c r="K15" s="24"/>
      <c r="L15" s="7"/>
      <c r="M15" s="653"/>
    </row>
    <row r="16" spans="1:15">
      <c r="A16" s="15"/>
      <c r="B16" s="10" t="s">
        <v>27</v>
      </c>
      <c r="C16" s="10"/>
      <c r="D16" s="802"/>
      <c r="E16" s="8"/>
      <c r="F16" s="8"/>
      <c r="G16" s="8"/>
      <c r="H16" s="11"/>
      <c r="I16" s="8"/>
      <c r="J16" s="24"/>
      <c r="K16" s="24"/>
      <c r="L16" s="7"/>
      <c r="M16" s="653"/>
    </row>
    <row r="17" spans="1:13">
      <c r="A17" s="5"/>
      <c r="B17" s="6" t="s">
        <v>711</v>
      </c>
      <c r="C17" s="10"/>
      <c r="D17" s="802">
        <v>2021</v>
      </c>
      <c r="E17" s="8">
        <f>SUM(F17:G17)</f>
        <v>34</v>
      </c>
      <c r="F17" s="8">
        <v>13</v>
      </c>
      <c r="G17" s="8">
        <v>21</v>
      </c>
      <c r="H17" s="11"/>
      <c r="I17" s="8">
        <f>SUM(J17:K17)</f>
        <v>165</v>
      </c>
      <c r="J17" s="24">
        <v>76</v>
      </c>
      <c r="K17" s="24">
        <v>89</v>
      </c>
      <c r="L17" s="7"/>
      <c r="M17" s="653"/>
    </row>
    <row r="18" spans="1:13">
      <c r="A18" s="3"/>
      <c r="B18" s="9" t="s">
        <v>712</v>
      </c>
      <c r="C18" s="27"/>
      <c r="D18" s="773">
        <v>2022</v>
      </c>
      <c r="E18" s="8">
        <f t="shared" ref="E18:E19" si="2">SUM(F18:G18)</f>
        <v>34</v>
      </c>
      <c r="F18" s="8">
        <v>13</v>
      </c>
      <c r="G18" s="8">
        <v>21</v>
      </c>
      <c r="H18" s="11"/>
      <c r="I18" s="8">
        <f t="shared" ref="I18:I19" si="3">SUM(J18:K18)</f>
        <v>174</v>
      </c>
      <c r="J18" s="24">
        <v>90</v>
      </c>
      <c r="K18" s="24">
        <v>84</v>
      </c>
      <c r="L18" s="7"/>
      <c r="M18" s="653"/>
    </row>
    <row r="19" spans="1:13">
      <c r="A19" s="3"/>
      <c r="B19" s="9"/>
      <c r="C19" s="27"/>
      <c r="D19" s="802">
        <v>2023</v>
      </c>
      <c r="E19" s="8">
        <f t="shared" si="2"/>
        <v>29</v>
      </c>
      <c r="F19" s="8">
        <v>12</v>
      </c>
      <c r="G19" s="8">
        <v>17</v>
      </c>
      <c r="H19" s="11"/>
      <c r="I19" s="8">
        <f t="shared" si="3"/>
        <v>236</v>
      </c>
      <c r="J19" s="24">
        <v>115</v>
      </c>
      <c r="K19" s="24">
        <v>121</v>
      </c>
      <c r="L19" s="7"/>
      <c r="M19" s="653"/>
    </row>
    <row r="20" spans="1:13" ht="8.1" customHeight="1">
      <c r="A20" s="3"/>
      <c r="B20" s="9"/>
      <c r="C20" s="27"/>
      <c r="D20" s="802"/>
      <c r="E20" s="8"/>
      <c r="F20" s="8"/>
      <c r="G20" s="8"/>
      <c r="H20" s="11"/>
      <c r="I20" s="8"/>
      <c r="J20" s="24"/>
      <c r="K20" s="24"/>
      <c r="L20" s="7"/>
      <c r="M20" s="653"/>
    </row>
    <row r="21" spans="1:13">
      <c r="A21" s="5"/>
      <c r="B21" s="6" t="s">
        <v>713</v>
      </c>
      <c r="C21" s="10"/>
      <c r="D21" s="802">
        <v>2021</v>
      </c>
      <c r="E21" s="8">
        <f>SUM(F21:G21)</f>
        <v>24</v>
      </c>
      <c r="F21" s="8">
        <v>9</v>
      </c>
      <c r="G21" s="8">
        <v>15</v>
      </c>
      <c r="H21" s="11"/>
      <c r="I21" s="8">
        <f>SUM(J21:K21)</f>
        <v>99</v>
      </c>
      <c r="J21" s="24">
        <v>46</v>
      </c>
      <c r="K21" s="24">
        <v>53</v>
      </c>
      <c r="L21" s="7"/>
      <c r="M21" s="653"/>
    </row>
    <row r="22" spans="1:13">
      <c r="A22" s="3"/>
      <c r="B22" s="9" t="s">
        <v>714</v>
      </c>
      <c r="C22" s="27"/>
      <c r="D22" s="773">
        <v>2022</v>
      </c>
      <c r="E22" s="8">
        <f t="shared" ref="E22:E23" si="4">SUM(F22:G22)</f>
        <v>24</v>
      </c>
      <c r="F22" s="8">
        <v>9</v>
      </c>
      <c r="G22" s="8">
        <v>15</v>
      </c>
      <c r="H22" s="11"/>
      <c r="I22" s="8">
        <f t="shared" ref="I22:I23" si="5">SUM(J22:K22)</f>
        <v>109</v>
      </c>
      <c r="J22" s="24">
        <v>48</v>
      </c>
      <c r="K22" s="24">
        <v>61</v>
      </c>
      <c r="L22" s="7"/>
      <c r="M22" s="653"/>
    </row>
    <row r="23" spans="1:13">
      <c r="A23" s="3"/>
      <c r="B23" s="9"/>
      <c r="C23" s="27"/>
      <c r="D23" s="802">
        <v>2023</v>
      </c>
      <c r="E23" s="8">
        <f t="shared" si="4"/>
        <v>23</v>
      </c>
      <c r="F23" s="8">
        <v>6</v>
      </c>
      <c r="G23" s="8">
        <v>17</v>
      </c>
      <c r="H23" s="11"/>
      <c r="I23" s="8">
        <f t="shared" si="5"/>
        <v>137</v>
      </c>
      <c r="J23" s="24">
        <v>71</v>
      </c>
      <c r="K23" s="24">
        <v>66</v>
      </c>
      <c r="L23" s="7"/>
      <c r="M23" s="653"/>
    </row>
    <row r="24" spans="1:13" ht="8.1" customHeight="1">
      <c r="A24" s="3"/>
      <c r="B24" s="9"/>
      <c r="C24" s="27"/>
      <c r="D24" s="802"/>
      <c r="E24" s="8"/>
      <c r="F24" s="8"/>
      <c r="G24" s="8"/>
      <c r="H24" s="11"/>
      <c r="I24" s="8"/>
      <c r="J24" s="24"/>
      <c r="K24" s="24"/>
      <c r="L24" s="7"/>
      <c r="M24" s="653"/>
    </row>
    <row r="25" spans="1:13">
      <c r="A25" s="5"/>
      <c r="B25" s="6" t="s">
        <v>1167</v>
      </c>
      <c r="C25" s="10"/>
      <c r="D25" s="802">
        <v>2021</v>
      </c>
      <c r="E25" s="8">
        <f>SUM(F25:G25)</f>
        <v>14</v>
      </c>
      <c r="F25" s="8">
        <v>7</v>
      </c>
      <c r="G25" s="8">
        <v>7</v>
      </c>
      <c r="H25" s="11"/>
      <c r="I25" s="159" t="s">
        <v>31</v>
      </c>
      <c r="J25" s="159" t="s">
        <v>31</v>
      </c>
      <c r="K25" s="159" t="s">
        <v>31</v>
      </c>
      <c r="L25" s="7"/>
      <c r="M25" s="653"/>
    </row>
    <row r="26" spans="1:13">
      <c r="A26" s="3"/>
      <c r="B26" s="9" t="s">
        <v>1168</v>
      </c>
      <c r="C26" s="27"/>
      <c r="D26" s="773">
        <v>2022</v>
      </c>
      <c r="E26" s="8">
        <f t="shared" ref="E26:E27" si="6">SUM(F26:G26)</f>
        <v>13</v>
      </c>
      <c r="F26" s="8">
        <v>7</v>
      </c>
      <c r="G26" s="8">
        <v>6</v>
      </c>
      <c r="H26" s="11"/>
      <c r="I26" s="159" t="s">
        <v>31</v>
      </c>
      <c r="J26" s="159" t="s">
        <v>31</v>
      </c>
      <c r="K26" s="159" t="s">
        <v>31</v>
      </c>
      <c r="L26" s="7"/>
      <c r="M26" s="653"/>
    </row>
    <row r="27" spans="1:13">
      <c r="A27" s="3"/>
      <c r="B27" s="9"/>
      <c r="C27" s="27"/>
      <c r="D27" s="802">
        <v>2023</v>
      </c>
      <c r="E27" s="8">
        <f t="shared" si="6"/>
        <v>12</v>
      </c>
      <c r="F27" s="8">
        <v>6</v>
      </c>
      <c r="G27" s="8">
        <v>6</v>
      </c>
      <c r="H27" s="11"/>
      <c r="I27" s="8" t="s">
        <v>31</v>
      </c>
      <c r="J27" s="8">
        <v>5</v>
      </c>
      <c r="K27" s="8">
        <v>13</v>
      </c>
      <c r="L27" s="7"/>
      <c r="M27" s="653"/>
    </row>
    <row r="28" spans="1:13" ht="8.1" customHeight="1">
      <c r="A28" s="3"/>
      <c r="B28" s="9"/>
      <c r="C28" s="27"/>
      <c r="D28" s="802"/>
      <c r="E28" s="8"/>
      <c r="F28" s="8"/>
      <c r="G28" s="8"/>
      <c r="H28" s="11"/>
      <c r="I28" s="8"/>
      <c r="J28" s="24"/>
      <c r="K28" s="24"/>
      <c r="L28" s="7"/>
      <c r="M28" s="653"/>
    </row>
    <row r="29" spans="1:13">
      <c r="A29" s="5"/>
      <c r="B29" s="6" t="s">
        <v>715</v>
      </c>
      <c r="C29" s="10"/>
      <c r="D29" s="802">
        <v>2021</v>
      </c>
      <c r="E29" s="8">
        <f>SUM(F29:G29)</f>
        <v>15</v>
      </c>
      <c r="F29" s="8">
        <v>7</v>
      </c>
      <c r="G29" s="8">
        <v>8</v>
      </c>
      <c r="H29" s="11"/>
      <c r="I29" s="8">
        <f>SUM(J29:K29)</f>
        <v>74</v>
      </c>
      <c r="J29" s="24">
        <v>42</v>
      </c>
      <c r="K29" s="24">
        <v>32</v>
      </c>
      <c r="L29" s="7"/>
      <c r="M29" s="653"/>
    </row>
    <row r="30" spans="1:13">
      <c r="A30" s="3"/>
      <c r="B30" s="9" t="s">
        <v>716</v>
      </c>
      <c r="C30" s="27"/>
      <c r="D30" s="773">
        <v>2022</v>
      </c>
      <c r="E30" s="8">
        <f t="shared" ref="E30:E31" si="7">SUM(F30:G30)</f>
        <v>15</v>
      </c>
      <c r="F30" s="8">
        <v>7</v>
      </c>
      <c r="G30" s="8">
        <v>8</v>
      </c>
      <c r="H30" s="11"/>
      <c r="I30" s="8">
        <f t="shared" ref="I30:I31" si="8">SUM(J30:K30)</f>
        <v>92</v>
      </c>
      <c r="J30" s="24">
        <v>63</v>
      </c>
      <c r="K30" s="24">
        <v>29</v>
      </c>
      <c r="L30" s="7"/>
      <c r="M30" s="653"/>
    </row>
    <row r="31" spans="1:13">
      <c r="A31" s="3"/>
      <c r="B31" s="9"/>
      <c r="C31" s="27"/>
      <c r="D31" s="802">
        <v>2023</v>
      </c>
      <c r="E31" s="8">
        <f t="shared" si="7"/>
        <v>16</v>
      </c>
      <c r="F31" s="8">
        <v>7</v>
      </c>
      <c r="G31" s="8">
        <v>9</v>
      </c>
      <c r="H31" s="11"/>
      <c r="I31" s="8">
        <f t="shared" si="8"/>
        <v>124</v>
      </c>
      <c r="J31" s="24">
        <v>81</v>
      </c>
      <c r="K31" s="24">
        <v>43</v>
      </c>
      <c r="L31" s="7"/>
      <c r="M31" s="653"/>
    </row>
    <row r="32" spans="1:13" ht="8.1" customHeight="1">
      <c r="A32" s="3"/>
      <c r="B32" s="9"/>
      <c r="C32" s="27"/>
      <c r="D32" s="802"/>
      <c r="E32" s="8"/>
      <c r="F32" s="8"/>
      <c r="G32" s="8"/>
      <c r="H32" s="11"/>
      <c r="I32" s="8"/>
      <c r="J32" s="24"/>
      <c r="K32" s="24"/>
      <c r="L32" s="7"/>
      <c r="M32" s="653"/>
    </row>
    <row r="33" spans="1:13">
      <c r="A33" s="5"/>
      <c r="B33" s="6" t="s">
        <v>1165</v>
      </c>
      <c r="C33" s="10"/>
      <c r="D33" s="802">
        <v>2021</v>
      </c>
      <c r="E33" s="8">
        <f>SUM(F33:G33)</f>
        <v>14</v>
      </c>
      <c r="F33" s="8">
        <v>7</v>
      </c>
      <c r="G33" s="8">
        <v>7</v>
      </c>
      <c r="H33" s="11"/>
      <c r="I33" s="8">
        <f>SUM(J33:K33)</f>
        <v>44</v>
      </c>
      <c r="J33" s="24">
        <v>43</v>
      </c>
      <c r="K33" s="24">
        <v>1</v>
      </c>
      <c r="L33" s="7"/>
      <c r="M33" s="653"/>
    </row>
    <row r="34" spans="1:13">
      <c r="A34" s="3"/>
      <c r="B34" s="9" t="s">
        <v>1166</v>
      </c>
      <c r="C34" s="27"/>
      <c r="D34" s="773">
        <v>2022</v>
      </c>
      <c r="E34" s="8">
        <f t="shared" ref="E34:E35" si="9">SUM(F34:G34)</f>
        <v>13</v>
      </c>
      <c r="F34" s="8">
        <v>6</v>
      </c>
      <c r="G34" s="8">
        <v>7</v>
      </c>
      <c r="H34" s="11"/>
      <c r="I34" s="8">
        <f t="shared" ref="I34:I35" si="10">SUM(J34:K34)</f>
        <v>54</v>
      </c>
      <c r="J34" s="24">
        <v>52</v>
      </c>
      <c r="K34" s="24">
        <v>2</v>
      </c>
      <c r="L34" s="7"/>
      <c r="M34" s="653"/>
    </row>
    <row r="35" spans="1:13">
      <c r="A35" s="3"/>
      <c r="B35" s="9"/>
      <c r="C35" s="27"/>
      <c r="D35" s="802">
        <v>2023</v>
      </c>
      <c r="E35" s="8">
        <f t="shared" si="9"/>
        <v>15</v>
      </c>
      <c r="F35" s="8">
        <v>8</v>
      </c>
      <c r="G35" s="8">
        <v>7</v>
      </c>
      <c r="H35" s="11"/>
      <c r="I35" s="8">
        <f t="shared" si="10"/>
        <v>59</v>
      </c>
      <c r="J35" s="24">
        <v>55</v>
      </c>
      <c r="K35" s="24">
        <v>4</v>
      </c>
      <c r="L35" s="7"/>
      <c r="M35" s="653"/>
    </row>
    <row r="36" spans="1:13" ht="8.1" customHeight="1">
      <c r="A36" s="3"/>
      <c r="B36" s="9"/>
      <c r="C36" s="27"/>
      <c r="D36" s="802"/>
      <c r="E36" s="8"/>
      <c r="F36" s="8"/>
      <c r="G36" s="8"/>
      <c r="H36" s="11"/>
      <c r="I36" s="8"/>
      <c r="J36" s="24"/>
      <c r="K36" s="24"/>
      <c r="L36" s="7"/>
      <c r="M36" s="653"/>
    </row>
    <row r="37" spans="1:13">
      <c r="A37" s="5"/>
      <c r="B37" s="6" t="s">
        <v>717</v>
      </c>
      <c r="C37" s="27"/>
      <c r="D37" s="802">
        <v>2021</v>
      </c>
      <c r="E37" s="8">
        <f>SUM(F37:G37)</f>
        <v>28</v>
      </c>
      <c r="F37" s="8">
        <v>14</v>
      </c>
      <c r="G37" s="8">
        <v>14</v>
      </c>
      <c r="H37" s="11"/>
      <c r="I37" s="8">
        <f>SUM(J37:K37)</f>
        <v>88</v>
      </c>
      <c r="J37" s="24">
        <v>42</v>
      </c>
      <c r="K37" s="24">
        <v>46</v>
      </c>
      <c r="L37" s="7"/>
      <c r="M37" s="653"/>
    </row>
    <row r="38" spans="1:13">
      <c r="A38" s="3"/>
      <c r="B38" s="9" t="s">
        <v>718</v>
      </c>
      <c r="C38" s="27"/>
      <c r="D38" s="773">
        <v>2022</v>
      </c>
      <c r="E38" s="8">
        <f t="shared" ref="E38:E39" si="11">SUM(F38:G38)</f>
        <v>30</v>
      </c>
      <c r="F38" s="8">
        <v>15</v>
      </c>
      <c r="G38" s="8">
        <v>15</v>
      </c>
      <c r="H38" s="11"/>
      <c r="I38" s="8">
        <f t="shared" ref="I38:I39" si="12">SUM(J38:K38)</f>
        <v>98</v>
      </c>
      <c r="J38" s="24">
        <v>44</v>
      </c>
      <c r="K38" s="24">
        <v>54</v>
      </c>
      <c r="L38" s="7"/>
      <c r="M38" s="653"/>
    </row>
    <row r="39" spans="1:13">
      <c r="A39" s="2"/>
      <c r="B39" s="7"/>
      <c r="C39" s="7"/>
      <c r="D39" s="802">
        <v>2023</v>
      </c>
      <c r="E39" s="8">
        <f t="shared" si="11"/>
        <v>32</v>
      </c>
      <c r="F39" s="8">
        <v>15</v>
      </c>
      <c r="G39" s="8">
        <v>17</v>
      </c>
      <c r="H39" s="11"/>
      <c r="I39" s="8">
        <f t="shared" si="12"/>
        <v>117</v>
      </c>
      <c r="J39" s="8">
        <v>58</v>
      </c>
      <c r="K39" s="8">
        <v>59</v>
      </c>
      <c r="L39" s="7"/>
      <c r="M39" s="653"/>
    </row>
    <row r="40" spans="1:13" ht="8.1" customHeight="1">
      <c r="A40" s="3"/>
      <c r="B40" s="9"/>
      <c r="C40" s="27"/>
      <c r="D40" s="802"/>
      <c r="E40" s="8"/>
      <c r="F40" s="8"/>
      <c r="G40" s="8"/>
      <c r="H40" s="11"/>
      <c r="I40" s="8"/>
      <c r="J40" s="8"/>
      <c r="K40" s="8"/>
      <c r="L40" s="7"/>
      <c r="M40" s="653"/>
    </row>
    <row r="41" spans="1:13">
      <c r="A41" s="5"/>
      <c r="B41" s="6" t="s">
        <v>847</v>
      </c>
      <c r="C41" s="10"/>
      <c r="D41" s="802">
        <v>2021</v>
      </c>
      <c r="E41" s="8" t="s">
        <v>31</v>
      </c>
      <c r="F41" s="8" t="s">
        <v>31</v>
      </c>
      <c r="G41" s="8" t="s">
        <v>31</v>
      </c>
      <c r="H41" s="11"/>
      <c r="I41" s="8">
        <f>SUM(J41:K41)</f>
        <v>16</v>
      </c>
      <c r="J41" s="24">
        <v>4</v>
      </c>
      <c r="K41" s="24">
        <v>12</v>
      </c>
      <c r="L41" s="7"/>
      <c r="M41" s="653"/>
    </row>
    <row r="42" spans="1:13">
      <c r="A42" s="3"/>
      <c r="B42" s="9" t="s">
        <v>848</v>
      </c>
      <c r="C42" s="27"/>
      <c r="D42" s="773">
        <v>2022</v>
      </c>
      <c r="E42" s="8" t="s">
        <v>31</v>
      </c>
      <c r="F42" s="8" t="s">
        <v>31</v>
      </c>
      <c r="G42" s="8" t="s">
        <v>31</v>
      </c>
      <c r="H42" s="11"/>
      <c r="I42" s="8">
        <f t="shared" ref="I42:I43" si="13">SUM(J42:K42)</f>
        <v>11</v>
      </c>
      <c r="J42" s="24">
        <v>4</v>
      </c>
      <c r="K42" s="24">
        <v>7</v>
      </c>
      <c r="L42" s="7"/>
      <c r="M42" s="653"/>
    </row>
    <row r="43" spans="1:13">
      <c r="A43" s="3"/>
      <c r="B43" s="9"/>
      <c r="C43" s="27"/>
      <c r="D43" s="802">
        <v>2023</v>
      </c>
      <c r="E43" s="8" t="s">
        <v>31</v>
      </c>
      <c r="F43" s="8" t="s">
        <v>31</v>
      </c>
      <c r="G43" s="8" t="s">
        <v>31</v>
      </c>
      <c r="H43" s="11"/>
      <c r="I43" s="8">
        <f t="shared" si="13"/>
        <v>18</v>
      </c>
      <c r="J43" s="24">
        <v>7</v>
      </c>
      <c r="K43" s="24">
        <v>11</v>
      </c>
      <c r="L43" s="7"/>
      <c r="M43" s="653"/>
    </row>
    <row r="44" spans="1:13" ht="8.1" customHeight="1">
      <c r="A44" s="2"/>
      <c r="B44" s="7"/>
      <c r="C44" s="7"/>
      <c r="D44" s="802"/>
      <c r="E44" s="8"/>
      <c r="F44" s="8"/>
      <c r="G44" s="8"/>
      <c r="H44" s="11"/>
      <c r="I44" s="8"/>
      <c r="J44" s="24"/>
      <c r="K44" s="24"/>
      <c r="L44" s="7"/>
      <c r="M44" s="653"/>
    </row>
    <row r="45" spans="1:13">
      <c r="A45" s="15"/>
      <c r="B45" s="10" t="s">
        <v>54</v>
      </c>
      <c r="C45" s="27"/>
      <c r="D45" s="802"/>
      <c r="E45" s="8"/>
      <c r="F45" s="8"/>
      <c r="G45" s="8"/>
      <c r="H45" s="11"/>
      <c r="I45" s="8"/>
      <c r="J45" s="24"/>
      <c r="K45" s="24"/>
      <c r="L45" s="7"/>
      <c r="M45" s="653"/>
    </row>
    <row r="46" spans="1:13">
      <c r="A46" s="5"/>
      <c r="B46" s="6" t="s">
        <v>719</v>
      </c>
      <c r="C46" s="7"/>
      <c r="D46" s="802">
        <v>2021</v>
      </c>
      <c r="E46" s="8">
        <f>SUM(F46:G46)</f>
        <v>43</v>
      </c>
      <c r="F46" s="8">
        <v>8</v>
      </c>
      <c r="G46" s="8">
        <v>35</v>
      </c>
      <c r="H46" s="11"/>
      <c r="I46" s="8">
        <f>SUM(J46:K46)</f>
        <v>343</v>
      </c>
      <c r="J46" s="24">
        <v>178</v>
      </c>
      <c r="K46" s="24">
        <v>165</v>
      </c>
      <c r="L46" s="7"/>
      <c r="M46" s="653"/>
    </row>
    <row r="47" spans="1:13">
      <c r="A47" s="3"/>
      <c r="B47" s="9" t="s">
        <v>720</v>
      </c>
      <c r="C47" s="7"/>
      <c r="D47" s="773">
        <v>2022</v>
      </c>
      <c r="E47" s="8">
        <f t="shared" ref="E47:E48" si="14">SUM(F47:G47)</f>
        <v>42</v>
      </c>
      <c r="F47" s="8">
        <v>7</v>
      </c>
      <c r="G47" s="8">
        <v>35</v>
      </c>
      <c r="H47" s="11"/>
      <c r="I47" s="8">
        <f t="shared" ref="I47:I48" si="15">SUM(J47:K47)</f>
        <v>362</v>
      </c>
      <c r="J47" s="24">
        <v>206</v>
      </c>
      <c r="K47" s="24">
        <v>156</v>
      </c>
      <c r="L47" s="7"/>
      <c r="M47" s="653"/>
    </row>
    <row r="48" spans="1:13">
      <c r="A48" s="3"/>
      <c r="B48" s="9"/>
      <c r="C48" s="7"/>
      <c r="D48" s="802">
        <v>2023</v>
      </c>
      <c r="E48" s="8">
        <f t="shared" si="14"/>
        <v>44</v>
      </c>
      <c r="F48" s="8">
        <v>10</v>
      </c>
      <c r="G48" s="8">
        <v>34</v>
      </c>
      <c r="H48" s="11"/>
      <c r="I48" s="8">
        <f t="shared" si="15"/>
        <v>396</v>
      </c>
      <c r="J48" s="24">
        <v>258</v>
      </c>
      <c r="K48" s="24">
        <v>138</v>
      </c>
      <c r="L48" s="7"/>
      <c r="M48" s="653"/>
    </row>
    <row r="49" spans="1:13" ht="8.1" customHeight="1">
      <c r="A49" s="3"/>
      <c r="B49" s="9"/>
      <c r="C49" s="7"/>
      <c r="D49" s="802"/>
      <c r="E49" s="8"/>
      <c r="F49" s="8"/>
      <c r="G49" s="8"/>
      <c r="H49" s="11"/>
      <c r="I49" s="8"/>
      <c r="J49" s="24"/>
      <c r="K49" s="24"/>
      <c r="L49" s="7"/>
      <c r="M49" s="653"/>
    </row>
    <row r="50" spans="1:13">
      <c r="A50" s="5"/>
      <c r="B50" s="6" t="s">
        <v>721</v>
      </c>
      <c r="C50" s="7"/>
      <c r="D50" s="802">
        <v>2021</v>
      </c>
      <c r="E50" s="8">
        <f>SUM(F50:G50)</f>
        <v>90</v>
      </c>
      <c r="F50" s="8">
        <v>24</v>
      </c>
      <c r="G50" s="8">
        <v>66</v>
      </c>
      <c r="H50" s="11"/>
      <c r="I50" s="8">
        <f>SUM(J50:K50)</f>
        <v>421</v>
      </c>
      <c r="J50" s="24">
        <v>265</v>
      </c>
      <c r="K50" s="24">
        <v>156</v>
      </c>
      <c r="L50" s="7"/>
      <c r="M50" s="653"/>
    </row>
    <row r="51" spans="1:13">
      <c r="A51" s="3"/>
      <c r="B51" s="9" t="s">
        <v>722</v>
      </c>
      <c r="C51" s="7"/>
      <c r="D51" s="773">
        <v>2022</v>
      </c>
      <c r="E51" s="8">
        <f t="shared" ref="E51:E52" si="16">SUM(F51:G51)</f>
        <v>90</v>
      </c>
      <c r="F51" s="8">
        <v>24</v>
      </c>
      <c r="G51" s="8">
        <v>66</v>
      </c>
      <c r="H51" s="11"/>
      <c r="I51" s="8">
        <f t="shared" ref="I51:I52" si="17">SUM(J51:K51)</f>
        <v>460</v>
      </c>
      <c r="J51" s="24">
        <v>315</v>
      </c>
      <c r="K51" s="24">
        <v>145</v>
      </c>
      <c r="L51" s="7"/>
      <c r="M51" s="653"/>
    </row>
    <row r="52" spans="1:13">
      <c r="A52" s="3"/>
      <c r="B52" s="9"/>
      <c r="C52" s="7"/>
      <c r="D52" s="802">
        <v>2023</v>
      </c>
      <c r="E52" s="8">
        <f t="shared" si="16"/>
        <v>87</v>
      </c>
      <c r="F52" s="8">
        <v>22</v>
      </c>
      <c r="G52" s="8">
        <v>65</v>
      </c>
      <c r="H52" s="11"/>
      <c r="I52" s="8">
        <f t="shared" si="17"/>
        <v>617</v>
      </c>
      <c r="J52" s="24">
        <v>416</v>
      </c>
      <c r="K52" s="24">
        <v>201</v>
      </c>
      <c r="L52" s="7"/>
      <c r="M52" s="653"/>
    </row>
    <row r="53" spans="1:13" ht="8.1" customHeight="1">
      <c r="A53" s="3"/>
      <c r="B53" s="9"/>
      <c r="C53" s="7"/>
      <c r="D53" s="802"/>
      <c r="E53" s="8"/>
      <c r="F53" s="8"/>
      <c r="G53" s="8"/>
      <c r="H53" s="11"/>
      <c r="I53" s="8"/>
      <c r="J53" s="24"/>
      <c r="K53" s="24"/>
      <c r="L53" s="7"/>
      <c r="M53" s="653"/>
    </row>
    <row r="54" spans="1:13">
      <c r="A54" s="5"/>
      <c r="B54" s="6" t="s">
        <v>723</v>
      </c>
      <c r="C54" s="7"/>
      <c r="D54" s="802">
        <v>2021</v>
      </c>
      <c r="E54" s="8">
        <f>SUM(F54:G54)</f>
        <v>25</v>
      </c>
      <c r="F54" s="8">
        <v>3</v>
      </c>
      <c r="G54" s="8">
        <v>22</v>
      </c>
      <c r="H54" s="11"/>
      <c r="I54" s="8">
        <f>SUM(J54:K54)</f>
        <v>158</v>
      </c>
      <c r="J54" s="24">
        <v>91</v>
      </c>
      <c r="K54" s="24">
        <v>67</v>
      </c>
      <c r="L54" s="7"/>
      <c r="M54" s="653"/>
    </row>
    <row r="55" spans="1:13">
      <c r="A55" s="3"/>
      <c r="B55" s="9" t="s">
        <v>724</v>
      </c>
      <c r="C55" s="10"/>
      <c r="D55" s="773">
        <v>2022</v>
      </c>
      <c r="E55" s="8">
        <f t="shared" ref="E55:E56" si="18">SUM(F55:G55)</f>
        <v>25</v>
      </c>
      <c r="F55" s="8">
        <v>3</v>
      </c>
      <c r="G55" s="8">
        <v>22</v>
      </c>
      <c r="H55" s="11"/>
      <c r="I55" s="8">
        <f t="shared" ref="I55:I56" si="19">SUM(J55:K55)</f>
        <v>132</v>
      </c>
      <c r="J55" s="24">
        <v>94</v>
      </c>
      <c r="K55" s="24">
        <v>38</v>
      </c>
      <c r="L55" s="7"/>
      <c r="M55" s="653"/>
    </row>
    <row r="56" spans="1:13">
      <c r="A56" s="3"/>
      <c r="B56" s="9"/>
      <c r="C56" s="10"/>
      <c r="D56" s="802">
        <v>2023</v>
      </c>
      <c r="E56" s="8">
        <f t="shared" si="18"/>
        <v>25</v>
      </c>
      <c r="F56" s="8">
        <v>3</v>
      </c>
      <c r="G56" s="8">
        <v>22</v>
      </c>
      <c r="H56" s="11"/>
      <c r="I56" s="8">
        <f t="shared" si="19"/>
        <v>115</v>
      </c>
      <c r="J56" s="24">
        <v>72</v>
      </c>
      <c r="K56" s="24">
        <v>43</v>
      </c>
      <c r="L56" s="7"/>
      <c r="M56" s="653"/>
    </row>
    <row r="57" spans="1:13" ht="8.1" customHeight="1">
      <c r="A57" s="3"/>
      <c r="B57" s="9"/>
      <c r="C57" s="10"/>
      <c r="D57" s="802"/>
      <c r="E57" s="8"/>
      <c r="F57" s="8"/>
      <c r="G57" s="8"/>
      <c r="H57" s="11"/>
      <c r="I57" s="8"/>
      <c r="J57" s="24"/>
      <c r="K57" s="24"/>
      <c r="L57" s="7"/>
      <c r="M57" s="653"/>
    </row>
    <row r="58" spans="1:13">
      <c r="A58" s="5"/>
      <c r="B58" s="6" t="s">
        <v>725</v>
      </c>
      <c r="C58" s="27"/>
      <c r="D58" s="802">
        <v>2021</v>
      </c>
      <c r="E58" s="8">
        <f>SUM(F58:G58)</f>
        <v>46</v>
      </c>
      <c r="F58" s="8">
        <v>8</v>
      </c>
      <c r="G58" s="8">
        <v>38</v>
      </c>
      <c r="H58" s="11"/>
      <c r="I58" s="8">
        <f>SUM(J58:K58)</f>
        <v>310</v>
      </c>
      <c r="J58" s="24">
        <v>227</v>
      </c>
      <c r="K58" s="24">
        <v>83</v>
      </c>
      <c r="L58" s="7"/>
      <c r="M58" s="653"/>
    </row>
    <row r="59" spans="1:13">
      <c r="A59" s="3"/>
      <c r="B59" s="9" t="s">
        <v>726</v>
      </c>
      <c r="C59" s="10"/>
      <c r="D59" s="773">
        <v>2022</v>
      </c>
      <c r="E59" s="8">
        <f t="shared" ref="E59:E60" si="20">SUM(F59:G59)</f>
        <v>44</v>
      </c>
      <c r="F59" s="8">
        <v>8</v>
      </c>
      <c r="G59" s="8">
        <v>36</v>
      </c>
      <c r="H59" s="11"/>
      <c r="I59" s="8">
        <f t="shared" ref="I59:I60" si="21">SUM(J59:K59)</f>
        <v>334</v>
      </c>
      <c r="J59" s="24">
        <v>249</v>
      </c>
      <c r="K59" s="24">
        <v>85</v>
      </c>
      <c r="L59" s="7"/>
      <c r="M59" s="653"/>
    </row>
    <row r="60" spans="1:13">
      <c r="A60" s="3"/>
      <c r="B60" s="9"/>
      <c r="C60" s="10"/>
      <c r="D60" s="802">
        <v>2023</v>
      </c>
      <c r="E60" s="8">
        <f t="shared" si="20"/>
        <v>46</v>
      </c>
      <c r="F60" s="8">
        <v>9</v>
      </c>
      <c r="G60" s="8">
        <v>37</v>
      </c>
      <c r="H60" s="11"/>
      <c r="I60" s="8">
        <f t="shared" si="21"/>
        <v>370</v>
      </c>
      <c r="J60" s="24">
        <v>272</v>
      </c>
      <c r="K60" s="24">
        <v>98</v>
      </c>
      <c r="L60" s="7"/>
      <c r="M60" s="653"/>
    </row>
    <row r="61" spans="1:13" ht="8.1" customHeight="1">
      <c r="A61" s="3"/>
      <c r="B61" s="9"/>
      <c r="C61" s="10"/>
      <c r="D61" s="802"/>
      <c r="E61" s="8"/>
      <c r="F61" s="8"/>
      <c r="G61" s="8"/>
      <c r="H61" s="11"/>
      <c r="I61" s="8"/>
      <c r="J61" s="24"/>
      <c r="K61" s="24"/>
      <c r="L61" s="7"/>
      <c r="M61" s="653"/>
    </row>
    <row r="62" spans="1:13">
      <c r="A62" s="5"/>
      <c r="B62" s="6" t="s">
        <v>727</v>
      </c>
      <c r="C62" s="7"/>
      <c r="D62" s="802">
        <v>2021</v>
      </c>
      <c r="E62" s="8">
        <f>SUM(F62:G62)</f>
        <v>71</v>
      </c>
      <c r="F62" s="8">
        <v>15</v>
      </c>
      <c r="G62" s="8">
        <v>56</v>
      </c>
      <c r="H62" s="11"/>
      <c r="I62" s="8">
        <f>SUM(J62:K62)</f>
        <v>592</v>
      </c>
      <c r="J62" s="24">
        <v>213</v>
      </c>
      <c r="K62" s="24">
        <v>379</v>
      </c>
      <c r="L62" s="7"/>
      <c r="M62" s="653"/>
    </row>
    <row r="63" spans="1:13">
      <c r="A63" s="3"/>
      <c r="B63" s="9" t="s">
        <v>728</v>
      </c>
      <c r="C63" s="10"/>
      <c r="D63" s="773">
        <v>2022</v>
      </c>
      <c r="E63" s="8">
        <f t="shared" ref="E63:E64" si="22">SUM(F63:G63)</f>
        <v>70</v>
      </c>
      <c r="F63" s="8">
        <v>15</v>
      </c>
      <c r="G63" s="8">
        <v>55</v>
      </c>
      <c r="H63" s="11"/>
      <c r="I63" s="8">
        <f t="shared" ref="I63:I64" si="23">SUM(J63:K63)</f>
        <v>573</v>
      </c>
      <c r="J63" s="24">
        <v>223</v>
      </c>
      <c r="K63" s="24">
        <v>350</v>
      </c>
      <c r="L63" s="7"/>
      <c r="M63" s="653"/>
    </row>
    <row r="64" spans="1:13">
      <c r="A64" s="3"/>
      <c r="B64" s="9"/>
      <c r="C64" s="10"/>
      <c r="D64" s="802">
        <v>2023</v>
      </c>
      <c r="E64" s="8">
        <f t="shared" si="22"/>
        <v>68</v>
      </c>
      <c r="F64" s="8">
        <v>15</v>
      </c>
      <c r="G64" s="8">
        <v>53</v>
      </c>
      <c r="H64" s="11"/>
      <c r="I64" s="8">
        <f t="shared" si="23"/>
        <v>626</v>
      </c>
      <c r="J64" s="24">
        <v>274</v>
      </c>
      <c r="K64" s="24">
        <v>352</v>
      </c>
      <c r="L64" s="7"/>
      <c r="M64" s="653"/>
    </row>
    <row r="65" spans="1:13" ht="8.1" customHeight="1">
      <c r="A65" s="3"/>
      <c r="B65" s="9"/>
      <c r="C65" s="10"/>
      <c r="D65" s="802"/>
      <c r="E65" s="8"/>
      <c r="F65" s="8"/>
      <c r="G65" s="8"/>
      <c r="H65" s="11"/>
      <c r="I65" s="8"/>
      <c r="J65" s="24"/>
      <c r="K65" s="24"/>
      <c r="L65" s="7"/>
      <c r="M65" s="653"/>
    </row>
    <row r="66" spans="1:13">
      <c r="A66" s="5"/>
      <c r="B66" s="6" t="s">
        <v>1150</v>
      </c>
      <c r="C66" s="27"/>
      <c r="D66" s="802">
        <v>2021</v>
      </c>
      <c r="E66" s="8">
        <f>SUM(F66:G66)</f>
        <v>15</v>
      </c>
      <c r="F66" s="8">
        <v>5</v>
      </c>
      <c r="G66" s="8">
        <v>10</v>
      </c>
      <c r="H66" s="11"/>
      <c r="I66" s="8">
        <f>SUM(J66:K66)</f>
        <v>65</v>
      </c>
      <c r="J66" s="24">
        <v>41</v>
      </c>
      <c r="K66" s="24">
        <v>24</v>
      </c>
      <c r="L66" s="7"/>
      <c r="M66" s="653"/>
    </row>
    <row r="67" spans="1:13">
      <c r="A67" s="3"/>
      <c r="B67" s="9" t="s">
        <v>1151</v>
      </c>
      <c r="C67" s="10"/>
      <c r="D67" s="773">
        <v>2022</v>
      </c>
      <c r="E67" s="8">
        <f t="shared" ref="E67:E68" si="24">SUM(F67:G67)</f>
        <v>15</v>
      </c>
      <c r="F67" s="8">
        <v>5</v>
      </c>
      <c r="G67" s="8">
        <v>10</v>
      </c>
      <c r="H67" s="11"/>
      <c r="I67" s="8">
        <f t="shared" ref="I67:I68" si="25">SUM(J67:K67)</f>
        <v>67</v>
      </c>
      <c r="J67" s="24">
        <v>39</v>
      </c>
      <c r="K67" s="24">
        <v>28</v>
      </c>
      <c r="L67" s="7"/>
      <c r="M67" s="653"/>
    </row>
    <row r="68" spans="1:13">
      <c r="A68" s="3"/>
      <c r="B68" s="9"/>
      <c r="C68" s="10"/>
      <c r="D68" s="802">
        <v>2023</v>
      </c>
      <c r="E68" s="8">
        <f t="shared" si="24"/>
        <v>15</v>
      </c>
      <c r="F68" s="8">
        <v>5</v>
      </c>
      <c r="G68" s="8">
        <v>10</v>
      </c>
      <c r="H68" s="11"/>
      <c r="I68" s="8">
        <f t="shared" si="25"/>
        <v>69</v>
      </c>
      <c r="J68" s="24">
        <v>40</v>
      </c>
      <c r="K68" s="158">
        <v>29</v>
      </c>
      <c r="L68" s="7"/>
      <c r="M68" s="653"/>
    </row>
    <row r="69" spans="1:13" ht="8.1" customHeight="1">
      <c r="A69" s="3"/>
      <c r="B69" s="9"/>
      <c r="C69" s="10"/>
      <c r="D69" s="802"/>
      <c r="E69" s="8"/>
      <c r="F69" s="8"/>
      <c r="G69" s="8"/>
      <c r="H69" s="11"/>
      <c r="I69" s="8"/>
      <c r="J69" s="24"/>
      <c r="K69" s="24"/>
      <c r="L69" s="7"/>
      <c r="M69" s="653"/>
    </row>
    <row r="70" spans="1:13">
      <c r="A70" s="5"/>
      <c r="B70" s="6" t="s">
        <v>1152</v>
      </c>
      <c r="C70" s="7"/>
      <c r="D70" s="802">
        <v>2021</v>
      </c>
      <c r="E70" s="8">
        <f>SUM(F70:G70)</f>
        <v>16</v>
      </c>
      <c r="F70" s="8">
        <v>4</v>
      </c>
      <c r="G70" s="8">
        <v>12</v>
      </c>
      <c r="H70" s="8"/>
      <c r="I70" s="8">
        <f>SUM(J70:K70)</f>
        <v>109</v>
      </c>
      <c r="J70" s="8">
        <v>80</v>
      </c>
      <c r="K70" s="8">
        <v>29</v>
      </c>
      <c r="L70" s="7"/>
      <c r="M70" s="653"/>
    </row>
    <row r="71" spans="1:13">
      <c r="A71" s="3"/>
      <c r="B71" s="9" t="s">
        <v>1153</v>
      </c>
      <c r="C71" s="10"/>
      <c r="D71" s="773">
        <v>2022</v>
      </c>
      <c r="E71" s="8">
        <f t="shared" ref="E71:E72" si="26">SUM(F71:G71)</f>
        <v>16</v>
      </c>
      <c r="F71" s="8">
        <v>4</v>
      </c>
      <c r="G71" s="8">
        <v>12</v>
      </c>
      <c r="H71" s="8"/>
      <c r="I71" s="8">
        <f t="shared" ref="I71:I72" si="27">SUM(J71:K71)</f>
        <v>106</v>
      </c>
      <c r="J71" s="8">
        <v>73</v>
      </c>
      <c r="K71" s="8">
        <v>33</v>
      </c>
      <c r="L71" s="7"/>
      <c r="M71" s="653"/>
    </row>
    <row r="72" spans="1:13">
      <c r="A72" s="3"/>
      <c r="B72" s="9"/>
      <c r="C72" s="10"/>
      <c r="D72" s="802">
        <v>2023</v>
      </c>
      <c r="E72" s="8">
        <f t="shared" si="26"/>
        <v>17</v>
      </c>
      <c r="F72" s="8">
        <v>4</v>
      </c>
      <c r="G72" s="8">
        <v>13</v>
      </c>
      <c r="H72" s="8"/>
      <c r="I72" s="8">
        <f t="shared" si="27"/>
        <v>120</v>
      </c>
      <c r="J72" s="8">
        <v>89</v>
      </c>
      <c r="K72" s="8">
        <v>31</v>
      </c>
      <c r="L72" s="7"/>
      <c r="M72" s="653"/>
    </row>
    <row r="73" spans="1:13" ht="8.1" customHeight="1" thickBot="1">
      <c r="A73" s="805"/>
      <c r="B73" s="806"/>
      <c r="C73" s="806"/>
      <c r="D73" s="807"/>
      <c r="E73" s="822"/>
      <c r="F73" s="822"/>
      <c r="G73" s="822"/>
      <c r="H73" s="823"/>
      <c r="I73" s="824"/>
      <c r="J73" s="825"/>
      <c r="K73" s="825"/>
      <c r="L73" s="810"/>
      <c r="M73" s="653"/>
    </row>
    <row r="74" spans="1:13" s="674" customFormat="1" ht="16.5" customHeight="1">
      <c r="A74" s="826"/>
      <c r="B74" s="826"/>
      <c r="C74" s="827"/>
      <c r="D74" s="828"/>
      <c r="E74" s="827"/>
      <c r="F74" s="829"/>
      <c r="G74" s="829"/>
      <c r="H74" s="827"/>
      <c r="I74" s="826"/>
      <c r="J74" s="830"/>
      <c r="K74" s="831"/>
      <c r="L74" s="418" t="s">
        <v>905</v>
      </c>
    </row>
    <row r="75" spans="1:13" s="674" customFormat="1" ht="15" customHeight="1">
      <c r="A75" s="531"/>
      <c r="B75" s="531"/>
      <c r="C75" s="827"/>
      <c r="D75" s="828"/>
      <c r="E75" s="827"/>
      <c r="F75" s="829"/>
      <c r="G75" s="829"/>
      <c r="H75" s="827"/>
      <c r="I75" s="832"/>
      <c r="J75" s="830"/>
      <c r="K75" s="831"/>
      <c r="L75" s="419" t="s">
        <v>883</v>
      </c>
    </row>
  </sheetData>
  <mergeCells count="4">
    <mergeCell ref="E5:G6"/>
    <mergeCell ref="I6:K6"/>
    <mergeCell ref="E7:G7"/>
    <mergeCell ref="I7:K7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1">
    <tabColor rgb="FF92D050"/>
  </sheetPr>
  <dimension ref="A1:L52"/>
  <sheetViews>
    <sheetView view="pageBreakPreview" zoomScale="80" zoomScaleNormal="100" zoomScaleSheetLayoutView="80" workbookViewId="0">
      <selection activeCell="G19" sqref="G19"/>
    </sheetView>
  </sheetViews>
  <sheetFormatPr defaultColWidth="12.5703125" defaultRowHeight="17.25"/>
  <cols>
    <col min="1" max="1" width="1.28515625" style="647" customWidth="1"/>
    <col min="2" max="2" width="12.5703125" style="647" customWidth="1"/>
    <col min="3" max="3" width="32.5703125" style="647" customWidth="1"/>
    <col min="4" max="4" width="9.5703125" style="648" customWidth="1"/>
    <col min="5" max="5" width="10.85546875" style="647" customWidth="1"/>
    <col min="6" max="6" width="11.28515625" style="647" customWidth="1"/>
    <col min="7" max="7" width="12.28515625" style="647" customWidth="1"/>
    <col min="8" max="8" width="1.140625" style="647" customWidth="1"/>
    <col min="9" max="9" width="10.85546875" style="647" customWidth="1"/>
    <col min="10" max="10" width="11.28515625" style="647" customWidth="1"/>
    <col min="11" max="11" width="12.28515625" style="647" customWidth="1"/>
    <col min="12" max="12" width="1.140625" style="647" customWidth="1"/>
    <col min="13" max="16384" width="12.5703125" style="647"/>
  </cols>
  <sheetData>
    <row r="1" spans="1:12" s="738" customFormat="1" ht="10.15" customHeight="1">
      <c r="D1" s="759"/>
    </row>
    <row r="2" spans="1:12" s="1" customFormat="1" ht="16.5" customHeight="1">
      <c r="B2" s="778" t="s">
        <v>790</v>
      </c>
      <c r="C2" s="779" t="s">
        <v>1298</v>
      </c>
      <c r="D2" s="780"/>
      <c r="F2" s="781"/>
      <c r="G2" s="781"/>
      <c r="I2" s="782"/>
    </row>
    <row r="3" spans="1:12" s="1" customFormat="1" ht="16.5" customHeight="1">
      <c r="B3" s="783" t="s">
        <v>792</v>
      </c>
      <c r="C3" s="784" t="s">
        <v>1299</v>
      </c>
      <c r="D3" s="785"/>
      <c r="F3" s="781"/>
      <c r="G3" s="781"/>
      <c r="I3" s="782"/>
    </row>
    <row r="4" spans="1:12" s="1" customFormat="1" ht="16.5" customHeight="1" thickBot="1">
      <c r="D4" s="786"/>
      <c r="F4" s="781"/>
      <c r="G4" s="781"/>
      <c r="I4" s="782"/>
    </row>
    <row r="5" spans="1:12" s="1" customFormat="1" ht="2.25" customHeight="1" thickTop="1">
      <c r="A5" s="787"/>
      <c r="B5" s="788"/>
      <c r="C5" s="788"/>
      <c r="D5" s="789"/>
      <c r="E5" s="1925" t="s">
        <v>420</v>
      </c>
      <c r="F5" s="1925"/>
      <c r="G5" s="1925"/>
      <c r="H5" s="788"/>
      <c r="I5" s="790"/>
      <c r="J5" s="791"/>
      <c r="K5" s="788"/>
      <c r="L5" s="787"/>
    </row>
    <row r="6" spans="1:12" s="1" customFormat="1" ht="15" customHeight="1">
      <c r="A6" s="2"/>
      <c r="B6" s="10" t="s">
        <v>601</v>
      </c>
      <c r="C6" s="7"/>
      <c r="D6" s="792" t="s">
        <v>3</v>
      </c>
      <c r="E6" s="1921"/>
      <c r="F6" s="1921"/>
      <c r="G6" s="1921"/>
      <c r="H6" s="793"/>
      <c r="I6" s="1926" t="s">
        <v>421</v>
      </c>
      <c r="J6" s="1926"/>
      <c r="K6" s="1926"/>
      <c r="L6" s="2"/>
    </row>
    <row r="7" spans="1:12" s="1" customFormat="1" ht="15" customHeight="1">
      <c r="A7" s="2"/>
      <c r="B7" s="794" t="s">
        <v>602</v>
      </c>
      <c r="C7" s="7"/>
      <c r="D7" s="795" t="s">
        <v>8</v>
      </c>
      <c r="E7" s="1928" t="s">
        <v>424</v>
      </c>
      <c r="F7" s="1928"/>
      <c r="G7" s="1928"/>
      <c r="H7" s="796"/>
      <c r="I7" s="1929" t="s">
        <v>377</v>
      </c>
      <c r="J7" s="1929"/>
      <c r="K7" s="1929"/>
      <c r="L7" s="2"/>
    </row>
    <row r="8" spans="1:12" s="1" customFormat="1" ht="19.5" customHeight="1">
      <c r="A8" s="2"/>
      <c r="B8" s="7"/>
      <c r="C8" s="27"/>
      <c r="D8" s="792"/>
      <c r="E8" s="528" t="s">
        <v>4</v>
      </c>
      <c r="F8" s="528" t="s">
        <v>603</v>
      </c>
      <c r="G8" s="528" t="s">
        <v>38</v>
      </c>
      <c r="H8" s="528"/>
      <c r="I8" s="528" t="s">
        <v>4</v>
      </c>
      <c r="J8" s="528" t="s">
        <v>603</v>
      </c>
      <c r="K8" s="528" t="s">
        <v>38</v>
      </c>
      <c r="L8" s="2"/>
    </row>
    <row r="9" spans="1:12" s="1" customFormat="1" ht="14.25" customHeight="1">
      <c r="A9" s="2"/>
      <c r="B9" s="7"/>
      <c r="C9" s="27"/>
      <c r="D9" s="792"/>
      <c r="E9" s="529" t="s">
        <v>9</v>
      </c>
      <c r="F9" s="529" t="s">
        <v>604</v>
      </c>
      <c r="G9" s="529" t="s">
        <v>40</v>
      </c>
      <c r="H9" s="529"/>
      <c r="I9" s="529" t="s">
        <v>9</v>
      </c>
      <c r="J9" s="529" t="s">
        <v>604</v>
      </c>
      <c r="K9" s="529" t="s">
        <v>40</v>
      </c>
      <c r="L9" s="2"/>
    </row>
    <row r="10" spans="1:12" s="1" customFormat="1" ht="3" customHeight="1">
      <c r="A10" s="797"/>
      <c r="B10" s="797"/>
      <c r="C10" s="797"/>
      <c r="D10" s="798"/>
      <c r="E10" s="797"/>
      <c r="F10" s="799"/>
      <c r="G10" s="799"/>
      <c r="H10" s="797"/>
      <c r="I10" s="800"/>
      <c r="J10" s="799"/>
      <c r="K10" s="797"/>
      <c r="L10" s="797"/>
    </row>
    <row r="11" spans="1:12" s="1" customFormat="1" ht="8.1" customHeight="1">
      <c r="A11" s="2"/>
      <c r="B11" s="3"/>
      <c r="C11" s="2"/>
      <c r="D11" s="786"/>
      <c r="E11" s="801"/>
      <c r="F11" s="4"/>
      <c r="G11" s="4"/>
      <c r="H11" s="4"/>
      <c r="I11" s="4"/>
      <c r="J11" s="4"/>
      <c r="K11" s="4"/>
    </row>
    <row r="12" spans="1:12">
      <c r="A12" s="5"/>
      <c r="B12" s="6" t="s">
        <v>1154</v>
      </c>
      <c r="C12" s="7"/>
      <c r="D12" s="802">
        <v>2021</v>
      </c>
      <c r="E12" s="8">
        <f>SUM(F12:G12)</f>
        <v>15</v>
      </c>
      <c r="F12" s="8">
        <v>8</v>
      </c>
      <c r="G12" s="8">
        <v>7</v>
      </c>
      <c r="H12" s="653"/>
      <c r="I12" s="8">
        <f>SUM(J12:K12)</f>
        <v>86</v>
      </c>
      <c r="J12" s="653">
        <v>44</v>
      </c>
      <c r="K12" s="653">
        <v>42</v>
      </c>
      <c r="L12" s="7"/>
    </row>
    <row r="13" spans="1:12">
      <c r="A13" s="3"/>
      <c r="B13" s="9" t="s">
        <v>1155</v>
      </c>
      <c r="C13" s="10"/>
      <c r="D13" s="773">
        <v>2022</v>
      </c>
      <c r="E13" s="8">
        <f t="shared" ref="E13:E14" si="0">SUM(F13:G13)</f>
        <v>15</v>
      </c>
      <c r="F13" s="8">
        <v>8</v>
      </c>
      <c r="G13" s="8">
        <v>7</v>
      </c>
      <c r="H13" s="7"/>
      <c r="I13" s="8">
        <f t="shared" ref="I13:I14" si="1">SUM(J13:K13)</f>
        <v>60</v>
      </c>
      <c r="J13" s="24">
        <v>29</v>
      </c>
      <c r="K13" s="24">
        <v>31</v>
      </c>
      <c r="L13" s="7"/>
    </row>
    <row r="14" spans="1:12">
      <c r="A14" s="3"/>
      <c r="B14" s="9"/>
      <c r="C14" s="10"/>
      <c r="D14" s="802">
        <v>2023</v>
      </c>
      <c r="E14" s="8">
        <f t="shared" si="0"/>
        <v>17</v>
      </c>
      <c r="F14" s="8">
        <v>6</v>
      </c>
      <c r="G14" s="8">
        <v>11</v>
      </c>
      <c r="H14" s="14"/>
      <c r="I14" s="8">
        <f t="shared" si="1"/>
        <v>68</v>
      </c>
      <c r="J14" s="25">
        <v>32</v>
      </c>
      <c r="K14" s="25">
        <v>36</v>
      </c>
      <c r="L14" s="7"/>
    </row>
    <row r="15" spans="1:12" ht="8.1" customHeight="1">
      <c r="A15" s="3"/>
      <c r="B15" s="9"/>
      <c r="C15" s="10"/>
      <c r="D15" s="802"/>
      <c r="E15" s="8"/>
      <c r="F15" s="8"/>
      <c r="G15" s="8"/>
      <c r="H15" s="14"/>
      <c r="I15" s="8"/>
      <c r="J15" s="25"/>
      <c r="K15" s="25"/>
      <c r="L15" s="7"/>
    </row>
    <row r="16" spans="1:12">
      <c r="A16" s="5"/>
      <c r="B16" s="6" t="s">
        <v>729</v>
      </c>
      <c r="C16" s="7"/>
      <c r="D16" s="802">
        <v>2021</v>
      </c>
      <c r="E16" s="8">
        <f>SUM(F16:G16)</f>
        <v>16</v>
      </c>
      <c r="F16" s="744">
        <v>7</v>
      </c>
      <c r="G16" s="744">
        <v>9</v>
      </c>
      <c r="H16" s="744"/>
      <c r="I16" s="8">
        <f>SUM(J16:K16)</f>
        <v>148</v>
      </c>
      <c r="J16" s="744">
        <v>121</v>
      </c>
      <c r="K16" s="744">
        <v>27</v>
      </c>
      <c r="L16" s="14"/>
    </row>
    <row r="17" spans="1:12">
      <c r="A17" s="3"/>
      <c r="B17" s="9" t="s">
        <v>730</v>
      </c>
      <c r="C17" s="10"/>
      <c r="D17" s="773">
        <v>2022</v>
      </c>
      <c r="E17" s="8">
        <f t="shared" ref="E17:E18" si="2">SUM(F17:G17)</f>
        <v>15</v>
      </c>
      <c r="F17" s="8">
        <v>6</v>
      </c>
      <c r="G17" s="8">
        <v>9</v>
      </c>
      <c r="H17" s="14"/>
      <c r="I17" s="8">
        <f t="shared" ref="I17:I18" si="3">SUM(J17:K17)</f>
        <v>148</v>
      </c>
      <c r="J17" s="8">
        <v>124</v>
      </c>
      <c r="K17" s="8">
        <v>24</v>
      </c>
      <c r="L17" s="14"/>
    </row>
    <row r="18" spans="1:12">
      <c r="A18" s="3"/>
      <c r="B18" s="9"/>
      <c r="C18" s="10"/>
      <c r="D18" s="802">
        <v>2023</v>
      </c>
      <c r="E18" s="8">
        <f t="shared" si="2"/>
        <v>16</v>
      </c>
      <c r="F18" s="8">
        <v>6</v>
      </c>
      <c r="G18" s="8">
        <v>10</v>
      </c>
      <c r="H18" s="14"/>
      <c r="I18" s="8">
        <f t="shared" si="3"/>
        <v>162</v>
      </c>
      <c r="J18" s="156">
        <v>137</v>
      </c>
      <c r="K18" s="157">
        <v>25</v>
      </c>
      <c r="L18" s="14"/>
    </row>
    <row r="19" spans="1:12" ht="8.1" customHeight="1">
      <c r="A19" s="3"/>
      <c r="B19" s="9"/>
      <c r="C19" s="10"/>
      <c r="D19" s="802"/>
      <c r="E19" s="8"/>
      <c r="F19" s="8"/>
      <c r="G19" s="8"/>
      <c r="H19" s="14"/>
      <c r="I19" s="8"/>
      <c r="J19" s="25"/>
      <c r="K19" s="158"/>
      <c r="L19" s="14"/>
    </row>
    <row r="20" spans="1:12">
      <c r="A20" s="5"/>
      <c r="B20" s="6" t="s">
        <v>731</v>
      </c>
      <c r="C20" s="13"/>
      <c r="D20" s="802">
        <v>2021</v>
      </c>
      <c r="E20" s="8">
        <f>SUM(F20:G20)</f>
        <v>21</v>
      </c>
      <c r="F20" s="8">
        <v>12</v>
      </c>
      <c r="G20" s="8">
        <v>9</v>
      </c>
      <c r="H20" s="14"/>
      <c r="I20" s="8">
        <f>SUM(J20:K20)</f>
        <v>82</v>
      </c>
      <c r="J20" s="25">
        <v>81</v>
      </c>
      <c r="K20" s="158">
        <v>1</v>
      </c>
      <c r="L20" s="14"/>
    </row>
    <row r="21" spans="1:12">
      <c r="A21" s="3"/>
      <c r="B21" s="9" t="s">
        <v>732</v>
      </c>
      <c r="C21" s="13"/>
      <c r="D21" s="773">
        <v>2022</v>
      </c>
      <c r="E21" s="8">
        <f t="shared" ref="E21:E22" si="4">SUM(F21:G21)</f>
        <v>21</v>
      </c>
      <c r="F21" s="8">
        <v>12</v>
      </c>
      <c r="G21" s="8">
        <v>9</v>
      </c>
      <c r="H21" s="14"/>
      <c r="I21" s="8">
        <f t="shared" ref="I21:I22" si="5">SUM(J21:K21)</f>
        <v>108</v>
      </c>
      <c r="J21" s="25">
        <v>107</v>
      </c>
      <c r="K21" s="158">
        <v>1</v>
      </c>
      <c r="L21" s="14"/>
    </row>
    <row r="22" spans="1:12">
      <c r="A22" s="3"/>
      <c r="B22" s="9"/>
      <c r="C22" s="10"/>
      <c r="D22" s="802">
        <v>2023</v>
      </c>
      <c r="E22" s="8">
        <f t="shared" si="4"/>
        <v>24</v>
      </c>
      <c r="F22" s="8">
        <v>14</v>
      </c>
      <c r="G22" s="8">
        <v>10</v>
      </c>
      <c r="H22" s="14"/>
      <c r="I22" s="8">
        <f t="shared" si="5"/>
        <v>161</v>
      </c>
      <c r="J22" s="25">
        <v>160</v>
      </c>
      <c r="K22" s="25">
        <v>1</v>
      </c>
      <c r="L22" s="14"/>
    </row>
    <row r="23" spans="1:12" ht="7.5" customHeight="1">
      <c r="A23" s="3"/>
      <c r="B23" s="9"/>
      <c r="C23" s="10"/>
      <c r="D23" s="802"/>
      <c r="E23" s="159"/>
      <c r="F23" s="159"/>
      <c r="G23" s="159"/>
      <c r="H23" s="14"/>
      <c r="I23" s="8"/>
      <c r="J23" s="8"/>
      <c r="K23" s="8"/>
      <c r="L23" s="14"/>
    </row>
    <row r="24" spans="1:12" s="803" customFormat="1">
      <c r="A24" s="3"/>
      <c r="B24" s="6" t="s">
        <v>1156</v>
      </c>
      <c r="C24" s="13"/>
      <c r="D24" s="802">
        <v>2021</v>
      </c>
      <c r="E24" s="159" t="s">
        <v>31</v>
      </c>
      <c r="F24" s="159" t="s">
        <v>31</v>
      </c>
      <c r="G24" s="159" t="s">
        <v>31</v>
      </c>
      <c r="H24" s="14"/>
      <c r="I24" s="8">
        <f>SUM(J24:K24)</f>
        <v>60</v>
      </c>
      <c r="J24" s="25">
        <v>42</v>
      </c>
      <c r="K24" s="25">
        <v>18</v>
      </c>
      <c r="L24" s="14"/>
    </row>
    <row r="25" spans="1:12" s="803" customFormat="1">
      <c r="A25" s="3"/>
      <c r="B25" s="9" t="s">
        <v>1157</v>
      </c>
      <c r="C25" s="13"/>
      <c r="D25" s="773">
        <v>2022</v>
      </c>
      <c r="E25" s="159" t="s">
        <v>31</v>
      </c>
      <c r="F25" s="159" t="s">
        <v>31</v>
      </c>
      <c r="G25" s="159" t="s">
        <v>31</v>
      </c>
      <c r="H25" s="14"/>
      <c r="I25" s="8">
        <f t="shared" ref="I25:I26" si="6">SUM(J25:K25)</f>
        <v>81</v>
      </c>
      <c r="J25" s="25">
        <v>57</v>
      </c>
      <c r="K25" s="25">
        <v>24</v>
      </c>
      <c r="L25" s="14"/>
    </row>
    <row r="26" spans="1:12" s="803" customFormat="1">
      <c r="A26" s="3"/>
      <c r="B26" s="9"/>
      <c r="C26" s="10"/>
      <c r="D26" s="802">
        <v>2023</v>
      </c>
      <c r="E26" s="159" t="s">
        <v>31</v>
      </c>
      <c r="F26" s="159" t="s">
        <v>31</v>
      </c>
      <c r="G26" s="159" t="s">
        <v>31</v>
      </c>
      <c r="H26" s="804"/>
      <c r="I26" s="8">
        <f t="shared" si="6"/>
        <v>93</v>
      </c>
      <c r="J26" s="25">
        <v>60</v>
      </c>
      <c r="K26" s="25">
        <v>33</v>
      </c>
      <c r="L26" s="14"/>
    </row>
    <row r="27" spans="1:12" ht="8.1" customHeight="1">
      <c r="A27" s="3"/>
      <c r="B27" s="9"/>
      <c r="C27" s="10"/>
      <c r="D27" s="802"/>
      <c r="E27" s="8"/>
      <c r="F27" s="8"/>
      <c r="G27" s="8"/>
      <c r="H27" s="14"/>
      <c r="I27" s="8"/>
      <c r="J27" s="25"/>
      <c r="K27" s="25"/>
      <c r="L27" s="14"/>
    </row>
    <row r="28" spans="1:12">
      <c r="A28" s="15"/>
      <c r="B28" s="10" t="s">
        <v>25</v>
      </c>
      <c r="C28" s="10"/>
      <c r="D28" s="802"/>
      <c r="E28" s="8"/>
      <c r="F28" s="8"/>
      <c r="G28" s="8"/>
      <c r="H28" s="14"/>
      <c r="I28" s="8"/>
      <c r="J28" s="25"/>
      <c r="K28" s="25"/>
      <c r="L28" s="14"/>
    </row>
    <row r="29" spans="1:12">
      <c r="A29" s="5"/>
      <c r="B29" s="6" t="s">
        <v>733</v>
      </c>
      <c r="C29" s="7"/>
      <c r="D29" s="802">
        <v>2021</v>
      </c>
      <c r="E29" s="8">
        <f>SUM(F29:G29)</f>
        <v>81</v>
      </c>
      <c r="F29" s="8">
        <v>33</v>
      </c>
      <c r="G29" s="8">
        <v>48</v>
      </c>
      <c r="H29" s="8"/>
      <c r="I29" s="8">
        <f>SUM(J29:K29)</f>
        <v>315</v>
      </c>
      <c r="J29" s="8">
        <v>245</v>
      </c>
      <c r="K29" s="8">
        <v>70</v>
      </c>
      <c r="L29" s="14"/>
    </row>
    <row r="30" spans="1:12">
      <c r="A30" s="3"/>
      <c r="B30" s="9" t="s">
        <v>734</v>
      </c>
      <c r="C30" s="10"/>
      <c r="D30" s="773">
        <v>2022</v>
      </c>
      <c r="E30" s="8">
        <f t="shared" ref="E30:E31" si="7">SUM(F30:G30)</f>
        <v>80</v>
      </c>
      <c r="F30" s="8">
        <v>32</v>
      </c>
      <c r="G30" s="8">
        <v>48</v>
      </c>
      <c r="H30" s="8"/>
      <c r="I30" s="8">
        <f t="shared" ref="I30:I31" si="8">SUM(J30:K30)</f>
        <v>351</v>
      </c>
      <c r="J30" s="8">
        <v>302</v>
      </c>
      <c r="K30" s="8">
        <v>49</v>
      </c>
      <c r="L30" s="14"/>
    </row>
    <row r="31" spans="1:12">
      <c r="A31" s="3"/>
      <c r="B31" s="9"/>
      <c r="C31" s="10"/>
      <c r="D31" s="802">
        <v>2023</v>
      </c>
      <c r="E31" s="8">
        <f t="shared" si="7"/>
        <v>82</v>
      </c>
      <c r="F31" s="8">
        <v>31</v>
      </c>
      <c r="G31" s="8">
        <v>51</v>
      </c>
      <c r="H31" s="8"/>
      <c r="I31" s="8">
        <f t="shared" si="8"/>
        <v>413</v>
      </c>
      <c r="J31" s="8">
        <v>369</v>
      </c>
      <c r="K31" s="8">
        <v>44</v>
      </c>
      <c r="L31" s="14"/>
    </row>
    <row r="32" spans="1:12" ht="8.1" customHeight="1">
      <c r="A32" s="3"/>
      <c r="B32" s="9"/>
      <c r="C32" s="10"/>
      <c r="D32" s="802"/>
      <c r="E32" s="8"/>
      <c r="F32" s="8"/>
      <c r="G32" s="8"/>
      <c r="H32" s="8"/>
      <c r="I32" s="8"/>
      <c r="J32" s="8"/>
      <c r="K32" s="8"/>
      <c r="L32" s="14"/>
    </row>
    <row r="33" spans="1:12">
      <c r="A33" s="5"/>
      <c r="B33" s="6" t="s">
        <v>1158</v>
      </c>
      <c r="C33" s="7"/>
      <c r="D33" s="802">
        <v>2021</v>
      </c>
      <c r="E33" s="8">
        <f>SUM(F33:G33)</f>
        <v>15</v>
      </c>
      <c r="F33" s="8">
        <v>5</v>
      </c>
      <c r="G33" s="8">
        <v>10</v>
      </c>
      <c r="H33" s="8"/>
      <c r="I33" s="8">
        <f>SUM(J33:K33)</f>
        <v>52</v>
      </c>
      <c r="J33" s="8">
        <v>35</v>
      </c>
      <c r="K33" s="8">
        <v>17</v>
      </c>
      <c r="L33" s="14"/>
    </row>
    <row r="34" spans="1:12">
      <c r="A34" s="3"/>
      <c r="B34" s="9" t="s">
        <v>1159</v>
      </c>
      <c r="C34" s="10"/>
      <c r="D34" s="773">
        <v>2022</v>
      </c>
      <c r="E34" s="8">
        <f t="shared" ref="E34:E35" si="9">SUM(F34:G34)</f>
        <v>15</v>
      </c>
      <c r="F34" s="8">
        <v>5</v>
      </c>
      <c r="G34" s="8">
        <v>10</v>
      </c>
      <c r="H34" s="8"/>
      <c r="I34" s="8">
        <f t="shared" ref="I34:I35" si="10">SUM(J34:K34)</f>
        <v>62</v>
      </c>
      <c r="J34" s="8">
        <v>46</v>
      </c>
      <c r="K34" s="8">
        <v>16</v>
      </c>
      <c r="L34" s="14"/>
    </row>
    <row r="35" spans="1:12">
      <c r="A35" s="3"/>
      <c r="B35" s="9"/>
      <c r="C35" s="10"/>
      <c r="D35" s="802">
        <v>2023</v>
      </c>
      <c r="E35" s="8">
        <f t="shared" si="9"/>
        <v>14</v>
      </c>
      <c r="F35" s="8">
        <v>5</v>
      </c>
      <c r="G35" s="8">
        <v>9</v>
      </c>
      <c r="H35" s="8"/>
      <c r="I35" s="8">
        <f t="shared" si="10"/>
        <v>68</v>
      </c>
      <c r="J35" s="8">
        <v>43</v>
      </c>
      <c r="K35" s="8">
        <v>25</v>
      </c>
      <c r="L35" s="14"/>
    </row>
    <row r="36" spans="1:12" ht="8.1" customHeight="1">
      <c r="A36" s="3"/>
      <c r="B36" s="9"/>
      <c r="C36" s="10"/>
      <c r="D36" s="802"/>
      <c r="E36" s="8"/>
      <c r="F36" s="8"/>
      <c r="G36" s="8"/>
      <c r="H36" s="8"/>
      <c r="I36" s="8"/>
      <c r="J36" s="8"/>
      <c r="K36" s="8"/>
      <c r="L36" s="14"/>
    </row>
    <row r="37" spans="1:12">
      <c r="A37" s="5"/>
      <c r="B37" s="6" t="s">
        <v>735</v>
      </c>
      <c r="C37" s="7"/>
      <c r="D37" s="802">
        <v>2021</v>
      </c>
      <c r="E37" s="8">
        <f>SUM(F37:G37)</f>
        <v>18</v>
      </c>
      <c r="F37" s="8">
        <v>10</v>
      </c>
      <c r="G37" s="8">
        <v>8</v>
      </c>
      <c r="H37" s="8"/>
      <c r="I37" s="8">
        <f>SUM(J37:K37)</f>
        <v>97</v>
      </c>
      <c r="J37" s="8">
        <v>75</v>
      </c>
      <c r="K37" s="8">
        <v>22</v>
      </c>
      <c r="L37" s="14"/>
    </row>
    <row r="38" spans="1:12">
      <c r="A38" s="3"/>
      <c r="B38" s="9" t="s">
        <v>736</v>
      </c>
      <c r="C38" s="10"/>
      <c r="D38" s="773">
        <v>2022</v>
      </c>
      <c r="E38" s="8">
        <f t="shared" ref="E38:E39" si="11">SUM(F38:G38)</f>
        <v>18</v>
      </c>
      <c r="F38" s="8">
        <v>10</v>
      </c>
      <c r="G38" s="8">
        <v>8</v>
      </c>
      <c r="H38" s="8"/>
      <c r="I38" s="8">
        <f t="shared" ref="I38:I39" si="12">SUM(J38:K38)</f>
        <v>115</v>
      </c>
      <c r="J38" s="8">
        <v>86</v>
      </c>
      <c r="K38" s="8">
        <v>29</v>
      </c>
      <c r="L38" s="14"/>
    </row>
    <row r="39" spans="1:12">
      <c r="A39" s="3"/>
      <c r="B39" s="9"/>
      <c r="C39" s="10"/>
      <c r="D39" s="802">
        <v>2023</v>
      </c>
      <c r="E39" s="8">
        <f t="shared" si="11"/>
        <v>19</v>
      </c>
      <c r="F39" s="8">
        <v>11</v>
      </c>
      <c r="G39" s="8">
        <v>8</v>
      </c>
      <c r="H39" s="8"/>
      <c r="I39" s="8">
        <f t="shared" si="12"/>
        <v>141</v>
      </c>
      <c r="J39" s="8">
        <v>105</v>
      </c>
      <c r="K39" s="8">
        <v>36</v>
      </c>
      <c r="L39" s="14"/>
    </row>
    <row r="40" spans="1:12" ht="8.1" customHeight="1">
      <c r="A40" s="3"/>
      <c r="B40" s="9"/>
      <c r="C40" s="10"/>
      <c r="D40" s="802"/>
      <c r="E40" s="8"/>
      <c r="F40" s="8"/>
      <c r="G40" s="8"/>
      <c r="H40" s="8"/>
      <c r="I40" s="8"/>
      <c r="J40" s="8"/>
      <c r="K40" s="8"/>
      <c r="L40" s="14"/>
    </row>
    <row r="41" spans="1:12">
      <c r="A41" s="16"/>
      <c r="B41" s="17" t="s">
        <v>906</v>
      </c>
      <c r="C41" s="18"/>
      <c r="D41" s="802">
        <v>2021</v>
      </c>
      <c r="E41" s="8" t="s">
        <v>31</v>
      </c>
      <c r="F41" s="8" t="s">
        <v>31</v>
      </c>
      <c r="G41" s="8" t="s">
        <v>31</v>
      </c>
      <c r="H41" s="8"/>
      <c r="I41" s="8">
        <f>SUM(J41:K41)</f>
        <v>65</v>
      </c>
      <c r="J41" s="8">
        <v>44</v>
      </c>
      <c r="K41" s="8">
        <v>21</v>
      </c>
      <c r="L41" s="156"/>
    </row>
    <row r="42" spans="1:12">
      <c r="A42" s="19"/>
      <c r="B42" s="20" t="s">
        <v>1161</v>
      </c>
      <c r="C42" s="21"/>
      <c r="D42" s="773">
        <v>2022</v>
      </c>
      <c r="E42" s="8" t="s">
        <v>31</v>
      </c>
      <c r="F42" s="8" t="s">
        <v>31</v>
      </c>
      <c r="G42" s="8" t="s">
        <v>31</v>
      </c>
      <c r="H42" s="8"/>
      <c r="I42" s="8">
        <f t="shared" ref="I42:I43" si="13">SUM(J42:K42)</f>
        <v>70</v>
      </c>
      <c r="J42" s="8">
        <v>44</v>
      </c>
      <c r="K42" s="8">
        <v>26</v>
      </c>
      <c r="L42" s="156"/>
    </row>
    <row r="43" spans="1:12">
      <c r="A43" s="22"/>
      <c r="B43" s="23"/>
      <c r="C43" s="10"/>
      <c r="D43" s="802">
        <v>2023</v>
      </c>
      <c r="E43" s="8" t="s">
        <v>31</v>
      </c>
      <c r="F43" s="8" t="s">
        <v>31</v>
      </c>
      <c r="G43" s="8" t="s">
        <v>31</v>
      </c>
      <c r="H43" s="8"/>
      <c r="I43" s="8">
        <f t="shared" si="13"/>
        <v>75</v>
      </c>
      <c r="J43" s="8">
        <v>43</v>
      </c>
      <c r="K43" s="8">
        <v>32</v>
      </c>
      <c r="L43" s="14"/>
    </row>
    <row r="44" spans="1:12" ht="8.1" customHeight="1">
      <c r="A44" s="3"/>
      <c r="B44" s="9"/>
      <c r="C44" s="10"/>
      <c r="D44" s="802"/>
      <c r="E44" s="8"/>
      <c r="F44" s="8"/>
      <c r="G44" s="8"/>
      <c r="H44" s="8"/>
      <c r="I44" s="8"/>
      <c r="J44" s="8"/>
      <c r="K44" s="8"/>
      <c r="L44" s="14"/>
    </row>
    <row r="45" spans="1:12">
      <c r="A45" s="16"/>
      <c r="B45" s="6" t="s">
        <v>1160</v>
      </c>
      <c r="C45" s="18"/>
      <c r="D45" s="802">
        <v>2022</v>
      </c>
      <c r="E45" s="8" t="s">
        <v>31</v>
      </c>
      <c r="F45" s="8" t="s">
        <v>31</v>
      </c>
      <c r="G45" s="8" t="s">
        <v>31</v>
      </c>
      <c r="H45" s="8"/>
      <c r="I45" s="8">
        <f>SUM(J45:K45)</f>
        <v>17</v>
      </c>
      <c r="J45" s="8" t="s">
        <v>31</v>
      </c>
      <c r="K45" s="8">
        <v>17</v>
      </c>
      <c r="L45" s="156"/>
    </row>
    <row r="46" spans="1:12">
      <c r="A46" s="19"/>
      <c r="B46" s="20" t="s">
        <v>1162</v>
      </c>
      <c r="C46" s="21"/>
      <c r="D46" s="773">
        <v>2023</v>
      </c>
      <c r="E46" s="8" t="s">
        <v>31</v>
      </c>
      <c r="F46" s="8" t="s">
        <v>31</v>
      </c>
      <c r="G46" s="8" t="s">
        <v>31</v>
      </c>
      <c r="H46" s="653"/>
      <c r="I46" s="8">
        <f>SUM(J46:K46)</f>
        <v>45</v>
      </c>
      <c r="J46" s="8" t="s">
        <v>31</v>
      </c>
      <c r="K46" s="653">
        <v>45</v>
      </c>
      <c r="L46" s="156"/>
    </row>
    <row r="47" spans="1:12" ht="8.1" customHeight="1">
      <c r="A47" s="3"/>
      <c r="B47" s="9"/>
      <c r="C47" s="10"/>
      <c r="D47" s="802"/>
      <c r="E47" s="8"/>
      <c r="F47" s="8"/>
      <c r="G47" s="8"/>
      <c r="H47" s="8"/>
      <c r="I47" s="8"/>
      <c r="J47" s="8"/>
      <c r="K47" s="8"/>
      <c r="L47" s="14"/>
    </row>
    <row r="48" spans="1:12">
      <c r="A48" s="16"/>
      <c r="B48" s="6" t="s">
        <v>1296</v>
      </c>
      <c r="C48" s="18"/>
      <c r="D48" s="802">
        <v>2023</v>
      </c>
      <c r="E48" s="8" t="s">
        <v>31</v>
      </c>
      <c r="F48" s="8" t="s">
        <v>31</v>
      </c>
      <c r="G48" s="8" t="s">
        <v>31</v>
      </c>
      <c r="H48" s="8"/>
      <c r="I48" s="8">
        <f>SUM(J48:K48)</f>
        <v>36</v>
      </c>
      <c r="J48" s="159">
        <v>36</v>
      </c>
      <c r="K48" s="8" t="s">
        <v>31</v>
      </c>
      <c r="L48" s="156"/>
    </row>
    <row r="49" spans="1:12">
      <c r="A49" s="19"/>
      <c r="B49" s="20" t="s">
        <v>1297</v>
      </c>
      <c r="C49" s="21"/>
      <c r="D49" s="773"/>
      <c r="E49" s="8"/>
      <c r="F49" s="8"/>
      <c r="G49" s="8"/>
      <c r="H49" s="653"/>
      <c r="I49" s="8"/>
      <c r="J49" s="653"/>
      <c r="K49" s="653"/>
      <c r="L49" s="156"/>
    </row>
    <row r="50" spans="1:12" ht="8.1" customHeight="1" thickBot="1">
      <c r="A50" s="805"/>
      <c r="B50" s="806"/>
      <c r="C50" s="806"/>
      <c r="D50" s="807"/>
      <c r="E50" s="806"/>
      <c r="F50" s="808"/>
      <c r="G50" s="808"/>
      <c r="H50" s="806"/>
      <c r="I50" s="809"/>
      <c r="J50" s="810"/>
      <c r="K50" s="810"/>
      <c r="L50" s="810"/>
    </row>
    <row r="51" spans="1:12" ht="16.5" customHeight="1">
      <c r="A51" s="811"/>
      <c r="B51" s="812"/>
      <c r="C51" s="27"/>
      <c r="D51" s="12"/>
      <c r="E51" s="27"/>
      <c r="F51" s="804"/>
      <c r="G51" s="804"/>
      <c r="H51" s="27"/>
      <c r="I51" s="812"/>
      <c r="J51" s="7"/>
      <c r="K51" s="813"/>
      <c r="L51" s="418" t="s">
        <v>905</v>
      </c>
    </row>
    <row r="52" spans="1:12" ht="15" customHeight="1">
      <c r="A52" s="814"/>
      <c r="B52" s="815"/>
      <c r="C52" s="27"/>
      <c r="D52" s="12"/>
      <c r="E52" s="27"/>
      <c r="F52" s="804"/>
      <c r="G52" s="804"/>
      <c r="H52" s="27"/>
      <c r="I52" s="816"/>
      <c r="J52" s="7"/>
      <c r="K52" s="813"/>
      <c r="L52" s="419" t="s">
        <v>883</v>
      </c>
    </row>
  </sheetData>
  <mergeCells count="4">
    <mergeCell ref="E5:G6"/>
    <mergeCell ref="I6:K6"/>
    <mergeCell ref="E7:G7"/>
    <mergeCell ref="I7:K7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2">
    <tabColor rgb="FF92D050"/>
  </sheetPr>
  <dimension ref="A2:WVT508"/>
  <sheetViews>
    <sheetView showGridLines="0" view="pageBreakPreview" zoomScale="90" zoomScaleNormal="100" zoomScaleSheetLayoutView="90" workbookViewId="0">
      <selection activeCell="P17" sqref="P17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0.140625" style="598" customWidth="1"/>
    <col min="4" max="4" width="7.85546875" style="605" customWidth="1"/>
    <col min="5" max="5" width="8.28515625" style="598" customWidth="1"/>
    <col min="6" max="6" width="9.140625" style="598" customWidth="1"/>
    <col min="7" max="7" width="12.7109375" style="598" customWidth="1"/>
    <col min="8" max="8" width="1.140625" style="598" customWidth="1"/>
    <col min="9" max="9" width="8.28515625" style="598" customWidth="1"/>
    <col min="10" max="10" width="9.140625" style="598" customWidth="1"/>
    <col min="11" max="11" width="12.710937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805</v>
      </c>
      <c r="C2" s="600" t="s">
        <v>1228</v>
      </c>
      <c r="D2" s="723"/>
    </row>
    <row r="3" spans="1:13" s="678" customFormat="1" ht="15" customHeight="1">
      <c r="B3" s="599"/>
      <c r="C3" s="600" t="s">
        <v>1317</v>
      </c>
      <c r="D3" s="723"/>
    </row>
    <row r="4" spans="1:13" s="678" customFormat="1" ht="16.5" customHeight="1">
      <c r="B4" s="602" t="s">
        <v>806</v>
      </c>
      <c r="C4" s="603" t="s">
        <v>1318</v>
      </c>
      <c r="D4" s="723"/>
    </row>
    <row r="5" spans="1:13" s="678" customFormat="1" ht="16.5" customHeight="1" thickBot="1">
      <c r="A5" s="774"/>
      <c r="D5" s="723"/>
    </row>
    <row r="6" spans="1:13" s="678" customFormat="1" ht="3" customHeight="1" thickTop="1">
      <c r="A6" s="606"/>
      <c r="B6" s="606"/>
      <c r="C6" s="606"/>
      <c r="D6" s="775"/>
      <c r="E6" s="606"/>
      <c r="F6" s="606"/>
      <c r="G6" s="606"/>
      <c r="H6" s="606"/>
      <c r="I6" s="606"/>
      <c r="J6" s="606"/>
      <c r="K6" s="606"/>
      <c r="L6" s="606"/>
      <c r="M6" s="584"/>
    </row>
    <row r="7" spans="1:13" s="678" customFormat="1" ht="17.100000000000001" customHeight="1">
      <c r="A7" s="584"/>
      <c r="B7" s="607" t="s">
        <v>741</v>
      </c>
      <c r="C7" s="584"/>
      <c r="D7" s="609" t="s">
        <v>3</v>
      </c>
      <c r="E7" s="1930" t="s">
        <v>742</v>
      </c>
      <c r="F7" s="1930"/>
      <c r="G7" s="1930"/>
      <c r="H7" s="559"/>
      <c r="I7" s="1930" t="s">
        <v>743</v>
      </c>
      <c r="J7" s="1930"/>
      <c r="K7" s="1930"/>
      <c r="L7" s="614"/>
      <c r="M7" s="614"/>
    </row>
    <row r="8" spans="1:13" s="678" customFormat="1" ht="13.5">
      <c r="A8" s="584"/>
      <c r="B8" s="559" t="s">
        <v>744</v>
      </c>
      <c r="C8" s="584"/>
      <c r="D8" s="613" t="s">
        <v>8</v>
      </c>
      <c r="E8" s="1931" t="s">
        <v>745</v>
      </c>
      <c r="F8" s="1931"/>
      <c r="G8" s="1931"/>
      <c r="H8" s="628"/>
      <c r="I8" s="1931" t="s">
        <v>746</v>
      </c>
      <c r="J8" s="1931"/>
      <c r="K8" s="1931"/>
      <c r="L8" s="584"/>
      <c r="M8" s="584"/>
    </row>
    <row r="9" spans="1:13" s="678" customFormat="1" ht="17.100000000000001" customHeight="1">
      <c r="A9" s="584"/>
      <c r="B9" s="584"/>
      <c r="C9" s="584"/>
      <c r="D9" s="609"/>
      <c r="E9" s="656" t="s">
        <v>4</v>
      </c>
      <c r="F9" s="656" t="s">
        <v>37</v>
      </c>
      <c r="G9" s="656" t="s">
        <v>38</v>
      </c>
      <c r="H9" s="616"/>
      <c r="I9" s="656" t="s">
        <v>4</v>
      </c>
      <c r="J9" s="656" t="s">
        <v>37</v>
      </c>
      <c r="K9" s="656" t="s">
        <v>38</v>
      </c>
      <c r="L9" s="616"/>
      <c r="M9" s="616"/>
    </row>
    <row r="10" spans="1:13" s="678" customFormat="1" ht="16.5" customHeight="1">
      <c r="A10" s="584"/>
      <c r="B10" s="584"/>
      <c r="C10" s="584"/>
      <c r="D10" s="615"/>
      <c r="E10" s="617" t="s">
        <v>9</v>
      </c>
      <c r="F10" s="617" t="s">
        <v>39</v>
      </c>
      <c r="G10" s="617" t="s">
        <v>40</v>
      </c>
      <c r="H10" s="617"/>
      <c r="I10" s="617" t="s">
        <v>9</v>
      </c>
      <c r="J10" s="617" t="s">
        <v>39</v>
      </c>
      <c r="K10" s="617" t="s">
        <v>40</v>
      </c>
      <c r="L10" s="657"/>
      <c r="M10" s="657"/>
    </row>
    <row r="11" spans="1:13" ht="3" customHeight="1">
      <c r="A11" s="619"/>
      <c r="B11" s="619"/>
      <c r="C11" s="619"/>
      <c r="D11" s="715"/>
      <c r="E11" s="619"/>
      <c r="F11" s="619"/>
      <c r="G11" s="619"/>
      <c r="H11" s="619"/>
      <c r="I11" s="619"/>
      <c r="J11" s="619"/>
      <c r="K11" s="619"/>
      <c r="L11" s="619"/>
      <c r="M11" s="594"/>
    </row>
    <row r="12" spans="1:13" ht="6" customHeight="1">
      <c r="A12" s="594"/>
      <c r="B12" s="594"/>
      <c r="C12" s="594"/>
      <c r="D12" s="623"/>
      <c r="E12" s="594"/>
      <c r="F12" s="594"/>
      <c r="G12" s="594"/>
      <c r="H12" s="594"/>
      <c r="I12" s="594"/>
      <c r="J12" s="594"/>
      <c r="K12" s="594"/>
      <c r="L12" s="658"/>
      <c r="M12" s="594"/>
    </row>
    <row r="13" spans="1:13" ht="14.1" customHeight="1">
      <c r="A13" s="594"/>
      <c r="B13" s="607" t="s">
        <v>4</v>
      </c>
      <c r="C13" s="584"/>
      <c r="D13" s="568">
        <v>2020</v>
      </c>
      <c r="E13" s="659">
        <f t="shared" ref="E13:G15" si="0">E17+E21+E25+E29+E33+E37+E41+E45+E49</f>
        <v>37501</v>
      </c>
      <c r="F13" s="659">
        <f t="shared" si="0"/>
        <v>18947</v>
      </c>
      <c r="G13" s="659">
        <f t="shared" si="0"/>
        <v>18554</v>
      </c>
      <c r="H13" s="681"/>
      <c r="I13" s="659">
        <f t="shared" ref="I13:K15" si="1">I17+I21+I25+I29+I33+I37+I41+I45+I49</f>
        <v>54818</v>
      </c>
      <c r="J13" s="659">
        <f t="shared" si="1"/>
        <v>21848</v>
      </c>
      <c r="K13" s="659">
        <f t="shared" si="1"/>
        <v>32970</v>
      </c>
      <c r="L13" s="584"/>
      <c r="M13" s="594"/>
    </row>
    <row r="14" spans="1:13" ht="14.1" customHeight="1">
      <c r="A14" s="594"/>
      <c r="B14" s="559" t="s">
        <v>9</v>
      </c>
      <c r="C14" s="584"/>
      <c r="D14" s="610">
        <v>2021</v>
      </c>
      <c r="E14" s="659">
        <f t="shared" si="0"/>
        <v>43487</v>
      </c>
      <c r="F14" s="659">
        <f t="shared" si="0"/>
        <v>20999</v>
      </c>
      <c r="G14" s="659">
        <f t="shared" si="0"/>
        <v>22488</v>
      </c>
      <c r="H14" s="681"/>
      <c r="I14" s="659">
        <f t="shared" si="1"/>
        <v>57585</v>
      </c>
      <c r="J14" s="659">
        <f t="shared" si="1"/>
        <v>22506</v>
      </c>
      <c r="K14" s="659">
        <f t="shared" si="1"/>
        <v>35079</v>
      </c>
      <c r="L14" s="584"/>
      <c r="M14" s="594"/>
    </row>
    <row r="15" spans="1:13" ht="14.1" customHeight="1">
      <c r="A15" s="594"/>
      <c r="B15" s="559"/>
      <c r="C15" s="584"/>
      <c r="D15" s="1511">
        <v>2022</v>
      </c>
      <c r="E15" s="659">
        <f t="shared" si="0"/>
        <v>46422</v>
      </c>
      <c r="F15" s="659">
        <f t="shared" si="0"/>
        <v>21211</v>
      </c>
      <c r="G15" s="659">
        <f t="shared" si="0"/>
        <v>25211</v>
      </c>
      <c r="H15" s="661"/>
      <c r="I15" s="659">
        <f t="shared" si="1"/>
        <v>56544</v>
      </c>
      <c r="J15" s="659">
        <f t="shared" si="1"/>
        <v>21889</v>
      </c>
      <c r="K15" s="659">
        <f t="shared" si="1"/>
        <v>34655</v>
      </c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747</v>
      </c>
      <c r="C17" s="612"/>
      <c r="D17" s="573">
        <v>2020</v>
      </c>
      <c r="E17" s="661">
        <f>SUM(F17:G17)</f>
        <v>4686</v>
      </c>
      <c r="F17" s="661">
        <v>1784</v>
      </c>
      <c r="G17" s="661">
        <v>2902</v>
      </c>
      <c r="H17" s="661"/>
      <c r="I17" s="661">
        <f>SUM(J17:K17)</f>
        <v>10311</v>
      </c>
      <c r="J17" s="661">
        <v>2745</v>
      </c>
      <c r="K17" s="661">
        <v>7566</v>
      </c>
      <c r="L17" s="777"/>
      <c r="M17" s="594"/>
      <c r="O17" s="598">
        <v>1</v>
      </c>
    </row>
    <row r="18" spans="1:15" ht="14.1" customHeight="1">
      <c r="A18" s="594"/>
      <c r="B18" s="559" t="s">
        <v>748</v>
      </c>
      <c r="C18" s="628"/>
      <c r="D18" s="573">
        <v>2021</v>
      </c>
      <c r="E18" s="661">
        <f t="shared" ref="E18:E19" si="2">SUM(F18:G18)</f>
        <v>5799</v>
      </c>
      <c r="F18" s="661">
        <v>2038</v>
      </c>
      <c r="G18" s="661">
        <v>3761</v>
      </c>
      <c r="H18" s="661"/>
      <c r="I18" s="661">
        <f t="shared" ref="I18:I19" si="3">SUM(J18:K18)</f>
        <v>10844</v>
      </c>
      <c r="J18" s="661">
        <v>2719</v>
      </c>
      <c r="K18" s="661">
        <v>8125</v>
      </c>
      <c r="L18" s="709"/>
      <c r="M18" s="595"/>
    </row>
    <row r="19" spans="1:15" ht="14.1" customHeight="1">
      <c r="A19" s="594"/>
      <c r="B19" s="559"/>
      <c r="C19" s="628"/>
      <c r="D19" s="573">
        <v>2022</v>
      </c>
      <c r="E19" s="661">
        <f t="shared" si="2"/>
        <v>6723</v>
      </c>
      <c r="F19" s="661">
        <v>2221</v>
      </c>
      <c r="G19" s="661">
        <v>4502</v>
      </c>
      <c r="H19" s="661"/>
      <c r="I19" s="661">
        <f t="shared" si="3"/>
        <v>10876</v>
      </c>
      <c r="J19" s="661">
        <v>2681</v>
      </c>
      <c r="K19" s="661">
        <v>8195</v>
      </c>
      <c r="L19" s="709"/>
      <c r="M19" s="595"/>
    </row>
    <row r="20" spans="1:15" ht="14.1" customHeight="1">
      <c r="A20" s="594"/>
      <c r="B20" s="559"/>
      <c r="C20" s="628"/>
      <c r="D20" s="573"/>
      <c r="E20" s="661"/>
      <c r="F20" s="661"/>
      <c r="G20" s="661"/>
      <c r="H20" s="661"/>
      <c r="I20" s="661"/>
      <c r="J20" s="661"/>
      <c r="K20" s="661"/>
      <c r="L20" s="709"/>
      <c r="M20" s="595"/>
    </row>
    <row r="21" spans="1:15" ht="14.1" customHeight="1">
      <c r="A21" s="594"/>
      <c r="B21" s="607" t="s">
        <v>749</v>
      </c>
      <c r="C21" s="584"/>
      <c r="D21" s="573">
        <v>2020</v>
      </c>
      <c r="E21" s="661">
        <f>SUM(F21:G21)</f>
        <v>4568</v>
      </c>
      <c r="F21" s="661">
        <v>2365</v>
      </c>
      <c r="G21" s="661">
        <v>2203</v>
      </c>
      <c r="H21" s="661"/>
      <c r="I21" s="661">
        <f>SUM(J21:K21)</f>
        <v>5126</v>
      </c>
      <c r="J21" s="661">
        <v>2081</v>
      </c>
      <c r="K21" s="661">
        <v>3045</v>
      </c>
      <c r="L21" s="777"/>
      <c r="M21" s="594"/>
      <c r="O21" s="598">
        <v>2</v>
      </c>
    </row>
    <row r="22" spans="1:15" ht="14.1" customHeight="1">
      <c r="A22" s="594"/>
      <c r="B22" s="559" t="s">
        <v>750</v>
      </c>
      <c r="C22" s="607"/>
      <c r="D22" s="573">
        <v>2021</v>
      </c>
      <c r="E22" s="661">
        <f t="shared" ref="E22:E23" si="4">SUM(F22:G22)</f>
        <v>5889</v>
      </c>
      <c r="F22" s="661">
        <v>2767</v>
      </c>
      <c r="G22" s="661">
        <v>3122</v>
      </c>
      <c r="H22" s="661"/>
      <c r="I22" s="661">
        <f t="shared" ref="I22:I23" si="5">SUM(J22:K22)</f>
        <v>5037</v>
      </c>
      <c r="J22" s="661">
        <v>1963</v>
      </c>
      <c r="K22" s="661">
        <v>3074</v>
      </c>
      <c r="L22" s="709"/>
      <c r="M22" s="594"/>
      <c r="N22" s="598" t="s">
        <v>57</v>
      </c>
    </row>
    <row r="23" spans="1:15" ht="14.1" customHeight="1">
      <c r="A23" s="594"/>
      <c r="B23" s="559"/>
      <c r="C23" s="607"/>
      <c r="D23" s="573">
        <v>2022</v>
      </c>
      <c r="E23" s="661">
        <f t="shared" si="4"/>
        <v>6794</v>
      </c>
      <c r="F23" s="661">
        <v>2956</v>
      </c>
      <c r="G23" s="661">
        <v>3838</v>
      </c>
      <c r="H23" s="661"/>
      <c r="I23" s="661">
        <f t="shared" si="5"/>
        <v>4945</v>
      </c>
      <c r="J23" s="661">
        <v>1847</v>
      </c>
      <c r="K23" s="661">
        <v>3098</v>
      </c>
      <c r="L23" s="709"/>
      <c r="M23" s="594"/>
    </row>
    <row r="24" spans="1:15" ht="14.1" customHeight="1">
      <c r="A24" s="594"/>
      <c r="B24" s="559"/>
      <c r="C24" s="607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607" t="s">
        <v>751</v>
      </c>
      <c r="C25" s="612"/>
      <c r="D25" s="573">
        <v>2020</v>
      </c>
      <c r="E25" s="661">
        <f>SUM(F25:G25)</f>
        <v>10465</v>
      </c>
      <c r="F25" s="661">
        <v>5707</v>
      </c>
      <c r="G25" s="661">
        <v>4758</v>
      </c>
      <c r="H25" s="661"/>
      <c r="I25" s="661">
        <f>SUM(J25:K25)</f>
        <v>13174</v>
      </c>
      <c r="J25" s="661">
        <v>5488</v>
      </c>
      <c r="K25" s="661">
        <v>7686</v>
      </c>
      <c r="L25" s="777"/>
      <c r="M25" s="594"/>
      <c r="O25" s="598">
        <v>3</v>
      </c>
    </row>
    <row r="26" spans="1:15" ht="14.1" customHeight="1">
      <c r="A26" s="594"/>
      <c r="B26" s="559" t="s">
        <v>752</v>
      </c>
      <c r="C26" s="628"/>
      <c r="D26" s="573">
        <v>2021</v>
      </c>
      <c r="E26" s="661">
        <f t="shared" ref="E26:E27" si="6">SUM(F26:G26)</f>
        <v>12053</v>
      </c>
      <c r="F26" s="661">
        <v>6238</v>
      </c>
      <c r="G26" s="661">
        <v>5815</v>
      </c>
      <c r="H26" s="661"/>
      <c r="I26" s="661">
        <f t="shared" ref="I26:I27" si="7">SUM(J26:K26)</f>
        <v>14294</v>
      </c>
      <c r="J26" s="661">
        <v>5820</v>
      </c>
      <c r="K26" s="661">
        <v>8474</v>
      </c>
      <c r="L26" s="709"/>
      <c r="M26" s="594"/>
    </row>
    <row r="27" spans="1:15" ht="14.1" customHeight="1">
      <c r="A27" s="594"/>
      <c r="B27" s="559"/>
      <c r="C27" s="628"/>
      <c r="D27" s="573">
        <v>2022</v>
      </c>
      <c r="E27" s="661">
        <f t="shared" si="6"/>
        <v>12769</v>
      </c>
      <c r="F27" s="661">
        <v>6138</v>
      </c>
      <c r="G27" s="661">
        <v>6631</v>
      </c>
      <c r="H27" s="661"/>
      <c r="I27" s="661">
        <f t="shared" si="7"/>
        <v>14333</v>
      </c>
      <c r="J27" s="661">
        <v>5668</v>
      </c>
      <c r="K27" s="661">
        <v>8665</v>
      </c>
      <c r="L27" s="709"/>
      <c r="M27" s="594"/>
    </row>
    <row r="28" spans="1:15" ht="14.1" customHeight="1">
      <c r="A28" s="594"/>
      <c r="B28" s="559"/>
      <c r="C28" s="628"/>
      <c r="D28" s="573"/>
      <c r="E28" s="661"/>
      <c r="F28" s="661"/>
      <c r="G28" s="661"/>
      <c r="H28" s="661"/>
      <c r="I28" s="661"/>
      <c r="J28" s="661"/>
      <c r="K28" s="661"/>
      <c r="L28" s="709"/>
      <c r="M28" s="594"/>
    </row>
    <row r="29" spans="1:15" ht="14.1" customHeight="1">
      <c r="A29" s="594"/>
      <c r="B29" s="607" t="s">
        <v>753</v>
      </c>
      <c r="C29" s="584"/>
      <c r="D29" s="573">
        <v>2020</v>
      </c>
      <c r="E29" s="661">
        <f>SUM(F29:G29)</f>
        <v>6769</v>
      </c>
      <c r="F29" s="661">
        <v>3404</v>
      </c>
      <c r="G29" s="661">
        <v>3365</v>
      </c>
      <c r="H29" s="661"/>
      <c r="I29" s="661">
        <f>SUM(J29:K29)</f>
        <v>7405</v>
      </c>
      <c r="J29" s="661">
        <v>3045</v>
      </c>
      <c r="K29" s="661">
        <v>4360</v>
      </c>
      <c r="L29" s="777"/>
      <c r="M29" s="594"/>
      <c r="O29" s="598">
        <v>4</v>
      </c>
    </row>
    <row r="30" spans="1:15" ht="14.1" customHeight="1">
      <c r="A30" s="594"/>
      <c r="B30" s="559" t="s">
        <v>1193</v>
      </c>
      <c r="C30" s="584"/>
      <c r="D30" s="573">
        <v>2021</v>
      </c>
      <c r="E30" s="661">
        <f t="shared" ref="E30:E31" si="8">SUM(F30:G30)</f>
        <v>7000</v>
      </c>
      <c r="F30" s="661">
        <v>3497</v>
      </c>
      <c r="G30" s="661">
        <v>3503</v>
      </c>
      <c r="H30" s="661"/>
      <c r="I30" s="661">
        <f t="shared" ref="I30:I31" si="9">SUM(J30:K30)</f>
        <v>7570</v>
      </c>
      <c r="J30" s="661">
        <v>3211</v>
      </c>
      <c r="K30" s="661">
        <v>4359</v>
      </c>
      <c r="L30" s="777"/>
      <c r="M30" s="594"/>
    </row>
    <row r="31" spans="1:15" ht="14.1" customHeight="1">
      <c r="A31" s="594"/>
      <c r="B31" s="559"/>
      <c r="C31" s="584"/>
      <c r="D31" s="573">
        <v>2022</v>
      </c>
      <c r="E31" s="661">
        <f t="shared" si="8"/>
        <v>7351</v>
      </c>
      <c r="F31" s="661">
        <v>3643</v>
      </c>
      <c r="G31" s="661">
        <v>3708</v>
      </c>
      <c r="H31" s="661"/>
      <c r="I31" s="661">
        <f t="shared" si="9"/>
        <v>7429</v>
      </c>
      <c r="J31" s="661">
        <v>3228</v>
      </c>
      <c r="K31" s="661">
        <v>4201</v>
      </c>
      <c r="L31" s="777"/>
      <c r="M31" s="594"/>
    </row>
    <row r="32" spans="1:15" ht="14.1" customHeight="1">
      <c r="A32" s="594"/>
      <c r="B32" s="559"/>
      <c r="C32" s="584"/>
      <c r="D32" s="573"/>
      <c r="E32" s="661"/>
      <c r="F32" s="661"/>
      <c r="G32" s="661"/>
      <c r="H32" s="661"/>
      <c r="I32" s="661"/>
      <c r="J32" s="661"/>
      <c r="K32" s="661"/>
      <c r="L32" s="777"/>
      <c r="M32" s="594"/>
    </row>
    <row r="33" spans="1:15" ht="14.1" customHeight="1">
      <c r="A33" s="594"/>
      <c r="B33" s="607" t="s">
        <v>754</v>
      </c>
      <c r="C33" s="612"/>
      <c r="D33" s="573">
        <v>2020</v>
      </c>
      <c r="E33" s="661">
        <f>SUM(F33:G33)</f>
        <v>7382</v>
      </c>
      <c r="F33" s="661">
        <v>4196</v>
      </c>
      <c r="G33" s="661">
        <v>3186</v>
      </c>
      <c r="H33" s="661"/>
      <c r="I33" s="661">
        <f>SUM(J33:K33)</f>
        <v>9122</v>
      </c>
      <c r="J33" s="661">
        <v>4687</v>
      </c>
      <c r="K33" s="661">
        <v>4435</v>
      </c>
      <c r="L33" s="777"/>
      <c r="M33" s="594"/>
      <c r="O33" s="598">
        <v>5</v>
      </c>
    </row>
    <row r="34" spans="1:15" ht="14.1" customHeight="1">
      <c r="A34" s="594"/>
      <c r="B34" s="559" t="s">
        <v>755</v>
      </c>
      <c r="C34" s="628"/>
      <c r="D34" s="573">
        <v>2021</v>
      </c>
      <c r="E34" s="661">
        <f t="shared" ref="E34:E35" si="10">SUM(F34:G34)</f>
        <v>7808</v>
      </c>
      <c r="F34" s="661">
        <v>4371</v>
      </c>
      <c r="G34" s="661">
        <v>3437</v>
      </c>
      <c r="H34" s="661"/>
      <c r="I34" s="661">
        <f t="shared" ref="I34:I35" si="11">SUM(J34:K34)</f>
        <v>9050</v>
      </c>
      <c r="J34" s="661">
        <v>4650</v>
      </c>
      <c r="K34" s="661">
        <v>4400</v>
      </c>
      <c r="L34" s="709"/>
      <c r="M34" s="594"/>
    </row>
    <row r="35" spans="1:15" ht="14.1" customHeight="1">
      <c r="A35" s="594"/>
      <c r="B35" s="559"/>
      <c r="C35" s="628"/>
      <c r="D35" s="573">
        <v>2022</v>
      </c>
      <c r="E35" s="661">
        <f t="shared" si="10"/>
        <v>8057</v>
      </c>
      <c r="F35" s="661">
        <v>4368</v>
      </c>
      <c r="G35" s="661">
        <v>3689</v>
      </c>
      <c r="H35" s="661"/>
      <c r="I35" s="661">
        <f t="shared" si="11"/>
        <v>8412</v>
      </c>
      <c r="J35" s="661">
        <v>4338</v>
      </c>
      <c r="K35" s="661">
        <v>4074</v>
      </c>
      <c r="L35" s="709"/>
      <c r="M35" s="594"/>
    </row>
    <row r="36" spans="1:15" ht="14.1" customHeight="1">
      <c r="A36" s="594"/>
      <c r="B36" s="559"/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607" t="s">
        <v>756</v>
      </c>
      <c r="C37" s="584"/>
      <c r="D37" s="573">
        <v>2020</v>
      </c>
      <c r="E37" s="661">
        <f>SUM(F37:G37)</f>
        <v>612</v>
      </c>
      <c r="F37" s="661">
        <v>305</v>
      </c>
      <c r="G37" s="661">
        <v>307</v>
      </c>
      <c r="H37" s="661"/>
      <c r="I37" s="661">
        <f>SUM(J37:K37)</f>
        <v>978</v>
      </c>
      <c r="J37" s="661">
        <v>359</v>
      </c>
      <c r="K37" s="661">
        <v>619</v>
      </c>
      <c r="L37" s="777"/>
      <c r="M37" s="594"/>
      <c r="O37" s="598">
        <v>6</v>
      </c>
    </row>
    <row r="38" spans="1:15" ht="14.1" customHeight="1">
      <c r="A38" s="594"/>
      <c r="B38" s="608" t="s">
        <v>757</v>
      </c>
      <c r="C38" s="612"/>
      <c r="D38" s="573">
        <v>2021</v>
      </c>
      <c r="E38" s="661">
        <f t="shared" ref="E38:E39" si="12">SUM(F38:G38)</f>
        <v>1291</v>
      </c>
      <c r="F38" s="661">
        <v>628</v>
      </c>
      <c r="G38" s="661">
        <v>663</v>
      </c>
      <c r="H38" s="661"/>
      <c r="I38" s="661">
        <f t="shared" ref="I38:I39" si="13">SUM(J38:K38)</f>
        <v>1887</v>
      </c>
      <c r="J38" s="661">
        <v>685</v>
      </c>
      <c r="K38" s="661">
        <v>1202</v>
      </c>
      <c r="L38" s="709"/>
      <c r="M38" s="594"/>
    </row>
    <row r="39" spans="1:15" ht="14.1" customHeight="1">
      <c r="A39" s="594"/>
      <c r="B39" s="608"/>
      <c r="C39" s="612"/>
      <c r="D39" s="573">
        <v>2022</v>
      </c>
      <c r="E39" s="661">
        <f t="shared" si="12"/>
        <v>722</v>
      </c>
      <c r="F39" s="661">
        <v>326</v>
      </c>
      <c r="G39" s="661">
        <v>396</v>
      </c>
      <c r="H39" s="661"/>
      <c r="I39" s="661">
        <f t="shared" si="13"/>
        <v>879</v>
      </c>
      <c r="J39" s="661">
        <v>330</v>
      </c>
      <c r="K39" s="661">
        <v>549</v>
      </c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758</v>
      </c>
      <c r="C41" s="612"/>
      <c r="D41" s="573">
        <v>2020</v>
      </c>
      <c r="E41" s="661">
        <f>SUM(F41:G41)</f>
        <v>2382</v>
      </c>
      <c r="F41" s="661">
        <v>882</v>
      </c>
      <c r="G41" s="661">
        <v>1500</v>
      </c>
      <c r="H41" s="661"/>
      <c r="I41" s="661">
        <f>SUM(J41:K41)</f>
        <v>7359</v>
      </c>
      <c r="J41" s="661">
        <v>2813</v>
      </c>
      <c r="K41" s="661">
        <v>4546</v>
      </c>
      <c r="L41" s="777"/>
      <c r="M41" s="594"/>
      <c r="O41" s="598">
        <v>7</v>
      </c>
    </row>
    <row r="42" spans="1:15" ht="14.1" customHeight="1">
      <c r="A42" s="594"/>
      <c r="B42" s="559" t="s">
        <v>759</v>
      </c>
      <c r="C42" s="628"/>
      <c r="D42" s="573">
        <v>2021</v>
      </c>
      <c r="E42" s="661">
        <f t="shared" ref="E42:E43" si="14">SUM(F42:G42)</f>
        <v>2827</v>
      </c>
      <c r="F42" s="661">
        <v>1044</v>
      </c>
      <c r="G42" s="661">
        <v>1783</v>
      </c>
      <c r="H42" s="661"/>
      <c r="I42" s="661">
        <f t="shared" ref="I42:I43" si="15">SUM(J42:K42)</f>
        <v>7412</v>
      </c>
      <c r="J42" s="661">
        <v>2751</v>
      </c>
      <c r="K42" s="661">
        <v>4661</v>
      </c>
      <c r="L42" s="709"/>
      <c r="M42" s="594"/>
    </row>
    <row r="43" spans="1:15" ht="14.1" customHeight="1">
      <c r="A43" s="594"/>
      <c r="B43" s="559"/>
      <c r="C43" s="628"/>
      <c r="D43" s="573">
        <v>2022</v>
      </c>
      <c r="E43" s="661">
        <f t="shared" si="14"/>
        <v>3078</v>
      </c>
      <c r="F43" s="661">
        <v>1097</v>
      </c>
      <c r="G43" s="661">
        <v>1981</v>
      </c>
      <c r="H43" s="661"/>
      <c r="I43" s="661">
        <f t="shared" si="15"/>
        <v>8334</v>
      </c>
      <c r="J43" s="661">
        <v>3148</v>
      </c>
      <c r="K43" s="661">
        <v>5186</v>
      </c>
      <c r="L43" s="709"/>
      <c r="M43" s="594"/>
    </row>
    <row r="44" spans="1:15" ht="14.1" customHeight="1">
      <c r="A44" s="594"/>
      <c r="B44" s="559"/>
      <c r="C44" s="628"/>
      <c r="D44" s="573"/>
      <c r="E44" s="661"/>
      <c r="F44" s="661"/>
      <c r="G44" s="661"/>
      <c r="H44" s="661"/>
      <c r="I44" s="661"/>
      <c r="J44" s="661"/>
      <c r="K44" s="661"/>
      <c r="L44" s="709"/>
      <c r="M44" s="594"/>
    </row>
    <row r="45" spans="1:15" ht="14.1" customHeight="1">
      <c r="A45" s="594"/>
      <c r="B45" s="607" t="s">
        <v>760</v>
      </c>
      <c r="C45" s="584"/>
      <c r="D45" s="573">
        <v>2020</v>
      </c>
      <c r="E45" s="661">
        <f>SUM(F45:G45)</f>
        <v>493</v>
      </c>
      <c r="F45" s="661">
        <v>243</v>
      </c>
      <c r="G45" s="661">
        <v>250</v>
      </c>
      <c r="H45" s="661"/>
      <c r="I45" s="661">
        <f>SUM(J45:K45)</f>
        <v>1140</v>
      </c>
      <c r="J45" s="661">
        <v>564</v>
      </c>
      <c r="K45" s="661">
        <v>576</v>
      </c>
      <c r="L45" s="709"/>
      <c r="M45" s="594"/>
      <c r="O45" s="598">
        <v>8</v>
      </c>
    </row>
    <row r="46" spans="1:15" ht="14.1" customHeight="1">
      <c r="A46" s="594"/>
      <c r="B46" s="608" t="s">
        <v>761</v>
      </c>
      <c r="C46" s="612"/>
      <c r="D46" s="573">
        <v>2021</v>
      </c>
      <c r="E46" s="661">
        <f t="shared" ref="E46:E47" si="16">SUM(F46:G46)</f>
        <v>581</v>
      </c>
      <c r="F46" s="661">
        <v>304</v>
      </c>
      <c r="G46" s="661">
        <v>277</v>
      </c>
      <c r="H46" s="661"/>
      <c r="I46" s="661">
        <f t="shared" ref="I46:I47" si="17">SUM(J46:K46)</f>
        <v>1296</v>
      </c>
      <c r="J46" s="661">
        <v>645</v>
      </c>
      <c r="K46" s="661">
        <v>651</v>
      </c>
      <c r="L46" s="709"/>
      <c r="M46" s="594"/>
    </row>
    <row r="47" spans="1:15" ht="14.1" customHeight="1">
      <c r="A47" s="594"/>
      <c r="B47" s="608"/>
      <c r="C47" s="612"/>
      <c r="D47" s="573">
        <v>2022</v>
      </c>
      <c r="E47" s="661">
        <f t="shared" si="16"/>
        <v>633</v>
      </c>
      <c r="F47" s="661">
        <v>337</v>
      </c>
      <c r="G47" s="661">
        <v>296</v>
      </c>
      <c r="H47" s="661"/>
      <c r="I47" s="661">
        <f t="shared" si="17"/>
        <v>1224</v>
      </c>
      <c r="J47" s="661">
        <v>614</v>
      </c>
      <c r="K47" s="661">
        <v>610</v>
      </c>
      <c r="L47" s="709"/>
      <c r="M47" s="594"/>
    </row>
    <row r="48" spans="1:15" ht="14.1" customHeight="1">
      <c r="A48" s="594"/>
      <c r="B48" s="608"/>
      <c r="C48" s="612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5" ht="14.1" customHeight="1">
      <c r="A49" s="594"/>
      <c r="B49" s="607" t="s">
        <v>762</v>
      </c>
      <c r="C49" s="612"/>
      <c r="D49" s="573">
        <v>2020</v>
      </c>
      <c r="E49" s="661">
        <f>SUM(F49:G49)</f>
        <v>144</v>
      </c>
      <c r="F49" s="661">
        <v>61</v>
      </c>
      <c r="G49" s="661">
        <v>83</v>
      </c>
      <c r="H49" s="661"/>
      <c r="I49" s="661">
        <f>SUM(J49:K49)</f>
        <v>203</v>
      </c>
      <c r="J49" s="661">
        <v>66</v>
      </c>
      <c r="K49" s="661">
        <v>137</v>
      </c>
      <c r="L49" s="777"/>
      <c r="M49" s="594"/>
      <c r="O49" s="598">
        <v>9</v>
      </c>
    </row>
    <row r="50" spans="1:15" ht="14.1" customHeight="1">
      <c r="A50" s="594"/>
      <c r="B50" s="559" t="s">
        <v>763</v>
      </c>
      <c r="C50" s="628"/>
      <c r="D50" s="573">
        <v>2021</v>
      </c>
      <c r="E50" s="661">
        <f t="shared" ref="E50:E51" si="18">SUM(F50:G50)</f>
        <v>239</v>
      </c>
      <c r="F50" s="661">
        <v>112</v>
      </c>
      <c r="G50" s="661">
        <v>127</v>
      </c>
      <c r="H50" s="661"/>
      <c r="I50" s="661">
        <f t="shared" ref="I50:I51" si="19">SUM(J50:K50)</f>
        <v>195</v>
      </c>
      <c r="J50" s="661">
        <v>62</v>
      </c>
      <c r="K50" s="661">
        <v>133</v>
      </c>
      <c r="L50" s="709"/>
      <c r="M50" s="594"/>
    </row>
    <row r="51" spans="1:15" ht="14.1" customHeight="1">
      <c r="A51" s="594"/>
      <c r="B51" s="559"/>
      <c r="C51" s="628"/>
      <c r="D51" s="573">
        <v>2022</v>
      </c>
      <c r="E51" s="661">
        <f t="shared" si="18"/>
        <v>295</v>
      </c>
      <c r="F51" s="661">
        <v>125</v>
      </c>
      <c r="G51" s="661">
        <v>170</v>
      </c>
      <c r="H51" s="661"/>
      <c r="I51" s="661">
        <f t="shared" si="19"/>
        <v>112</v>
      </c>
      <c r="J51" s="661">
        <v>35</v>
      </c>
      <c r="K51" s="661">
        <v>77</v>
      </c>
      <c r="L51" s="709"/>
      <c r="M51" s="594"/>
    </row>
    <row r="52" spans="1:15" s="594" customFormat="1" ht="17.100000000000001" customHeight="1" thickBot="1">
      <c r="A52" s="630"/>
      <c r="B52" s="718"/>
      <c r="C52" s="718"/>
      <c r="D52" s="686"/>
      <c r="E52" s="634"/>
      <c r="F52" s="634"/>
      <c r="G52" s="634"/>
      <c r="H52" s="634"/>
      <c r="I52" s="634"/>
      <c r="J52" s="634"/>
      <c r="K52" s="634"/>
      <c r="L52" s="704"/>
    </row>
    <row r="53" spans="1:15" s="530" customFormat="1" ht="3" customHeight="1">
      <c r="B53" s="584"/>
      <c r="C53" s="607"/>
      <c r="D53" s="573"/>
      <c r="E53" s="584"/>
      <c r="F53" s="584"/>
      <c r="G53" s="584"/>
      <c r="H53" s="584"/>
      <c r="I53" s="584"/>
      <c r="J53" s="584"/>
      <c r="K53" s="584"/>
      <c r="L53" s="584"/>
    </row>
    <row r="54" spans="1:15" s="691" customFormat="1" ht="16.5" customHeight="1">
      <c r="A54" s="583"/>
      <c r="B54" s="584"/>
      <c r="C54" s="584"/>
      <c r="D54" s="573"/>
      <c r="E54" s="584"/>
      <c r="F54" s="733"/>
      <c r="G54" s="733"/>
      <c r="H54" s="678"/>
      <c r="I54" s="678"/>
      <c r="J54" s="678"/>
      <c r="K54" s="418" t="s">
        <v>905</v>
      </c>
      <c r="L54" s="678"/>
    </row>
    <row r="55" spans="1:15" s="691" customFormat="1" ht="15" customHeight="1">
      <c r="B55" s="678"/>
      <c r="C55" s="678"/>
      <c r="D55" s="723"/>
      <c r="E55" s="678"/>
      <c r="F55" s="678"/>
      <c r="G55" s="678"/>
      <c r="H55" s="678"/>
      <c r="I55" s="678"/>
      <c r="J55" s="678"/>
      <c r="K55" s="419" t="s">
        <v>883</v>
      </c>
      <c r="L55" s="678"/>
    </row>
    <row r="56" spans="1:15" s="594" customFormat="1" ht="15" customHeight="1">
      <c r="C56" s="726"/>
      <c r="D56" s="596"/>
    </row>
    <row r="57" spans="1:15" s="594" customFormat="1" ht="15" customHeight="1">
      <c r="C57" s="726"/>
      <c r="D57" s="596"/>
    </row>
    <row r="58" spans="1:15" s="594" customFormat="1" ht="9.75" customHeight="1">
      <c r="C58" s="595"/>
      <c r="D58" s="692"/>
    </row>
    <row r="59" spans="1:15" s="594" customFormat="1" ht="15" customHeight="1">
      <c r="C59" s="596"/>
      <c r="D59" s="596"/>
    </row>
    <row r="60" spans="1:15" s="594" customFormat="1" ht="9.75" customHeight="1">
      <c r="C60" s="595"/>
      <c r="D60" s="692"/>
    </row>
    <row r="61" spans="1:15" s="594" customFormat="1" ht="15" customHeight="1">
      <c r="C61" s="726"/>
      <c r="D61" s="596"/>
    </row>
    <row r="62" spans="1:15" s="594" customFormat="1" ht="9.75" customHeight="1">
      <c r="C62" s="595"/>
      <c r="D62" s="596"/>
    </row>
    <row r="63" spans="1:15" s="594" customFormat="1" ht="9.75" customHeight="1">
      <c r="D63" s="692"/>
    </row>
    <row r="64" spans="1:15" s="594" customFormat="1" ht="15" customHeight="1">
      <c r="B64" s="726"/>
      <c r="C64" s="726"/>
      <c r="D64" s="623"/>
      <c r="E64" s="595"/>
      <c r="F64" s="595"/>
      <c r="G64" s="595"/>
      <c r="H64" s="595"/>
      <c r="I64" s="595"/>
      <c r="J64" s="595"/>
      <c r="K64" s="595"/>
      <c r="L64" s="595"/>
      <c r="M64" s="595"/>
    </row>
    <row r="65" spans="2:13" s="594" customFormat="1" ht="9.75" customHeight="1">
      <c r="C65" s="725"/>
      <c r="D65" s="623"/>
    </row>
    <row r="66" spans="2:13" s="594" customFormat="1" ht="9.75" customHeight="1">
      <c r="C66" s="725"/>
      <c r="D66" s="623"/>
    </row>
    <row r="67" spans="2:13" s="594" customFormat="1" ht="15" customHeight="1">
      <c r="C67" s="726"/>
      <c r="D67" s="596"/>
    </row>
    <row r="68" spans="2:13" s="594" customFormat="1" ht="9.75" customHeight="1">
      <c r="C68" s="595"/>
      <c r="D68" s="692"/>
    </row>
    <row r="69" spans="2:13" s="594" customFormat="1" ht="15" customHeight="1">
      <c r="C69" s="726"/>
      <c r="D69" s="596"/>
    </row>
    <row r="70" spans="2:13" s="594" customFormat="1" ht="9.75" customHeight="1">
      <c r="C70" s="595"/>
      <c r="D70" s="692"/>
    </row>
    <row r="71" spans="2:13" s="594" customFormat="1" ht="15" customHeight="1">
      <c r="C71" s="726"/>
      <c r="D71" s="596"/>
    </row>
    <row r="72" spans="2:13" s="594" customFormat="1" ht="9.75" customHeight="1">
      <c r="C72" s="595"/>
      <c r="D72" s="692"/>
    </row>
    <row r="73" spans="2:13" s="594" customFormat="1" ht="15" customHeight="1">
      <c r="C73" s="726"/>
      <c r="D73" s="596"/>
    </row>
    <row r="74" spans="2:13" s="594" customFormat="1" ht="9.75" customHeight="1">
      <c r="D74" s="692"/>
    </row>
    <row r="75" spans="2:13" s="594" customFormat="1" ht="18" customHeight="1">
      <c r="B75" s="726"/>
      <c r="D75" s="623"/>
    </row>
    <row r="76" spans="2:13" s="594" customFormat="1" ht="15" customHeight="1">
      <c r="B76" s="726"/>
      <c r="C76" s="726"/>
      <c r="D76" s="623"/>
      <c r="E76" s="595"/>
      <c r="F76" s="595"/>
      <c r="G76" s="595"/>
      <c r="H76" s="595"/>
      <c r="I76" s="595"/>
      <c r="J76" s="595"/>
      <c r="K76" s="595"/>
      <c r="L76" s="595"/>
      <c r="M76" s="595"/>
    </row>
    <row r="77" spans="2:13" s="594" customFormat="1" ht="9.75" customHeight="1">
      <c r="B77" s="595"/>
      <c r="C77" s="725"/>
      <c r="D77" s="623"/>
    </row>
    <row r="78" spans="2:13" s="594" customFormat="1" ht="15" customHeight="1">
      <c r="B78" s="726"/>
      <c r="C78" s="726"/>
      <c r="D78" s="623"/>
      <c r="E78" s="595"/>
      <c r="F78" s="595"/>
      <c r="G78" s="595"/>
      <c r="H78" s="595"/>
      <c r="I78" s="595"/>
      <c r="J78" s="595"/>
      <c r="K78" s="595"/>
      <c r="L78" s="595"/>
      <c r="M78" s="595"/>
    </row>
    <row r="79" spans="2:13" s="594" customFormat="1" ht="9.75" customHeight="1">
      <c r="B79" s="595"/>
      <c r="C79" s="725"/>
      <c r="D79" s="623"/>
    </row>
    <row r="80" spans="2:13" s="594" customFormat="1" ht="5.0999999999999996" customHeight="1">
      <c r="D80" s="623"/>
    </row>
    <row r="81" spans="3:13" s="594" customFormat="1" ht="11.1" customHeight="1">
      <c r="D81" s="623"/>
    </row>
    <row r="82" spans="3:13" s="594" customFormat="1" ht="11.1" customHeight="1">
      <c r="C82" s="726"/>
      <c r="D82" s="623"/>
      <c r="E82" s="595"/>
      <c r="F82" s="595"/>
      <c r="G82" s="595"/>
      <c r="H82" s="595"/>
      <c r="I82" s="595"/>
      <c r="J82" s="595"/>
      <c r="K82" s="595"/>
      <c r="L82" s="595"/>
      <c r="M82" s="595"/>
    </row>
    <row r="83" spans="3:13" s="594" customFormat="1" ht="11.25" customHeight="1">
      <c r="C83" s="725"/>
      <c r="D83" s="623"/>
    </row>
    <row r="84" spans="3:13" s="594" customFormat="1" ht="5.25" customHeight="1">
      <c r="D84" s="623"/>
    </row>
    <row r="85" spans="3:13" s="594" customFormat="1" ht="4.1500000000000004" customHeight="1">
      <c r="D85" s="623"/>
      <c r="E85" s="637"/>
      <c r="F85" s="637"/>
      <c r="G85" s="637"/>
      <c r="H85" s="637"/>
      <c r="I85" s="637"/>
      <c r="J85" s="637"/>
      <c r="K85" s="637"/>
      <c r="L85" s="637"/>
      <c r="M85" s="637"/>
    </row>
    <row r="86" spans="3:13" s="594" customFormat="1" ht="11.1" customHeight="1">
      <c r="D86" s="623"/>
    </row>
    <row r="87" spans="3:13" s="594" customFormat="1" ht="10.5" customHeight="1">
      <c r="D87" s="623"/>
    </row>
    <row r="88" spans="3:13" s="594" customFormat="1">
      <c r="D88" s="623"/>
    </row>
    <row r="89" spans="3:13" s="594" customFormat="1">
      <c r="D89" s="623"/>
    </row>
    <row r="90" spans="3:13" s="594" customFormat="1">
      <c r="D90" s="623"/>
    </row>
    <row r="91" spans="3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3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3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3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3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3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  <c r="E107" s="637"/>
      <c r="F107" s="637"/>
      <c r="G107" s="637"/>
      <c r="H107" s="637"/>
      <c r="I107" s="637"/>
      <c r="J107" s="637"/>
      <c r="K107" s="637"/>
      <c r="L107" s="637"/>
      <c r="M107" s="637"/>
    </row>
    <row r="108" spans="4:13" s="594" customFormat="1">
      <c r="D108" s="623"/>
      <c r="E108" s="637"/>
      <c r="F108" s="637"/>
      <c r="G108" s="637"/>
      <c r="H108" s="637"/>
      <c r="I108" s="637"/>
      <c r="J108" s="637"/>
      <c r="K108" s="637"/>
      <c r="L108" s="637"/>
      <c r="M108" s="637"/>
    </row>
    <row r="109" spans="4:13" s="594" customFormat="1">
      <c r="D109" s="623"/>
      <c r="E109" s="637"/>
      <c r="F109" s="637"/>
      <c r="G109" s="637"/>
      <c r="H109" s="637"/>
      <c r="I109" s="637"/>
      <c r="J109" s="637"/>
      <c r="K109" s="637"/>
      <c r="L109" s="637"/>
      <c r="M109" s="637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</sheetData>
  <mergeCells count="4">
    <mergeCell ref="E7:G7"/>
    <mergeCell ref="I7:K7"/>
    <mergeCell ref="E8:G8"/>
    <mergeCell ref="I8:K8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3">
    <tabColor rgb="FF92D050"/>
  </sheetPr>
  <dimension ref="A1:M57"/>
  <sheetViews>
    <sheetView view="pageBreakPreview" zoomScaleNormal="100" zoomScaleSheetLayoutView="100" workbookViewId="0">
      <selection activeCell="E8" sqref="E8:K9"/>
    </sheetView>
  </sheetViews>
  <sheetFormatPr defaultColWidth="12.5703125" defaultRowHeight="17.25"/>
  <cols>
    <col min="1" max="1" width="1.85546875" style="647" customWidth="1"/>
    <col min="2" max="2" width="12.5703125" style="647"/>
    <col min="3" max="3" width="29.7109375" style="647" customWidth="1"/>
    <col min="4" max="4" width="7.85546875" style="648" customWidth="1"/>
    <col min="5" max="5" width="8.28515625" style="647" customWidth="1"/>
    <col min="6" max="6" width="7.5703125" style="647" customWidth="1"/>
    <col min="7" max="7" width="12" style="647" customWidth="1"/>
    <col min="8" max="8" width="1.85546875" style="647" customWidth="1"/>
    <col min="9" max="9" width="9.7109375" style="647" customWidth="1"/>
    <col min="10" max="10" width="8.28515625" style="647" customWidth="1"/>
    <col min="11" max="11" width="11.28515625" style="647" customWidth="1"/>
    <col min="12" max="12" width="1.85546875" style="647" customWidth="1"/>
    <col min="13" max="16384" width="12.5703125" style="647"/>
  </cols>
  <sheetData>
    <row r="1" spans="1:13" s="598" customFormat="1" ht="16.5">
      <c r="D1" s="605"/>
    </row>
    <row r="2" spans="1:13" s="598" customFormat="1" ht="16.5" customHeight="1">
      <c r="B2" s="599" t="s">
        <v>805</v>
      </c>
      <c r="C2" s="600" t="s">
        <v>764</v>
      </c>
      <c r="D2" s="605"/>
    </row>
    <row r="3" spans="1:13" s="598" customFormat="1" ht="15" customHeight="1">
      <c r="B3" s="599"/>
      <c r="C3" s="600" t="s">
        <v>1319</v>
      </c>
      <c r="D3" s="605"/>
    </row>
    <row r="4" spans="1:13" s="598" customFormat="1" ht="16.5" customHeight="1">
      <c r="B4" s="602" t="s">
        <v>806</v>
      </c>
      <c r="C4" s="603" t="s">
        <v>765</v>
      </c>
      <c r="D4" s="605"/>
    </row>
    <row r="5" spans="1:13" s="598" customFormat="1" ht="15" customHeight="1">
      <c r="B5" s="602"/>
      <c r="C5" s="603" t="s">
        <v>1320</v>
      </c>
      <c r="D5" s="605"/>
    </row>
    <row r="6" spans="1:13" s="598" customFormat="1" ht="16.5" customHeight="1" thickBot="1">
      <c r="A6" s="603"/>
      <c r="D6" s="605"/>
    </row>
    <row r="7" spans="1:13" s="598" customFormat="1" ht="8.1" customHeight="1" thickTop="1">
      <c r="A7" s="676"/>
      <c r="B7" s="676"/>
      <c r="C7" s="676"/>
      <c r="D7" s="677"/>
      <c r="E7" s="676"/>
      <c r="F7" s="676"/>
      <c r="G7" s="676"/>
      <c r="H7" s="676"/>
      <c r="I7" s="676"/>
      <c r="J7" s="676"/>
      <c r="K7" s="676"/>
      <c r="L7" s="676"/>
      <c r="M7" s="735"/>
    </row>
    <row r="8" spans="1:13" s="598" customFormat="1" ht="16.5">
      <c r="A8" s="594"/>
      <c r="B8" s="607" t="s">
        <v>741</v>
      </c>
      <c r="C8" s="584"/>
      <c r="D8" s="609" t="s">
        <v>3</v>
      </c>
      <c r="E8" s="1930" t="s">
        <v>766</v>
      </c>
      <c r="F8" s="1930"/>
      <c r="G8" s="1930"/>
      <c r="H8" s="559"/>
      <c r="I8" s="1930" t="s">
        <v>767</v>
      </c>
      <c r="J8" s="1930"/>
      <c r="K8" s="1930"/>
      <c r="L8" s="763"/>
      <c r="M8" s="735"/>
    </row>
    <row r="9" spans="1:13" s="598" customFormat="1" ht="16.5">
      <c r="A9" s="697"/>
      <c r="B9" s="698" t="s">
        <v>744</v>
      </c>
      <c r="C9" s="741"/>
      <c r="D9" s="700" t="s">
        <v>423</v>
      </c>
      <c r="E9" s="1932" t="s">
        <v>768</v>
      </c>
      <c r="F9" s="1932"/>
      <c r="G9" s="1932"/>
      <c r="H9" s="770"/>
      <c r="I9" s="1932" t="s">
        <v>769</v>
      </c>
      <c r="J9" s="1932"/>
      <c r="K9" s="1932"/>
      <c r="L9" s="594"/>
      <c r="M9" s="735"/>
    </row>
    <row r="10" spans="1:13" s="598" customFormat="1" ht="17.100000000000001" customHeight="1">
      <c r="A10" s="594"/>
      <c r="B10" s="584"/>
      <c r="C10" s="584"/>
      <c r="D10" s="615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742"/>
      <c r="M10" s="735"/>
    </row>
    <row r="11" spans="1:13" s="598" customFormat="1" ht="16.5">
      <c r="A11" s="59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732"/>
      <c r="M11" s="735"/>
    </row>
    <row r="12" spans="1:13" s="598" customFormat="1" ht="1.5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735"/>
    </row>
    <row r="13" spans="1:13" s="598" customFormat="1" ht="8.1" customHeight="1">
      <c r="A13" s="584"/>
      <c r="B13" s="584"/>
      <c r="C13" s="584"/>
      <c r="D13" s="573"/>
      <c r="E13" s="584"/>
      <c r="F13" s="584"/>
      <c r="G13" s="584"/>
      <c r="H13" s="584"/>
      <c r="I13" s="584"/>
      <c r="J13" s="584"/>
      <c r="K13" s="584"/>
      <c r="L13" s="658"/>
      <c r="M13" s="735"/>
    </row>
    <row r="14" spans="1:13" s="598" customFormat="1" ht="14.1" customHeight="1">
      <c r="A14" s="584"/>
      <c r="B14" s="607" t="s">
        <v>4</v>
      </c>
      <c r="C14" s="584"/>
      <c r="D14" s="568">
        <v>2020</v>
      </c>
      <c r="E14" s="569">
        <f t="shared" ref="E14:G16" si="0">SUM(E18,E22,E26,E30,E34,E38,E42,E46,E50)</f>
        <v>2012</v>
      </c>
      <c r="F14" s="569">
        <f t="shared" si="0"/>
        <v>590</v>
      </c>
      <c r="G14" s="569">
        <f t="shared" si="0"/>
        <v>1422</v>
      </c>
      <c r="H14" s="661"/>
      <c r="I14" s="569">
        <f t="shared" ref="I14:K16" si="1">SUM(I18,I22,I26,I30,I34,I38,I42,I46,I50)</f>
        <v>369312</v>
      </c>
      <c r="J14" s="569">
        <f t="shared" si="1"/>
        <v>139285</v>
      </c>
      <c r="K14" s="569">
        <f t="shared" si="1"/>
        <v>230027</v>
      </c>
      <c r="L14" s="594"/>
      <c r="M14" s="735"/>
    </row>
    <row r="15" spans="1:13" s="598" customFormat="1" ht="14.1" customHeight="1">
      <c r="A15" s="584"/>
      <c r="B15" s="698" t="s">
        <v>9</v>
      </c>
      <c r="C15" s="584"/>
      <c r="D15" s="610">
        <v>2021</v>
      </c>
      <c r="E15" s="569">
        <f t="shared" si="0"/>
        <v>1939</v>
      </c>
      <c r="F15" s="569">
        <f t="shared" si="0"/>
        <v>578</v>
      </c>
      <c r="G15" s="569">
        <f t="shared" si="0"/>
        <v>1361</v>
      </c>
      <c r="H15" s="661"/>
      <c r="I15" s="569">
        <f t="shared" si="1"/>
        <v>383919</v>
      </c>
      <c r="J15" s="569">
        <f t="shared" si="1"/>
        <v>145558</v>
      </c>
      <c r="K15" s="569">
        <f t="shared" si="1"/>
        <v>238361</v>
      </c>
      <c r="L15" s="594"/>
      <c r="M15" s="735"/>
    </row>
    <row r="16" spans="1:13" s="598" customFormat="1" ht="14.1" customHeight="1">
      <c r="A16" s="584"/>
      <c r="B16" s="559"/>
      <c r="C16" s="584"/>
      <c r="D16" s="1511">
        <v>2022</v>
      </c>
      <c r="E16" s="569">
        <f t="shared" si="0"/>
        <v>5235</v>
      </c>
      <c r="F16" s="569">
        <f t="shared" si="0"/>
        <v>1267</v>
      </c>
      <c r="G16" s="569">
        <f t="shared" si="0"/>
        <v>3968</v>
      </c>
      <c r="H16" s="661"/>
      <c r="I16" s="569">
        <f t="shared" si="1"/>
        <v>376858</v>
      </c>
      <c r="J16" s="569">
        <f t="shared" si="1"/>
        <v>142300</v>
      </c>
      <c r="K16" s="569">
        <f t="shared" si="1"/>
        <v>234558</v>
      </c>
      <c r="L16" s="594"/>
      <c r="M16" s="735"/>
    </row>
    <row r="17" spans="1:13" s="598" customFormat="1" ht="14.1" customHeight="1">
      <c r="A17" s="584"/>
      <c r="B17" s="559"/>
      <c r="C17" s="584"/>
      <c r="D17" s="573"/>
      <c r="E17" s="661"/>
      <c r="F17" s="661"/>
      <c r="G17" s="661"/>
      <c r="H17" s="661"/>
      <c r="I17" s="661"/>
      <c r="J17" s="661"/>
      <c r="K17" s="661"/>
      <c r="L17" s="594"/>
      <c r="M17" s="735"/>
    </row>
    <row r="18" spans="1:13" s="598" customFormat="1" ht="14.1" customHeight="1">
      <c r="A18" s="584"/>
      <c r="B18" s="607" t="s">
        <v>747</v>
      </c>
      <c r="C18" s="612"/>
      <c r="D18" s="573">
        <v>2020</v>
      </c>
      <c r="E18" s="661">
        <f>SUM(F18:G18)</f>
        <v>1419</v>
      </c>
      <c r="F18" s="661">
        <v>364</v>
      </c>
      <c r="G18" s="661">
        <v>1055</v>
      </c>
      <c r="H18" s="661"/>
      <c r="I18" s="661">
        <f>SUM(J18:K18)</f>
        <v>24509</v>
      </c>
      <c r="J18" s="661">
        <v>6746</v>
      </c>
      <c r="K18" s="661">
        <v>17763</v>
      </c>
      <c r="L18" s="771"/>
      <c r="M18" s="735"/>
    </row>
    <row r="19" spans="1:13" s="598" customFormat="1" ht="14.1" customHeight="1">
      <c r="A19" s="584"/>
      <c r="B19" s="698" t="s">
        <v>748</v>
      </c>
      <c r="C19" s="628"/>
      <c r="D19" s="573">
        <v>2021</v>
      </c>
      <c r="E19" s="661">
        <f t="shared" ref="E19:E20" si="2">SUM(F19:G19)</f>
        <v>1228</v>
      </c>
      <c r="F19" s="661">
        <v>338</v>
      </c>
      <c r="G19" s="661">
        <v>890</v>
      </c>
      <c r="H19" s="661"/>
      <c r="I19" s="661">
        <f t="shared" ref="I19:I20" si="3">SUM(J19:K19)</f>
        <v>27665</v>
      </c>
      <c r="J19" s="661">
        <v>7679</v>
      </c>
      <c r="K19" s="661">
        <v>19986</v>
      </c>
      <c r="L19" s="745"/>
      <c r="M19" s="735"/>
    </row>
    <row r="20" spans="1:13" s="598" customFormat="1" ht="14.1" customHeight="1">
      <c r="A20" s="584"/>
      <c r="B20" s="559"/>
      <c r="C20" s="628"/>
      <c r="D20" s="573">
        <v>2022</v>
      </c>
      <c r="E20" s="661">
        <f t="shared" si="2"/>
        <v>4580</v>
      </c>
      <c r="F20" s="661">
        <v>1053</v>
      </c>
      <c r="G20" s="661">
        <v>3527</v>
      </c>
      <c r="H20" s="661"/>
      <c r="I20" s="661">
        <f t="shared" si="3"/>
        <v>27196</v>
      </c>
      <c r="J20" s="661">
        <v>7729</v>
      </c>
      <c r="K20" s="661">
        <v>19467</v>
      </c>
      <c r="L20" s="745"/>
      <c r="M20" s="735"/>
    </row>
    <row r="21" spans="1:13" s="598" customFormat="1" ht="14.1" customHeight="1">
      <c r="A21" s="584"/>
      <c r="B21" s="559"/>
      <c r="C21" s="628"/>
      <c r="D21" s="573"/>
      <c r="E21" s="661"/>
      <c r="F21" s="661"/>
      <c r="G21" s="661"/>
      <c r="H21" s="661"/>
      <c r="I21" s="661"/>
      <c r="J21" s="661"/>
      <c r="K21" s="661"/>
      <c r="L21" s="745"/>
      <c r="M21" s="735"/>
    </row>
    <row r="22" spans="1:13" s="598" customFormat="1" ht="14.1" customHeight="1">
      <c r="A22" s="584"/>
      <c r="B22" s="607" t="s">
        <v>749</v>
      </c>
      <c r="C22" s="584"/>
      <c r="D22" s="573">
        <v>2020</v>
      </c>
      <c r="E22" s="661">
        <f>SUM(F22:G22)</f>
        <v>2</v>
      </c>
      <c r="F22" s="747" t="s">
        <v>31</v>
      </c>
      <c r="G22" s="661">
        <v>2</v>
      </c>
      <c r="H22" s="661"/>
      <c r="I22" s="661">
        <f>SUM(J22:K22)</f>
        <v>33175</v>
      </c>
      <c r="J22" s="661">
        <v>10863</v>
      </c>
      <c r="K22" s="661">
        <v>22312</v>
      </c>
      <c r="L22" s="771"/>
      <c r="M22" s="735"/>
    </row>
    <row r="23" spans="1:13" s="598" customFormat="1" ht="14.1" customHeight="1">
      <c r="A23" s="584"/>
      <c r="B23" s="698" t="s">
        <v>750</v>
      </c>
      <c r="C23" s="607"/>
      <c r="D23" s="573">
        <v>2021</v>
      </c>
      <c r="E23" s="661">
        <f t="shared" ref="E23:E24" si="4">SUM(F23:G23)</f>
        <v>9</v>
      </c>
      <c r="F23" s="661">
        <v>5</v>
      </c>
      <c r="G23" s="661">
        <v>4</v>
      </c>
      <c r="H23" s="661"/>
      <c r="I23" s="661">
        <f t="shared" ref="I23:I24" si="5">SUM(J23:K23)</f>
        <v>34060</v>
      </c>
      <c r="J23" s="661">
        <v>11179</v>
      </c>
      <c r="K23" s="661">
        <v>22881</v>
      </c>
      <c r="L23" s="745"/>
      <c r="M23" s="735"/>
    </row>
    <row r="24" spans="1:13" s="598" customFormat="1" ht="14.1" customHeight="1">
      <c r="A24" s="584"/>
      <c r="B24" s="559"/>
      <c r="C24" s="607"/>
      <c r="D24" s="573">
        <v>2022</v>
      </c>
      <c r="E24" s="661">
        <f t="shared" si="4"/>
        <v>11</v>
      </c>
      <c r="F24" s="661">
        <v>6</v>
      </c>
      <c r="G24" s="661">
        <v>5</v>
      </c>
      <c r="H24" s="661"/>
      <c r="I24" s="661">
        <f t="shared" si="5"/>
        <v>33421</v>
      </c>
      <c r="J24" s="661">
        <v>10933</v>
      </c>
      <c r="K24" s="661">
        <v>22488</v>
      </c>
      <c r="L24" s="745"/>
      <c r="M24" s="735"/>
    </row>
    <row r="25" spans="1:13" s="598" customFormat="1" ht="14.1" customHeight="1">
      <c r="A25" s="584"/>
      <c r="B25" s="559"/>
      <c r="C25" s="607"/>
      <c r="D25" s="573"/>
      <c r="E25" s="661"/>
      <c r="F25" s="661"/>
      <c r="G25" s="661"/>
      <c r="H25" s="661"/>
      <c r="I25" s="661"/>
      <c r="J25" s="661"/>
      <c r="K25" s="661"/>
      <c r="L25" s="745"/>
      <c r="M25" s="735"/>
    </row>
    <row r="26" spans="1:13" s="598" customFormat="1" ht="14.1" customHeight="1">
      <c r="A26" s="584"/>
      <c r="B26" s="607" t="s">
        <v>751</v>
      </c>
      <c r="C26" s="612"/>
      <c r="D26" s="573">
        <v>2020</v>
      </c>
      <c r="E26" s="661">
        <f>SUM(F26:G26)</f>
        <v>547</v>
      </c>
      <c r="F26" s="661">
        <v>191</v>
      </c>
      <c r="G26" s="661">
        <v>356</v>
      </c>
      <c r="H26" s="661"/>
      <c r="I26" s="661">
        <f>SUM(J26:K26)</f>
        <v>128782</v>
      </c>
      <c r="J26" s="661">
        <v>39979</v>
      </c>
      <c r="K26" s="661">
        <v>88803</v>
      </c>
      <c r="L26" s="771"/>
      <c r="M26" s="735"/>
    </row>
    <row r="27" spans="1:13" s="598" customFormat="1" ht="14.1" customHeight="1">
      <c r="A27" s="584"/>
      <c r="B27" s="698" t="s">
        <v>752</v>
      </c>
      <c r="C27" s="628"/>
      <c r="D27" s="573">
        <v>2021</v>
      </c>
      <c r="E27" s="661">
        <f t="shared" ref="E27:E28" si="6">SUM(F27:G27)</f>
        <v>667</v>
      </c>
      <c r="F27" s="661">
        <v>209</v>
      </c>
      <c r="G27" s="661">
        <v>458</v>
      </c>
      <c r="H27" s="661"/>
      <c r="I27" s="661">
        <f t="shared" ref="I27:I28" si="7">SUM(J27:K27)</f>
        <v>131563</v>
      </c>
      <c r="J27" s="661">
        <v>40639</v>
      </c>
      <c r="K27" s="661">
        <v>90924</v>
      </c>
      <c r="L27" s="745"/>
      <c r="M27" s="735"/>
    </row>
    <row r="28" spans="1:13" s="598" customFormat="1" ht="14.1" customHeight="1">
      <c r="A28" s="584"/>
      <c r="B28" s="559"/>
      <c r="C28" s="628"/>
      <c r="D28" s="573">
        <v>2022</v>
      </c>
      <c r="E28" s="661">
        <f t="shared" si="6"/>
        <v>610</v>
      </c>
      <c r="F28" s="661">
        <v>183</v>
      </c>
      <c r="G28" s="661">
        <v>427</v>
      </c>
      <c r="H28" s="661"/>
      <c r="I28" s="661">
        <f t="shared" si="7"/>
        <v>132410</v>
      </c>
      <c r="J28" s="661">
        <v>40259</v>
      </c>
      <c r="K28" s="661">
        <v>92151</v>
      </c>
      <c r="L28" s="745"/>
      <c r="M28" s="735"/>
    </row>
    <row r="29" spans="1:13" s="598" customFormat="1" ht="14.1" customHeight="1">
      <c r="A29" s="584"/>
      <c r="B29" s="559"/>
      <c r="C29" s="628"/>
      <c r="D29" s="573"/>
      <c r="E29" s="661"/>
      <c r="F29" s="661"/>
      <c r="G29" s="661"/>
      <c r="H29" s="661"/>
      <c r="I29" s="661"/>
      <c r="J29" s="661"/>
      <c r="K29" s="661"/>
      <c r="L29" s="745"/>
      <c r="M29" s="735"/>
    </row>
    <row r="30" spans="1:13" s="598" customFormat="1" ht="14.1" customHeight="1">
      <c r="A30" s="584"/>
      <c r="B30" s="607" t="s">
        <v>753</v>
      </c>
      <c r="C30" s="584"/>
      <c r="D30" s="573">
        <v>2020</v>
      </c>
      <c r="E30" s="661" t="s">
        <v>31</v>
      </c>
      <c r="F30" s="661" t="s">
        <v>31</v>
      </c>
      <c r="G30" s="661" t="s">
        <v>31</v>
      </c>
      <c r="H30" s="661"/>
      <c r="I30" s="661">
        <f>SUM(J30:K30)</f>
        <v>54068</v>
      </c>
      <c r="J30" s="661">
        <v>20303</v>
      </c>
      <c r="K30" s="661">
        <v>33765</v>
      </c>
      <c r="L30" s="771"/>
      <c r="M30" s="735"/>
    </row>
    <row r="31" spans="1:13" s="598" customFormat="1" ht="14.1" customHeight="1">
      <c r="A31" s="584"/>
      <c r="B31" s="559" t="s">
        <v>1193</v>
      </c>
      <c r="C31" s="584"/>
      <c r="D31" s="573">
        <v>2021</v>
      </c>
      <c r="E31" s="661" t="s">
        <v>31</v>
      </c>
      <c r="F31" s="661" t="s">
        <v>31</v>
      </c>
      <c r="G31" s="661" t="s">
        <v>31</v>
      </c>
      <c r="H31" s="661"/>
      <c r="I31" s="661">
        <f t="shared" ref="I31:I32" si="8">SUM(J31:K31)</f>
        <v>56581</v>
      </c>
      <c r="J31" s="661">
        <v>21841</v>
      </c>
      <c r="K31" s="661">
        <v>34740</v>
      </c>
      <c r="L31" s="771"/>
      <c r="M31" s="735"/>
    </row>
    <row r="32" spans="1:13" s="598" customFormat="1" ht="14.1" customHeight="1">
      <c r="A32" s="584"/>
      <c r="B32" s="559"/>
      <c r="C32" s="584"/>
      <c r="D32" s="573">
        <v>2022</v>
      </c>
      <c r="E32" s="661" t="s">
        <v>31</v>
      </c>
      <c r="F32" s="661" t="s">
        <v>31</v>
      </c>
      <c r="G32" s="661" t="s">
        <v>31</v>
      </c>
      <c r="H32" s="661"/>
      <c r="I32" s="661">
        <f t="shared" si="8"/>
        <v>58689</v>
      </c>
      <c r="J32" s="661">
        <v>23035</v>
      </c>
      <c r="K32" s="661">
        <v>35654</v>
      </c>
      <c r="L32" s="771"/>
      <c r="M32" s="735"/>
    </row>
    <row r="33" spans="1:13" s="598" customFormat="1" ht="14.1" customHeight="1">
      <c r="A33" s="584"/>
      <c r="B33" s="559"/>
      <c r="C33" s="584"/>
      <c r="D33" s="573"/>
      <c r="E33" s="661"/>
      <c r="F33" s="661"/>
      <c r="G33" s="661"/>
      <c r="H33" s="661"/>
      <c r="I33" s="661"/>
      <c r="J33" s="661"/>
      <c r="K33" s="661"/>
      <c r="L33" s="771"/>
      <c r="M33" s="735"/>
    </row>
    <row r="34" spans="1:13" s="598" customFormat="1" ht="14.1" customHeight="1">
      <c r="A34" s="584"/>
      <c r="B34" s="607" t="s">
        <v>754</v>
      </c>
      <c r="C34" s="612"/>
      <c r="D34" s="573">
        <v>2020</v>
      </c>
      <c r="E34" s="661" t="s">
        <v>31</v>
      </c>
      <c r="F34" s="661" t="s">
        <v>31</v>
      </c>
      <c r="G34" s="661" t="s">
        <v>31</v>
      </c>
      <c r="H34" s="661"/>
      <c r="I34" s="661">
        <f>SUM(J34:K34)</f>
        <v>89655</v>
      </c>
      <c r="J34" s="661">
        <v>49776</v>
      </c>
      <c r="K34" s="661">
        <v>39879</v>
      </c>
      <c r="L34" s="771"/>
      <c r="M34" s="735"/>
    </row>
    <row r="35" spans="1:13" s="598" customFormat="1" ht="14.1" customHeight="1">
      <c r="A35" s="584"/>
      <c r="B35" s="698" t="s">
        <v>755</v>
      </c>
      <c r="C35" s="628"/>
      <c r="D35" s="573">
        <v>2021</v>
      </c>
      <c r="E35" s="661" t="s">
        <v>31</v>
      </c>
      <c r="F35" s="661" t="s">
        <v>31</v>
      </c>
      <c r="G35" s="661" t="s">
        <v>31</v>
      </c>
      <c r="H35" s="661"/>
      <c r="I35" s="661">
        <f t="shared" ref="I35:I36" si="9">SUM(J35:K35)</f>
        <v>88470</v>
      </c>
      <c r="J35" s="661">
        <v>49770</v>
      </c>
      <c r="K35" s="661">
        <v>38700</v>
      </c>
      <c r="L35" s="745"/>
      <c r="M35" s="735"/>
    </row>
    <row r="36" spans="1:13" s="598" customFormat="1" ht="14.1" customHeight="1">
      <c r="A36" s="584"/>
      <c r="B36" s="559"/>
      <c r="C36" s="628"/>
      <c r="D36" s="573">
        <v>2022</v>
      </c>
      <c r="E36" s="661" t="s">
        <v>31</v>
      </c>
      <c r="F36" s="661" t="s">
        <v>31</v>
      </c>
      <c r="G36" s="661" t="s">
        <v>31</v>
      </c>
      <c r="H36" s="661"/>
      <c r="I36" s="661">
        <f t="shared" si="9"/>
        <v>84410</v>
      </c>
      <c r="J36" s="661">
        <v>47735</v>
      </c>
      <c r="K36" s="661">
        <v>36675</v>
      </c>
      <c r="L36" s="745"/>
      <c r="M36" s="735"/>
    </row>
    <row r="37" spans="1:13" s="598" customFormat="1" ht="14.1" customHeight="1">
      <c r="A37" s="58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45"/>
      <c r="M37" s="735"/>
    </row>
    <row r="38" spans="1:13" s="598" customFormat="1" ht="14.1" customHeight="1">
      <c r="A38" s="584"/>
      <c r="B38" s="607" t="s">
        <v>756</v>
      </c>
      <c r="C38" s="584"/>
      <c r="D38" s="573">
        <v>2020</v>
      </c>
      <c r="E38" s="661" t="s">
        <v>31</v>
      </c>
      <c r="F38" s="661" t="s">
        <v>31</v>
      </c>
      <c r="G38" s="661" t="s">
        <v>31</v>
      </c>
      <c r="H38" s="661"/>
      <c r="I38" s="661">
        <f>SUM(J38:K38)</f>
        <v>5113</v>
      </c>
      <c r="J38" s="661">
        <v>2017</v>
      </c>
      <c r="K38" s="661">
        <v>3096</v>
      </c>
      <c r="L38" s="771"/>
      <c r="M38" s="735"/>
    </row>
    <row r="39" spans="1:13" s="598" customFormat="1" ht="14.1" customHeight="1">
      <c r="A39" s="584"/>
      <c r="B39" s="772" t="s">
        <v>757</v>
      </c>
      <c r="C39" s="612"/>
      <c r="D39" s="573">
        <v>2021</v>
      </c>
      <c r="E39" s="661" t="s">
        <v>31</v>
      </c>
      <c r="F39" s="661" t="s">
        <v>31</v>
      </c>
      <c r="G39" s="661" t="s">
        <v>31</v>
      </c>
      <c r="H39" s="661"/>
      <c r="I39" s="661">
        <f t="shared" ref="I39:I40" si="10">SUM(J39:K39)</f>
        <v>10375</v>
      </c>
      <c r="J39" s="661">
        <v>4165</v>
      </c>
      <c r="K39" s="661">
        <v>6210</v>
      </c>
      <c r="L39" s="745"/>
      <c r="M39" s="735"/>
    </row>
    <row r="40" spans="1:13" s="598" customFormat="1" ht="14.1" customHeight="1">
      <c r="A40" s="584"/>
      <c r="B40" s="608"/>
      <c r="C40" s="612"/>
      <c r="D40" s="573">
        <v>2022</v>
      </c>
      <c r="E40" s="661" t="s">
        <v>31</v>
      </c>
      <c r="F40" s="661" t="s">
        <v>31</v>
      </c>
      <c r="G40" s="661" t="s">
        <v>31</v>
      </c>
      <c r="H40" s="661"/>
      <c r="I40" s="661">
        <f t="shared" si="10"/>
        <v>5258</v>
      </c>
      <c r="J40" s="661">
        <v>2181</v>
      </c>
      <c r="K40" s="661">
        <v>3077</v>
      </c>
      <c r="L40" s="745"/>
      <c r="M40" s="735"/>
    </row>
    <row r="41" spans="1:13" s="598" customFormat="1" ht="14.1" customHeight="1">
      <c r="A41" s="584"/>
      <c r="B41" s="608"/>
      <c r="C41" s="612"/>
      <c r="D41" s="573"/>
      <c r="E41" s="661"/>
      <c r="F41" s="661"/>
      <c r="G41" s="661"/>
      <c r="H41" s="661"/>
      <c r="I41" s="661"/>
      <c r="J41" s="661"/>
      <c r="K41" s="661"/>
      <c r="L41" s="745"/>
      <c r="M41" s="735"/>
    </row>
    <row r="42" spans="1:13" s="598" customFormat="1" ht="14.1" customHeight="1">
      <c r="A42" s="584"/>
      <c r="B42" s="607" t="s">
        <v>758</v>
      </c>
      <c r="C42" s="612"/>
      <c r="D42" s="573">
        <v>2020</v>
      </c>
      <c r="E42" s="661">
        <f>SUM(F42:G42)</f>
        <v>1</v>
      </c>
      <c r="F42" s="661" t="s">
        <v>31</v>
      </c>
      <c r="G42" s="661">
        <v>1</v>
      </c>
      <c r="H42" s="661"/>
      <c r="I42" s="661">
        <f>SUM(J42:K42)</f>
        <v>22356</v>
      </c>
      <c r="J42" s="661">
        <v>5443</v>
      </c>
      <c r="K42" s="661">
        <v>16913</v>
      </c>
      <c r="L42" s="771"/>
      <c r="M42" s="735"/>
    </row>
    <row r="43" spans="1:13" s="594" customFormat="1" ht="14.1" customHeight="1">
      <c r="A43" s="584"/>
      <c r="B43" s="698" t="s">
        <v>759</v>
      </c>
      <c r="C43" s="628"/>
      <c r="D43" s="573">
        <v>2021</v>
      </c>
      <c r="E43" s="661" t="s">
        <v>31</v>
      </c>
      <c r="F43" s="661" t="s">
        <v>31</v>
      </c>
      <c r="G43" s="661" t="s">
        <v>31</v>
      </c>
      <c r="H43" s="661"/>
      <c r="I43" s="661">
        <f t="shared" ref="I43:I44" si="11">SUM(J43:K43)</f>
        <v>23245</v>
      </c>
      <c r="J43" s="661">
        <v>5911</v>
      </c>
      <c r="K43" s="661">
        <v>17334</v>
      </c>
      <c r="L43" s="745"/>
      <c r="M43" s="637"/>
    </row>
    <row r="44" spans="1:13" s="594" customFormat="1" ht="14.1" customHeight="1">
      <c r="A44" s="584"/>
      <c r="B44" s="559"/>
      <c r="C44" s="628"/>
      <c r="D44" s="573">
        <v>2022</v>
      </c>
      <c r="E44" s="661" t="s">
        <v>31</v>
      </c>
      <c r="F44" s="661" t="s">
        <v>31</v>
      </c>
      <c r="G44" s="661" t="s">
        <v>31</v>
      </c>
      <c r="H44" s="661"/>
      <c r="I44" s="661">
        <f t="shared" si="11"/>
        <v>23482</v>
      </c>
      <c r="J44" s="661">
        <v>5997</v>
      </c>
      <c r="K44" s="661">
        <v>17485</v>
      </c>
      <c r="L44" s="745"/>
      <c r="M44" s="637"/>
    </row>
    <row r="45" spans="1:13" s="594" customFormat="1" ht="14.1" customHeight="1">
      <c r="A45" s="584"/>
      <c r="B45" s="559"/>
      <c r="C45" s="628"/>
      <c r="D45" s="573"/>
      <c r="E45" s="661"/>
      <c r="F45" s="661"/>
      <c r="G45" s="661"/>
      <c r="H45" s="661"/>
      <c r="I45" s="661"/>
      <c r="J45" s="661"/>
      <c r="K45" s="661"/>
      <c r="L45" s="745"/>
      <c r="M45" s="637"/>
    </row>
    <row r="46" spans="1:13" s="594" customFormat="1" ht="14.1" customHeight="1">
      <c r="A46" s="584"/>
      <c r="B46" s="607" t="s">
        <v>760</v>
      </c>
      <c r="C46" s="584"/>
      <c r="D46" s="573">
        <v>2020</v>
      </c>
      <c r="E46" s="661">
        <f>SUM(F46:G46)</f>
        <v>43</v>
      </c>
      <c r="F46" s="661">
        <v>35</v>
      </c>
      <c r="G46" s="661">
        <v>8</v>
      </c>
      <c r="H46" s="661"/>
      <c r="I46" s="661">
        <f>SUM(J46:K46)</f>
        <v>11306</v>
      </c>
      <c r="J46" s="661">
        <v>4086</v>
      </c>
      <c r="K46" s="661">
        <v>7220</v>
      </c>
      <c r="L46" s="745"/>
      <c r="M46" s="637"/>
    </row>
    <row r="47" spans="1:13" s="594" customFormat="1" ht="14.1" customHeight="1">
      <c r="A47" s="584"/>
      <c r="B47" s="772" t="s">
        <v>761</v>
      </c>
      <c r="C47" s="612"/>
      <c r="D47" s="573">
        <v>2021</v>
      </c>
      <c r="E47" s="661">
        <f t="shared" ref="E47:E48" si="12">SUM(F47:G47)</f>
        <v>35</v>
      </c>
      <c r="F47" s="661">
        <v>26</v>
      </c>
      <c r="G47" s="661">
        <v>9</v>
      </c>
      <c r="H47" s="661"/>
      <c r="I47" s="661">
        <f t="shared" ref="I47:I48" si="13">SUM(J47:K47)</f>
        <v>11393</v>
      </c>
      <c r="J47" s="661">
        <v>4244</v>
      </c>
      <c r="K47" s="661">
        <v>7149</v>
      </c>
      <c r="L47" s="745"/>
      <c r="M47" s="637"/>
    </row>
    <row r="48" spans="1:13" s="594" customFormat="1" ht="14.1" customHeight="1">
      <c r="A48" s="584"/>
      <c r="B48" s="608"/>
      <c r="C48" s="612"/>
      <c r="D48" s="573">
        <v>2022</v>
      </c>
      <c r="E48" s="661">
        <f t="shared" si="12"/>
        <v>34</v>
      </c>
      <c r="F48" s="661">
        <v>25</v>
      </c>
      <c r="G48" s="661">
        <v>9</v>
      </c>
      <c r="H48" s="661"/>
      <c r="I48" s="661">
        <f t="shared" si="13"/>
        <v>11568</v>
      </c>
      <c r="J48" s="661">
        <v>4341</v>
      </c>
      <c r="K48" s="661">
        <v>7227</v>
      </c>
      <c r="L48" s="745"/>
      <c r="M48" s="637"/>
    </row>
    <row r="49" spans="1:13" s="594" customFormat="1" ht="14.1" customHeight="1">
      <c r="A49" s="584"/>
      <c r="B49" s="608"/>
      <c r="C49" s="612"/>
      <c r="D49" s="573"/>
      <c r="E49" s="661"/>
      <c r="F49" s="661"/>
      <c r="G49" s="661"/>
      <c r="H49" s="661"/>
      <c r="I49" s="661"/>
      <c r="J49" s="661"/>
      <c r="K49" s="661"/>
      <c r="L49" s="745"/>
      <c r="M49" s="637"/>
    </row>
    <row r="50" spans="1:13" s="594" customFormat="1" ht="14.1" customHeight="1">
      <c r="A50" s="584"/>
      <c r="B50" s="607" t="s">
        <v>762</v>
      </c>
      <c r="C50" s="612"/>
      <c r="D50" s="573">
        <v>2020</v>
      </c>
      <c r="E50" s="661" t="s">
        <v>31</v>
      </c>
      <c r="F50" s="661" t="s">
        <v>31</v>
      </c>
      <c r="G50" s="661" t="s">
        <v>31</v>
      </c>
      <c r="H50" s="661"/>
      <c r="I50" s="661">
        <f>SUM(J50:K50)</f>
        <v>348</v>
      </c>
      <c r="J50" s="661">
        <v>72</v>
      </c>
      <c r="K50" s="661">
        <v>276</v>
      </c>
      <c r="L50" s="745"/>
      <c r="M50" s="637"/>
    </row>
    <row r="51" spans="1:13" s="594" customFormat="1" ht="14.1" customHeight="1">
      <c r="A51" s="584"/>
      <c r="B51" s="698" t="s">
        <v>763</v>
      </c>
      <c r="C51" s="628"/>
      <c r="D51" s="573">
        <v>2021</v>
      </c>
      <c r="E51" s="661" t="s">
        <v>31</v>
      </c>
      <c r="F51" s="661" t="s">
        <v>31</v>
      </c>
      <c r="G51" s="661" t="s">
        <v>31</v>
      </c>
      <c r="H51" s="661"/>
      <c r="I51" s="661">
        <f t="shared" ref="I51:I52" si="14">SUM(J51:K51)</f>
        <v>567</v>
      </c>
      <c r="J51" s="661">
        <v>130</v>
      </c>
      <c r="K51" s="661">
        <v>437</v>
      </c>
      <c r="L51" s="745"/>
      <c r="M51" s="637"/>
    </row>
    <row r="52" spans="1:13" s="594" customFormat="1" ht="14.1" customHeight="1">
      <c r="A52" s="584"/>
      <c r="B52" s="559"/>
      <c r="C52" s="628"/>
      <c r="D52" s="573">
        <v>2022</v>
      </c>
      <c r="E52" s="661" t="s">
        <v>31</v>
      </c>
      <c r="F52" s="661" t="s">
        <v>31</v>
      </c>
      <c r="G52" s="661" t="s">
        <v>31</v>
      </c>
      <c r="H52" s="661"/>
      <c r="I52" s="661">
        <f t="shared" si="14"/>
        <v>424</v>
      </c>
      <c r="J52" s="661">
        <v>90</v>
      </c>
      <c r="K52" s="661">
        <v>334</v>
      </c>
      <c r="L52" s="745"/>
      <c r="M52" s="637"/>
    </row>
    <row r="53" spans="1:13" s="594" customFormat="1" ht="8.1" customHeight="1" thickBot="1">
      <c r="A53" s="718"/>
      <c r="B53" s="718"/>
      <c r="C53" s="718"/>
      <c r="D53" s="686"/>
      <c r="E53" s="634"/>
      <c r="F53" s="634"/>
      <c r="G53" s="634"/>
      <c r="H53" s="634"/>
      <c r="I53" s="634"/>
      <c r="J53" s="634"/>
      <c r="K53" s="634"/>
      <c r="L53" s="630"/>
    </row>
    <row r="54" spans="1:13" s="530" customFormat="1" ht="3" customHeight="1">
      <c r="A54" s="584"/>
      <c r="B54" s="584"/>
      <c r="C54" s="607"/>
      <c r="D54" s="573"/>
      <c r="E54" s="584"/>
      <c r="F54" s="584"/>
      <c r="G54" s="584"/>
      <c r="H54" s="584"/>
      <c r="I54" s="584"/>
      <c r="J54" s="584"/>
      <c r="K54" s="584"/>
    </row>
    <row r="55" spans="1:13" s="691" customFormat="1" ht="16.5" customHeight="1">
      <c r="A55" s="584"/>
      <c r="B55" s="584"/>
      <c r="C55" s="584"/>
      <c r="D55" s="573"/>
      <c r="E55" s="584"/>
      <c r="F55" s="607"/>
      <c r="G55" s="607"/>
      <c r="H55" s="584"/>
      <c r="I55" s="584"/>
      <c r="J55" s="584"/>
      <c r="K55" s="583"/>
      <c r="L55" s="418" t="s">
        <v>905</v>
      </c>
    </row>
    <row r="56" spans="1:13" s="691" customFormat="1" ht="15" customHeight="1">
      <c r="A56" s="678"/>
      <c r="B56" s="678"/>
      <c r="C56" s="678"/>
      <c r="D56" s="723"/>
      <c r="E56" s="678"/>
      <c r="F56" s="678"/>
      <c r="G56" s="678"/>
      <c r="H56" s="678"/>
      <c r="I56" s="678"/>
      <c r="J56" s="678"/>
      <c r="L56" s="419" t="s">
        <v>883</v>
      </c>
    </row>
    <row r="57" spans="1:13">
      <c r="A57" s="653"/>
      <c r="B57" s="653"/>
      <c r="C57" s="653"/>
      <c r="D57" s="773"/>
      <c r="E57" s="653"/>
      <c r="F57" s="653"/>
      <c r="G57" s="653"/>
      <c r="H57" s="653"/>
      <c r="I57" s="653"/>
      <c r="J57" s="653"/>
      <c r="K57" s="65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4">
    <tabColor rgb="FF92D050"/>
  </sheetPr>
  <dimension ref="A2:WVQ508"/>
  <sheetViews>
    <sheetView showGridLines="0" view="pageBreakPreview" zoomScaleNormal="100" zoomScaleSheetLayoutView="100" workbookViewId="0">
      <selection activeCell="E8" sqref="E8:K9"/>
    </sheetView>
  </sheetViews>
  <sheetFormatPr defaultColWidth="7.5703125" defaultRowHeight="16.5"/>
  <cols>
    <col min="1" max="1" width="1.85546875" style="598" customWidth="1"/>
    <col min="2" max="2" width="12.5703125" style="598" customWidth="1"/>
    <col min="3" max="3" width="30.140625" style="598" customWidth="1"/>
    <col min="4" max="4" width="7.85546875" style="605" customWidth="1"/>
    <col min="5" max="5" width="8" style="598" customWidth="1"/>
    <col min="6" max="6" width="8.28515625" style="598" customWidth="1"/>
    <col min="7" max="7" width="11.5703125" style="598" customWidth="1"/>
    <col min="8" max="8" width="1.85546875" style="598" customWidth="1"/>
    <col min="9" max="9" width="8" style="598" customWidth="1"/>
    <col min="10" max="10" width="8.28515625" style="598" customWidth="1"/>
    <col min="11" max="11" width="11.5703125" style="598" customWidth="1"/>
    <col min="12" max="12" width="1.85546875" style="598" customWidth="1"/>
    <col min="13" max="13" width="3" style="598" hidden="1" customWidth="1"/>
    <col min="14" max="251" width="7.5703125" style="598"/>
    <col min="252" max="252" width="0.7109375" style="598" customWidth="1"/>
    <col min="253" max="253" width="2.85546875" style="598" customWidth="1"/>
    <col min="254" max="254" width="41.140625" style="598" customWidth="1"/>
    <col min="255" max="255" width="1.7109375" style="598" customWidth="1"/>
    <col min="256" max="257" width="9.85546875" style="598" customWidth="1"/>
    <col min="258" max="258" width="13.28515625" style="598" customWidth="1"/>
    <col min="259" max="259" width="1.85546875" style="598" customWidth="1"/>
    <col min="260" max="261" width="9.85546875" style="598" customWidth="1"/>
    <col min="262" max="262" width="13.28515625" style="598" customWidth="1"/>
    <col min="263" max="263" width="1" style="598" customWidth="1"/>
    <col min="264" max="264" width="1.5703125" style="598" customWidth="1"/>
    <col min="265" max="265" width="7.5703125" style="598" hidden="1" customWidth="1"/>
    <col min="266" max="507" width="7.5703125" style="598"/>
    <col min="508" max="508" width="0.7109375" style="598" customWidth="1"/>
    <col min="509" max="509" width="2.85546875" style="598" customWidth="1"/>
    <col min="510" max="510" width="41.140625" style="598" customWidth="1"/>
    <col min="511" max="511" width="1.7109375" style="598" customWidth="1"/>
    <col min="512" max="513" width="9.85546875" style="598" customWidth="1"/>
    <col min="514" max="514" width="13.28515625" style="598" customWidth="1"/>
    <col min="515" max="515" width="1.85546875" style="598" customWidth="1"/>
    <col min="516" max="517" width="9.85546875" style="598" customWidth="1"/>
    <col min="518" max="518" width="13.28515625" style="598" customWidth="1"/>
    <col min="519" max="519" width="1" style="598" customWidth="1"/>
    <col min="520" max="520" width="1.5703125" style="598" customWidth="1"/>
    <col min="521" max="521" width="7.5703125" style="598" hidden="1" customWidth="1"/>
    <col min="522" max="763" width="7.5703125" style="598"/>
    <col min="764" max="764" width="0.7109375" style="598" customWidth="1"/>
    <col min="765" max="765" width="2.85546875" style="598" customWidth="1"/>
    <col min="766" max="766" width="41.140625" style="598" customWidth="1"/>
    <col min="767" max="767" width="1.7109375" style="598" customWidth="1"/>
    <col min="768" max="769" width="9.85546875" style="598" customWidth="1"/>
    <col min="770" max="770" width="13.28515625" style="598" customWidth="1"/>
    <col min="771" max="771" width="1.85546875" style="598" customWidth="1"/>
    <col min="772" max="773" width="9.85546875" style="598" customWidth="1"/>
    <col min="774" max="774" width="13.28515625" style="598" customWidth="1"/>
    <col min="775" max="775" width="1" style="598" customWidth="1"/>
    <col min="776" max="776" width="1.5703125" style="598" customWidth="1"/>
    <col min="777" max="777" width="7.5703125" style="598" hidden="1" customWidth="1"/>
    <col min="778" max="1019" width="7.5703125" style="598"/>
    <col min="1020" max="1020" width="0.7109375" style="598" customWidth="1"/>
    <col min="1021" max="1021" width="2.85546875" style="598" customWidth="1"/>
    <col min="1022" max="1022" width="41.140625" style="598" customWidth="1"/>
    <col min="1023" max="1023" width="1.7109375" style="598" customWidth="1"/>
    <col min="1024" max="1025" width="9.85546875" style="598" customWidth="1"/>
    <col min="1026" max="1026" width="13.28515625" style="598" customWidth="1"/>
    <col min="1027" max="1027" width="1.85546875" style="598" customWidth="1"/>
    <col min="1028" max="1029" width="9.85546875" style="598" customWidth="1"/>
    <col min="1030" max="1030" width="13.28515625" style="598" customWidth="1"/>
    <col min="1031" max="1031" width="1" style="598" customWidth="1"/>
    <col min="1032" max="1032" width="1.5703125" style="598" customWidth="1"/>
    <col min="1033" max="1033" width="7.5703125" style="598" hidden="1" customWidth="1"/>
    <col min="1034" max="1275" width="7.5703125" style="598"/>
    <col min="1276" max="1276" width="0.7109375" style="598" customWidth="1"/>
    <col min="1277" max="1277" width="2.85546875" style="598" customWidth="1"/>
    <col min="1278" max="1278" width="41.140625" style="598" customWidth="1"/>
    <col min="1279" max="1279" width="1.7109375" style="598" customWidth="1"/>
    <col min="1280" max="1281" width="9.85546875" style="598" customWidth="1"/>
    <col min="1282" max="1282" width="13.28515625" style="598" customWidth="1"/>
    <col min="1283" max="1283" width="1.85546875" style="598" customWidth="1"/>
    <col min="1284" max="1285" width="9.85546875" style="598" customWidth="1"/>
    <col min="1286" max="1286" width="13.28515625" style="598" customWidth="1"/>
    <col min="1287" max="1287" width="1" style="598" customWidth="1"/>
    <col min="1288" max="1288" width="1.5703125" style="598" customWidth="1"/>
    <col min="1289" max="1289" width="7.5703125" style="598" hidden="1" customWidth="1"/>
    <col min="1290" max="1531" width="7.5703125" style="598"/>
    <col min="1532" max="1532" width="0.7109375" style="598" customWidth="1"/>
    <col min="1533" max="1533" width="2.85546875" style="598" customWidth="1"/>
    <col min="1534" max="1534" width="41.140625" style="598" customWidth="1"/>
    <col min="1535" max="1535" width="1.7109375" style="598" customWidth="1"/>
    <col min="1536" max="1537" width="9.85546875" style="598" customWidth="1"/>
    <col min="1538" max="1538" width="13.28515625" style="598" customWidth="1"/>
    <col min="1539" max="1539" width="1.85546875" style="598" customWidth="1"/>
    <col min="1540" max="1541" width="9.85546875" style="598" customWidth="1"/>
    <col min="1542" max="1542" width="13.28515625" style="598" customWidth="1"/>
    <col min="1543" max="1543" width="1" style="598" customWidth="1"/>
    <col min="1544" max="1544" width="1.5703125" style="598" customWidth="1"/>
    <col min="1545" max="1545" width="7.5703125" style="598" hidden="1" customWidth="1"/>
    <col min="1546" max="1787" width="7.5703125" style="598"/>
    <col min="1788" max="1788" width="0.7109375" style="598" customWidth="1"/>
    <col min="1789" max="1789" width="2.85546875" style="598" customWidth="1"/>
    <col min="1790" max="1790" width="41.140625" style="598" customWidth="1"/>
    <col min="1791" max="1791" width="1.7109375" style="598" customWidth="1"/>
    <col min="1792" max="1793" width="9.85546875" style="598" customWidth="1"/>
    <col min="1794" max="1794" width="13.28515625" style="598" customWidth="1"/>
    <col min="1795" max="1795" width="1.85546875" style="598" customWidth="1"/>
    <col min="1796" max="1797" width="9.85546875" style="598" customWidth="1"/>
    <col min="1798" max="1798" width="13.28515625" style="598" customWidth="1"/>
    <col min="1799" max="1799" width="1" style="598" customWidth="1"/>
    <col min="1800" max="1800" width="1.5703125" style="598" customWidth="1"/>
    <col min="1801" max="1801" width="7.5703125" style="598" hidden="1" customWidth="1"/>
    <col min="1802" max="2043" width="7.5703125" style="598"/>
    <col min="2044" max="2044" width="0.7109375" style="598" customWidth="1"/>
    <col min="2045" max="2045" width="2.85546875" style="598" customWidth="1"/>
    <col min="2046" max="2046" width="41.140625" style="598" customWidth="1"/>
    <col min="2047" max="2047" width="1.7109375" style="598" customWidth="1"/>
    <col min="2048" max="2049" width="9.85546875" style="598" customWidth="1"/>
    <col min="2050" max="2050" width="13.28515625" style="598" customWidth="1"/>
    <col min="2051" max="2051" width="1.85546875" style="598" customWidth="1"/>
    <col min="2052" max="2053" width="9.85546875" style="598" customWidth="1"/>
    <col min="2054" max="2054" width="13.28515625" style="598" customWidth="1"/>
    <col min="2055" max="2055" width="1" style="598" customWidth="1"/>
    <col min="2056" max="2056" width="1.5703125" style="598" customWidth="1"/>
    <col min="2057" max="2057" width="7.5703125" style="598" hidden="1" customWidth="1"/>
    <col min="2058" max="2299" width="7.5703125" style="598"/>
    <col min="2300" max="2300" width="0.7109375" style="598" customWidth="1"/>
    <col min="2301" max="2301" width="2.85546875" style="598" customWidth="1"/>
    <col min="2302" max="2302" width="41.140625" style="598" customWidth="1"/>
    <col min="2303" max="2303" width="1.7109375" style="598" customWidth="1"/>
    <col min="2304" max="2305" width="9.85546875" style="598" customWidth="1"/>
    <col min="2306" max="2306" width="13.28515625" style="598" customWidth="1"/>
    <col min="2307" max="2307" width="1.85546875" style="598" customWidth="1"/>
    <col min="2308" max="2309" width="9.85546875" style="598" customWidth="1"/>
    <col min="2310" max="2310" width="13.28515625" style="598" customWidth="1"/>
    <col min="2311" max="2311" width="1" style="598" customWidth="1"/>
    <col min="2312" max="2312" width="1.5703125" style="598" customWidth="1"/>
    <col min="2313" max="2313" width="7.5703125" style="598" hidden="1" customWidth="1"/>
    <col min="2314" max="2555" width="7.5703125" style="598"/>
    <col min="2556" max="2556" width="0.7109375" style="598" customWidth="1"/>
    <col min="2557" max="2557" width="2.85546875" style="598" customWidth="1"/>
    <col min="2558" max="2558" width="41.140625" style="598" customWidth="1"/>
    <col min="2559" max="2559" width="1.7109375" style="598" customWidth="1"/>
    <col min="2560" max="2561" width="9.85546875" style="598" customWidth="1"/>
    <col min="2562" max="2562" width="13.28515625" style="598" customWidth="1"/>
    <col min="2563" max="2563" width="1.85546875" style="598" customWidth="1"/>
    <col min="2564" max="2565" width="9.85546875" style="598" customWidth="1"/>
    <col min="2566" max="2566" width="13.28515625" style="598" customWidth="1"/>
    <col min="2567" max="2567" width="1" style="598" customWidth="1"/>
    <col min="2568" max="2568" width="1.5703125" style="598" customWidth="1"/>
    <col min="2569" max="2569" width="7.5703125" style="598" hidden="1" customWidth="1"/>
    <col min="2570" max="2811" width="7.5703125" style="598"/>
    <col min="2812" max="2812" width="0.7109375" style="598" customWidth="1"/>
    <col min="2813" max="2813" width="2.85546875" style="598" customWidth="1"/>
    <col min="2814" max="2814" width="41.140625" style="598" customWidth="1"/>
    <col min="2815" max="2815" width="1.7109375" style="598" customWidth="1"/>
    <col min="2816" max="2817" width="9.85546875" style="598" customWidth="1"/>
    <col min="2818" max="2818" width="13.28515625" style="598" customWidth="1"/>
    <col min="2819" max="2819" width="1.85546875" style="598" customWidth="1"/>
    <col min="2820" max="2821" width="9.85546875" style="598" customWidth="1"/>
    <col min="2822" max="2822" width="13.28515625" style="598" customWidth="1"/>
    <col min="2823" max="2823" width="1" style="598" customWidth="1"/>
    <col min="2824" max="2824" width="1.5703125" style="598" customWidth="1"/>
    <col min="2825" max="2825" width="7.5703125" style="598" hidden="1" customWidth="1"/>
    <col min="2826" max="3067" width="7.5703125" style="598"/>
    <col min="3068" max="3068" width="0.7109375" style="598" customWidth="1"/>
    <col min="3069" max="3069" width="2.85546875" style="598" customWidth="1"/>
    <col min="3070" max="3070" width="41.140625" style="598" customWidth="1"/>
    <col min="3071" max="3071" width="1.7109375" style="598" customWidth="1"/>
    <col min="3072" max="3073" width="9.85546875" style="598" customWidth="1"/>
    <col min="3074" max="3074" width="13.28515625" style="598" customWidth="1"/>
    <col min="3075" max="3075" width="1.85546875" style="598" customWidth="1"/>
    <col min="3076" max="3077" width="9.85546875" style="598" customWidth="1"/>
    <col min="3078" max="3078" width="13.28515625" style="598" customWidth="1"/>
    <col min="3079" max="3079" width="1" style="598" customWidth="1"/>
    <col min="3080" max="3080" width="1.5703125" style="598" customWidth="1"/>
    <col min="3081" max="3081" width="7.5703125" style="598" hidden="1" customWidth="1"/>
    <col min="3082" max="3323" width="7.5703125" style="598"/>
    <col min="3324" max="3324" width="0.7109375" style="598" customWidth="1"/>
    <col min="3325" max="3325" width="2.85546875" style="598" customWidth="1"/>
    <col min="3326" max="3326" width="41.140625" style="598" customWidth="1"/>
    <col min="3327" max="3327" width="1.7109375" style="598" customWidth="1"/>
    <col min="3328" max="3329" width="9.85546875" style="598" customWidth="1"/>
    <col min="3330" max="3330" width="13.28515625" style="598" customWidth="1"/>
    <col min="3331" max="3331" width="1.85546875" style="598" customWidth="1"/>
    <col min="3332" max="3333" width="9.85546875" style="598" customWidth="1"/>
    <col min="3334" max="3334" width="13.28515625" style="598" customWidth="1"/>
    <col min="3335" max="3335" width="1" style="598" customWidth="1"/>
    <col min="3336" max="3336" width="1.5703125" style="598" customWidth="1"/>
    <col min="3337" max="3337" width="7.5703125" style="598" hidden="1" customWidth="1"/>
    <col min="3338" max="3579" width="7.5703125" style="598"/>
    <col min="3580" max="3580" width="0.7109375" style="598" customWidth="1"/>
    <col min="3581" max="3581" width="2.85546875" style="598" customWidth="1"/>
    <col min="3582" max="3582" width="41.140625" style="598" customWidth="1"/>
    <col min="3583" max="3583" width="1.7109375" style="598" customWidth="1"/>
    <col min="3584" max="3585" width="9.85546875" style="598" customWidth="1"/>
    <col min="3586" max="3586" width="13.28515625" style="598" customWidth="1"/>
    <col min="3587" max="3587" width="1.85546875" style="598" customWidth="1"/>
    <col min="3588" max="3589" width="9.85546875" style="598" customWidth="1"/>
    <col min="3590" max="3590" width="13.28515625" style="598" customWidth="1"/>
    <col min="3591" max="3591" width="1" style="598" customWidth="1"/>
    <col min="3592" max="3592" width="1.5703125" style="598" customWidth="1"/>
    <col min="3593" max="3593" width="7.5703125" style="598" hidden="1" customWidth="1"/>
    <col min="3594" max="3835" width="7.5703125" style="598"/>
    <col min="3836" max="3836" width="0.7109375" style="598" customWidth="1"/>
    <col min="3837" max="3837" width="2.85546875" style="598" customWidth="1"/>
    <col min="3838" max="3838" width="41.140625" style="598" customWidth="1"/>
    <col min="3839" max="3839" width="1.7109375" style="598" customWidth="1"/>
    <col min="3840" max="3841" width="9.85546875" style="598" customWidth="1"/>
    <col min="3842" max="3842" width="13.28515625" style="598" customWidth="1"/>
    <col min="3843" max="3843" width="1.85546875" style="598" customWidth="1"/>
    <col min="3844" max="3845" width="9.85546875" style="598" customWidth="1"/>
    <col min="3846" max="3846" width="13.28515625" style="598" customWidth="1"/>
    <col min="3847" max="3847" width="1" style="598" customWidth="1"/>
    <col min="3848" max="3848" width="1.5703125" style="598" customWidth="1"/>
    <col min="3849" max="3849" width="7.5703125" style="598" hidden="1" customWidth="1"/>
    <col min="3850" max="4091" width="7.5703125" style="598"/>
    <col min="4092" max="4092" width="0.7109375" style="598" customWidth="1"/>
    <col min="4093" max="4093" width="2.85546875" style="598" customWidth="1"/>
    <col min="4094" max="4094" width="41.140625" style="598" customWidth="1"/>
    <col min="4095" max="4095" width="1.7109375" style="598" customWidth="1"/>
    <col min="4096" max="4097" width="9.85546875" style="598" customWidth="1"/>
    <col min="4098" max="4098" width="13.28515625" style="598" customWidth="1"/>
    <col min="4099" max="4099" width="1.85546875" style="598" customWidth="1"/>
    <col min="4100" max="4101" width="9.85546875" style="598" customWidth="1"/>
    <col min="4102" max="4102" width="13.28515625" style="598" customWidth="1"/>
    <col min="4103" max="4103" width="1" style="598" customWidth="1"/>
    <col min="4104" max="4104" width="1.5703125" style="598" customWidth="1"/>
    <col min="4105" max="4105" width="7.5703125" style="598" hidden="1" customWidth="1"/>
    <col min="4106" max="4347" width="7.5703125" style="598"/>
    <col min="4348" max="4348" width="0.7109375" style="598" customWidth="1"/>
    <col min="4349" max="4349" width="2.85546875" style="598" customWidth="1"/>
    <col min="4350" max="4350" width="41.140625" style="598" customWidth="1"/>
    <col min="4351" max="4351" width="1.7109375" style="598" customWidth="1"/>
    <col min="4352" max="4353" width="9.85546875" style="598" customWidth="1"/>
    <col min="4354" max="4354" width="13.28515625" style="598" customWidth="1"/>
    <col min="4355" max="4355" width="1.85546875" style="598" customWidth="1"/>
    <col min="4356" max="4357" width="9.85546875" style="598" customWidth="1"/>
    <col min="4358" max="4358" width="13.28515625" style="598" customWidth="1"/>
    <col min="4359" max="4359" width="1" style="598" customWidth="1"/>
    <col min="4360" max="4360" width="1.5703125" style="598" customWidth="1"/>
    <col min="4361" max="4361" width="7.5703125" style="598" hidden="1" customWidth="1"/>
    <col min="4362" max="4603" width="7.5703125" style="598"/>
    <col min="4604" max="4604" width="0.7109375" style="598" customWidth="1"/>
    <col min="4605" max="4605" width="2.85546875" style="598" customWidth="1"/>
    <col min="4606" max="4606" width="41.140625" style="598" customWidth="1"/>
    <col min="4607" max="4607" width="1.7109375" style="598" customWidth="1"/>
    <col min="4608" max="4609" width="9.85546875" style="598" customWidth="1"/>
    <col min="4610" max="4610" width="13.28515625" style="598" customWidth="1"/>
    <col min="4611" max="4611" width="1.85546875" style="598" customWidth="1"/>
    <col min="4612" max="4613" width="9.85546875" style="598" customWidth="1"/>
    <col min="4614" max="4614" width="13.28515625" style="598" customWidth="1"/>
    <col min="4615" max="4615" width="1" style="598" customWidth="1"/>
    <col min="4616" max="4616" width="1.5703125" style="598" customWidth="1"/>
    <col min="4617" max="4617" width="7.5703125" style="598" hidden="1" customWidth="1"/>
    <col min="4618" max="4859" width="7.5703125" style="598"/>
    <col min="4860" max="4860" width="0.7109375" style="598" customWidth="1"/>
    <col min="4861" max="4861" width="2.85546875" style="598" customWidth="1"/>
    <col min="4862" max="4862" width="41.140625" style="598" customWidth="1"/>
    <col min="4863" max="4863" width="1.7109375" style="598" customWidth="1"/>
    <col min="4864" max="4865" width="9.85546875" style="598" customWidth="1"/>
    <col min="4866" max="4866" width="13.28515625" style="598" customWidth="1"/>
    <col min="4867" max="4867" width="1.85546875" style="598" customWidth="1"/>
    <col min="4868" max="4869" width="9.85546875" style="598" customWidth="1"/>
    <col min="4870" max="4870" width="13.28515625" style="598" customWidth="1"/>
    <col min="4871" max="4871" width="1" style="598" customWidth="1"/>
    <col min="4872" max="4872" width="1.5703125" style="598" customWidth="1"/>
    <col min="4873" max="4873" width="7.5703125" style="598" hidden="1" customWidth="1"/>
    <col min="4874" max="5115" width="7.5703125" style="598"/>
    <col min="5116" max="5116" width="0.7109375" style="598" customWidth="1"/>
    <col min="5117" max="5117" width="2.85546875" style="598" customWidth="1"/>
    <col min="5118" max="5118" width="41.140625" style="598" customWidth="1"/>
    <col min="5119" max="5119" width="1.7109375" style="598" customWidth="1"/>
    <col min="5120" max="5121" width="9.85546875" style="598" customWidth="1"/>
    <col min="5122" max="5122" width="13.28515625" style="598" customWidth="1"/>
    <col min="5123" max="5123" width="1.85546875" style="598" customWidth="1"/>
    <col min="5124" max="5125" width="9.85546875" style="598" customWidth="1"/>
    <col min="5126" max="5126" width="13.28515625" style="598" customWidth="1"/>
    <col min="5127" max="5127" width="1" style="598" customWidth="1"/>
    <col min="5128" max="5128" width="1.5703125" style="598" customWidth="1"/>
    <col min="5129" max="5129" width="7.5703125" style="598" hidden="1" customWidth="1"/>
    <col min="5130" max="5371" width="7.5703125" style="598"/>
    <col min="5372" max="5372" width="0.7109375" style="598" customWidth="1"/>
    <col min="5373" max="5373" width="2.85546875" style="598" customWidth="1"/>
    <col min="5374" max="5374" width="41.140625" style="598" customWidth="1"/>
    <col min="5375" max="5375" width="1.7109375" style="598" customWidth="1"/>
    <col min="5376" max="5377" width="9.85546875" style="598" customWidth="1"/>
    <col min="5378" max="5378" width="13.28515625" style="598" customWidth="1"/>
    <col min="5379" max="5379" width="1.85546875" style="598" customWidth="1"/>
    <col min="5380" max="5381" width="9.85546875" style="598" customWidth="1"/>
    <col min="5382" max="5382" width="13.28515625" style="598" customWidth="1"/>
    <col min="5383" max="5383" width="1" style="598" customWidth="1"/>
    <col min="5384" max="5384" width="1.5703125" style="598" customWidth="1"/>
    <col min="5385" max="5385" width="7.5703125" style="598" hidden="1" customWidth="1"/>
    <col min="5386" max="5627" width="7.5703125" style="598"/>
    <col min="5628" max="5628" width="0.7109375" style="598" customWidth="1"/>
    <col min="5629" max="5629" width="2.85546875" style="598" customWidth="1"/>
    <col min="5630" max="5630" width="41.140625" style="598" customWidth="1"/>
    <col min="5631" max="5631" width="1.7109375" style="598" customWidth="1"/>
    <col min="5632" max="5633" width="9.85546875" style="598" customWidth="1"/>
    <col min="5634" max="5634" width="13.28515625" style="598" customWidth="1"/>
    <col min="5635" max="5635" width="1.85546875" style="598" customWidth="1"/>
    <col min="5636" max="5637" width="9.85546875" style="598" customWidth="1"/>
    <col min="5638" max="5638" width="13.28515625" style="598" customWidth="1"/>
    <col min="5639" max="5639" width="1" style="598" customWidth="1"/>
    <col min="5640" max="5640" width="1.5703125" style="598" customWidth="1"/>
    <col min="5641" max="5641" width="7.5703125" style="598" hidden="1" customWidth="1"/>
    <col min="5642" max="5883" width="7.5703125" style="598"/>
    <col min="5884" max="5884" width="0.7109375" style="598" customWidth="1"/>
    <col min="5885" max="5885" width="2.85546875" style="598" customWidth="1"/>
    <col min="5886" max="5886" width="41.140625" style="598" customWidth="1"/>
    <col min="5887" max="5887" width="1.7109375" style="598" customWidth="1"/>
    <col min="5888" max="5889" width="9.85546875" style="598" customWidth="1"/>
    <col min="5890" max="5890" width="13.28515625" style="598" customWidth="1"/>
    <col min="5891" max="5891" width="1.85546875" style="598" customWidth="1"/>
    <col min="5892" max="5893" width="9.85546875" style="598" customWidth="1"/>
    <col min="5894" max="5894" width="13.28515625" style="598" customWidth="1"/>
    <col min="5895" max="5895" width="1" style="598" customWidth="1"/>
    <col min="5896" max="5896" width="1.5703125" style="598" customWidth="1"/>
    <col min="5897" max="5897" width="7.5703125" style="598" hidden="1" customWidth="1"/>
    <col min="5898" max="6139" width="7.5703125" style="598"/>
    <col min="6140" max="6140" width="0.7109375" style="598" customWidth="1"/>
    <col min="6141" max="6141" width="2.85546875" style="598" customWidth="1"/>
    <col min="6142" max="6142" width="41.140625" style="598" customWidth="1"/>
    <col min="6143" max="6143" width="1.7109375" style="598" customWidth="1"/>
    <col min="6144" max="6145" width="9.85546875" style="598" customWidth="1"/>
    <col min="6146" max="6146" width="13.28515625" style="598" customWidth="1"/>
    <col min="6147" max="6147" width="1.85546875" style="598" customWidth="1"/>
    <col min="6148" max="6149" width="9.85546875" style="598" customWidth="1"/>
    <col min="6150" max="6150" width="13.28515625" style="598" customWidth="1"/>
    <col min="6151" max="6151" width="1" style="598" customWidth="1"/>
    <col min="6152" max="6152" width="1.5703125" style="598" customWidth="1"/>
    <col min="6153" max="6153" width="7.5703125" style="598" hidden="1" customWidth="1"/>
    <col min="6154" max="6395" width="7.5703125" style="598"/>
    <col min="6396" max="6396" width="0.7109375" style="598" customWidth="1"/>
    <col min="6397" max="6397" width="2.85546875" style="598" customWidth="1"/>
    <col min="6398" max="6398" width="41.140625" style="598" customWidth="1"/>
    <col min="6399" max="6399" width="1.7109375" style="598" customWidth="1"/>
    <col min="6400" max="6401" width="9.85546875" style="598" customWidth="1"/>
    <col min="6402" max="6402" width="13.28515625" style="598" customWidth="1"/>
    <col min="6403" max="6403" width="1.85546875" style="598" customWidth="1"/>
    <col min="6404" max="6405" width="9.85546875" style="598" customWidth="1"/>
    <col min="6406" max="6406" width="13.28515625" style="598" customWidth="1"/>
    <col min="6407" max="6407" width="1" style="598" customWidth="1"/>
    <col min="6408" max="6408" width="1.5703125" style="598" customWidth="1"/>
    <col min="6409" max="6409" width="7.5703125" style="598" hidden="1" customWidth="1"/>
    <col min="6410" max="6651" width="7.5703125" style="598"/>
    <col min="6652" max="6652" width="0.7109375" style="598" customWidth="1"/>
    <col min="6653" max="6653" width="2.85546875" style="598" customWidth="1"/>
    <col min="6654" max="6654" width="41.140625" style="598" customWidth="1"/>
    <col min="6655" max="6655" width="1.7109375" style="598" customWidth="1"/>
    <col min="6656" max="6657" width="9.85546875" style="598" customWidth="1"/>
    <col min="6658" max="6658" width="13.28515625" style="598" customWidth="1"/>
    <col min="6659" max="6659" width="1.85546875" style="598" customWidth="1"/>
    <col min="6660" max="6661" width="9.85546875" style="598" customWidth="1"/>
    <col min="6662" max="6662" width="13.28515625" style="598" customWidth="1"/>
    <col min="6663" max="6663" width="1" style="598" customWidth="1"/>
    <col min="6664" max="6664" width="1.5703125" style="598" customWidth="1"/>
    <col min="6665" max="6665" width="7.5703125" style="598" hidden="1" customWidth="1"/>
    <col min="6666" max="6907" width="7.5703125" style="598"/>
    <col min="6908" max="6908" width="0.7109375" style="598" customWidth="1"/>
    <col min="6909" max="6909" width="2.85546875" style="598" customWidth="1"/>
    <col min="6910" max="6910" width="41.140625" style="598" customWidth="1"/>
    <col min="6911" max="6911" width="1.7109375" style="598" customWidth="1"/>
    <col min="6912" max="6913" width="9.85546875" style="598" customWidth="1"/>
    <col min="6914" max="6914" width="13.28515625" style="598" customWidth="1"/>
    <col min="6915" max="6915" width="1.85546875" style="598" customWidth="1"/>
    <col min="6916" max="6917" width="9.85546875" style="598" customWidth="1"/>
    <col min="6918" max="6918" width="13.28515625" style="598" customWidth="1"/>
    <col min="6919" max="6919" width="1" style="598" customWidth="1"/>
    <col min="6920" max="6920" width="1.5703125" style="598" customWidth="1"/>
    <col min="6921" max="6921" width="7.5703125" style="598" hidden="1" customWidth="1"/>
    <col min="6922" max="7163" width="7.5703125" style="598"/>
    <col min="7164" max="7164" width="0.7109375" style="598" customWidth="1"/>
    <col min="7165" max="7165" width="2.85546875" style="598" customWidth="1"/>
    <col min="7166" max="7166" width="41.140625" style="598" customWidth="1"/>
    <col min="7167" max="7167" width="1.7109375" style="598" customWidth="1"/>
    <col min="7168" max="7169" width="9.85546875" style="598" customWidth="1"/>
    <col min="7170" max="7170" width="13.28515625" style="598" customWidth="1"/>
    <col min="7171" max="7171" width="1.85546875" style="598" customWidth="1"/>
    <col min="7172" max="7173" width="9.85546875" style="598" customWidth="1"/>
    <col min="7174" max="7174" width="13.28515625" style="598" customWidth="1"/>
    <col min="7175" max="7175" width="1" style="598" customWidth="1"/>
    <col min="7176" max="7176" width="1.5703125" style="598" customWidth="1"/>
    <col min="7177" max="7177" width="7.5703125" style="598" hidden="1" customWidth="1"/>
    <col min="7178" max="7419" width="7.5703125" style="598"/>
    <col min="7420" max="7420" width="0.7109375" style="598" customWidth="1"/>
    <col min="7421" max="7421" width="2.85546875" style="598" customWidth="1"/>
    <col min="7422" max="7422" width="41.140625" style="598" customWidth="1"/>
    <col min="7423" max="7423" width="1.7109375" style="598" customWidth="1"/>
    <col min="7424" max="7425" width="9.85546875" style="598" customWidth="1"/>
    <col min="7426" max="7426" width="13.28515625" style="598" customWidth="1"/>
    <col min="7427" max="7427" width="1.85546875" style="598" customWidth="1"/>
    <col min="7428" max="7429" width="9.85546875" style="598" customWidth="1"/>
    <col min="7430" max="7430" width="13.28515625" style="598" customWidth="1"/>
    <col min="7431" max="7431" width="1" style="598" customWidth="1"/>
    <col min="7432" max="7432" width="1.5703125" style="598" customWidth="1"/>
    <col min="7433" max="7433" width="7.5703125" style="598" hidden="1" customWidth="1"/>
    <col min="7434" max="7675" width="7.5703125" style="598"/>
    <col min="7676" max="7676" width="0.7109375" style="598" customWidth="1"/>
    <col min="7677" max="7677" width="2.85546875" style="598" customWidth="1"/>
    <col min="7678" max="7678" width="41.140625" style="598" customWidth="1"/>
    <col min="7679" max="7679" width="1.7109375" style="598" customWidth="1"/>
    <col min="7680" max="7681" width="9.85546875" style="598" customWidth="1"/>
    <col min="7682" max="7682" width="13.28515625" style="598" customWidth="1"/>
    <col min="7683" max="7683" width="1.85546875" style="598" customWidth="1"/>
    <col min="7684" max="7685" width="9.85546875" style="598" customWidth="1"/>
    <col min="7686" max="7686" width="13.28515625" style="598" customWidth="1"/>
    <col min="7687" max="7687" width="1" style="598" customWidth="1"/>
    <col min="7688" max="7688" width="1.5703125" style="598" customWidth="1"/>
    <col min="7689" max="7689" width="7.5703125" style="598" hidden="1" customWidth="1"/>
    <col min="7690" max="7931" width="7.5703125" style="598"/>
    <col min="7932" max="7932" width="0.7109375" style="598" customWidth="1"/>
    <col min="7933" max="7933" width="2.85546875" style="598" customWidth="1"/>
    <col min="7934" max="7934" width="41.140625" style="598" customWidth="1"/>
    <col min="7935" max="7935" width="1.7109375" style="598" customWidth="1"/>
    <col min="7936" max="7937" width="9.85546875" style="598" customWidth="1"/>
    <col min="7938" max="7938" width="13.28515625" style="598" customWidth="1"/>
    <col min="7939" max="7939" width="1.85546875" style="598" customWidth="1"/>
    <col min="7940" max="7941" width="9.85546875" style="598" customWidth="1"/>
    <col min="7942" max="7942" width="13.28515625" style="598" customWidth="1"/>
    <col min="7943" max="7943" width="1" style="598" customWidth="1"/>
    <col min="7944" max="7944" width="1.5703125" style="598" customWidth="1"/>
    <col min="7945" max="7945" width="7.5703125" style="598" hidden="1" customWidth="1"/>
    <col min="7946" max="8187" width="7.5703125" style="598"/>
    <col min="8188" max="8188" width="0.7109375" style="598" customWidth="1"/>
    <col min="8189" max="8189" width="2.85546875" style="598" customWidth="1"/>
    <col min="8190" max="8190" width="41.140625" style="598" customWidth="1"/>
    <col min="8191" max="8191" width="1.7109375" style="598" customWidth="1"/>
    <col min="8192" max="8193" width="9.85546875" style="598" customWidth="1"/>
    <col min="8194" max="8194" width="13.28515625" style="598" customWidth="1"/>
    <col min="8195" max="8195" width="1.85546875" style="598" customWidth="1"/>
    <col min="8196" max="8197" width="9.85546875" style="598" customWidth="1"/>
    <col min="8198" max="8198" width="13.28515625" style="598" customWidth="1"/>
    <col min="8199" max="8199" width="1" style="598" customWidth="1"/>
    <col min="8200" max="8200" width="1.5703125" style="598" customWidth="1"/>
    <col min="8201" max="8201" width="7.5703125" style="598" hidden="1" customWidth="1"/>
    <col min="8202" max="8443" width="7.5703125" style="598"/>
    <col min="8444" max="8444" width="0.7109375" style="598" customWidth="1"/>
    <col min="8445" max="8445" width="2.85546875" style="598" customWidth="1"/>
    <col min="8446" max="8446" width="41.140625" style="598" customWidth="1"/>
    <col min="8447" max="8447" width="1.7109375" style="598" customWidth="1"/>
    <col min="8448" max="8449" width="9.85546875" style="598" customWidth="1"/>
    <col min="8450" max="8450" width="13.28515625" style="598" customWidth="1"/>
    <col min="8451" max="8451" width="1.85546875" style="598" customWidth="1"/>
    <col min="8452" max="8453" width="9.85546875" style="598" customWidth="1"/>
    <col min="8454" max="8454" width="13.28515625" style="598" customWidth="1"/>
    <col min="8455" max="8455" width="1" style="598" customWidth="1"/>
    <col min="8456" max="8456" width="1.5703125" style="598" customWidth="1"/>
    <col min="8457" max="8457" width="7.5703125" style="598" hidden="1" customWidth="1"/>
    <col min="8458" max="8699" width="7.5703125" style="598"/>
    <col min="8700" max="8700" width="0.7109375" style="598" customWidth="1"/>
    <col min="8701" max="8701" width="2.85546875" style="598" customWidth="1"/>
    <col min="8702" max="8702" width="41.140625" style="598" customWidth="1"/>
    <col min="8703" max="8703" width="1.7109375" style="598" customWidth="1"/>
    <col min="8704" max="8705" width="9.85546875" style="598" customWidth="1"/>
    <col min="8706" max="8706" width="13.28515625" style="598" customWidth="1"/>
    <col min="8707" max="8707" width="1.85546875" style="598" customWidth="1"/>
    <col min="8708" max="8709" width="9.85546875" style="598" customWidth="1"/>
    <col min="8710" max="8710" width="13.28515625" style="598" customWidth="1"/>
    <col min="8711" max="8711" width="1" style="598" customWidth="1"/>
    <col min="8712" max="8712" width="1.5703125" style="598" customWidth="1"/>
    <col min="8713" max="8713" width="7.5703125" style="598" hidden="1" customWidth="1"/>
    <col min="8714" max="8955" width="7.5703125" style="598"/>
    <col min="8956" max="8956" width="0.7109375" style="598" customWidth="1"/>
    <col min="8957" max="8957" width="2.85546875" style="598" customWidth="1"/>
    <col min="8958" max="8958" width="41.140625" style="598" customWidth="1"/>
    <col min="8959" max="8959" width="1.7109375" style="598" customWidth="1"/>
    <col min="8960" max="8961" width="9.85546875" style="598" customWidth="1"/>
    <col min="8962" max="8962" width="13.28515625" style="598" customWidth="1"/>
    <col min="8963" max="8963" width="1.85546875" style="598" customWidth="1"/>
    <col min="8964" max="8965" width="9.85546875" style="598" customWidth="1"/>
    <col min="8966" max="8966" width="13.28515625" style="598" customWidth="1"/>
    <col min="8967" max="8967" width="1" style="598" customWidth="1"/>
    <col min="8968" max="8968" width="1.5703125" style="598" customWidth="1"/>
    <col min="8969" max="8969" width="7.5703125" style="598" hidden="1" customWidth="1"/>
    <col min="8970" max="9211" width="7.5703125" style="598"/>
    <col min="9212" max="9212" width="0.7109375" style="598" customWidth="1"/>
    <col min="9213" max="9213" width="2.85546875" style="598" customWidth="1"/>
    <col min="9214" max="9214" width="41.140625" style="598" customWidth="1"/>
    <col min="9215" max="9215" width="1.7109375" style="598" customWidth="1"/>
    <col min="9216" max="9217" width="9.85546875" style="598" customWidth="1"/>
    <col min="9218" max="9218" width="13.28515625" style="598" customWidth="1"/>
    <col min="9219" max="9219" width="1.85546875" style="598" customWidth="1"/>
    <col min="9220" max="9221" width="9.85546875" style="598" customWidth="1"/>
    <col min="9222" max="9222" width="13.28515625" style="598" customWidth="1"/>
    <col min="9223" max="9223" width="1" style="598" customWidth="1"/>
    <col min="9224" max="9224" width="1.5703125" style="598" customWidth="1"/>
    <col min="9225" max="9225" width="7.5703125" style="598" hidden="1" customWidth="1"/>
    <col min="9226" max="9467" width="7.5703125" style="598"/>
    <col min="9468" max="9468" width="0.7109375" style="598" customWidth="1"/>
    <col min="9469" max="9469" width="2.85546875" style="598" customWidth="1"/>
    <col min="9470" max="9470" width="41.140625" style="598" customWidth="1"/>
    <col min="9471" max="9471" width="1.7109375" style="598" customWidth="1"/>
    <col min="9472" max="9473" width="9.85546875" style="598" customWidth="1"/>
    <col min="9474" max="9474" width="13.28515625" style="598" customWidth="1"/>
    <col min="9475" max="9475" width="1.85546875" style="598" customWidth="1"/>
    <col min="9476" max="9477" width="9.85546875" style="598" customWidth="1"/>
    <col min="9478" max="9478" width="13.28515625" style="598" customWidth="1"/>
    <col min="9479" max="9479" width="1" style="598" customWidth="1"/>
    <col min="9480" max="9480" width="1.5703125" style="598" customWidth="1"/>
    <col min="9481" max="9481" width="7.5703125" style="598" hidden="1" customWidth="1"/>
    <col min="9482" max="9723" width="7.5703125" style="598"/>
    <col min="9724" max="9724" width="0.7109375" style="598" customWidth="1"/>
    <col min="9725" max="9725" width="2.85546875" style="598" customWidth="1"/>
    <col min="9726" max="9726" width="41.140625" style="598" customWidth="1"/>
    <col min="9727" max="9727" width="1.7109375" style="598" customWidth="1"/>
    <col min="9728" max="9729" width="9.85546875" style="598" customWidth="1"/>
    <col min="9730" max="9730" width="13.28515625" style="598" customWidth="1"/>
    <col min="9731" max="9731" width="1.85546875" style="598" customWidth="1"/>
    <col min="9732" max="9733" width="9.85546875" style="598" customWidth="1"/>
    <col min="9734" max="9734" width="13.28515625" style="598" customWidth="1"/>
    <col min="9735" max="9735" width="1" style="598" customWidth="1"/>
    <col min="9736" max="9736" width="1.5703125" style="598" customWidth="1"/>
    <col min="9737" max="9737" width="7.5703125" style="598" hidden="1" customWidth="1"/>
    <col min="9738" max="9979" width="7.5703125" style="598"/>
    <col min="9980" max="9980" width="0.7109375" style="598" customWidth="1"/>
    <col min="9981" max="9981" width="2.85546875" style="598" customWidth="1"/>
    <col min="9982" max="9982" width="41.140625" style="598" customWidth="1"/>
    <col min="9983" max="9983" width="1.7109375" style="598" customWidth="1"/>
    <col min="9984" max="9985" width="9.85546875" style="598" customWidth="1"/>
    <col min="9986" max="9986" width="13.28515625" style="598" customWidth="1"/>
    <col min="9987" max="9987" width="1.85546875" style="598" customWidth="1"/>
    <col min="9988" max="9989" width="9.85546875" style="598" customWidth="1"/>
    <col min="9990" max="9990" width="13.28515625" style="598" customWidth="1"/>
    <col min="9991" max="9991" width="1" style="598" customWidth="1"/>
    <col min="9992" max="9992" width="1.5703125" style="598" customWidth="1"/>
    <col min="9993" max="9993" width="7.5703125" style="598" hidden="1" customWidth="1"/>
    <col min="9994" max="10235" width="7.5703125" style="598"/>
    <col min="10236" max="10236" width="0.7109375" style="598" customWidth="1"/>
    <col min="10237" max="10237" width="2.85546875" style="598" customWidth="1"/>
    <col min="10238" max="10238" width="41.140625" style="598" customWidth="1"/>
    <col min="10239" max="10239" width="1.7109375" style="598" customWidth="1"/>
    <col min="10240" max="10241" width="9.85546875" style="598" customWidth="1"/>
    <col min="10242" max="10242" width="13.28515625" style="598" customWidth="1"/>
    <col min="10243" max="10243" width="1.85546875" style="598" customWidth="1"/>
    <col min="10244" max="10245" width="9.85546875" style="598" customWidth="1"/>
    <col min="10246" max="10246" width="13.28515625" style="598" customWidth="1"/>
    <col min="10247" max="10247" width="1" style="598" customWidth="1"/>
    <col min="10248" max="10248" width="1.5703125" style="598" customWidth="1"/>
    <col min="10249" max="10249" width="7.5703125" style="598" hidden="1" customWidth="1"/>
    <col min="10250" max="10491" width="7.5703125" style="598"/>
    <col min="10492" max="10492" width="0.7109375" style="598" customWidth="1"/>
    <col min="10493" max="10493" width="2.85546875" style="598" customWidth="1"/>
    <col min="10494" max="10494" width="41.140625" style="598" customWidth="1"/>
    <col min="10495" max="10495" width="1.7109375" style="598" customWidth="1"/>
    <col min="10496" max="10497" width="9.85546875" style="598" customWidth="1"/>
    <col min="10498" max="10498" width="13.28515625" style="598" customWidth="1"/>
    <col min="10499" max="10499" width="1.85546875" style="598" customWidth="1"/>
    <col min="10500" max="10501" width="9.85546875" style="598" customWidth="1"/>
    <col min="10502" max="10502" width="13.28515625" style="598" customWidth="1"/>
    <col min="10503" max="10503" width="1" style="598" customWidth="1"/>
    <col min="10504" max="10504" width="1.5703125" style="598" customWidth="1"/>
    <col min="10505" max="10505" width="7.5703125" style="598" hidden="1" customWidth="1"/>
    <col min="10506" max="10747" width="7.5703125" style="598"/>
    <col min="10748" max="10748" width="0.7109375" style="598" customWidth="1"/>
    <col min="10749" max="10749" width="2.85546875" style="598" customWidth="1"/>
    <col min="10750" max="10750" width="41.140625" style="598" customWidth="1"/>
    <col min="10751" max="10751" width="1.7109375" style="598" customWidth="1"/>
    <col min="10752" max="10753" width="9.85546875" style="598" customWidth="1"/>
    <col min="10754" max="10754" width="13.28515625" style="598" customWidth="1"/>
    <col min="10755" max="10755" width="1.85546875" style="598" customWidth="1"/>
    <col min="10756" max="10757" width="9.85546875" style="598" customWidth="1"/>
    <col min="10758" max="10758" width="13.28515625" style="598" customWidth="1"/>
    <col min="10759" max="10759" width="1" style="598" customWidth="1"/>
    <col min="10760" max="10760" width="1.5703125" style="598" customWidth="1"/>
    <col min="10761" max="10761" width="7.5703125" style="598" hidden="1" customWidth="1"/>
    <col min="10762" max="11003" width="7.5703125" style="598"/>
    <col min="11004" max="11004" width="0.7109375" style="598" customWidth="1"/>
    <col min="11005" max="11005" width="2.85546875" style="598" customWidth="1"/>
    <col min="11006" max="11006" width="41.140625" style="598" customWidth="1"/>
    <col min="11007" max="11007" width="1.7109375" style="598" customWidth="1"/>
    <col min="11008" max="11009" width="9.85546875" style="598" customWidth="1"/>
    <col min="11010" max="11010" width="13.28515625" style="598" customWidth="1"/>
    <col min="11011" max="11011" width="1.85546875" style="598" customWidth="1"/>
    <col min="11012" max="11013" width="9.85546875" style="598" customWidth="1"/>
    <col min="11014" max="11014" width="13.28515625" style="598" customWidth="1"/>
    <col min="11015" max="11015" width="1" style="598" customWidth="1"/>
    <col min="11016" max="11016" width="1.5703125" style="598" customWidth="1"/>
    <col min="11017" max="11017" width="7.5703125" style="598" hidden="1" customWidth="1"/>
    <col min="11018" max="11259" width="7.5703125" style="598"/>
    <col min="11260" max="11260" width="0.7109375" style="598" customWidth="1"/>
    <col min="11261" max="11261" width="2.85546875" style="598" customWidth="1"/>
    <col min="11262" max="11262" width="41.140625" style="598" customWidth="1"/>
    <col min="11263" max="11263" width="1.7109375" style="598" customWidth="1"/>
    <col min="11264" max="11265" width="9.85546875" style="598" customWidth="1"/>
    <col min="11266" max="11266" width="13.28515625" style="598" customWidth="1"/>
    <col min="11267" max="11267" width="1.85546875" style="598" customWidth="1"/>
    <col min="11268" max="11269" width="9.85546875" style="598" customWidth="1"/>
    <col min="11270" max="11270" width="13.28515625" style="598" customWidth="1"/>
    <col min="11271" max="11271" width="1" style="598" customWidth="1"/>
    <col min="11272" max="11272" width="1.5703125" style="598" customWidth="1"/>
    <col min="11273" max="11273" width="7.5703125" style="598" hidden="1" customWidth="1"/>
    <col min="11274" max="11515" width="7.5703125" style="598"/>
    <col min="11516" max="11516" width="0.7109375" style="598" customWidth="1"/>
    <col min="11517" max="11517" width="2.85546875" style="598" customWidth="1"/>
    <col min="11518" max="11518" width="41.140625" style="598" customWidth="1"/>
    <col min="11519" max="11519" width="1.7109375" style="598" customWidth="1"/>
    <col min="11520" max="11521" width="9.85546875" style="598" customWidth="1"/>
    <col min="11522" max="11522" width="13.28515625" style="598" customWidth="1"/>
    <col min="11523" max="11523" width="1.85546875" style="598" customWidth="1"/>
    <col min="11524" max="11525" width="9.85546875" style="598" customWidth="1"/>
    <col min="11526" max="11526" width="13.28515625" style="598" customWidth="1"/>
    <col min="11527" max="11527" width="1" style="598" customWidth="1"/>
    <col min="11528" max="11528" width="1.5703125" style="598" customWidth="1"/>
    <col min="11529" max="11529" width="7.5703125" style="598" hidden="1" customWidth="1"/>
    <col min="11530" max="11771" width="7.5703125" style="598"/>
    <col min="11772" max="11772" width="0.7109375" style="598" customWidth="1"/>
    <col min="11773" max="11773" width="2.85546875" style="598" customWidth="1"/>
    <col min="11774" max="11774" width="41.140625" style="598" customWidth="1"/>
    <col min="11775" max="11775" width="1.7109375" style="598" customWidth="1"/>
    <col min="11776" max="11777" width="9.85546875" style="598" customWidth="1"/>
    <col min="11778" max="11778" width="13.28515625" style="598" customWidth="1"/>
    <col min="11779" max="11779" width="1.85546875" style="598" customWidth="1"/>
    <col min="11780" max="11781" width="9.85546875" style="598" customWidth="1"/>
    <col min="11782" max="11782" width="13.28515625" style="598" customWidth="1"/>
    <col min="11783" max="11783" width="1" style="598" customWidth="1"/>
    <col min="11784" max="11784" width="1.5703125" style="598" customWidth="1"/>
    <col min="11785" max="11785" width="7.5703125" style="598" hidden="1" customWidth="1"/>
    <col min="11786" max="12027" width="7.5703125" style="598"/>
    <col min="12028" max="12028" width="0.7109375" style="598" customWidth="1"/>
    <col min="12029" max="12029" width="2.85546875" style="598" customWidth="1"/>
    <col min="12030" max="12030" width="41.140625" style="598" customWidth="1"/>
    <col min="12031" max="12031" width="1.7109375" style="598" customWidth="1"/>
    <col min="12032" max="12033" width="9.85546875" style="598" customWidth="1"/>
    <col min="12034" max="12034" width="13.28515625" style="598" customWidth="1"/>
    <col min="12035" max="12035" width="1.85546875" style="598" customWidth="1"/>
    <col min="12036" max="12037" width="9.85546875" style="598" customWidth="1"/>
    <col min="12038" max="12038" width="13.28515625" style="598" customWidth="1"/>
    <col min="12039" max="12039" width="1" style="598" customWidth="1"/>
    <col min="12040" max="12040" width="1.5703125" style="598" customWidth="1"/>
    <col min="12041" max="12041" width="7.5703125" style="598" hidden="1" customWidth="1"/>
    <col min="12042" max="12283" width="7.5703125" style="598"/>
    <col min="12284" max="12284" width="0.7109375" style="598" customWidth="1"/>
    <col min="12285" max="12285" width="2.85546875" style="598" customWidth="1"/>
    <col min="12286" max="12286" width="41.140625" style="598" customWidth="1"/>
    <col min="12287" max="12287" width="1.7109375" style="598" customWidth="1"/>
    <col min="12288" max="12289" width="9.85546875" style="598" customWidth="1"/>
    <col min="12290" max="12290" width="13.28515625" style="598" customWidth="1"/>
    <col min="12291" max="12291" width="1.85546875" style="598" customWidth="1"/>
    <col min="12292" max="12293" width="9.85546875" style="598" customWidth="1"/>
    <col min="12294" max="12294" width="13.28515625" style="598" customWidth="1"/>
    <col min="12295" max="12295" width="1" style="598" customWidth="1"/>
    <col min="12296" max="12296" width="1.5703125" style="598" customWidth="1"/>
    <col min="12297" max="12297" width="7.5703125" style="598" hidden="1" customWidth="1"/>
    <col min="12298" max="12539" width="7.5703125" style="598"/>
    <col min="12540" max="12540" width="0.7109375" style="598" customWidth="1"/>
    <col min="12541" max="12541" width="2.85546875" style="598" customWidth="1"/>
    <col min="12542" max="12542" width="41.140625" style="598" customWidth="1"/>
    <col min="12543" max="12543" width="1.7109375" style="598" customWidth="1"/>
    <col min="12544" max="12545" width="9.85546875" style="598" customWidth="1"/>
    <col min="12546" max="12546" width="13.28515625" style="598" customWidth="1"/>
    <col min="12547" max="12547" width="1.85546875" style="598" customWidth="1"/>
    <col min="12548" max="12549" width="9.85546875" style="598" customWidth="1"/>
    <col min="12550" max="12550" width="13.28515625" style="598" customWidth="1"/>
    <col min="12551" max="12551" width="1" style="598" customWidth="1"/>
    <col min="12552" max="12552" width="1.5703125" style="598" customWidth="1"/>
    <col min="12553" max="12553" width="7.5703125" style="598" hidden="1" customWidth="1"/>
    <col min="12554" max="12795" width="7.5703125" style="598"/>
    <col min="12796" max="12796" width="0.7109375" style="598" customWidth="1"/>
    <col min="12797" max="12797" width="2.85546875" style="598" customWidth="1"/>
    <col min="12798" max="12798" width="41.140625" style="598" customWidth="1"/>
    <col min="12799" max="12799" width="1.7109375" style="598" customWidth="1"/>
    <col min="12800" max="12801" width="9.85546875" style="598" customWidth="1"/>
    <col min="12802" max="12802" width="13.28515625" style="598" customWidth="1"/>
    <col min="12803" max="12803" width="1.85546875" style="598" customWidth="1"/>
    <col min="12804" max="12805" width="9.85546875" style="598" customWidth="1"/>
    <col min="12806" max="12806" width="13.28515625" style="598" customWidth="1"/>
    <col min="12807" max="12807" width="1" style="598" customWidth="1"/>
    <col min="12808" max="12808" width="1.5703125" style="598" customWidth="1"/>
    <col min="12809" max="12809" width="7.5703125" style="598" hidden="1" customWidth="1"/>
    <col min="12810" max="13051" width="7.5703125" style="598"/>
    <col min="13052" max="13052" width="0.7109375" style="598" customWidth="1"/>
    <col min="13053" max="13053" width="2.85546875" style="598" customWidth="1"/>
    <col min="13054" max="13054" width="41.140625" style="598" customWidth="1"/>
    <col min="13055" max="13055" width="1.7109375" style="598" customWidth="1"/>
    <col min="13056" max="13057" width="9.85546875" style="598" customWidth="1"/>
    <col min="13058" max="13058" width="13.28515625" style="598" customWidth="1"/>
    <col min="13059" max="13059" width="1.85546875" style="598" customWidth="1"/>
    <col min="13060" max="13061" width="9.85546875" style="598" customWidth="1"/>
    <col min="13062" max="13062" width="13.28515625" style="598" customWidth="1"/>
    <col min="13063" max="13063" width="1" style="598" customWidth="1"/>
    <col min="13064" max="13064" width="1.5703125" style="598" customWidth="1"/>
    <col min="13065" max="13065" width="7.5703125" style="598" hidden="1" customWidth="1"/>
    <col min="13066" max="13307" width="7.5703125" style="598"/>
    <col min="13308" max="13308" width="0.7109375" style="598" customWidth="1"/>
    <col min="13309" max="13309" width="2.85546875" style="598" customWidth="1"/>
    <col min="13310" max="13310" width="41.140625" style="598" customWidth="1"/>
    <col min="13311" max="13311" width="1.7109375" style="598" customWidth="1"/>
    <col min="13312" max="13313" width="9.85546875" style="598" customWidth="1"/>
    <col min="13314" max="13314" width="13.28515625" style="598" customWidth="1"/>
    <col min="13315" max="13315" width="1.85546875" style="598" customWidth="1"/>
    <col min="13316" max="13317" width="9.85546875" style="598" customWidth="1"/>
    <col min="13318" max="13318" width="13.28515625" style="598" customWidth="1"/>
    <col min="13319" max="13319" width="1" style="598" customWidth="1"/>
    <col min="13320" max="13320" width="1.5703125" style="598" customWidth="1"/>
    <col min="13321" max="13321" width="7.5703125" style="598" hidden="1" customWidth="1"/>
    <col min="13322" max="13563" width="7.5703125" style="598"/>
    <col min="13564" max="13564" width="0.7109375" style="598" customWidth="1"/>
    <col min="13565" max="13565" width="2.85546875" style="598" customWidth="1"/>
    <col min="13566" max="13566" width="41.140625" style="598" customWidth="1"/>
    <col min="13567" max="13567" width="1.7109375" style="598" customWidth="1"/>
    <col min="13568" max="13569" width="9.85546875" style="598" customWidth="1"/>
    <col min="13570" max="13570" width="13.28515625" style="598" customWidth="1"/>
    <col min="13571" max="13571" width="1.85546875" style="598" customWidth="1"/>
    <col min="13572" max="13573" width="9.85546875" style="598" customWidth="1"/>
    <col min="13574" max="13574" width="13.28515625" style="598" customWidth="1"/>
    <col min="13575" max="13575" width="1" style="598" customWidth="1"/>
    <col min="13576" max="13576" width="1.5703125" style="598" customWidth="1"/>
    <col min="13577" max="13577" width="7.5703125" style="598" hidden="1" customWidth="1"/>
    <col min="13578" max="13819" width="7.5703125" style="598"/>
    <col min="13820" max="13820" width="0.7109375" style="598" customWidth="1"/>
    <col min="13821" max="13821" width="2.85546875" style="598" customWidth="1"/>
    <col min="13822" max="13822" width="41.140625" style="598" customWidth="1"/>
    <col min="13823" max="13823" width="1.7109375" style="598" customWidth="1"/>
    <col min="13824" max="13825" width="9.85546875" style="598" customWidth="1"/>
    <col min="13826" max="13826" width="13.28515625" style="598" customWidth="1"/>
    <col min="13827" max="13827" width="1.85546875" style="598" customWidth="1"/>
    <col min="13828" max="13829" width="9.85546875" style="598" customWidth="1"/>
    <col min="13830" max="13830" width="13.28515625" style="598" customWidth="1"/>
    <col min="13831" max="13831" width="1" style="598" customWidth="1"/>
    <col min="13832" max="13832" width="1.5703125" style="598" customWidth="1"/>
    <col min="13833" max="13833" width="7.5703125" style="598" hidden="1" customWidth="1"/>
    <col min="13834" max="14075" width="7.5703125" style="598"/>
    <col min="14076" max="14076" width="0.7109375" style="598" customWidth="1"/>
    <col min="14077" max="14077" width="2.85546875" style="598" customWidth="1"/>
    <col min="14078" max="14078" width="41.140625" style="598" customWidth="1"/>
    <col min="14079" max="14079" width="1.7109375" style="598" customWidth="1"/>
    <col min="14080" max="14081" width="9.85546875" style="598" customWidth="1"/>
    <col min="14082" max="14082" width="13.28515625" style="598" customWidth="1"/>
    <col min="14083" max="14083" width="1.85546875" style="598" customWidth="1"/>
    <col min="14084" max="14085" width="9.85546875" style="598" customWidth="1"/>
    <col min="14086" max="14086" width="13.28515625" style="598" customWidth="1"/>
    <col min="14087" max="14087" width="1" style="598" customWidth="1"/>
    <col min="14088" max="14088" width="1.5703125" style="598" customWidth="1"/>
    <col min="14089" max="14089" width="7.5703125" style="598" hidden="1" customWidth="1"/>
    <col min="14090" max="14331" width="7.5703125" style="598"/>
    <col min="14332" max="14332" width="0.7109375" style="598" customWidth="1"/>
    <col min="14333" max="14333" width="2.85546875" style="598" customWidth="1"/>
    <col min="14334" max="14334" width="41.140625" style="598" customWidth="1"/>
    <col min="14335" max="14335" width="1.7109375" style="598" customWidth="1"/>
    <col min="14336" max="14337" width="9.85546875" style="598" customWidth="1"/>
    <col min="14338" max="14338" width="13.28515625" style="598" customWidth="1"/>
    <col min="14339" max="14339" width="1.85546875" style="598" customWidth="1"/>
    <col min="14340" max="14341" width="9.85546875" style="598" customWidth="1"/>
    <col min="14342" max="14342" width="13.28515625" style="598" customWidth="1"/>
    <col min="14343" max="14343" width="1" style="598" customWidth="1"/>
    <col min="14344" max="14344" width="1.5703125" style="598" customWidth="1"/>
    <col min="14345" max="14345" width="7.5703125" style="598" hidden="1" customWidth="1"/>
    <col min="14346" max="14587" width="7.5703125" style="598"/>
    <col min="14588" max="14588" width="0.7109375" style="598" customWidth="1"/>
    <col min="14589" max="14589" width="2.85546875" style="598" customWidth="1"/>
    <col min="14590" max="14590" width="41.140625" style="598" customWidth="1"/>
    <col min="14591" max="14591" width="1.7109375" style="598" customWidth="1"/>
    <col min="14592" max="14593" width="9.85546875" style="598" customWidth="1"/>
    <col min="14594" max="14594" width="13.28515625" style="598" customWidth="1"/>
    <col min="14595" max="14595" width="1.85546875" style="598" customWidth="1"/>
    <col min="14596" max="14597" width="9.85546875" style="598" customWidth="1"/>
    <col min="14598" max="14598" width="13.28515625" style="598" customWidth="1"/>
    <col min="14599" max="14599" width="1" style="598" customWidth="1"/>
    <col min="14600" max="14600" width="1.5703125" style="598" customWidth="1"/>
    <col min="14601" max="14601" width="7.5703125" style="598" hidden="1" customWidth="1"/>
    <col min="14602" max="14843" width="7.5703125" style="598"/>
    <col min="14844" max="14844" width="0.7109375" style="598" customWidth="1"/>
    <col min="14845" max="14845" width="2.85546875" style="598" customWidth="1"/>
    <col min="14846" max="14846" width="41.140625" style="598" customWidth="1"/>
    <col min="14847" max="14847" width="1.7109375" style="598" customWidth="1"/>
    <col min="14848" max="14849" width="9.85546875" style="598" customWidth="1"/>
    <col min="14850" max="14850" width="13.28515625" style="598" customWidth="1"/>
    <col min="14851" max="14851" width="1.85546875" style="598" customWidth="1"/>
    <col min="14852" max="14853" width="9.85546875" style="598" customWidth="1"/>
    <col min="14854" max="14854" width="13.28515625" style="598" customWidth="1"/>
    <col min="14855" max="14855" width="1" style="598" customWidth="1"/>
    <col min="14856" max="14856" width="1.5703125" style="598" customWidth="1"/>
    <col min="14857" max="14857" width="7.5703125" style="598" hidden="1" customWidth="1"/>
    <col min="14858" max="15099" width="7.5703125" style="598"/>
    <col min="15100" max="15100" width="0.7109375" style="598" customWidth="1"/>
    <col min="15101" max="15101" width="2.85546875" style="598" customWidth="1"/>
    <col min="15102" max="15102" width="41.140625" style="598" customWidth="1"/>
    <col min="15103" max="15103" width="1.7109375" style="598" customWidth="1"/>
    <col min="15104" max="15105" width="9.85546875" style="598" customWidth="1"/>
    <col min="15106" max="15106" width="13.28515625" style="598" customWidth="1"/>
    <col min="15107" max="15107" width="1.85546875" style="598" customWidth="1"/>
    <col min="15108" max="15109" width="9.85546875" style="598" customWidth="1"/>
    <col min="15110" max="15110" width="13.28515625" style="598" customWidth="1"/>
    <col min="15111" max="15111" width="1" style="598" customWidth="1"/>
    <col min="15112" max="15112" width="1.5703125" style="598" customWidth="1"/>
    <col min="15113" max="15113" width="7.5703125" style="598" hidden="1" customWidth="1"/>
    <col min="15114" max="15355" width="7.5703125" style="598"/>
    <col min="15356" max="15356" width="0.7109375" style="598" customWidth="1"/>
    <col min="15357" max="15357" width="2.85546875" style="598" customWidth="1"/>
    <col min="15358" max="15358" width="41.140625" style="598" customWidth="1"/>
    <col min="15359" max="15359" width="1.7109375" style="598" customWidth="1"/>
    <col min="15360" max="15361" width="9.85546875" style="598" customWidth="1"/>
    <col min="15362" max="15362" width="13.28515625" style="598" customWidth="1"/>
    <col min="15363" max="15363" width="1.85546875" style="598" customWidth="1"/>
    <col min="15364" max="15365" width="9.85546875" style="598" customWidth="1"/>
    <col min="15366" max="15366" width="13.28515625" style="598" customWidth="1"/>
    <col min="15367" max="15367" width="1" style="598" customWidth="1"/>
    <col min="15368" max="15368" width="1.5703125" style="598" customWidth="1"/>
    <col min="15369" max="15369" width="7.5703125" style="598" hidden="1" customWidth="1"/>
    <col min="15370" max="15611" width="7.5703125" style="598"/>
    <col min="15612" max="15612" width="0.7109375" style="598" customWidth="1"/>
    <col min="15613" max="15613" width="2.85546875" style="598" customWidth="1"/>
    <col min="15614" max="15614" width="41.140625" style="598" customWidth="1"/>
    <col min="15615" max="15615" width="1.7109375" style="598" customWidth="1"/>
    <col min="15616" max="15617" width="9.85546875" style="598" customWidth="1"/>
    <col min="15618" max="15618" width="13.28515625" style="598" customWidth="1"/>
    <col min="15619" max="15619" width="1.85546875" style="598" customWidth="1"/>
    <col min="15620" max="15621" width="9.85546875" style="598" customWidth="1"/>
    <col min="15622" max="15622" width="13.28515625" style="598" customWidth="1"/>
    <col min="15623" max="15623" width="1" style="598" customWidth="1"/>
    <col min="15624" max="15624" width="1.5703125" style="598" customWidth="1"/>
    <col min="15625" max="15625" width="7.5703125" style="598" hidden="1" customWidth="1"/>
    <col min="15626" max="15867" width="7.5703125" style="598"/>
    <col min="15868" max="15868" width="0.7109375" style="598" customWidth="1"/>
    <col min="15869" max="15869" width="2.85546875" style="598" customWidth="1"/>
    <col min="15870" max="15870" width="41.140625" style="598" customWidth="1"/>
    <col min="15871" max="15871" width="1.7109375" style="598" customWidth="1"/>
    <col min="15872" max="15873" width="9.85546875" style="598" customWidth="1"/>
    <col min="15874" max="15874" width="13.28515625" style="598" customWidth="1"/>
    <col min="15875" max="15875" width="1.85546875" style="598" customWidth="1"/>
    <col min="15876" max="15877" width="9.85546875" style="598" customWidth="1"/>
    <col min="15878" max="15878" width="13.28515625" style="598" customWidth="1"/>
    <col min="15879" max="15879" width="1" style="598" customWidth="1"/>
    <col min="15880" max="15880" width="1.5703125" style="598" customWidth="1"/>
    <col min="15881" max="15881" width="7.5703125" style="598" hidden="1" customWidth="1"/>
    <col min="15882" max="16123" width="7.5703125" style="598"/>
    <col min="16124" max="16124" width="0.7109375" style="598" customWidth="1"/>
    <col min="16125" max="16125" width="2.85546875" style="598" customWidth="1"/>
    <col min="16126" max="16126" width="41.140625" style="598" customWidth="1"/>
    <col min="16127" max="16127" width="1.7109375" style="598" customWidth="1"/>
    <col min="16128" max="16129" width="9.85546875" style="598" customWidth="1"/>
    <col min="16130" max="16130" width="13.28515625" style="598" customWidth="1"/>
    <col min="16131" max="16131" width="1.85546875" style="598" customWidth="1"/>
    <col min="16132" max="16133" width="9.85546875" style="598" customWidth="1"/>
    <col min="16134" max="16134" width="13.28515625" style="598" customWidth="1"/>
    <col min="16135" max="16135" width="1" style="598" customWidth="1"/>
    <col min="16136" max="16136" width="1.5703125" style="598" customWidth="1"/>
    <col min="16137" max="16137" width="7.5703125" style="598" hidden="1" customWidth="1"/>
    <col min="16138" max="16384" width="7.5703125" style="598"/>
  </cols>
  <sheetData>
    <row r="2" spans="1:13" s="760" customFormat="1" ht="16.5" customHeight="1">
      <c r="B2" s="599" t="s">
        <v>805</v>
      </c>
      <c r="C2" s="600" t="s">
        <v>764</v>
      </c>
      <c r="D2" s="605"/>
      <c r="E2" s="598"/>
      <c r="F2" s="598"/>
      <c r="G2" s="598"/>
      <c r="H2" s="598"/>
      <c r="I2" s="598"/>
      <c r="J2" s="598"/>
      <c r="K2" s="598"/>
    </row>
    <row r="3" spans="1:13" s="760" customFormat="1" ht="15" customHeight="1">
      <c r="B3" s="599"/>
      <c r="C3" s="600" t="s">
        <v>1319</v>
      </c>
      <c r="D3" s="605"/>
      <c r="E3" s="598"/>
      <c r="F3" s="598"/>
      <c r="G3" s="598"/>
      <c r="H3" s="598"/>
      <c r="I3" s="598"/>
      <c r="J3" s="598"/>
      <c r="K3" s="598"/>
    </row>
    <row r="4" spans="1:13" s="760" customFormat="1" ht="16.5" customHeight="1">
      <c r="B4" s="602" t="s">
        <v>806</v>
      </c>
      <c r="C4" s="603" t="s">
        <v>765</v>
      </c>
      <c r="D4" s="605"/>
      <c r="E4" s="598"/>
      <c r="F4" s="598"/>
      <c r="G4" s="598"/>
      <c r="H4" s="598"/>
      <c r="I4" s="598"/>
      <c r="J4" s="598"/>
      <c r="K4" s="598"/>
    </row>
    <row r="5" spans="1:13" s="760" customFormat="1" ht="15" customHeight="1">
      <c r="B5" s="602"/>
      <c r="C5" s="603" t="s">
        <v>1320</v>
      </c>
      <c r="D5" s="605"/>
      <c r="E5" s="598"/>
      <c r="F5" s="598"/>
      <c r="G5" s="598"/>
      <c r="H5" s="598"/>
      <c r="I5" s="598"/>
      <c r="J5" s="598"/>
      <c r="K5" s="598"/>
    </row>
    <row r="6" spans="1:13" ht="16.5" customHeight="1" thickBot="1">
      <c r="A6" s="603"/>
      <c r="C6" s="761"/>
      <c r="D6" s="604"/>
    </row>
    <row r="7" spans="1:13" ht="3.75" customHeight="1" thickTop="1">
      <c r="A7" s="676"/>
      <c r="B7" s="676"/>
      <c r="C7" s="676"/>
      <c r="D7" s="677"/>
      <c r="E7" s="676"/>
      <c r="F7" s="676"/>
      <c r="G7" s="676"/>
      <c r="H7" s="676"/>
      <c r="I7" s="676"/>
      <c r="J7" s="676"/>
      <c r="K7" s="676"/>
      <c r="L7" s="676"/>
      <c r="M7" s="676"/>
    </row>
    <row r="8" spans="1:13" ht="14.25" customHeight="1">
      <c r="A8" s="594"/>
      <c r="B8" s="607" t="s">
        <v>741</v>
      </c>
      <c r="C8" s="608"/>
      <c r="D8" s="609" t="s">
        <v>3</v>
      </c>
      <c r="E8" s="1930" t="s">
        <v>770</v>
      </c>
      <c r="F8" s="1930"/>
      <c r="G8" s="1930"/>
      <c r="H8" s="568"/>
      <c r="I8" s="1930" t="s">
        <v>1173</v>
      </c>
      <c r="J8" s="1930"/>
      <c r="K8" s="1930"/>
      <c r="L8" s="762"/>
      <c r="M8" s="725"/>
    </row>
    <row r="9" spans="1:13" ht="15" customHeight="1">
      <c r="A9" s="594"/>
      <c r="B9" s="559" t="s">
        <v>744</v>
      </c>
      <c r="C9" s="608"/>
      <c r="D9" s="613" t="s">
        <v>8</v>
      </c>
      <c r="E9" s="1933" t="s">
        <v>770</v>
      </c>
      <c r="F9" s="1933"/>
      <c r="G9" s="1933"/>
      <c r="H9" s="614"/>
      <c r="I9" s="1933" t="s">
        <v>1174</v>
      </c>
      <c r="J9" s="1933"/>
      <c r="K9" s="1933"/>
      <c r="L9" s="763"/>
      <c r="M9" s="594"/>
    </row>
    <row r="10" spans="1:13">
      <c r="A10" s="59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742"/>
      <c r="M10" s="742"/>
    </row>
    <row r="11" spans="1:13" ht="14.25" customHeight="1">
      <c r="A11" s="594"/>
      <c r="B11" s="584"/>
      <c r="C11" s="584"/>
      <c r="D11" s="609"/>
      <c r="E11" s="657" t="s">
        <v>773</v>
      </c>
      <c r="F11" s="657" t="s">
        <v>39</v>
      </c>
      <c r="G11" s="657" t="s">
        <v>40</v>
      </c>
      <c r="H11" s="657"/>
      <c r="I11" s="657" t="s">
        <v>773</v>
      </c>
      <c r="J11" s="657" t="s">
        <v>39</v>
      </c>
      <c r="K11" s="657" t="s">
        <v>40</v>
      </c>
      <c r="L11" s="732"/>
      <c r="M11" s="732"/>
    </row>
    <row r="12" spans="1:13" ht="4.1500000000000004" customHeight="1">
      <c r="A12" s="619"/>
      <c r="B12" s="619"/>
      <c r="C12" s="619"/>
      <c r="D12" s="679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3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594"/>
      <c r="M13" s="594"/>
    </row>
    <row r="14" spans="1:13" ht="14.1" customHeight="1">
      <c r="A14" s="594"/>
      <c r="B14" s="607" t="s">
        <v>4</v>
      </c>
      <c r="C14" s="584"/>
      <c r="D14" s="568">
        <v>2020</v>
      </c>
      <c r="E14" s="569">
        <f t="shared" ref="E14:G16" si="0">SUM(E18,E22,E26,E30,E34,E38,E42,E46,E50)</f>
        <v>101191</v>
      </c>
      <c r="F14" s="569">
        <f t="shared" si="0"/>
        <v>39080</v>
      </c>
      <c r="G14" s="569">
        <f t="shared" si="0"/>
        <v>62111</v>
      </c>
      <c r="H14" s="709"/>
      <c r="I14" s="569">
        <f t="shared" ref="I14:K16" si="1">SUM(I18,I22,I26,I30,I34,I38,I42,I46,I50)</f>
        <v>13884</v>
      </c>
      <c r="J14" s="569">
        <f t="shared" si="1"/>
        <v>5562</v>
      </c>
      <c r="K14" s="569">
        <f t="shared" si="1"/>
        <v>8322</v>
      </c>
      <c r="L14" s="594"/>
      <c r="M14" s="594"/>
    </row>
    <row r="15" spans="1:13" ht="14.1" customHeight="1">
      <c r="A15" s="594"/>
      <c r="B15" s="559" t="s">
        <v>9</v>
      </c>
      <c r="C15" s="584"/>
      <c r="D15" s="610">
        <v>2021</v>
      </c>
      <c r="E15" s="569">
        <f t="shared" si="0"/>
        <v>95602</v>
      </c>
      <c r="F15" s="569">
        <f t="shared" si="0"/>
        <v>37889</v>
      </c>
      <c r="G15" s="569">
        <f t="shared" si="0"/>
        <v>57713</v>
      </c>
      <c r="H15" s="709"/>
      <c r="I15" s="569">
        <f t="shared" si="1"/>
        <v>13487</v>
      </c>
      <c r="J15" s="569">
        <f t="shared" si="1"/>
        <v>5442</v>
      </c>
      <c r="K15" s="569">
        <f t="shared" si="1"/>
        <v>8045</v>
      </c>
      <c r="L15" s="594"/>
      <c r="M15" s="594"/>
    </row>
    <row r="16" spans="1:13" ht="14.1" customHeight="1">
      <c r="A16" s="594"/>
      <c r="B16" s="559"/>
      <c r="C16" s="584"/>
      <c r="D16" s="1511">
        <v>2022</v>
      </c>
      <c r="E16" s="569">
        <f t="shared" si="0"/>
        <v>90314</v>
      </c>
      <c r="F16" s="569">
        <f t="shared" si="0"/>
        <v>35440</v>
      </c>
      <c r="G16" s="569">
        <f t="shared" si="0"/>
        <v>54874</v>
      </c>
      <c r="H16" s="661"/>
      <c r="I16" s="569">
        <f t="shared" si="1"/>
        <v>13414</v>
      </c>
      <c r="J16" s="569">
        <f t="shared" si="1"/>
        <v>5268</v>
      </c>
      <c r="K16" s="569">
        <f t="shared" si="1"/>
        <v>8146</v>
      </c>
      <c r="L16" s="594"/>
      <c r="M16" s="594"/>
    </row>
    <row r="17" spans="1:13" ht="14.1" customHeight="1">
      <c r="A17" s="594"/>
      <c r="B17" s="559"/>
      <c r="C17" s="584"/>
      <c r="D17" s="573"/>
      <c r="E17" s="661"/>
      <c r="F17" s="661"/>
      <c r="G17" s="661"/>
      <c r="H17" s="661"/>
      <c r="I17" s="661"/>
      <c r="J17" s="661"/>
      <c r="K17" s="661"/>
      <c r="L17" s="594"/>
      <c r="M17" s="594"/>
    </row>
    <row r="18" spans="1:13" s="767" customFormat="1" ht="14.1" customHeight="1">
      <c r="A18" s="697"/>
      <c r="B18" s="764" t="s">
        <v>747</v>
      </c>
      <c r="C18" s="699"/>
      <c r="D18" s="573">
        <v>2020</v>
      </c>
      <c r="E18" s="661">
        <f>SUM(F18:G18)</f>
        <v>1144</v>
      </c>
      <c r="F18" s="661">
        <v>165</v>
      </c>
      <c r="G18" s="661">
        <v>979</v>
      </c>
      <c r="H18" s="661"/>
      <c r="I18" s="661" t="s">
        <v>31</v>
      </c>
      <c r="J18" s="661" t="s">
        <v>31</v>
      </c>
      <c r="K18" s="661" t="s">
        <v>31</v>
      </c>
      <c r="L18" s="765">
        <v>439</v>
      </c>
      <c r="M18" s="766"/>
    </row>
    <row r="19" spans="1:13" ht="14.1" customHeight="1">
      <c r="A19" s="594"/>
      <c r="B19" s="559" t="s">
        <v>748</v>
      </c>
      <c r="C19" s="628"/>
      <c r="D19" s="573">
        <v>2021</v>
      </c>
      <c r="E19" s="661">
        <f t="shared" ref="E19:E20" si="2">SUM(F19:G19)</f>
        <v>806</v>
      </c>
      <c r="F19" s="661">
        <v>102</v>
      </c>
      <c r="G19" s="661">
        <v>704</v>
      </c>
      <c r="H19" s="661"/>
      <c r="I19" s="747" t="s">
        <v>31</v>
      </c>
      <c r="J19" s="747" t="s">
        <v>31</v>
      </c>
      <c r="K19" s="747" t="s">
        <v>31</v>
      </c>
      <c r="L19" s="748"/>
      <c r="M19" s="768"/>
    </row>
    <row r="20" spans="1:13" ht="14.1" customHeight="1">
      <c r="A20" s="594"/>
      <c r="B20" s="559"/>
      <c r="C20" s="628"/>
      <c r="D20" s="573">
        <v>2022</v>
      </c>
      <c r="E20" s="661">
        <f t="shared" si="2"/>
        <v>748</v>
      </c>
      <c r="F20" s="661">
        <v>87</v>
      </c>
      <c r="G20" s="661">
        <v>661</v>
      </c>
      <c r="H20" s="661"/>
      <c r="I20" s="747" t="s">
        <v>31</v>
      </c>
      <c r="J20" s="747" t="s">
        <v>31</v>
      </c>
      <c r="K20" s="747" t="s">
        <v>31</v>
      </c>
      <c r="L20" s="748"/>
      <c r="M20" s="768"/>
    </row>
    <row r="21" spans="1:13" ht="14.1" customHeight="1">
      <c r="A21" s="594"/>
      <c r="B21" s="559"/>
      <c r="C21" s="628"/>
      <c r="D21" s="573"/>
      <c r="E21" s="661"/>
      <c r="F21" s="661"/>
      <c r="G21" s="661"/>
      <c r="H21" s="661"/>
      <c r="I21" s="661"/>
      <c r="J21" s="661"/>
      <c r="K21" s="661"/>
      <c r="L21" s="748"/>
      <c r="M21" s="768"/>
    </row>
    <row r="22" spans="1:13" ht="14.1" customHeight="1">
      <c r="A22" s="594"/>
      <c r="B22" s="607" t="s">
        <v>749</v>
      </c>
      <c r="C22" s="584"/>
      <c r="D22" s="573">
        <v>2020</v>
      </c>
      <c r="E22" s="661">
        <f>SUM(F22:G22)</f>
        <v>8866</v>
      </c>
      <c r="F22" s="661">
        <v>3458</v>
      </c>
      <c r="G22" s="661">
        <v>5408</v>
      </c>
      <c r="H22" s="661"/>
      <c r="I22" s="661">
        <f>SUM(J22:K22)</f>
        <v>1625</v>
      </c>
      <c r="J22" s="661">
        <v>465</v>
      </c>
      <c r="K22" s="661">
        <v>1160</v>
      </c>
      <c r="L22" s="748">
        <v>3926</v>
      </c>
      <c r="M22" s="769"/>
    </row>
    <row r="23" spans="1:13" ht="14.1" customHeight="1">
      <c r="A23" s="594"/>
      <c r="B23" s="559" t="s">
        <v>750</v>
      </c>
      <c r="C23" s="607"/>
      <c r="D23" s="573">
        <v>2021</v>
      </c>
      <c r="E23" s="661">
        <f t="shared" ref="E23:E24" si="3">SUM(F23:G23)</f>
        <v>8051</v>
      </c>
      <c r="F23" s="661">
        <v>3068</v>
      </c>
      <c r="G23" s="661">
        <v>4983</v>
      </c>
      <c r="H23" s="661"/>
      <c r="I23" s="661">
        <f t="shared" ref="I23:I24" si="4">SUM(J23:K23)</f>
        <v>1304</v>
      </c>
      <c r="J23" s="661">
        <v>338</v>
      </c>
      <c r="K23" s="661">
        <v>966</v>
      </c>
      <c r="L23" s="748"/>
      <c r="M23" s="637"/>
    </row>
    <row r="24" spans="1:13" ht="14.1" customHeight="1">
      <c r="A24" s="594"/>
      <c r="B24" s="559"/>
      <c r="C24" s="607"/>
      <c r="D24" s="573">
        <v>2022</v>
      </c>
      <c r="E24" s="661">
        <f t="shared" si="3"/>
        <v>7832</v>
      </c>
      <c r="F24" s="661">
        <v>2935</v>
      </c>
      <c r="G24" s="661">
        <v>4897</v>
      </c>
      <c r="H24" s="661"/>
      <c r="I24" s="661">
        <f t="shared" si="4"/>
        <v>1941</v>
      </c>
      <c r="J24" s="661">
        <v>551</v>
      </c>
      <c r="K24" s="661">
        <v>1390</v>
      </c>
      <c r="L24" s="748"/>
      <c r="M24" s="637"/>
    </row>
    <row r="25" spans="1:13" ht="14.1" customHeight="1">
      <c r="A25" s="594"/>
      <c r="B25" s="559"/>
      <c r="C25" s="607"/>
      <c r="D25" s="573"/>
      <c r="E25" s="661"/>
      <c r="F25" s="661"/>
      <c r="G25" s="661"/>
      <c r="H25" s="661"/>
      <c r="I25" s="661"/>
      <c r="J25" s="661"/>
      <c r="K25" s="661"/>
      <c r="L25" s="748"/>
      <c r="M25" s="637"/>
    </row>
    <row r="26" spans="1:13" ht="14.1" customHeight="1">
      <c r="A26" s="697"/>
      <c r="B26" s="764" t="s">
        <v>751</v>
      </c>
      <c r="C26" s="699"/>
      <c r="D26" s="573">
        <v>2020</v>
      </c>
      <c r="E26" s="661">
        <f>SUM(F26:G26)</f>
        <v>38669</v>
      </c>
      <c r="F26" s="661">
        <v>10931</v>
      </c>
      <c r="G26" s="661">
        <v>27738</v>
      </c>
      <c r="H26" s="661"/>
      <c r="I26" s="661">
        <f>SUM(J26:K26)</f>
        <v>2521</v>
      </c>
      <c r="J26" s="661">
        <v>727</v>
      </c>
      <c r="K26" s="661">
        <v>1794</v>
      </c>
      <c r="L26" s="765">
        <v>29309</v>
      </c>
      <c r="M26" s="768"/>
    </row>
    <row r="27" spans="1:13" ht="14.1" customHeight="1">
      <c r="A27" s="594"/>
      <c r="B27" s="559" t="s">
        <v>752</v>
      </c>
      <c r="C27" s="628"/>
      <c r="D27" s="573">
        <v>2021</v>
      </c>
      <c r="E27" s="661">
        <f t="shared" ref="E27:E28" si="5">SUM(F27:G27)</f>
        <v>35704</v>
      </c>
      <c r="F27" s="661">
        <v>10250</v>
      </c>
      <c r="G27" s="661">
        <v>25454</v>
      </c>
      <c r="H27" s="661"/>
      <c r="I27" s="661">
        <f t="shared" ref="I27:I28" si="6">SUM(J27:K27)</f>
        <v>2507</v>
      </c>
      <c r="J27" s="661">
        <v>764</v>
      </c>
      <c r="K27" s="661">
        <v>1743</v>
      </c>
      <c r="L27" s="748"/>
      <c r="M27" s="768"/>
    </row>
    <row r="28" spans="1:13" ht="14.1" customHeight="1">
      <c r="A28" s="594"/>
      <c r="B28" s="559"/>
      <c r="C28" s="628"/>
      <c r="D28" s="573">
        <v>2022</v>
      </c>
      <c r="E28" s="661">
        <f t="shared" si="5"/>
        <v>35439</v>
      </c>
      <c r="F28" s="661">
        <v>10477</v>
      </c>
      <c r="G28" s="661">
        <v>24962</v>
      </c>
      <c r="H28" s="661"/>
      <c r="I28" s="661">
        <f t="shared" si="6"/>
        <v>2690</v>
      </c>
      <c r="J28" s="661">
        <v>853</v>
      </c>
      <c r="K28" s="661">
        <v>1837</v>
      </c>
      <c r="L28" s="748"/>
      <c r="M28" s="768"/>
    </row>
    <row r="29" spans="1:13" ht="14.1" customHeight="1">
      <c r="A29" s="594"/>
      <c r="B29" s="559"/>
      <c r="C29" s="628"/>
      <c r="D29" s="573"/>
      <c r="E29" s="661"/>
      <c r="F29" s="661"/>
      <c r="G29" s="661"/>
      <c r="H29" s="661"/>
      <c r="I29" s="661"/>
      <c r="J29" s="661"/>
      <c r="K29" s="661"/>
      <c r="L29" s="748"/>
      <c r="M29" s="768"/>
    </row>
    <row r="30" spans="1:13" ht="14.1" customHeight="1">
      <c r="A30" s="594"/>
      <c r="B30" s="607" t="s">
        <v>753</v>
      </c>
      <c r="C30" s="584"/>
      <c r="D30" s="573">
        <v>2020</v>
      </c>
      <c r="E30" s="661">
        <f>SUM(F30:G30)</f>
        <v>16574</v>
      </c>
      <c r="F30" s="661">
        <v>6631</v>
      </c>
      <c r="G30" s="661">
        <v>9943</v>
      </c>
      <c r="H30" s="661"/>
      <c r="I30" s="661">
        <f>SUM(J30:K30)</f>
        <v>6007</v>
      </c>
      <c r="J30" s="661">
        <v>2451</v>
      </c>
      <c r="K30" s="661">
        <v>3556</v>
      </c>
      <c r="L30" s="748">
        <v>7360</v>
      </c>
      <c r="M30" s="768"/>
    </row>
    <row r="31" spans="1:13" ht="14.1" customHeight="1">
      <c r="A31" s="594"/>
      <c r="B31" s="559" t="s">
        <v>1193</v>
      </c>
      <c r="C31" s="584"/>
      <c r="D31" s="573">
        <v>2021</v>
      </c>
      <c r="E31" s="661">
        <f t="shared" ref="E31:E32" si="7">SUM(F31:G31)</f>
        <v>14644</v>
      </c>
      <c r="F31" s="661">
        <v>6016</v>
      </c>
      <c r="G31" s="661">
        <v>8628</v>
      </c>
      <c r="H31" s="661"/>
      <c r="I31" s="661">
        <f t="shared" ref="I31:I32" si="8">SUM(J31:K31)</f>
        <v>4571</v>
      </c>
      <c r="J31" s="661">
        <v>1853</v>
      </c>
      <c r="K31" s="661">
        <v>2718</v>
      </c>
      <c r="L31" s="748"/>
      <c r="M31" s="768"/>
    </row>
    <row r="32" spans="1:13" ht="14.1" customHeight="1">
      <c r="A32" s="594"/>
      <c r="B32" s="559"/>
      <c r="C32" s="584"/>
      <c r="D32" s="573">
        <v>2022</v>
      </c>
      <c r="E32" s="661">
        <f t="shared" si="7"/>
        <v>15560</v>
      </c>
      <c r="F32" s="661">
        <v>6156</v>
      </c>
      <c r="G32" s="661">
        <v>9404</v>
      </c>
      <c r="H32" s="661"/>
      <c r="I32" s="661">
        <f t="shared" si="8"/>
        <v>4206</v>
      </c>
      <c r="J32" s="661">
        <v>1708</v>
      </c>
      <c r="K32" s="661">
        <v>2498</v>
      </c>
      <c r="L32" s="748"/>
      <c r="M32" s="768"/>
    </row>
    <row r="33" spans="1:13" ht="14.1" customHeight="1">
      <c r="A33" s="594"/>
      <c r="B33" s="559"/>
      <c r="C33" s="584"/>
      <c r="D33" s="573"/>
      <c r="E33" s="661"/>
      <c r="F33" s="661"/>
      <c r="G33" s="661"/>
      <c r="H33" s="661"/>
      <c r="I33" s="661"/>
      <c r="J33" s="661"/>
      <c r="K33" s="661"/>
      <c r="L33" s="748"/>
      <c r="M33" s="768"/>
    </row>
    <row r="34" spans="1:13" ht="14.1" customHeight="1">
      <c r="A34" s="594"/>
      <c r="B34" s="607" t="s">
        <v>754</v>
      </c>
      <c r="C34" s="584"/>
      <c r="D34" s="573">
        <v>2020</v>
      </c>
      <c r="E34" s="661">
        <f>SUM(F34:G34)</f>
        <v>21000</v>
      </c>
      <c r="F34" s="661">
        <v>12090</v>
      </c>
      <c r="G34" s="661">
        <v>8910</v>
      </c>
      <c r="H34" s="661"/>
      <c r="I34" s="661">
        <f>SUM(J34:K34)</f>
        <v>1774</v>
      </c>
      <c r="J34" s="661">
        <v>1132</v>
      </c>
      <c r="K34" s="661">
        <v>642</v>
      </c>
      <c r="L34" s="748">
        <v>8250</v>
      </c>
      <c r="M34" s="768"/>
    </row>
    <row r="35" spans="1:13" ht="14.1" customHeight="1">
      <c r="A35" s="594"/>
      <c r="B35" s="559" t="s">
        <v>755</v>
      </c>
      <c r="C35" s="584"/>
      <c r="D35" s="573">
        <v>2021</v>
      </c>
      <c r="E35" s="661">
        <f t="shared" ref="E35:E36" si="9">SUM(F35:G35)</f>
        <v>18997</v>
      </c>
      <c r="F35" s="661">
        <v>11281</v>
      </c>
      <c r="G35" s="661">
        <v>7716</v>
      </c>
      <c r="H35" s="661"/>
      <c r="I35" s="661">
        <f t="shared" ref="I35:I36" si="10">SUM(J35:K35)</f>
        <v>2297</v>
      </c>
      <c r="J35" s="661">
        <v>1522</v>
      </c>
      <c r="K35" s="661">
        <v>775</v>
      </c>
      <c r="L35" s="748"/>
      <c r="M35" s="768"/>
    </row>
    <row r="36" spans="1:13" ht="14.1" customHeight="1">
      <c r="A36" s="594"/>
      <c r="B36" s="559"/>
      <c r="C36" s="584"/>
      <c r="D36" s="573">
        <v>2022</v>
      </c>
      <c r="E36" s="661">
        <f t="shared" si="9"/>
        <v>17670</v>
      </c>
      <c r="F36" s="661">
        <v>10482</v>
      </c>
      <c r="G36" s="661">
        <v>7188</v>
      </c>
      <c r="H36" s="661"/>
      <c r="I36" s="661">
        <f t="shared" si="10"/>
        <v>1983</v>
      </c>
      <c r="J36" s="661">
        <v>1237</v>
      </c>
      <c r="K36" s="661">
        <v>746</v>
      </c>
      <c r="L36" s="748"/>
      <c r="M36" s="768"/>
    </row>
    <row r="37" spans="1:13" ht="14.1" customHeight="1">
      <c r="A37" s="594"/>
      <c r="B37" s="559"/>
      <c r="C37" s="584"/>
      <c r="D37" s="573"/>
      <c r="E37" s="661"/>
      <c r="F37" s="661"/>
      <c r="G37" s="661"/>
      <c r="H37" s="661"/>
      <c r="I37" s="661"/>
      <c r="J37" s="661"/>
      <c r="K37" s="661"/>
      <c r="L37" s="748"/>
      <c r="M37" s="768"/>
    </row>
    <row r="38" spans="1:13" ht="14.1" customHeight="1">
      <c r="A38" s="594"/>
      <c r="B38" s="607" t="s">
        <v>756</v>
      </c>
      <c r="C38" s="584"/>
      <c r="D38" s="573">
        <v>2020</v>
      </c>
      <c r="E38" s="661">
        <f>SUM(F38:G38)</f>
        <v>3536</v>
      </c>
      <c r="F38" s="661">
        <v>1765</v>
      </c>
      <c r="G38" s="661">
        <v>1771</v>
      </c>
      <c r="H38" s="661"/>
      <c r="I38" s="661">
        <f>SUM(J38:K38)</f>
        <v>781</v>
      </c>
      <c r="J38" s="661">
        <v>260</v>
      </c>
      <c r="K38" s="661">
        <v>521</v>
      </c>
      <c r="L38" s="748">
        <v>629</v>
      </c>
      <c r="M38" s="768"/>
    </row>
    <row r="39" spans="1:13" ht="14.1" customHeight="1">
      <c r="A39" s="594"/>
      <c r="B39" s="608" t="s">
        <v>757</v>
      </c>
      <c r="C39" s="612"/>
      <c r="D39" s="573">
        <v>2021</v>
      </c>
      <c r="E39" s="661">
        <f t="shared" ref="E39:E40" si="11">SUM(F39:G39)</f>
        <v>6737</v>
      </c>
      <c r="F39" s="661">
        <v>3349</v>
      </c>
      <c r="G39" s="661">
        <v>3388</v>
      </c>
      <c r="H39" s="661"/>
      <c r="I39" s="661">
        <f t="shared" ref="I39:I40" si="12">SUM(J39:K39)</f>
        <v>1579</v>
      </c>
      <c r="J39" s="661">
        <v>492</v>
      </c>
      <c r="K39" s="661">
        <v>1087</v>
      </c>
      <c r="L39" s="748"/>
      <c r="M39" s="637"/>
    </row>
    <row r="40" spans="1:13" ht="14.1" customHeight="1">
      <c r="A40" s="594"/>
      <c r="B40" s="608"/>
      <c r="C40" s="612"/>
      <c r="D40" s="573">
        <v>2022</v>
      </c>
      <c r="E40" s="661">
        <f t="shared" si="11"/>
        <v>3069</v>
      </c>
      <c r="F40" s="661">
        <v>1584</v>
      </c>
      <c r="G40" s="661">
        <v>1485</v>
      </c>
      <c r="H40" s="661"/>
      <c r="I40" s="661">
        <f t="shared" si="12"/>
        <v>511</v>
      </c>
      <c r="J40" s="661">
        <v>158</v>
      </c>
      <c r="K40" s="661">
        <v>353</v>
      </c>
      <c r="L40" s="748"/>
      <c r="M40" s="637"/>
    </row>
    <row r="41" spans="1:13" ht="14.1" customHeight="1">
      <c r="A41" s="594"/>
      <c r="B41" s="608"/>
      <c r="C41" s="612"/>
      <c r="D41" s="573"/>
      <c r="E41" s="661"/>
      <c r="F41" s="661"/>
      <c r="G41" s="661"/>
      <c r="H41" s="661"/>
      <c r="I41" s="661"/>
      <c r="J41" s="661"/>
      <c r="K41" s="661"/>
      <c r="L41" s="748"/>
      <c r="M41" s="637"/>
    </row>
    <row r="42" spans="1:13" ht="14.1" customHeight="1">
      <c r="A42" s="594"/>
      <c r="B42" s="607" t="s">
        <v>758</v>
      </c>
      <c r="C42" s="584"/>
      <c r="D42" s="573">
        <v>2020</v>
      </c>
      <c r="E42" s="661">
        <f>SUM(F42:G42)</f>
        <v>2764</v>
      </c>
      <c r="F42" s="661">
        <v>493</v>
      </c>
      <c r="G42" s="661">
        <v>2271</v>
      </c>
      <c r="H42" s="661"/>
      <c r="I42" s="661">
        <f>SUM(J42:K42)</f>
        <v>534</v>
      </c>
      <c r="J42" s="661">
        <v>148</v>
      </c>
      <c r="K42" s="661">
        <v>386</v>
      </c>
      <c r="L42" s="748">
        <v>2659</v>
      </c>
      <c r="M42" s="637"/>
    </row>
    <row r="43" spans="1:13" ht="14.1" customHeight="1">
      <c r="A43" s="594"/>
      <c r="B43" s="559" t="s">
        <v>759</v>
      </c>
      <c r="C43" s="584"/>
      <c r="D43" s="573">
        <v>2021</v>
      </c>
      <c r="E43" s="661">
        <f t="shared" ref="E43:E44" si="13">SUM(F43:G43)</f>
        <v>2487</v>
      </c>
      <c r="F43" s="661">
        <v>422</v>
      </c>
      <c r="G43" s="661">
        <v>2065</v>
      </c>
      <c r="H43" s="661"/>
      <c r="I43" s="661">
        <f t="shared" ref="I43:I44" si="14">SUM(J43:K43)</f>
        <v>739</v>
      </c>
      <c r="J43" s="661">
        <v>162</v>
      </c>
      <c r="K43" s="661">
        <v>577</v>
      </c>
      <c r="L43" s="748"/>
      <c r="M43" s="637"/>
    </row>
    <row r="44" spans="1:13" ht="14.1" customHeight="1">
      <c r="A44" s="594"/>
      <c r="B44" s="559"/>
      <c r="C44" s="584"/>
      <c r="D44" s="573">
        <v>2022</v>
      </c>
      <c r="E44" s="661">
        <f t="shared" si="13"/>
        <v>2253</v>
      </c>
      <c r="F44" s="661">
        <v>400</v>
      </c>
      <c r="G44" s="661">
        <v>1853</v>
      </c>
      <c r="H44" s="661"/>
      <c r="I44" s="661">
        <f t="shared" si="14"/>
        <v>696</v>
      </c>
      <c r="J44" s="661">
        <v>175</v>
      </c>
      <c r="K44" s="661">
        <v>521</v>
      </c>
      <c r="L44" s="748"/>
      <c r="M44" s="637"/>
    </row>
    <row r="45" spans="1:13" ht="14.1" customHeight="1">
      <c r="A45" s="594"/>
      <c r="B45" s="559"/>
      <c r="C45" s="584"/>
      <c r="D45" s="573"/>
      <c r="E45" s="661"/>
      <c r="F45" s="661"/>
      <c r="G45" s="661"/>
      <c r="H45" s="661"/>
      <c r="I45" s="661"/>
      <c r="J45" s="661"/>
      <c r="K45" s="661"/>
      <c r="L45" s="748"/>
      <c r="M45" s="637"/>
    </row>
    <row r="46" spans="1:13" ht="14.1" customHeight="1">
      <c r="A46" s="594"/>
      <c r="B46" s="607" t="s">
        <v>760</v>
      </c>
      <c r="C46" s="584"/>
      <c r="D46" s="573">
        <v>2020</v>
      </c>
      <c r="E46" s="661">
        <f>SUM(F46:G46)</f>
        <v>8127</v>
      </c>
      <c r="F46" s="661">
        <v>3439</v>
      </c>
      <c r="G46" s="661">
        <v>4688</v>
      </c>
      <c r="H46" s="661"/>
      <c r="I46" s="661">
        <f>SUM(J46:K46)</f>
        <v>67</v>
      </c>
      <c r="J46" s="661">
        <v>17</v>
      </c>
      <c r="K46" s="661">
        <v>50</v>
      </c>
      <c r="L46" s="748">
        <v>3139</v>
      </c>
      <c r="M46" s="637"/>
    </row>
    <row r="47" spans="1:13" ht="14.1" customHeight="1">
      <c r="A47" s="594"/>
      <c r="B47" s="608" t="s">
        <v>761</v>
      </c>
      <c r="C47" s="612"/>
      <c r="D47" s="573">
        <v>2021</v>
      </c>
      <c r="E47" s="661">
        <f t="shared" ref="E47:E48" si="15">SUM(F47:G47)</f>
        <v>7692</v>
      </c>
      <c r="F47" s="661">
        <v>3310</v>
      </c>
      <c r="G47" s="661">
        <v>4382</v>
      </c>
      <c r="H47" s="661"/>
      <c r="I47" s="661">
        <f t="shared" ref="I47:I48" si="16">SUM(J47:K47)</f>
        <v>48</v>
      </c>
      <c r="J47" s="661">
        <v>13</v>
      </c>
      <c r="K47" s="661">
        <v>35</v>
      </c>
      <c r="L47" s="748"/>
      <c r="M47" s="637"/>
    </row>
    <row r="48" spans="1:13" ht="14.1" customHeight="1">
      <c r="A48" s="594"/>
      <c r="B48" s="608"/>
      <c r="C48" s="612"/>
      <c r="D48" s="573">
        <v>2022</v>
      </c>
      <c r="E48" s="661">
        <f t="shared" si="15"/>
        <v>7292</v>
      </c>
      <c r="F48" s="661">
        <v>3243</v>
      </c>
      <c r="G48" s="661">
        <v>4049</v>
      </c>
      <c r="H48" s="661"/>
      <c r="I48" s="661">
        <f t="shared" si="16"/>
        <v>51</v>
      </c>
      <c r="J48" s="661">
        <v>13</v>
      </c>
      <c r="K48" s="661">
        <v>38</v>
      </c>
      <c r="L48" s="748"/>
      <c r="M48" s="637"/>
    </row>
    <row r="49" spans="1:13" ht="14.1" customHeight="1">
      <c r="A49" s="594"/>
      <c r="B49" s="608"/>
      <c r="C49" s="612"/>
      <c r="D49" s="573"/>
      <c r="E49" s="661"/>
      <c r="F49" s="661"/>
      <c r="G49" s="661"/>
      <c r="H49" s="661"/>
      <c r="I49" s="661"/>
      <c r="J49" s="661"/>
      <c r="K49" s="661"/>
      <c r="L49" s="748"/>
      <c r="M49" s="637"/>
    </row>
    <row r="50" spans="1:13" ht="14.1" customHeight="1">
      <c r="A50" s="594"/>
      <c r="B50" s="607" t="s">
        <v>762</v>
      </c>
      <c r="C50" s="584"/>
      <c r="D50" s="573">
        <v>2020</v>
      </c>
      <c r="E50" s="661">
        <f>SUM(F50:G50)</f>
        <v>511</v>
      </c>
      <c r="F50" s="661">
        <v>108</v>
      </c>
      <c r="G50" s="661">
        <v>403</v>
      </c>
      <c r="H50" s="661"/>
      <c r="I50" s="661">
        <f>SUM(J50:K50)</f>
        <v>575</v>
      </c>
      <c r="J50" s="661">
        <v>362</v>
      </c>
      <c r="K50" s="661">
        <v>213</v>
      </c>
      <c r="L50" s="748"/>
      <c r="M50" s="637"/>
    </row>
    <row r="51" spans="1:13" ht="14.1" customHeight="1">
      <c r="A51" s="594"/>
      <c r="B51" s="559" t="s">
        <v>763</v>
      </c>
      <c r="C51" s="584"/>
      <c r="D51" s="573">
        <v>2021</v>
      </c>
      <c r="E51" s="661">
        <f t="shared" ref="E51:E52" si="17">SUM(F51:G51)</f>
        <v>484</v>
      </c>
      <c r="F51" s="661">
        <v>91</v>
      </c>
      <c r="G51" s="661">
        <v>393</v>
      </c>
      <c r="H51" s="661"/>
      <c r="I51" s="661">
        <f t="shared" ref="I51:I52" si="18">SUM(J51:K51)</f>
        <v>442</v>
      </c>
      <c r="J51" s="661">
        <v>298</v>
      </c>
      <c r="K51" s="661">
        <v>144</v>
      </c>
      <c r="L51" s="748"/>
      <c r="M51" s="637"/>
    </row>
    <row r="52" spans="1:13" ht="14.1" customHeight="1">
      <c r="A52" s="594"/>
      <c r="B52" s="559"/>
      <c r="C52" s="584"/>
      <c r="D52" s="573">
        <v>2022</v>
      </c>
      <c r="E52" s="661">
        <f t="shared" si="17"/>
        <v>451</v>
      </c>
      <c r="F52" s="661">
        <v>76</v>
      </c>
      <c r="G52" s="661">
        <v>375</v>
      </c>
      <c r="H52" s="661"/>
      <c r="I52" s="661">
        <f t="shared" si="18"/>
        <v>1336</v>
      </c>
      <c r="J52" s="661">
        <v>573</v>
      </c>
      <c r="K52" s="661">
        <v>763</v>
      </c>
      <c r="L52" s="748"/>
      <c r="M52" s="637"/>
    </row>
    <row r="53" spans="1:13" s="594" customFormat="1" ht="8.1" customHeight="1" thickBot="1">
      <c r="A53" s="630"/>
      <c r="B53" s="718"/>
      <c r="C53" s="718"/>
      <c r="D53" s="686"/>
      <c r="E53" s="634"/>
      <c r="F53" s="634"/>
      <c r="G53" s="634"/>
      <c r="H53" s="634"/>
      <c r="I53" s="634"/>
      <c r="J53" s="634"/>
      <c r="K53" s="634"/>
      <c r="L53" s="630"/>
    </row>
    <row r="54" spans="1:13" s="530" customFormat="1" ht="3" customHeight="1">
      <c r="B54" s="584"/>
      <c r="C54" s="607"/>
      <c r="D54" s="573"/>
      <c r="E54" s="584"/>
      <c r="F54" s="584"/>
      <c r="G54" s="584"/>
      <c r="H54" s="584"/>
      <c r="I54" s="584"/>
      <c r="J54" s="584"/>
      <c r="K54" s="584"/>
    </row>
    <row r="55" spans="1:13" s="691" customFormat="1" ht="16.5" customHeight="1">
      <c r="A55" s="583"/>
      <c r="B55" s="584"/>
      <c r="C55" s="584"/>
      <c r="D55" s="573"/>
      <c r="E55" s="584"/>
      <c r="F55" s="733"/>
      <c r="G55" s="733"/>
      <c r="H55" s="678"/>
      <c r="I55" s="678"/>
      <c r="J55" s="678"/>
      <c r="L55" s="418" t="s">
        <v>905</v>
      </c>
    </row>
    <row r="56" spans="1:13" s="691" customFormat="1" ht="15" customHeight="1">
      <c r="B56" s="678"/>
      <c r="C56" s="678"/>
      <c r="D56" s="723"/>
      <c r="E56" s="678"/>
      <c r="F56" s="678"/>
      <c r="G56" s="678"/>
      <c r="H56" s="678"/>
      <c r="I56" s="678"/>
      <c r="J56" s="678"/>
      <c r="L56" s="419" t="s">
        <v>883</v>
      </c>
    </row>
    <row r="57" spans="1:13" s="594" customFormat="1" ht="15" customHeight="1">
      <c r="D57" s="623"/>
    </row>
    <row r="58" spans="1:13" s="594" customFormat="1" ht="9.75" customHeight="1">
      <c r="D58" s="623"/>
    </row>
    <row r="59" spans="1:13" s="594" customFormat="1" ht="15" customHeight="1">
      <c r="D59" s="623"/>
    </row>
    <row r="60" spans="1:13" s="594" customFormat="1" ht="9.75" customHeight="1">
      <c r="D60" s="623"/>
    </row>
    <row r="61" spans="1:13" s="594" customFormat="1" ht="15" customHeight="1">
      <c r="D61" s="623"/>
    </row>
    <row r="62" spans="1:13" s="594" customFormat="1" ht="9.75" customHeight="1">
      <c r="D62" s="623"/>
    </row>
    <row r="63" spans="1:13" s="594" customFormat="1" ht="9.75" customHeight="1">
      <c r="D63" s="623"/>
    </row>
    <row r="64" spans="1:13" s="594" customFormat="1" ht="15" customHeight="1">
      <c r="A64" s="595"/>
      <c r="B64" s="595"/>
      <c r="C64" s="595"/>
      <c r="D64" s="596"/>
      <c r="E64" s="595"/>
      <c r="F64" s="595"/>
      <c r="G64" s="595"/>
      <c r="H64" s="595"/>
      <c r="I64" s="595"/>
      <c r="J64" s="595"/>
      <c r="K64" s="595"/>
      <c r="L64" s="595"/>
    </row>
    <row r="65" spans="1:12" s="594" customFormat="1" ht="9.75" customHeight="1">
      <c r="D65" s="623"/>
    </row>
    <row r="66" spans="1:12" s="594" customFormat="1" ht="9.75" customHeight="1">
      <c r="D66" s="623"/>
    </row>
    <row r="67" spans="1:12" s="594" customFormat="1" ht="15" customHeight="1">
      <c r="D67" s="623"/>
    </row>
    <row r="68" spans="1:12" s="594" customFormat="1" ht="9.75" customHeight="1">
      <c r="D68" s="623"/>
    </row>
    <row r="69" spans="1:12" s="594" customFormat="1" ht="15" customHeight="1">
      <c r="D69" s="623"/>
    </row>
    <row r="70" spans="1:12" s="594" customFormat="1" ht="9.75" customHeight="1">
      <c r="D70" s="623"/>
    </row>
    <row r="71" spans="1:12" s="594" customFormat="1" ht="15" customHeight="1">
      <c r="D71" s="623"/>
    </row>
    <row r="72" spans="1:12" s="594" customFormat="1" ht="9.75" customHeight="1">
      <c r="D72" s="623"/>
    </row>
    <row r="73" spans="1:12" s="594" customFormat="1" ht="15" customHeight="1">
      <c r="D73" s="623"/>
    </row>
    <row r="74" spans="1:12" s="594" customFormat="1" ht="9.75" customHeight="1">
      <c r="D74" s="623"/>
    </row>
    <row r="75" spans="1:12" s="594" customFormat="1" ht="18" customHeight="1">
      <c r="D75" s="623"/>
    </row>
    <row r="76" spans="1:12" s="594" customFormat="1" ht="15" customHeight="1">
      <c r="A76" s="595"/>
      <c r="B76" s="595"/>
      <c r="C76" s="595"/>
      <c r="D76" s="596"/>
      <c r="E76" s="595"/>
      <c r="F76" s="595"/>
      <c r="G76" s="595"/>
      <c r="H76" s="595"/>
      <c r="I76" s="595"/>
      <c r="J76" s="595"/>
      <c r="K76" s="595"/>
      <c r="L76" s="595"/>
    </row>
    <row r="77" spans="1:12" s="594" customFormat="1" ht="9.75" customHeight="1">
      <c r="D77" s="623"/>
    </row>
    <row r="78" spans="1:12" s="594" customFormat="1" ht="15" customHeight="1">
      <c r="A78" s="595"/>
      <c r="B78" s="595"/>
      <c r="C78" s="595"/>
      <c r="D78" s="596"/>
      <c r="E78" s="595"/>
      <c r="F78" s="595"/>
      <c r="G78" s="595"/>
      <c r="H78" s="595"/>
      <c r="I78" s="595"/>
      <c r="J78" s="595"/>
      <c r="K78" s="595"/>
      <c r="L78" s="595"/>
    </row>
    <row r="79" spans="1:12" s="594" customFormat="1" ht="9.75" customHeight="1">
      <c r="D79" s="623"/>
    </row>
    <row r="80" spans="1:12" s="594" customFormat="1" ht="5.0999999999999996" customHeight="1">
      <c r="D80" s="623"/>
    </row>
    <row r="81" spans="1:12" s="594" customFormat="1" ht="11.1" customHeight="1">
      <c r="D81" s="623"/>
    </row>
    <row r="82" spans="1:12" s="594" customFormat="1" ht="11.1" customHeight="1">
      <c r="A82" s="595"/>
      <c r="B82" s="595"/>
      <c r="C82" s="595"/>
      <c r="D82" s="596"/>
      <c r="E82" s="595"/>
      <c r="F82" s="595"/>
      <c r="G82" s="595"/>
      <c r="H82" s="595"/>
      <c r="I82" s="595"/>
      <c r="J82" s="595"/>
      <c r="K82" s="595"/>
      <c r="L82" s="595"/>
    </row>
    <row r="83" spans="1:12" s="594" customFormat="1" ht="11.25" customHeight="1">
      <c r="D83" s="623"/>
    </row>
    <row r="84" spans="1:12" s="594" customFormat="1" ht="5.25" customHeight="1">
      <c r="D84" s="623"/>
    </row>
    <row r="85" spans="1:12" s="594" customFormat="1" ht="4.1500000000000004" customHeight="1">
      <c r="A85" s="637"/>
      <c r="B85" s="637"/>
      <c r="C85" s="637"/>
      <c r="D85" s="694"/>
      <c r="E85" s="637"/>
      <c r="F85" s="637"/>
      <c r="G85" s="637"/>
      <c r="H85" s="637"/>
      <c r="I85" s="637"/>
      <c r="J85" s="637"/>
      <c r="K85" s="637"/>
      <c r="L85" s="637"/>
    </row>
    <row r="86" spans="1:12" s="594" customFormat="1" ht="11.1" customHeight="1">
      <c r="D86" s="623"/>
    </row>
    <row r="87" spans="1:12" s="594" customFormat="1" ht="10.5" customHeight="1">
      <c r="D87" s="623"/>
    </row>
    <row r="88" spans="1:12" s="594" customFormat="1">
      <c r="D88" s="623"/>
    </row>
    <row r="89" spans="1:12" s="594" customFormat="1">
      <c r="D89" s="623"/>
    </row>
    <row r="90" spans="1:12" s="594" customFormat="1">
      <c r="D90" s="623"/>
    </row>
    <row r="91" spans="1:12" s="594" customFormat="1">
      <c r="A91" s="637"/>
      <c r="B91" s="637"/>
      <c r="C91" s="637"/>
      <c r="D91" s="694"/>
      <c r="E91" s="637"/>
      <c r="F91" s="637"/>
      <c r="G91" s="637"/>
      <c r="H91" s="637"/>
      <c r="I91" s="637"/>
      <c r="J91" s="637"/>
      <c r="K91" s="637"/>
      <c r="L91" s="637"/>
    </row>
    <row r="92" spans="1:12" s="594" customFormat="1">
      <c r="A92" s="637"/>
      <c r="B92" s="637"/>
      <c r="C92" s="637"/>
      <c r="D92" s="694"/>
      <c r="E92" s="637"/>
      <c r="F92" s="637"/>
      <c r="G92" s="637"/>
      <c r="H92" s="637"/>
      <c r="I92" s="637"/>
      <c r="J92" s="637"/>
      <c r="K92" s="637"/>
      <c r="L92" s="637"/>
    </row>
    <row r="93" spans="1:12" s="594" customFormat="1">
      <c r="A93" s="637"/>
      <c r="B93" s="637"/>
      <c r="C93" s="637"/>
      <c r="D93" s="694"/>
      <c r="E93" s="637"/>
      <c r="F93" s="637"/>
      <c r="G93" s="637"/>
      <c r="H93" s="637"/>
      <c r="I93" s="637"/>
      <c r="J93" s="637"/>
      <c r="K93" s="637"/>
      <c r="L93" s="637"/>
    </row>
    <row r="94" spans="1:12" s="594" customFormat="1">
      <c r="A94" s="637"/>
      <c r="B94" s="637"/>
      <c r="C94" s="637"/>
      <c r="D94" s="694"/>
      <c r="E94" s="637"/>
      <c r="F94" s="637"/>
      <c r="G94" s="637"/>
      <c r="H94" s="637"/>
      <c r="I94" s="637"/>
      <c r="J94" s="637"/>
      <c r="K94" s="637"/>
      <c r="L94" s="637"/>
    </row>
    <row r="95" spans="1:12" s="594" customFormat="1">
      <c r="A95" s="637"/>
      <c r="B95" s="637"/>
      <c r="C95" s="637"/>
      <c r="D95" s="694"/>
      <c r="E95" s="637"/>
      <c r="F95" s="637"/>
      <c r="G95" s="637"/>
      <c r="H95" s="637"/>
      <c r="I95" s="637"/>
      <c r="J95" s="637"/>
      <c r="K95" s="637"/>
      <c r="L95" s="637"/>
    </row>
    <row r="96" spans="1:12" s="594" customFormat="1">
      <c r="A96" s="637"/>
      <c r="B96" s="637"/>
      <c r="C96" s="637"/>
      <c r="D96" s="694"/>
      <c r="E96" s="637"/>
      <c r="F96" s="637"/>
      <c r="G96" s="637"/>
      <c r="H96" s="637"/>
      <c r="I96" s="637"/>
      <c r="J96" s="637"/>
      <c r="K96" s="637"/>
      <c r="L96" s="637"/>
    </row>
    <row r="97" spans="1:12" s="594" customFormat="1">
      <c r="A97" s="637"/>
      <c r="B97" s="637"/>
      <c r="C97" s="637"/>
      <c r="D97" s="694"/>
      <c r="E97" s="637"/>
      <c r="F97" s="637"/>
      <c r="G97" s="637"/>
      <c r="H97" s="637"/>
      <c r="I97" s="637"/>
      <c r="J97" s="637"/>
      <c r="K97" s="637"/>
      <c r="L97" s="637"/>
    </row>
    <row r="98" spans="1:12" s="594" customFormat="1">
      <c r="A98" s="637"/>
      <c r="B98" s="637"/>
      <c r="C98" s="637"/>
      <c r="D98" s="694"/>
      <c r="E98" s="637"/>
      <c r="F98" s="637"/>
      <c r="G98" s="637"/>
      <c r="H98" s="637"/>
      <c r="I98" s="637"/>
      <c r="J98" s="637"/>
      <c r="K98" s="637"/>
      <c r="L98" s="637"/>
    </row>
    <row r="99" spans="1:12" s="594" customFormat="1">
      <c r="A99" s="637"/>
      <c r="B99" s="637"/>
      <c r="C99" s="637"/>
      <c r="D99" s="694"/>
      <c r="E99" s="637"/>
      <c r="F99" s="637"/>
      <c r="G99" s="637"/>
      <c r="H99" s="637"/>
      <c r="I99" s="637"/>
      <c r="J99" s="637"/>
      <c r="K99" s="637"/>
      <c r="L99" s="637"/>
    </row>
    <row r="100" spans="1:12" s="594" customFormat="1">
      <c r="A100" s="637"/>
      <c r="B100" s="637"/>
      <c r="C100" s="637"/>
      <c r="D100" s="694"/>
      <c r="E100" s="637"/>
      <c r="F100" s="637"/>
      <c r="G100" s="637"/>
      <c r="H100" s="637"/>
      <c r="I100" s="637"/>
      <c r="J100" s="637"/>
      <c r="K100" s="637"/>
      <c r="L100" s="637"/>
    </row>
    <row r="101" spans="1:12" s="594" customFormat="1">
      <c r="A101" s="637"/>
      <c r="B101" s="637"/>
      <c r="C101" s="637"/>
      <c r="D101" s="694"/>
      <c r="E101" s="637"/>
      <c r="F101" s="637"/>
      <c r="G101" s="637"/>
      <c r="H101" s="637"/>
      <c r="I101" s="637"/>
      <c r="J101" s="637"/>
      <c r="K101" s="637"/>
      <c r="L101" s="637"/>
    </row>
    <row r="102" spans="1:12" s="594" customFormat="1">
      <c r="A102" s="637"/>
      <c r="B102" s="637"/>
      <c r="C102" s="637"/>
      <c r="D102" s="694"/>
      <c r="E102" s="637"/>
      <c r="F102" s="637"/>
      <c r="G102" s="637"/>
      <c r="H102" s="637"/>
      <c r="I102" s="637"/>
      <c r="J102" s="637"/>
      <c r="K102" s="637"/>
      <c r="L102" s="637"/>
    </row>
    <row r="103" spans="1:12" s="594" customFormat="1">
      <c r="A103" s="637"/>
      <c r="B103" s="637"/>
      <c r="C103" s="637"/>
      <c r="D103" s="694"/>
      <c r="E103" s="637"/>
      <c r="F103" s="637"/>
      <c r="G103" s="637"/>
      <c r="H103" s="637"/>
      <c r="I103" s="637"/>
      <c r="J103" s="637"/>
      <c r="K103" s="637"/>
      <c r="L103" s="637"/>
    </row>
    <row r="104" spans="1:12" s="594" customFormat="1">
      <c r="A104" s="637"/>
      <c r="B104" s="637"/>
      <c r="C104" s="637"/>
      <c r="D104" s="694"/>
      <c r="E104" s="637"/>
      <c r="F104" s="637"/>
      <c r="G104" s="637"/>
      <c r="H104" s="637"/>
      <c r="I104" s="637"/>
      <c r="J104" s="637"/>
      <c r="K104" s="637"/>
      <c r="L104" s="637"/>
    </row>
    <row r="105" spans="1:12" s="594" customFormat="1">
      <c r="A105" s="637"/>
      <c r="B105" s="637"/>
      <c r="C105" s="637"/>
      <c r="D105" s="694"/>
      <c r="E105" s="637"/>
      <c r="F105" s="637"/>
      <c r="G105" s="637"/>
      <c r="H105" s="637"/>
      <c r="I105" s="637"/>
      <c r="J105" s="637"/>
      <c r="K105" s="637"/>
      <c r="L105" s="637"/>
    </row>
    <row r="106" spans="1:12" s="594" customFormat="1">
      <c r="A106" s="637"/>
      <c r="B106" s="637"/>
      <c r="C106" s="637"/>
      <c r="D106" s="694"/>
      <c r="E106" s="637"/>
      <c r="F106" s="637"/>
      <c r="G106" s="637"/>
      <c r="H106" s="637"/>
      <c r="I106" s="637"/>
      <c r="J106" s="637"/>
      <c r="K106" s="637"/>
      <c r="L106" s="637"/>
    </row>
    <row r="107" spans="1:12" s="594" customFormat="1">
      <c r="A107" s="637"/>
      <c r="B107" s="637"/>
      <c r="C107" s="637"/>
      <c r="D107" s="694"/>
      <c r="E107" s="637"/>
      <c r="F107" s="637"/>
      <c r="G107" s="637"/>
      <c r="H107" s="637"/>
      <c r="I107" s="637"/>
      <c r="J107" s="637"/>
      <c r="K107" s="637"/>
      <c r="L107" s="637"/>
    </row>
    <row r="108" spans="1:12" s="594" customFormat="1">
      <c r="A108" s="637"/>
      <c r="B108" s="637"/>
      <c r="C108" s="637"/>
      <c r="D108" s="694"/>
      <c r="E108" s="637"/>
      <c r="F108" s="637"/>
      <c r="G108" s="637"/>
      <c r="H108" s="637"/>
      <c r="I108" s="637"/>
      <c r="J108" s="637"/>
      <c r="K108" s="637"/>
      <c r="L108" s="637"/>
    </row>
    <row r="109" spans="1:12" s="594" customFormat="1">
      <c r="A109" s="637"/>
      <c r="B109" s="637"/>
      <c r="C109" s="637"/>
      <c r="D109" s="694"/>
      <c r="E109" s="637"/>
      <c r="F109" s="637"/>
      <c r="G109" s="637"/>
      <c r="H109" s="637"/>
      <c r="I109" s="637"/>
      <c r="J109" s="637"/>
      <c r="K109" s="637"/>
      <c r="L109" s="637"/>
    </row>
    <row r="110" spans="1:12" s="594" customFormat="1">
      <c r="D110" s="623"/>
    </row>
    <row r="111" spans="1:12" s="594" customFormat="1">
      <c r="D111" s="623"/>
    </row>
    <row r="112" spans="1:12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5">
    <tabColor rgb="FF92D050"/>
  </sheetPr>
  <dimension ref="A2:M58"/>
  <sheetViews>
    <sheetView view="pageBreakPreview" topLeftCell="A28" zoomScale="80" zoomScaleNormal="120" zoomScaleSheetLayoutView="80" workbookViewId="0">
      <selection activeCell="A56" sqref="A56:XFD58"/>
    </sheetView>
  </sheetViews>
  <sheetFormatPr defaultColWidth="12.5703125" defaultRowHeight="16.5"/>
  <cols>
    <col min="1" max="1" width="1.85546875" style="738" customWidth="1"/>
    <col min="2" max="2" width="12.140625" style="738" customWidth="1"/>
    <col min="3" max="3" width="30.42578125" style="738" customWidth="1"/>
    <col min="4" max="4" width="8.7109375" style="759" customWidth="1"/>
    <col min="5" max="5" width="8.28515625" style="738" customWidth="1"/>
    <col min="6" max="6" width="7.28515625" style="738" customWidth="1"/>
    <col min="7" max="7" width="12.5703125" style="738" customWidth="1"/>
    <col min="8" max="8" width="1.85546875" style="738" customWidth="1"/>
    <col min="9" max="9" width="8.28515625" style="738" customWidth="1"/>
    <col min="10" max="10" width="7.28515625" style="738" customWidth="1"/>
    <col min="11" max="11" width="12.5703125" style="738" customWidth="1"/>
    <col min="12" max="12" width="1.85546875" style="738" customWidth="1"/>
    <col min="13" max="16384" width="12.5703125" style="738"/>
  </cols>
  <sheetData>
    <row r="2" spans="1:12" s="598" customFormat="1" ht="16.5" customHeight="1">
      <c r="B2" s="599" t="s">
        <v>805</v>
      </c>
      <c r="C2" s="600" t="s">
        <v>764</v>
      </c>
      <c r="D2" s="605"/>
    </row>
    <row r="3" spans="1:12" s="598" customFormat="1" ht="15" customHeight="1">
      <c r="B3" s="599"/>
      <c r="C3" s="600" t="s">
        <v>1319</v>
      </c>
      <c r="D3" s="605"/>
    </row>
    <row r="4" spans="1:12" s="598" customFormat="1" ht="16.5" customHeight="1">
      <c r="B4" s="602" t="s">
        <v>806</v>
      </c>
      <c r="C4" s="603" t="s">
        <v>765</v>
      </c>
      <c r="D4" s="605"/>
    </row>
    <row r="5" spans="1:12" s="598" customFormat="1" ht="15" customHeight="1">
      <c r="B5" s="602"/>
      <c r="C5" s="603" t="s">
        <v>1320</v>
      </c>
      <c r="D5" s="605"/>
    </row>
    <row r="7" spans="1:12" ht="8.1" customHeight="1" thickTop="1">
      <c r="A7" s="606"/>
      <c r="B7" s="606"/>
      <c r="C7" s="606"/>
      <c r="D7" s="737"/>
      <c r="E7" s="606"/>
      <c r="F7" s="606"/>
      <c r="G7" s="606"/>
      <c r="H7" s="606"/>
      <c r="I7" s="606"/>
      <c r="J7" s="606"/>
      <c r="K7" s="606"/>
      <c r="L7" s="676"/>
    </row>
    <row r="8" spans="1:12">
      <c r="A8" s="607"/>
      <c r="B8" s="607" t="s">
        <v>741</v>
      </c>
      <c r="C8" s="608"/>
      <c r="D8" s="609" t="s">
        <v>3</v>
      </c>
      <c r="E8" s="611"/>
      <c r="F8" s="611" t="s">
        <v>774</v>
      </c>
      <c r="G8" s="611"/>
      <c r="H8" s="559"/>
      <c r="I8" s="1930" t="s">
        <v>775</v>
      </c>
      <c r="J8" s="1930"/>
      <c r="K8" s="1930"/>
      <c r="L8" s="725"/>
    </row>
    <row r="9" spans="1:12">
      <c r="A9" s="559"/>
      <c r="B9" s="698" t="s">
        <v>744</v>
      </c>
      <c r="C9" s="608"/>
      <c r="D9" s="700" t="s">
        <v>8</v>
      </c>
      <c r="E9" s="739"/>
      <c r="F9" s="740" t="s">
        <v>776</v>
      </c>
      <c r="G9" s="740"/>
      <c r="H9" s="741"/>
      <c r="I9" s="1932" t="s">
        <v>84</v>
      </c>
      <c r="J9" s="1932"/>
      <c r="K9" s="1932"/>
      <c r="L9" s="594"/>
    </row>
    <row r="10" spans="1:12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742"/>
    </row>
    <row r="11" spans="1:12">
      <c r="A11" s="584"/>
      <c r="B11" s="584"/>
      <c r="C11" s="584"/>
      <c r="D11" s="609"/>
      <c r="E11" s="617" t="s">
        <v>777</v>
      </c>
      <c r="F11" s="617" t="s">
        <v>39</v>
      </c>
      <c r="G11" s="617" t="s">
        <v>40</v>
      </c>
      <c r="H11" s="617"/>
      <c r="I11" s="617" t="s">
        <v>777</v>
      </c>
      <c r="J11" s="617" t="s">
        <v>39</v>
      </c>
      <c r="K11" s="617" t="s">
        <v>40</v>
      </c>
      <c r="L11" s="732"/>
    </row>
    <row r="12" spans="1:12" ht="8.1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</row>
    <row r="13" spans="1:12" ht="8.1" customHeight="1">
      <c r="A13" s="594"/>
      <c r="B13" s="584"/>
      <c r="C13" s="584"/>
      <c r="D13" s="573"/>
      <c r="E13" s="584"/>
      <c r="F13" s="584"/>
      <c r="G13" s="584"/>
      <c r="H13" s="584"/>
      <c r="I13" s="584"/>
      <c r="J13" s="584"/>
      <c r="K13" s="584"/>
      <c r="L13" s="594"/>
    </row>
    <row r="14" spans="1:12">
      <c r="B14" s="607" t="s">
        <v>4</v>
      </c>
      <c r="C14" s="607"/>
      <c r="D14" s="568">
        <v>2020</v>
      </c>
      <c r="E14" s="569">
        <f>SUM(E18,E22,E26,E30,E34,E38,E42,E46,E50)</f>
        <v>923</v>
      </c>
      <c r="F14" s="569">
        <f>SUM(F18,F22,F26,F30,F34,F38,F42,F46,F50)</f>
        <v>330</v>
      </c>
      <c r="G14" s="569">
        <f>SUM(G18,G22,G26,G30,G34,G38,G42,G46,G50)</f>
        <v>593</v>
      </c>
      <c r="H14" s="661"/>
      <c r="I14" s="569">
        <f>SUM(I18,I22,I26,I30,I34,I38,I42,I46,I50)</f>
        <v>4935</v>
      </c>
      <c r="J14" s="569">
        <f>SUM(J18,J22,J26,J30,J34,J38,J42,J46,J50)</f>
        <v>1978</v>
      </c>
      <c r="K14" s="569">
        <f>SUM(K18,K22,K26,K30,K34,K38,K42,K46,K50)</f>
        <v>2957</v>
      </c>
      <c r="L14" s="743"/>
    </row>
    <row r="15" spans="1:12">
      <c r="B15" s="559" t="s">
        <v>9</v>
      </c>
      <c r="C15" s="559"/>
      <c r="D15" s="610">
        <v>2021</v>
      </c>
      <c r="E15" s="569">
        <f t="shared" ref="E15:G15" si="0">SUM(E19,E23,E27,E31,E35,E39,E43,E47,E51)</f>
        <v>1076</v>
      </c>
      <c r="F15" s="569">
        <f t="shared" si="0"/>
        <v>398</v>
      </c>
      <c r="G15" s="569">
        <f t="shared" si="0"/>
        <v>678</v>
      </c>
      <c r="H15" s="746"/>
      <c r="I15" s="569">
        <f t="shared" ref="I15:K15" si="1">SUM(I19,I23,I27,I31,I35,I39,I43,I47,I51)</f>
        <v>3804</v>
      </c>
      <c r="J15" s="569">
        <f t="shared" si="1"/>
        <v>1497</v>
      </c>
      <c r="K15" s="569">
        <f t="shared" si="1"/>
        <v>2307</v>
      </c>
      <c r="L15" s="743"/>
    </row>
    <row r="16" spans="1:12">
      <c r="B16" s="559"/>
      <c r="C16" s="559"/>
      <c r="D16" s="1511">
        <v>2022</v>
      </c>
      <c r="E16" s="569">
        <f>SUM(E20,E24,E28,E32,E36,E40,E44,E48,E52)</f>
        <v>1117</v>
      </c>
      <c r="F16" s="569">
        <f t="shared" ref="F16:G16" si="2">SUM(F20,F24,F28,F32,F36,F40,F44,F48,F52)</f>
        <v>400</v>
      </c>
      <c r="G16" s="569">
        <f t="shared" si="2"/>
        <v>717</v>
      </c>
      <c r="H16" s="661"/>
      <c r="I16" s="569">
        <f t="shared" ref="I16:K16" si="3">SUM(I20,I24,I28,I32,I36,I40,I44,I48,I52)</f>
        <v>5244</v>
      </c>
      <c r="J16" s="569">
        <f t="shared" si="3"/>
        <v>2037</v>
      </c>
      <c r="K16" s="569">
        <f t="shared" si="3"/>
        <v>3207</v>
      </c>
      <c r="L16" s="745"/>
    </row>
    <row r="17" spans="2:13">
      <c r="B17" s="559"/>
      <c r="C17" s="559"/>
      <c r="D17" s="573"/>
      <c r="E17" s="661"/>
      <c r="F17" s="661"/>
      <c r="G17" s="661"/>
      <c r="H17" s="661"/>
      <c r="I17" s="661"/>
      <c r="J17" s="661"/>
      <c r="K17" s="661"/>
      <c r="L17" s="745"/>
    </row>
    <row r="18" spans="2:13">
      <c r="B18" s="607" t="s">
        <v>747</v>
      </c>
      <c r="C18" s="607"/>
      <c r="D18" s="573">
        <v>2020</v>
      </c>
      <c r="E18" s="661" t="s">
        <v>31</v>
      </c>
      <c r="F18" s="661" t="s">
        <v>31</v>
      </c>
      <c r="G18" s="661" t="s">
        <v>31</v>
      </c>
      <c r="H18" s="661"/>
      <c r="I18" s="661" t="s">
        <v>31</v>
      </c>
      <c r="J18" s="661" t="s">
        <v>31</v>
      </c>
      <c r="K18" s="661" t="s">
        <v>31</v>
      </c>
    </row>
    <row r="19" spans="2:13">
      <c r="B19" s="559" t="s">
        <v>748</v>
      </c>
      <c r="C19" s="559"/>
      <c r="D19" s="573">
        <v>2021</v>
      </c>
      <c r="E19" s="747" t="s">
        <v>31</v>
      </c>
      <c r="F19" s="747" t="s">
        <v>31</v>
      </c>
      <c r="G19" s="747" t="s">
        <v>31</v>
      </c>
      <c r="H19" s="661"/>
      <c r="I19" s="747" t="s">
        <v>31</v>
      </c>
      <c r="J19" s="747" t="s">
        <v>31</v>
      </c>
      <c r="K19" s="747" t="s">
        <v>31</v>
      </c>
    </row>
    <row r="20" spans="2:13">
      <c r="B20" s="559"/>
      <c r="C20" s="559"/>
      <c r="D20" s="573">
        <v>2022</v>
      </c>
      <c r="E20" s="747" t="s">
        <v>31</v>
      </c>
      <c r="F20" s="747" t="s">
        <v>31</v>
      </c>
      <c r="G20" s="747" t="s">
        <v>31</v>
      </c>
      <c r="H20" s="661"/>
      <c r="I20" s="747" t="s">
        <v>31</v>
      </c>
      <c r="J20" s="747" t="s">
        <v>31</v>
      </c>
      <c r="K20" s="747" t="s">
        <v>31</v>
      </c>
    </row>
    <row r="21" spans="2:13">
      <c r="B21" s="559"/>
      <c r="C21" s="559"/>
      <c r="D21" s="573"/>
      <c r="E21" s="661"/>
      <c r="F21" s="661"/>
      <c r="G21" s="661"/>
      <c r="H21" s="661"/>
      <c r="I21" s="661"/>
      <c r="J21" s="661"/>
      <c r="K21" s="661"/>
    </row>
    <row r="22" spans="2:13">
      <c r="B22" s="607" t="s">
        <v>749</v>
      </c>
      <c r="C22" s="607"/>
      <c r="D22" s="573">
        <v>2020</v>
      </c>
      <c r="E22" s="661" t="s">
        <v>31</v>
      </c>
      <c r="F22" s="661" t="s">
        <v>31</v>
      </c>
      <c r="G22" s="661" t="s">
        <v>31</v>
      </c>
      <c r="H22" s="661"/>
      <c r="I22" s="661">
        <f>SUM(J22:K22)</f>
        <v>1000</v>
      </c>
      <c r="J22" s="661">
        <v>435</v>
      </c>
      <c r="K22" s="661">
        <v>565</v>
      </c>
    </row>
    <row r="23" spans="2:13">
      <c r="B23" s="559" t="s">
        <v>750</v>
      </c>
      <c r="C23" s="559"/>
      <c r="D23" s="573">
        <v>2021</v>
      </c>
      <c r="E23" s="747" t="s">
        <v>31</v>
      </c>
      <c r="F23" s="747" t="s">
        <v>31</v>
      </c>
      <c r="G23" s="747" t="s">
        <v>31</v>
      </c>
      <c r="H23" s="661"/>
      <c r="I23" s="661">
        <f t="shared" ref="I23:I24" si="4">SUM(J23:K23)</f>
        <v>754</v>
      </c>
      <c r="J23" s="661">
        <v>290</v>
      </c>
      <c r="K23" s="661">
        <v>464</v>
      </c>
    </row>
    <row r="24" spans="2:13">
      <c r="B24" s="559"/>
      <c r="C24" s="559"/>
      <c r="D24" s="573">
        <v>2022</v>
      </c>
      <c r="E24" s="747" t="s">
        <v>31</v>
      </c>
      <c r="F24" s="747" t="s">
        <v>31</v>
      </c>
      <c r="G24" s="747" t="s">
        <v>31</v>
      </c>
      <c r="H24" s="661"/>
      <c r="I24" s="661">
        <f t="shared" si="4"/>
        <v>770</v>
      </c>
      <c r="J24" s="661">
        <v>303</v>
      </c>
      <c r="K24" s="661">
        <v>467</v>
      </c>
    </row>
    <row r="25" spans="2:13">
      <c r="B25" s="559"/>
      <c r="C25" s="559"/>
      <c r="D25" s="573"/>
      <c r="E25" s="661"/>
      <c r="F25" s="661"/>
      <c r="G25" s="661"/>
      <c r="H25" s="661"/>
      <c r="I25" s="661"/>
      <c r="J25" s="661"/>
      <c r="K25" s="661"/>
    </row>
    <row r="26" spans="2:13">
      <c r="B26" s="607" t="s">
        <v>751</v>
      </c>
      <c r="C26" s="607"/>
      <c r="D26" s="573">
        <v>2020</v>
      </c>
      <c r="E26" s="661">
        <f>SUM(F26:G26)</f>
        <v>906</v>
      </c>
      <c r="F26" s="661">
        <v>316</v>
      </c>
      <c r="G26" s="661">
        <v>590</v>
      </c>
      <c r="H26" s="661"/>
      <c r="I26" s="661">
        <f>SUM(J26:K26)</f>
        <v>2825</v>
      </c>
      <c r="J26" s="661">
        <v>1033</v>
      </c>
      <c r="K26" s="661">
        <v>1792</v>
      </c>
    </row>
    <row r="27" spans="2:13">
      <c r="B27" s="559" t="s">
        <v>752</v>
      </c>
      <c r="C27" s="559"/>
      <c r="D27" s="573">
        <v>2021</v>
      </c>
      <c r="E27" s="661">
        <f t="shared" ref="E27:E28" si="5">SUM(F27:G27)</f>
        <v>1065</v>
      </c>
      <c r="F27" s="661">
        <v>389</v>
      </c>
      <c r="G27" s="661">
        <v>676</v>
      </c>
      <c r="H27" s="661"/>
      <c r="I27" s="661">
        <f t="shared" ref="I27:I28" si="6">SUM(J27:K27)</f>
        <v>2095</v>
      </c>
      <c r="J27" s="661">
        <v>789</v>
      </c>
      <c r="K27" s="661">
        <v>1306</v>
      </c>
    </row>
    <row r="28" spans="2:13">
      <c r="B28" s="559"/>
      <c r="C28" s="559"/>
      <c r="D28" s="573">
        <v>2022</v>
      </c>
      <c r="E28" s="661">
        <f t="shared" si="5"/>
        <v>1116</v>
      </c>
      <c r="F28" s="661">
        <v>399</v>
      </c>
      <c r="G28" s="661">
        <v>717</v>
      </c>
      <c r="H28" s="661"/>
      <c r="I28" s="661">
        <f t="shared" si="6"/>
        <v>3027</v>
      </c>
      <c r="J28" s="661">
        <v>1118</v>
      </c>
      <c r="K28" s="661">
        <v>1909</v>
      </c>
    </row>
    <row r="29" spans="2:13">
      <c r="B29" s="559"/>
      <c r="C29" s="559"/>
      <c r="D29" s="573"/>
      <c r="E29" s="661"/>
      <c r="F29" s="661"/>
      <c r="G29" s="661"/>
      <c r="H29" s="661"/>
      <c r="I29" s="661"/>
      <c r="J29" s="661"/>
      <c r="K29" s="661"/>
    </row>
    <row r="30" spans="2:13">
      <c r="B30" s="607" t="s">
        <v>753</v>
      </c>
      <c r="C30" s="607"/>
      <c r="D30" s="573">
        <v>2020</v>
      </c>
      <c r="E30" s="661" t="s">
        <v>31</v>
      </c>
      <c r="F30" s="661" t="s">
        <v>31</v>
      </c>
      <c r="G30" s="661" t="s">
        <v>31</v>
      </c>
      <c r="H30" s="661"/>
      <c r="I30" s="661">
        <f>SUM(J30:K30)</f>
        <v>630</v>
      </c>
      <c r="J30" s="661">
        <v>302</v>
      </c>
      <c r="K30" s="661">
        <v>328</v>
      </c>
      <c r="M30" s="748"/>
    </row>
    <row r="31" spans="2:13">
      <c r="B31" s="559" t="s">
        <v>1193</v>
      </c>
      <c r="C31" s="559"/>
      <c r="D31" s="573">
        <v>2021</v>
      </c>
      <c r="E31" s="661" t="s">
        <v>31</v>
      </c>
      <c r="F31" s="661" t="s">
        <v>31</v>
      </c>
      <c r="G31" s="661" t="s">
        <v>31</v>
      </c>
      <c r="H31" s="661"/>
      <c r="I31" s="661">
        <f t="shared" ref="I31:I32" si="7">SUM(J31:K31)</f>
        <v>496</v>
      </c>
      <c r="J31" s="661">
        <v>226</v>
      </c>
      <c r="K31" s="661">
        <v>270</v>
      </c>
    </row>
    <row r="32" spans="2:13">
      <c r="B32" s="559"/>
      <c r="C32" s="559"/>
      <c r="D32" s="573">
        <v>2022</v>
      </c>
      <c r="E32" s="661" t="s">
        <v>31</v>
      </c>
      <c r="F32" s="661" t="s">
        <v>31</v>
      </c>
      <c r="G32" s="661" t="s">
        <v>31</v>
      </c>
      <c r="H32" s="661"/>
      <c r="I32" s="661">
        <f t="shared" si="7"/>
        <v>917</v>
      </c>
      <c r="J32" s="661">
        <v>405</v>
      </c>
      <c r="K32" s="661">
        <v>512</v>
      </c>
    </row>
    <row r="33" spans="2:11">
      <c r="B33" s="559"/>
      <c r="C33" s="559"/>
      <c r="D33" s="573"/>
      <c r="E33" s="661"/>
      <c r="F33" s="661"/>
      <c r="G33" s="661"/>
      <c r="H33" s="661"/>
      <c r="I33" s="661"/>
      <c r="J33" s="661"/>
      <c r="K33" s="661"/>
    </row>
    <row r="34" spans="2:11">
      <c r="B34" s="607" t="s">
        <v>754</v>
      </c>
      <c r="C34" s="607"/>
      <c r="D34" s="573">
        <v>2020</v>
      </c>
      <c r="E34" s="661" t="s">
        <v>31</v>
      </c>
      <c r="F34" s="661" t="s">
        <v>31</v>
      </c>
      <c r="G34" s="661" t="s">
        <v>31</v>
      </c>
      <c r="H34" s="661"/>
      <c r="I34" s="661">
        <f>SUM(J34:K34)</f>
        <v>420</v>
      </c>
      <c r="J34" s="661">
        <v>187</v>
      </c>
      <c r="K34" s="661">
        <v>233</v>
      </c>
    </row>
    <row r="35" spans="2:11">
      <c r="B35" s="559" t="s">
        <v>755</v>
      </c>
      <c r="C35" s="559"/>
      <c r="D35" s="573">
        <v>2021</v>
      </c>
      <c r="E35" s="661" t="s">
        <v>31</v>
      </c>
      <c r="F35" s="661" t="s">
        <v>31</v>
      </c>
      <c r="G35" s="661" t="s">
        <v>31</v>
      </c>
      <c r="H35" s="661"/>
      <c r="I35" s="661">
        <f t="shared" ref="I35" si="8">SUM(J35:K35)</f>
        <v>304</v>
      </c>
      <c r="J35" s="661">
        <v>137</v>
      </c>
      <c r="K35" s="661">
        <v>167</v>
      </c>
    </row>
    <row r="36" spans="2:11">
      <c r="B36" s="559"/>
      <c r="C36" s="559"/>
      <c r="D36" s="573">
        <v>2022</v>
      </c>
      <c r="E36" s="661" t="s">
        <v>31</v>
      </c>
      <c r="F36" s="661" t="s">
        <v>31</v>
      </c>
      <c r="G36" s="661" t="s">
        <v>31</v>
      </c>
      <c r="H36" s="661"/>
      <c r="I36" s="661" t="s">
        <v>31</v>
      </c>
      <c r="J36" s="661" t="s">
        <v>31</v>
      </c>
      <c r="K36" s="661" t="s">
        <v>31</v>
      </c>
    </row>
    <row r="37" spans="2:11">
      <c r="B37" s="559"/>
      <c r="C37" s="559"/>
      <c r="D37" s="573"/>
      <c r="E37" s="661"/>
      <c r="F37" s="661"/>
      <c r="G37" s="661"/>
      <c r="H37" s="661"/>
      <c r="I37" s="661"/>
      <c r="J37" s="661"/>
      <c r="K37" s="661"/>
    </row>
    <row r="38" spans="2:11">
      <c r="B38" s="607" t="s">
        <v>756</v>
      </c>
      <c r="C38" s="607"/>
      <c r="D38" s="573">
        <v>2020</v>
      </c>
      <c r="E38" s="661" t="s">
        <v>31</v>
      </c>
      <c r="F38" s="661" t="s">
        <v>31</v>
      </c>
      <c r="G38" s="661" t="s">
        <v>31</v>
      </c>
      <c r="H38" s="661"/>
      <c r="I38" s="661" t="s">
        <v>31</v>
      </c>
      <c r="J38" s="661" t="s">
        <v>31</v>
      </c>
      <c r="K38" s="661" t="s">
        <v>31</v>
      </c>
    </row>
    <row r="39" spans="2:11">
      <c r="B39" s="608" t="s">
        <v>757</v>
      </c>
      <c r="C39" s="608"/>
      <c r="D39" s="573">
        <v>2021</v>
      </c>
      <c r="E39" s="661" t="s">
        <v>31</v>
      </c>
      <c r="F39" s="661" t="s">
        <v>31</v>
      </c>
      <c r="G39" s="661" t="s">
        <v>31</v>
      </c>
      <c r="H39" s="661"/>
      <c r="I39" s="661">
        <f t="shared" ref="I39:I40" si="9">SUM(J39:K39)</f>
        <v>57</v>
      </c>
      <c r="J39" s="661">
        <v>37</v>
      </c>
      <c r="K39" s="661">
        <v>20</v>
      </c>
    </row>
    <row r="40" spans="2:11">
      <c r="B40" s="608"/>
      <c r="C40" s="608"/>
      <c r="D40" s="573">
        <v>2022</v>
      </c>
      <c r="E40" s="661" t="s">
        <v>31</v>
      </c>
      <c r="F40" s="661" t="s">
        <v>31</v>
      </c>
      <c r="G40" s="661" t="s">
        <v>31</v>
      </c>
      <c r="H40" s="661"/>
      <c r="I40" s="661">
        <f t="shared" si="9"/>
        <v>237</v>
      </c>
      <c r="J40" s="661">
        <v>133</v>
      </c>
      <c r="K40" s="661">
        <v>104</v>
      </c>
    </row>
    <row r="41" spans="2:11">
      <c r="B41" s="608"/>
      <c r="C41" s="608"/>
      <c r="D41" s="573"/>
      <c r="E41" s="661"/>
      <c r="F41" s="661"/>
      <c r="G41" s="661"/>
      <c r="H41" s="661"/>
      <c r="I41" s="661"/>
      <c r="J41" s="661"/>
      <c r="K41" s="661"/>
    </row>
    <row r="42" spans="2:11">
      <c r="B42" s="607" t="s">
        <v>758</v>
      </c>
      <c r="C42" s="607"/>
      <c r="D42" s="573">
        <v>2020</v>
      </c>
      <c r="E42" s="661">
        <f t="shared" ref="E42:E44" si="10">SUM(F42:G42)</f>
        <v>1</v>
      </c>
      <c r="F42" s="661">
        <v>1</v>
      </c>
      <c r="G42" s="661" t="s">
        <v>31</v>
      </c>
      <c r="H42" s="661"/>
      <c r="I42" s="661">
        <f t="shared" ref="I42:I44" si="11">SUM(J42:K42)</f>
        <v>30</v>
      </c>
      <c r="J42" s="661">
        <v>7</v>
      </c>
      <c r="K42" s="661">
        <v>23</v>
      </c>
    </row>
    <row r="43" spans="2:11">
      <c r="B43" s="559" t="s">
        <v>759</v>
      </c>
      <c r="C43" s="559"/>
      <c r="D43" s="573">
        <v>2021</v>
      </c>
      <c r="E43" s="661">
        <f t="shared" si="10"/>
        <v>1</v>
      </c>
      <c r="F43" s="661">
        <v>1</v>
      </c>
      <c r="G43" s="661" t="s">
        <v>31</v>
      </c>
      <c r="H43" s="661"/>
      <c r="I43" s="661">
        <f t="shared" si="11"/>
        <v>69</v>
      </c>
      <c r="J43" s="661">
        <v>4</v>
      </c>
      <c r="K43" s="661">
        <v>65</v>
      </c>
    </row>
    <row r="44" spans="2:11">
      <c r="B44" s="559"/>
      <c r="C44" s="559"/>
      <c r="D44" s="573">
        <v>2022</v>
      </c>
      <c r="E44" s="661">
        <f t="shared" si="10"/>
        <v>1</v>
      </c>
      <c r="F44" s="661">
        <v>1</v>
      </c>
      <c r="G44" s="661" t="s">
        <v>31</v>
      </c>
      <c r="H44" s="661"/>
      <c r="I44" s="661">
        <f t="shared" si="11"/>
        <v>148</v>
      </c>
      <c r="J44" s="661">
        <v>12</v>
      </c>
      <c r="K44" s="661">
        <v>136</v>
      </c>
    </row>
    <row r="45" spans="2:11">
      <c r="B45" s="559"/>
      <c r="C45" s="559"/>
      <c r="D45" s="573"/>
      <c r="E45" s="661"/>
      <c r="F45" s="661"/>
      <c r="G45" s="661"/>
      <c r="H45" s="661"/>
      <c r="I45" s="661"/>
      <c r="J45" s="661"/>
      <c r="K45" s="661"/>
    </row>
    <row r="46" spans="2:11">
      <c r="B46" s="607" t="s">
        <v>760</v>
      </c>
      <c r="C46" s="607"/>
      <c r="D46" s="573">
        <v>2020</v>
      </c>
      <c r="E46" s="661">
        <f>SUM(F46:G46)</f>
        <v>16</v>
      </c>
      <c r="F46" s="661">
        <v>13</v>
      </c>
      <c r="G46" s="661">
        <v>3</v>
      </c>
      <c r="H46" s="661"/>
      <c r="I46" s="661" t="s">
        <v>31</v>
      </c>
      <c r="J46" s="661" t="s">
        <v>31</v>
      </c>
      <c r="K46" s="661" t="s">
        <v>31</v>
      </c>
    </row>
    <row r="47" spans="2:11">
      <c r="B47" s="608" t="s">
        <v>761</v>
      </c>
      <c r="C47" s="608"/>
      <c r="D47" s="573">
        <v>2021</v>
      </c>
      <c r="E47" s="661">
        <v>10</v>
      </c>
      <c r="F47" s="661">
        <v>8</v>
      </c>
      <c r="G47" s="661">
        <v>2</v>
      </c>
      <c r="H47" s="661"/>
      <c r="I47" s="661" t="s">
        <v>31</v>
      </c>
      <c r="J47" s="661" t="s">
        <v>31</v>
      </c>
      <c r="K47" s="661" t="s">
        <v>31</v>
      </c>
    </row>
    <row r="48" spans="2:11">
      <c r="B48" s="608"/>
      <c r="C48" s="608"/>
      <c r="D48" s="573">
        <v>2022</v>
      </c>
      <c r="E48" s="661" t="s">
        <v>31</v>
      </c>
      <c r="F48" s="661" t="s">
        <v>31</v>
      </c>
      <c r="G48" s="661" t="s">
        <v>31</v>
      </c>
      <c r="H48" s="661"/>
      <c r="I48" s="661" t="s">
        <v>31</v>
      </c>
      <c r="J48" s="661" t="s">
        <v>31</v>
      </c>
      <c r="K48" s="661" t="s">
        <v>31</v>
      </c>
    </row>
    <row r="49" spans="1:12">
      <c r="B49" s="608"/>
      <c r="C49" s="608"/>
      <c r="D49" s="573"/>
      <c r="E49" s="661"/>
      <c r="F49" s="661"/>
      <c r="G49" s="661"/>
      <c r="H49" s="661"/>
      <c r="I49" s="661"/>
      <c r="J49" s="661"/>
      <c r="K49" s="661"/>
    </row>
    <row r="50" spans="1:12">
      <c r="B50" s="607" t="s">
        <v>762</v>
      </c>
      <c r="C50" s="607"/>
      <c r="D50" s="573">
        <v>2020</v>
      </c>
      <c r="E50" s="661" t="s">
        <v>31</v>
      </c>
      <c r="F50" s="661" t="s">
        <v>31</v>
      </c>
      <c r="G50" s="661" t="s">
        <v>31</v>
      </c>
      <c r="H50" s="661"/>
      <c r="I50" s="661">
        <f t="shared" ref="I50:I52" si="12">SUM(J50:K50)</f>
        <v>30</v>
      </c>
      <c r="J50" s="661">
        <v>14</v>
      </c>
      <c r="K50" s="661">
        <v>16</v>
      </c>
    </row>
    <row r="51" spans="1:12">
      <c r="B51" s="559" t="s">
        <v>763</v>
      </c>
      <c r="C51" s="559"/>
      <c r="D51" s="573">
        <v>2021</v>
      </c>
      <c r="E51" s="661" t="s">
        <v>31</v>
      </c>
      <c r="F51" s="661" t="s">
        <v>31</v>
      </c>
      <c r="G51" s="661" t="s">
        <v>31</v>
      </c>
      <c r="I51" s="661">
        <f t="shared" si="12"/>
        <v>29</v>
      </c>
      <c r="J51" s="738">
        <v>14</v>
      </c>
      <c r="K51" s="738">
        <v>15</v>
      </c>
    </row>
    <row r="52" spans="1:12">
      <c r="B52" s="725"/>
      <c r="C52" s="725"/>
      <c r="D52" s="573">
        <v>2022</v>
      </c>
      <c r="E52" s="661" t="s">
        <v>31</v>
      </c>
      <c r="F52" s="661" t="s">
        <v>31</v>
      </c>
      <c r="G52" s="661" t="s">
        <v>31</v>
      </c>
      <c r="I52" s="661">
        <f t="shared" si="12"/>
        <v>145</v>
      </c>
      <c r="J52" s="738">
        <v>66</v>
      </c>
      <c r="K52" s="738">
        <v>79</v>
      </c>
    </row>
    <row r="53" spans="1:12" ht="17.25" thickBot="1">
      <c r="A53" s="630"/>
      <c r="B53" s="630"/>
      <c r="C53" s="630"/>
      <c r="D53" s="749"/>
      <c r="E53" s="750"/>
      <c r="F53" s="630"/>
      <c r="G53" s="751"/>
      <c r="H53" s="751"/>
      <c r="I53" s="751"/>
      <c r="J53" s="751"/>
      <c r="K53" s="751"/>
      <c r="L53" s="751"/>
    </row>
    <row r="54" spans="1:12" s="752" customFormat="1" ht="16.5" customHeight="1">
      <c r="A54" s="530"/>
      <c r="B54" s="530"/>
      <c r="C54" s="530"/>
      <c r="D54" s="638"/>
      <c r="E54" s="530"/>
      <c r="F54" s="530"/>
      <c r="G54" s="672"/>
      <c r="H54" s="672"/>
      <c r="I54" s="673"/>
      <c r="J54" s="673"/>
      <c r="K54" s="673"/>
      <c r="L54" s="418" t="s">
        <v>905</v>
      </c>
    </row>
    <row r="55" spans="1:12" s="752" customFormat="1" ht="15" customHeight="1">
      <c r="A55" s="673"/>
      <c r="B55" s="673"/>
      <c r="C55" s="673"/>
      <c r="D55" s="675"/>
      <c r="E55" s="673"/>
      <c r="F55" s="673"/>
      <c r="G55" s="673"/>
      <c r="H55" s="673"/>
      <c r="I55" s="673"/>
      <c r="J55" s="673"/>
      <c r="K55" s="673"/>
      <c r="L55" s="419" t="s">
        <v>883</v>
      </c>
    </row>
    <row r="56" spans="1:12" s="530" customFormat="1" ht="16.5" customHeight="1">
      <c r="A56" s="753"/>
      <c r="B56" s="530" t="s">
        <v>809</v>
      </c>
      <c r="D56" s="638"/>
      <c r="E56" s="753"/>
    </row>
    <row r="57" spans="1:12" s="530" customFormat="1">
      <c r="A57" s="754"/>
      <c r="B57" s="753" t="s">
        <v>778</v>
      </c>
      <c r="D57" s="638"/>
      <c r="E57" s="755"/>
      <c r="F57" s="755"/>
    </row>
    <row r="58" spans="1:12" s="756" customFormat="1">
      <c r="B58" s="757" t="s">
        <v>779</v>
      </c>
      <c r="D58" s="758"/>
    </row>
  </sheetData>
  <mergeCells count="2">
    <mergeCell ref="I8:K8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6">
    <tabColor rgb="FF92D050"/>
  </sheetPr>
  <dimension ref="A2:H543"/>
  <sheetViews>
    <sheetView showGridLines="0" view="pageBreakPreview" zoomScale="110" zoomScaleNormal="100" zoomScaleSheetLayoutView="110" workbookViewId="0">
      <selection activeCell="F19" sqref="F19"/>
    </sheetView>
  </sheetViews>
  <sheetFormatPr defaultColWidth="7.5703125" defaultRowHeight="16.5"/>
  <cols>
    <col min="1" max="1" width="1.28515625" style="598" customWidth="1"/>
    <col min="2" max="2" width="13.140625" style="598" customWidth="1"/>
    <col min="3" max="3" width="29.140625" style="598" customWidth="1"/>
    <col min="4" max="4" width="9.7109375" style="605" customWidth="1"/>
    <col min="5" max="7" width="17.140625" style="598" customWidth="1"/>
    <col min="8" max="8" width="1.140625" style="598" customWidth="1"/>
    <col min="9" max="255" width="7.5703125" style="598"/>
    <col min="256" max="256" width="1.28515625" style="598" customWidth="1"/>
    <col min="257" max="257" width="7.5703125" style="598"/>
    <col min="258" max="258" width="38.140625" style="598" customWidth="1"/>
    <col min="259" max="259" width="1.85546875" style="598" customWidth="1"/>
    <col min="260" max="260" width="10.28515625" style="598" customWidth="1"/>
    <col min="261" max="261" width="18.28515625" style="598" customWidth="1"/>
    <col min="262" max="262" width="19" style="598" customWidth="1"/>
    <col min="263" max="263" width="1.7109375" style="598" customWidth="1"/>
    <col min="264" max="264" width="0.7109375" style="598" customWidth="1"/>
    <col min="265" max="511" width="7.5703125" style="598"/>
    <col min="512" max="512" width="1.28515625" style="598" customWidth="1"/>
    <col min="513" max="513" width="7.5703125" style="598"/>
    <col min="514" max="514" width="38.140625" style="598" customWidth="1"/>
    <col min="515" max="515" width="1.85546875" style="598" customWidth="1"/>
    <col min="516" max="516" width="10.28515625" style="598" customWidth="1"/>
    <col min="517" max="517" width="18.28515625" style="598" customWidth="1"/>
    <col min="518" max="518" width="19" style="598" customWidth="1"/>
    <col min="519" max="519" width="1.7109375" style="598" customWidth="1"/>
    <col min="520" max="520" width="0.7109375" style="598" customWidth="1"/>
    <col min="521" max="767" width="7.5703125" style="598"/>
    <col min="768" max="768" width="1.28515625" style="598" customWidth="1"/>
    <col min="769" max="769" width="7.5703125" style="598"/>
    <col min="770" max="770" width="38.140625" style="598" customWidth="1"/>
    <col min="771" max="771" width="1.85546875" style="598" customWidth="1"/>
    <col min="772" max="772" width="10.28515625" style="598" customWidth="1"/>
    <col min="773" max="773" width="18.28515625" style="598" customWidth="1"/>
    <col min="774" max="774" width="19" style="598" customWidth="1"/>
    <col min="775" max="775" width="1.7109375" style="598" customWidth="1"/>
    <col min="776" max="776" width="0.7109375" style="598" customWidth="1"/>
    <col min="777" max="1023" width="7.5703125" style="598"/>
    <col min="1024" max="1024" width="1.28515625" style="598" customWidth="1"/>
    <col min="1025" max="1025" width="7.5703125" style="598"/>
    <col min="1026" max="1026" width="38.140625" style="598" customWidth="1"/>
    <col min="1027" max="1027" width="1.85546875" style="598" customWidth="1"/>
    <col min="1028" max="1028" width="10.28515625" style="598" customWidth="1"/>
    <col min="1029" max="1029" width="18.28515625" style="598" customWidth="1"/>
    <col min="1030" max="1030" width="19" style="598" customWidth="1"/>
    <col min="1031" max="1031" width="1.7109375" style="598" customWidth="1"/>
    <col min="1032" max="1032" width="0.7109375" style="598" customWidth="1"/>
    <col min="1033" max="1279" width="7.5703125" style="598"/>
    <col min="1280" max="1280" width="1.28515625" style="598" customWidth="1"/>
    <col min="1281" max="1281" width="7.5703125" style="598"/>
    <col min="1282" max="1282" width="38.140625" style="598" customWidth="1"/>
    <col min="1283" max="1283" width="1.85546875" style="598" customWidth="1"/>
    <col min="1284" max="1284" width="10.28515625" style="598" customWidth="1"/>
    <col min="1285" max="1285" width="18.28515625" style="598" customWidth="1"/>
    <col min="1286" max="1286" width="19" style="598" customWidth="1"/>
    <col min="1287" max="1287" width="1.7109375" style="598" customWidth="1"/>
    <col min="1288" max="1288" width="0.7109375" style="598" customWidth="1"/>
    <col min="1289" max="1535" width="7.5703125" style="598"/>
    <col min="1536" max="1536" width="1.28515625" style="598" customWidth="1"/>
    <col min="1537" max="1537" width="7.5703125" style="598"/>
    <col min="1538" max="1538" width="38.140625" style="598" customWidth="1"/>
    <col min="1539" max="1539" width="1.85546875" style="598" customWidth="1"/>
    <col min="1540" max="1540" width="10.28515625" style="598" customWidth="1"/>
    <col min="1541" max="1541" width="18.28515625" style="598" customWidth="1"/>
    <col min="1542" max="1542" width="19" style="598" customWidth="1"/>
    <col min="1543" max="1543" width="1.7109375" style="598" customWidth="1"/>
    <col min="1544" max="1544" width="0.7109375" style="598" customWidth="1"/>
    <col min="1545" max="1791" width="7.5703125" style="598"/>
    <col min="1792" max="1792" width="1.28515625" style="598" customWidth="1"/>
    <col min="1793" max="1793" width="7.5703125" style="598"/>
    <col min="1794" max="1794" width="38.140625" style="598" customWidth="1"/>
    <col min="1795" max="1795" width="1.85546875" style="598" customWidth="1"/>
    <col min="1796" max="1796" width="10.28515625" style="598" customWidth="1"/>
    <col min="1797" max="1797" width="18.28515625" style="598" customWidth="1"/>
    <col min="1798" max="1798" width="19" style="598" customWidth="1"/>
    <col min="1799" max="1799" width="1.7109375" style="598" customWidth="1"/>
    <col min="1800" max="1800" width="0.7109375" style="598" customWidth="1"/>
    <col min="1801" max="2047" width="7.5703125" style="598"/>
    <col min="2048" max="2048" width="1.28515625" style="598" customWidth="1"/>
    <col min="2049" max="2049" width="7.5703125" style="598"/>
    <col min="2050" max="2050" width="38.140625" style="598" customWidth="1"/>
    <col min="2051" max="2051" width="1.85546875" style="598" customWidth="1"/>
    <col min="2052" max="2052" width="10.28515625" style="598" customWidth="1"/>
    <col min="2053" max="2053" width="18.28515625" style="598" customWidth="1"/>
    <col min="2054" max="2054" width="19" style="598" customWidth="1"/>
    <col min="2055" max="2055" width="1.7109375" style="598" customWidth="1"/>
    <col min="2056" max="2056" width="0.7109375" style="598" customWidth="1"/>
    <col min="2057" max="2303" width="7.5703125" style="598"/>
    <col min="2304" max="2304" width="1.28515625" style="598" customWidth="1"/>
    <col min="2305" max="2305" width="7.5703125" style="598"/>
    <col min="2306" max="2306" width="38.140625" style="598" customWidth="1"/>
    <col min="2307" max="2307" width="1.85546875" style="598" customWidth="1"/>
    <col min="2308" max="2308" width="10.28515625" style="598" customWidth="1"/>
    <col min="2309" max="2309" width="18.28515625" style="598" customWidth="1"/>
    <col min="2310" max="2310" width="19" style="598" customWidth="1"/>
    <col min="2311" max="2311" width="1.7109375" style="598" customWidth="1"/>
    <col min="2312" max="2312" width="0.7109375" style="598" customWidth="1"/>
    <col min="2313" max="2559" width="7.5703125" style="598"/>
    <col min="2560" max="2560" width="1.28515625" style="598" customWidth="1"/>
    <col min="2561" max="2561" width="7.5703125" style="598"/>
    <col min="2562" max="2562" width="38.140625" style="598" customWidth="1"/>
    <col min="2563" max="2563" width="1.85546875" style="598" customWidth="1"/>
    <col min="2564" max="2564" width="10.28515625" style="598" customWidth="1"/>
    <col min="2565" max="2565" width="18.28515625" style="598" customWidth="1"/>
    <col min="2566" max="2566" width="19" style="598" customWidth="1"/>
    <col min="2567" max="2567" width="1.7109375" style="598" customWidth="1"/>
    <col min="2568" max="2568" width="0.7109375" style="598" customWidth="1"/>
    <col min="2569" max="2815" width="7.5703125" style="598"/>
    <col min="2816" max="2816" width="1.28515625" style="598" customWidth="1"/>
    <col min="2817" max="2817" width="7.5703125" style="598"/>
    <col min="2818" max="2818" width="38.140625" style="598" customWidth="1"/>
    <col min="2819" max="2819" width="1.85546875" style="598" customWidth="1"/>
    <col min="2820" max="2820" width="10.28515625" style="598" customWidth="1"/>
    <col min="2821" max="2821" width="18.28515625" style="598" customWidth="1"/>
    <col min="2822" max="2822" width="19" style="598" customWidth="1"/>
    <col min="2823" max="2823" width="1.7109375" style="598" customWidth="1"/>
    <col min="2824" max="2824" width="0.7109375" style="598" customWidth="1"/>
    <col min="2825" max="3071" width="7.5703125" style="598"/>
    <col min="3072" max="3072" width="1.28515625" style="598" customWidth="1"/>
    <col min="3073" max="3073" width="7.5703125" style="598"/>
    <col min="3074" max="3074" width="38.140625" style="598" customWidth="1"/>
    <col min="3075" max="3075" width="1.85546875" style="598" customWidth="1"/>
    <col min="3076" max="3076" width="10.28515625" style="598" customWidth="1"/>
    <col min="3077" max="3077" width="18.28515625" style="598" customWidth="1"/>
    <col min="3078" max="3078" width="19" style="598" customWidth="1"/>
    <col min="3079" max="3079" width="1.7109375" style="598" customWidth="1"/>
    <col min="3080" max="3080" width="0.7109375" style="598" customWidth="1"/>
    <col min="3081" max="3327" width="7.5703125" style="598"/>
    <col min="3328" max="3328" width="1.28515625" style="598" customWidth="1"/>
    <col min="3329" max="3329" width="7.5703125" style="598"/>
    <col min="3330" max="3330" width="38.140625" style="598" customWidth="1"/>
    <col min="3331" max="3331" width="1.85546875" style="598" customWidth="1"/>
    <col min="3332" max="3332" width="10.28515625" style="598" customWidth="1"/>
    <col min="3333" max="3333" width="18.28515625" style="598" customWidth="1"/>
    <col min="3334" max="3334" width="19" style="598" customWidth="1"/>
    <col min="3335" max="3335" width="1.7109375" style="598" customWidth="1"/>
    <col min="3336" max="3336" width="0.7109375" style="598" customWidth="1"/>
    <col min="3337" max="3583" width="7.5703125" style="598"/>
    <col min="3584" max="3584" width="1.28515625" style="598" customWidth="1"/>
    <col min="3585" max="3585" width="7.5703125" style="598"/>
    <col min="3586" max="3586" width="38.140625" style="598" customWidth="1"/>
    <col min="3587" max="3587" width="1.85546875" style="598" customWidth="1"/>
    <col min="3588" max="3588" width="10.28515625" style="598" customWidth="1"/>
    <col min="3589" max="3589" width="18.28515625" style="598" customWidth="1"/>
    <col min="3590" max="3590" width="19" style="598" customWidth="1"/>
    <col min="3591" max="3591" width="1.7109375" style="598" customWidth="1"/>
    <col min="3592" max="3592" width="0.7109375" style="598" customWidth="1"/>
    <col min="3593" max="3839" width="7.5703125" style="598"/>
    <col min="3840" max="3840" width="1.28515625" style="598" customWidth="1"/>
    <col min="3841" max="3841" width="7.5703125" style="598"/>
    <col min="3842" max="3842" width="38.140625" style="598" customWidth="1"/>
    <col min="3843" max="3843" width="1.85546875" style="598" customWidth="1"/>
    <col min="3844" max="3844" width="10.28515625" style="598" customWidth="1"/>
    <col min="3845" max="3845" width="18.28515625" style="598" customWidth="1"/>
    <col min="3846" max="3846" width="19" style="598" customWidth="1"/>
    <col min="3847" max="3847" width="1.7109375" style="598" customWidth="1"/>
    <col min="3848" max="3848" width="0.7109375" style="598" customWidth="1"/>
    <col min="3849" max="4095" width="7.5703125" style="598"/>
    <col min="4096" max="4096" width="1.28515625" style="598" customWidth="1"/>
    <col min="4097" max="4097" width="7.5703125" style="598"/>
    <col min="4098" max="4098" width="38.140625" style="598" customWidth="1"/>
    <col min="4099" max="4099" width="1.85546875" style="598" customWidth="1"/>
    <col min="4100" max="4100" width="10.28515625" style="598" customWidth="1"/>
    <col min="4101" max="4101" width="18.28515625" style="598" customWidth="1"/>
    <col min="4102" max="4102" width="19" style="598" customWidth="1"/>
    <col min="4103" max="4103" width="1.7109375" style="598" customWidth="1"/>
    <col min="4104" max="4104" width="0.7109375" style="598" customWidth="1"/>
    <col min="4105" max="4351" width="7.5703125" style="598"/>
    <col min="4352" max="4352" width="1.28515625" style="598" customWidth="1"/>
    <col min="4353" max="4353" width="7.5703125" style="598"/>
    <col min="4354" max="4354" width="38.140625" style="598" customWidth="1"/>
    <col min="4355" max="4355" width="1.85546875" style="598" customWidth="1"/>
    <col min="4356" max="4356" width="10.28515625" style="598" customWidth="1"/>
    <col min="4357" max="4357" width="18.28515625" style="598" customWidth="1"/>
    <col min="4358" max="4358" width="19" style="598" customWidth="1"/>
    <col min="4359" max="4359" width="1.7109375" style="598" customWidth="1"/>
    <col min="4360" max="4360" width="0.7109375" style="598" customWidth="1"/>
    <col min="4361" max="4607" width="7.5703125" style="598"/>
    <col min="4608" max="4608" width="1.28515625" style="598" customWidth="1"/>
    <col min="4609" max="4609" width="7.5703125" style="598"/>
    <col min="4610" max="4610" width="38.140625" style="598" customWidth="1"/>
    <col min="4611" max="4611" width="1.85546875" style="598" customWidth="1"/>
    <col min="4612" max="4612" width="10.28515625" style="598" customWidth="1"/>
    <col min="4613" max="4613" width="18.28515625" style="598" customWidth="1"/>
    <col min="4614" max="4614" width="19" style="598" customWidth="1"/>
    <col min="4615" max="4615" width="1.7109375" style="598" customWidth="1"/>
    <col min="4616" max="4616" width="0.7109375" style="598" customWidth="1"/>
    <col min="4617" max="4863" width="7.5703125" style="598"/>
    <col min="4864" max="4864" width="1.28515625" style="598" customWidth="1"/>
    <col min="4865" max="4865" width="7.5703125" style="598"/>
    <col min="4866" max="4866" width="38.140625" style="598" customWidth="1"/>
    <col min="4867" max="4867" width="1.85546875" style="598" customWidth="1"/>
    <col min="4868" max="4868" width="10.28515625" style="598" customWidth="1"/>
    <col min="4869" max="4869" width="18.28515625" style="598" customWidth="1"/>
    <col min="4870" max="4870" width="19" style="598" customWidth="1"/>
    <col min="4871" max="4871" width="1.7109375" style="598" customWidth="1"/>
    <col min="4872" max="4872" width="0.7109375" style="598" customWidth="1"/>
    <col min="4873" max="5119" width="7.5703125" style="598"/>
    <col min="5120" max="5120" width="1.28515625" style="598" customWidth="1"/>
    <col min="5121" max="5121" width="7.5703125" style="598"/>
    <col min="5122" max="5122" width="38.140625" style="598" customWidth="1"/>
    <col min="5123" max="5123" width="1.85546875" style="598" customWidth="1"/>
    <col min="5124" max="5124" width="10.28515625" style="598" customWidth="1"/>
    <col min="5125" max="5125" width="18.28515625" style="598" customWidth="1"/>
    <col min="5126" max="5126" width="19" style="598" customWidth="1"/>
    <col min="5127" max="5127" width="1.7109375" style="598" customWidth="1"/>
    <col min="5128" max="5128" width="0.7109375" style="598" customWidth="1"/>
    <col min="5129" max="5375" width="7.5703125" style="598"/>
    <col min="5376" max="5376" width="1.28515625" style="598" customWidth="1"/>
    <col min="5377" max="5377" width="7.5703125" style="598"/>
    <col min="5378" max="5378" width="38.140625" style="598" customWidth="1"/>
    <col min="5379" max="5379" width="1.85546875" style="598" customWidth="1"/>
    <col min="5380" max="5380" width="10.28515625" style="598" customWidth="1"/>
    <col min="5381" max="5381" width="18.28515625" style="598" customWidth="1"/>
    <col min="5382" max="5382" width="19" style="598" customWidth="1"/>
    <col min="5383" max="5383" width="1.7109375" style="598" customWidth="1"/>
    <col min="5384" max="5384" width="0.7109375" style="598" customWidth="1"/>
    <col min="5385" max="5631" width="7.5703125" style="598"/>
    <col min="5632" max="5632" width="1.28515625" style="598" customWidth="1"/>
    <col min="5633" max="5633" width="7.5703125" style="598"/>
    <col min="5634" max="5634" width="38.140625" style="598" customWidth="1"/>
    <col min="5635" max="5635" width="1.85546875" style="598" customWidth="1"/>
    <col min="5636" max="5636" width="10.28515625" style="598" customWidth="1"/>
    <col min="5637" max="5637" width="18.28515625" style="598" customWidth="1"/>
    <col min="5638" max="5638" width="19" style="598" customWidth="1"/>
    <col min="5639" max="5639" width="1.7109375" style="598" customWidth="1"/>
    <col min="5640" max="5640" width="0.7109375" style="598" customWidth="1"/>
    <col min="5641" max="5887" width="7.5703125" style="598"/>
    <col min="5888" max="5888" width="1.28515625" style="598" customWidth="1"/>
    <col min="5889" max="5889" width="7.5703125" style="598"/>
    <col min="5890" max="5890" width="38.140625" style="598" customWidth="1"/>
    <col min="5891" max="5891" width="1.85546875" style="598" customWidth="1"/>
    <col min="5892" max="5892" width="10.28515625" style="598" customWidth="1"/>
    <col min="5893" max="5893" width="18.28515625" style="598" customWidth="1"/>
    <col min="5894" max="5894" width="19" style="598" customWidth="1"/>
    <col min="5895" max="5895" width="1.7109375" style="598" customWidth="1"/>
    <col min="5896" max="5896" width="0.7109375" style="598" customWidth="1"/>
    <col min="5897" max="6143" width="7.5703125" style="598"/>
    <col min="6144" max="6144" width="1.28515625" style="598" customWidth="1"/>
    <col min="6145" max="6145" width="7.5703125" style="598"/>
    <col min="6146" max="6146" width="38.140625" style="598" customWidth="1"/>
    <col min="6147" max="6147" width="1.85546875" style="598" customWidth="1"/>
    <col min="6148" max="6148" width="10.28515625" style="598" customWidth="1"/>
    <col min="6149" max="6149" width="18.28515625" style="598" customWidth="1"/>
    <col min="6150" max="6150" width="19" style="598" customWidth="1"/>
    <col min="6151" max="6151" width="1.7109375" style="598" customWidth="1"/>
    <col min="6152" max="6152" width="0.7109375" style="598" customWidth="1"/>
    <col min="6153" max="6399" width="7.5703125" style="598"/>
    <col min="6400" max="6400" width="1.28515625" style="598" customWidth="1"/>
    <col min="6401" max="6401" width="7.5703125" style="598"/>
    <col min="6402" max="6402" width="38.140625" style="598" customWidth="1"/>
    <col min="6403" max="6403" width="1.85546875" style="598" customWidth="1"/>
    <col min="6404" max="6404" width="10.28515625" style="598" customWidth="1"/>
    <col min="6405" max="6405" width="18.28515625" style="598" customWidth="1"/>
    <col min="6406" max="6406" width="19" style="598" customWidth="1"/>
    <col min="6407" max="6407" width="1.7109375" style="598" customWidth="1"/>
    <col min="6408" max="6408" width="0.7109375" style="598" customWidth="1"/>
    <col min="6409" max="6655" width="7.5703125" style="598"/>
    <col min="6656" max="6656" width="1.28515625" style="598" customWidth="1"/>
    <col min="6657" max="6657" width="7.5703125" style="598"/>
    <col min="6658" max="6658" width="38.140625" style="598" customWidth="1"/>
    <col min="6659" max="6659" width="1.85546875" style="598" customWidth="1"/>
    <col min="6660" max="6660" width="10.28515625" style="598" customWidth="1"/>
    <col min="6661" max="6661" width="18.28515625" style="598" customWidth="1"/>
    <col min="6662" max="6662" width="19" style="598" customWidth="1"/>
    <col min="6663" max="6663" width="1.7109375" style="598" customWidth="1"/>
    <col min="6664" max="6664" width="0.7109375" style="598" customWidth="1"/>
    <col min="6665" max="6911" width="7.5703125" style="598"/>
    <col min="6912" max="6912" width="1.28515625" style="598" customWidth="1"/>
    <col min="6913" max="6913" width="7.5703125" style="598"/>
    <col min="6914" max="6914" width="38.140625" style="598" customWidth="1"/>
    <col min="6915" max="6915" width="1.85546875" style="598" customWidth="1"/>
    <col min="6916" max="6916" width="10.28515625" style="598" customWidth="1"/>
    <col min="6917" max="6917" width="18.28515625" style="598" customWidth="1"/>
    <col min="6918" max="6918" width="19" style="598" customWidth="1"/>
    <col min="6919" max="6919" width="1.7109375" style="598" customWidth="1"/>
    <col min="6920" max="6920" width="0.7109375" style="598" customWidth="1"/>
    <col min="6921" max="7167" width="7.5703125" style="598"/>
    <col min="7168" max="7168" width="1.28515625" style="598" customWidth="1"/>
    <col min="7169" max="7169" width="7.5703125" style="598"/>
    <col min="7170" max="7170" width="38.140625" style="598" customWidth="1"/>
    <col min="7171" max="7171" width="1.85546875" style="598" customWidth="1"/>
    <col min="7172" max="7172" width="10.28515625" style="598" customWidth="1"/>
    <col min="7173" max="7173" width="18.28515625" style="598" customWidth="1"/>
    <col min="7174" max="7174" width="19" style="598" customWidth="1"/>
    <col min="7175" max="7175" width="1.7109375" style="598" customWidth="1"/>
    <col min="7176" max="7176" width="0.7109375" style="598" customWidth="1"/>
    <col min="7177" max="7423" width="7.5703125" style="598"/>
    <col min="7424" max="7424" width="1.28515625" style="598" customWidth="1"/>
    <col min="7425" max="7425" width="7.5703125" style="598"/>
    <col min="7426" max="7426" width="38.140625" style="598" customWidth="1"/>
    <col min="7427" max="7427" width="1.85546875" style="598" customWidth="1"/>
    <col min="7428" max="7428" width="10.28515625" style="598" customWidth="1"/>
    <col min="7429" max="7429" width="18.28515625" style="598" customWidth="1"/>
    <col min="7430" max="7430" width="19" style="598" customWidth="1"/>
    <col min="7431" max="7431" width="1.7109375" style="598" customWidth="1"/>
    <col min="7432" max="7432" width="0.7109375" style="598" customWidth="1"/>
    <col min="7433" max="7679" width="7.5703125" style="598"/>
    <col min="7680" max="7680" width="1.28515625" style="598" customWidth="1"/>
    <col min="7681" max="7681" width="7.5703125" style="598"/>
    <col min="7682" max="7682" width="38.140625" style="598" customWidth="1"/>
    <col min="7683" max="7683" width="1.85546875" style="598" customWidth="1"/>
    <col min="7684" max="7684" width="10.28515625" style="598" customWidth="1"/>
    <col min="7685" max="7685" width="18.28515625" style="598" customWidth="1"/>
    <col min="7686" max="7686" width="19" style="598" customWidth="1"/>
    <col min="7687" max="7687" width="1.7109375" style="598" customWidth="1"/>
    <col min="7688" max="7688" width="0.7109375" style="598" customWidth="1"/>
    <col min="7689" max="7935" width="7.5703125" style="598"/>
    <col min="7936" max="7936" width="1.28515625" style="598" customWidth="1"/>
    <col min="7937" max="7937" width="7.5703125" style="598"/>
    <col min="7938" max="7938" width="38.140625" style="598" customWidth="1"/>
    <col min="7939" max="7939" width="1.85546875" style="598" customWidth="1"/>
    <col min="7940" max="7940" width="10.28515625" style="598" customWidth="1"/>
    <col min="7941" max="7941" width="18.28515625" style="598" customWidth="1"/>
    <col min="7942" max="7942" width="19" style="598" customWidth="1"/>
    <col min="7943" max="7943" width="1.7109375" style="598" customWidth="1"/>
    <col min="7944" max="7944" width="0.7109375" style="598" customWidth="1"/>
    <col min="7945" max="8191" width="7.5703125" style="598"/>
    <col min="8192" max="8192" width="1.28515625" style="598" customWidth="1"/>
    <col min="8193" max="8193" width="7.5703125" style="598"/>
    <col min="8194" max="8194" width="38.140625" style="598" customWidth="1"/>
    <col min="8195" max="8195" width="1.85546875" style="598" customWidth="1"/>
    <col min="8196" max="8196" width="10.28515625" style="598" customWidth="1"/>
    <col min="8197" max="8197" width="18.28515625" style="598" customWidth="1"/>
    <col min="8198" max="8198" width="19" style="598" customWidth="1"/>
    <col min="8199" max="8199" width="1.7109375" style="598" customWidth="1"/>
    <col min="8200" max="8200" width="0.7109375" style="598" customWidth="1"/>
    <col min="8201" max="8447" width="7.5703125" style="598"/>
    <col min="8448" max="8448" width="1.28515625" style="598" customWidth="1"/>
    <col min="8449" max="8449" width="7.5703125" style="598"/>
    <col min="8450" max="8450" width="38.140625" style="598" customWidth="1"/>
    <col min="8451" max="8451" width="1.85546875" style="598" customWidth="1"/>
    <col min="8452" max="8452" width="10.28515625" style="598" customWidth="1"/>
    <col min="8453" max="8453" width="18.28515625" style="598" customWidth="1"/>
    <col min="8454" max="8454" width="19" style="598" customWidth="1"/>
    <col min="8455" max="8455" width="1.7109375" style="598" customWidth="1"/>
    <col min="8456" max="8456" width="0.7109375" style="598" customWidth="1"/>
    <col min="8457" max="8703" width="7.5703125" style="598"/>
    <col min="8704" max="8704" width="1.28515625" style="598" customWidth="1"/>
    <col min="8705" max="8705" width="7.5703125" style="598"/>
    <col min="8706" max="8706" width="38.140625" style="598" customWidth="1"/>
    <col min="8707" max="8707" width="1.85546875" style="598" customWidth="1"/>
    <col min="8708" max="8708" width="10.28515625" style="598" customWidth="1"/>
    <col min="8709" max="8709" width="18.28515625" style="598" customWidth="1"/>
    <col min="8710" max="8710" width="19" style="598" customWidth="1"/>
    <col min="8711" max="8711" width="1.7109375" style="598" customWidth="1"/>
    <col min="8712" max="8712" width="0.7109375" style="598" customWidth="1"/>
    <col min="8713" max="8959" width="7.5703125" style="598"/>
    <col min="8960" max="8960" width="1.28515625" style="598" customWidth="1"/>
    <col min="8961" max="8961" width="7.5703125" style="598"/>
    <col min="8962" max="8962" width="38.140625" style="598" customWidth="1"/>
    <col min="8963" max="8963" width="1.85546875" style="598" customWidth="1"/>
    <col min="8964" max="8964" width="10.28515625" style="598" customWidth="1"/>
    <col min="8965" max="8965" width="18.28515625" style="598" customWidth="1"/>
    <col min="8966" max="8966" width="19" style="598" customWidth="1"/>
    <col min="8967" max="8967" width="1.7109375" style="598" customWidth="1"/>
    <col min="8968" max="8968" width="0.7109375" style="598" customWidth="1"/>
    <col min="8969" max="9215" width="7.5703125" style="598"/>
    <col min="9216" max="9216" width="1.28515625" style="598" customWidth="1"/>
    <col min="9217" max="9217" width="7.5703125" style="598"/>
    <col min="9218" max="9218" width="38.140625" style="598" customWidth="1"/>
    <col min="9219" max="9219" width="1.85546875" style="598" customWidth="1"/>
    <col min="9220" max="9220" width="10.28515625" style="598" customWidth="1"/>
    <col min="9221" max="9221" width="18.28515625" style="598" customWidth="1"/>
    <col min="9222" max="9222" width="19" style="598" customWidth="1"/>
    <col min="9223" max="9223" width="1.7109375" style="598" customWidth="1"/>
    <col min="9224" max="9224" width="0.7109375" style="598" customWidth="1"/>
    <col min="9225" max="9471" width="7.5703125" style="598"/>
    <col min="9472" max="9472" width="1.28515625" style="598" customWidth="1"/>
    <col min="9473" max="9473" width="7.5703125" style="598"/>
    <col min="9474" max="9474" width="38.140625" style="598" customWidth="1"/>
    <col min="9475" max="9475" width="1.85546875" style="598" customWidth="1"/>
    <col min="9476" max="9476" width="10.28515625" style="598" customWidth="1"/>
    <col min="9477" max="9477" width="18.28515625" style="598" customWidth="1"/>
    <col min="9478" max="9478" width="19" style="598" customWidth="1"/>
    <col min="9479" max="9479" width="1.7109375" style="598" customWidth="1"/>
    <col min="9480" max="9480" width="0.7109375" style="598" customWidth="1"/>
    <col min="9481" max="9727" width="7.5703125" style="598"/>
    <col min="9728" max="9728" width="1.28515625" style="598" customWidth="1"/>
    <col min="9729" max="9729" width="7.5703125" style="598"/>
    <col min="9730" max="9730" width="38.140625" style="598" customWidth="1"/>
    <col min="9731" max="9731" width="1.85546875" style="598" customWidth="1"/>
    <col min="9732" max="9732" width="10.28515625" style="598" customWidth="1"/>
    <col min="9733" max="9733" width="18.28515625" style="598" customWidth="1"/>
    <col min="9734" max="9734" width="19" style="598" customWidth="1"/>
    <col min="9735" max="9735" width="1.7109375" style="598" customWidth="1"/>
    <col min="9736" max="9736" width="0.7109375" style="598" customWidth="1"/>
    <col min="9737" max="9983" width="7.5703125" style="598"/>
    <col min="9984" max="9984" width="1.28515625" style="598" customWidth="1"/>
    <col min="9985" max="9985" width="7.5703125" style="598"/>
    <col min="9986" max="9986" width="38.140625" style="598" customWidth="1"/>
    <col min="9987" max="9987" width="1.85546875" style="598" customWidth="1"/>
    <col min="9988" max="9988" width="10.28515625" style="598" customWidth="1"/>
    <col min="9989" max="9989" width="18.28515625" style="598" customWidth="1"/>
    <col min="9990" max="9990" width="19" style="598" customWidth="1"/>
    <col min="9991" max="9991" width="1.7109375" style="598" customWidth="1"/>
    <col min="9992" max="9992" width="0.7109375" style="598" customWidth="1"/>
    <col min="9993" max="10239" width="7.5703125" style="598"/>
    <col min="10240" max="10240" width="1.28515625" style="598" customWidth="1"/>
    <col min="10241" max="10241" width="7.5703125" style="598"/>
    <col min="10242" max="10242" width="38.140625" style="598" customWidth="1"/>
    <col min="10243" max="10243" width="1.85546875" style="598" customWidth="1"/>
    <col min="10244" max="10244" width="10.28515625" style="598" customWidth="1"/>
    <col min="10245" max="10245" width="18.28515625" style="598" customWidth="1"/>
    <col min="10246" max="10246" width="19" style="598" customWidth="1"/>
    <col min="10247" max="10247" width="1.7109375" style="598" customWidth="1"/>
    <col min="10248" max="10248" width="0.7109375" style="598" customWidth="1"/>
    <col min="10249" max="10495" width="7.5703125" style="598"/>
    <col min="10496" max="10496" width="1.28515625" style="598" customWidth="1"/>
    <col min="10497" max="10497" width="7.5703125" style="598"/>
    <col min="10498" max="10498" width="38.140625" style="598" customWidth="1"/>
    <col min="10499" max="10499" width="1.85546875" style="598" customWidth="1"/>
    <col min="10500" max="10500" width="10.28515625" style="598" customWidth="1"/>
    <col min="10501" max="10501" width="18.28515625" style="598" customWidth="1"/>
    <col min="10502" max="10502" width="19" style="598" customWidth="1"/>
    <col min="10503" max="10503" width="1.7109375" style="598" customWidth="1"/>
    <col min="10504" max="10504" width="0.7109375" style="598" customWidth="1"/>
    <col min="10505" max="10751" width="7.5703125" style="598"/>
    <col min="10752" max="10752" width="1.28515625" style="598" customWidth="1"/>
    <col min="10753" max="10753" width="7.5703125" style="598"/>
    <col min="10754" max="10754" width="38.140625" style="598" customWidth="1"/>
    <col min="10755" max="10755" width="1.85546875" style="598" customWidth="1"/>
    <col min="10756" max="10756" width="10.28515625" style="598" customWidth="1"/>
    <col min="10757" max="10757" width="18.28515625" style="598" customWidth="1"/>
    <col min="10758" max="10758" width="19" style="598" customWidth="1"/>
    <col min="10759" max="10759" width="1.7109375" style="598" customWidth="1"/>
    <col min="10760" max="10760" width="0.7109375" style="598" customWidth="1"/>
    <col min="10761" max="11007" width="7.5703125" style="598"/>
    <col min="11008" max="11008" width="1.28515625" style="598" customWidth="1"/>
    <col min="11009" max="11009" width="7.5703125" style="598"/>
    <col min="11010" max="11010" width="38.140625" style="598" customWidth="1"/>
    <col min="11011" max="11011" width="1.85546875" style="598" customWidth="1"/>
    <col min="11012" max="11012" width="10.28515625" style="598" customWidth="1"/>
    <col min="11013" max="11013" width="18.28515625" style="598" customWidth="1"/>
    <col min="11014" max="11014" width="19" style="598" customWidth="1"/>
    <col min="11015" max="11015" width="1.7109375" style="598" customWidth="1"/>
    <col min="11016" max="11016" width="0.7109375" style="598" customWidth="1"/>
    <col min="11017" max="11263" width="7.5703125" style="598"/>
    <col min="11264" max="11264" width="1.28515625" style="598" customWidth="1"/>
    <col min="11265" max="11265" width="7.5703125" style="598"/>
    <col min="11266" max="11266" width="38.140625" style="598" customWidth="1"/>
    <col min="11267" max="11267" width="1.85546875" style="598" customWidth="1"/>
    <col min="11268" max="11268" width="10.28515625" style="598" customWidth="1"/>
    <col min="11269" max="11269" width="18.28515625" style="598" customWidth="1"/>
    <col min="11270" max="11270" width="19" style="598" customWidth="1"/>
    <col min="11271" max="11271" width="1.7109375" style="598" customWidth="1"/>
    <col min="11272" max="11272" width="0.7109375" style="598" customWidth="1"/>
    <col min="11273" max="11519" width="7.5703125" style="598"/>
    <col min="11520" max="11520" width="1.28515625" style="598" customWidth="1"/>
    <col min="11521" max="11521" width="7.5703125" style="598"/>
    <col min="11522" max="11522" width="38.140625" style="598" customWidth="1"/>
    <col min="11523" max="11523" width="1.85546875" style="598" customWidth="1"/>
    <col min="11524" max="11524" width="10.28515625" style="598" customWidth="1"/>
    <col min="11525" max="11525" width="18.28515625" style="598" customWidth="1"/>
    <col min="11526" max="11526" width="19" style="598" customWidth="1"/>
    <col min="11527" max="11527" width="1.7109375" style="598" customWidth="1"/>
    <col min="11528" max="11528" width="0.7109375" style="598" customWidth="1"/>
    <col min="11529" max="11775" width="7.5703125" style="598"/>
    <col min="11776" max="11776" width="1.28515625" style="598" customWidth="1"/>
    <col min="11777" max="11777" width="7.5703125" style="598"/>
    <col min="11778" max="11778" width="38.140625" style="598" customWidth="1"/>
    <col min="11779" max="11779" width="1.85546875" style="598" customWidth="1"/>
    <col min="11780" max="11780" width="10.28515625" style="598" customWidth="1"/>
    <col min="11781" max="11781" width="18.28515625" style="598" customWidth="1"/>
    <col min="11782" max="11782" width="19" style="598" customWidth="1"/>
    <col min="11783" max="11783" width="1.7109375" style="598" customWidth="1"/>
    <col min="11784" max="11784" width="0.7109375" style="598" customWidth="1"/>
    <col min="11785" max="12031" width="7.5703125" style="598"/>
    <col min="12032" max="12032" width="1.28515625" style="598" customWidth="1"/>
    <col min="12033" max="12033" width="7.5703125" style="598"/>
    <col min="12034" max="12034" width="38.140625" style="598" customWidth="1"/>
    <col min="12035" max="12035" width="1.85546875" style="598" customWidth="1"/>
    <col min="12036" max="12036" width="10.28515625" style="598" customWidth="1"/>
    <col min="12037" max="12037" width="18.28515625" style="598" customWidth="1"/>
    <col min="12038" max="12038" width="19" style="598" customWidth="1"/>
    <col min="12039" max="12039" width="1.7109375" style="598" customWidth="1"/>
    <col min="12040" max="12040" width="0.7109375" style="598" customWidth="1"/>
    <col min="12041" max="12287" width="7.5703125" style="598"/>
    <col min="12288" max="12288" width="1.28515625" style="598" customWidth="1"/>
    <col min="12289" max="12289" width="7.5703125" style="598"/>
    <col min="12290" max="12290" width="38.140625" style="598" customWidth="1"/>
    <col min="12291" max="12291" width="1.85546875" style="598" customWidth="1"/>
    <col min="12292" max="12292" width="10.28515625" style="598" customWidth="1"/>
    <col min="12293" max="12293" width="18.28515625" style="598" customWidth="1"/>
    <col min="12294" max="12294" width="19" style="598" customWidth="1"/>
    <col min="12295" max="12295" width="1.7109375" style="598" customWidth="1"/>
    <col min="12296" max="12296" width="0.7109375" style="598" customWidth="1"/>
    <col min="12297" max="12543" width="7.5703125" style="598"/>
    <col min="12544" max="12544" width="1.28515625" style="598" customWidth="1"/>
    <col min="12545" max="12545" width="7.5703125" style="598"/>
    <col min="12546" max="12546" width="38.140625" style="598" customWidth="1"/>
    <col min="12547" max="12547" width="1.85546875" style="598" customWidth="1"/>
    <col min="12548" max="12548" width="10.28515625" style="598" customWidth="1"/>
    <col min="12549" max="12549" width="18.28515625" style="598" customWidth="1"/>
    <col min="12550" max="12550" width="19" style="598" customWidth="1"/>
    <col min="12551" max="12551" width="1.7109375" style="598" customWidth="1"/>
    <col min="12552" max="12552" width="0.7109375" style="598" customWidth="1"/>
    <col min="12553" max="12799" width="7.5703125" style="598"/>
    <col min="12800" max="12800" width="1.28515625" style="598" customWidth="1"/>
    <col min="12801" max="12801" width="7.5703125" style="598"/>
    <col min="12802" max="12802" width="38.140625" style="598" customWidth="1"/>
    <col min="12803" max="12803" width="1.85546875" style="598" customWidth="1"/>
    <col min="12804" max="12804" width="10.28515625" style="598" customWidth="1"/>
    <col min="12805" max="12805" width="18.28515625" style="598" customWidth="1"/>
    <col min="12806" max="12806" width="19" style="598" customWidth="1"/>
    <col min="12807" max="12807" width="1.7109375" style="598" customWidth="1"/>
    <col min="12808" max="12808" width="0.7109375" style="598" customWidth="1"/>
    <col min="12809" max="13055" width="7.5703125" style="598"/>
    <col min="13056" max="13056" width="1.28515625" style="598" customWidth="1"/>
    <col min="13057" max="13057" width="7.5703125" style="598"/>
    <col min="13058" max="13058" width="38.140625" style="598" customWidth="1"/>
    <col min="13059" max="13059" width="1.85546875" style="598" customWidth="1"/>
    <col min="13060" max="13060" width="10.28515625" style="598" customWidth="1"/>
    <col min="13061" max="13061" width="18.28515625" style="598" customWidth="1"/>
    <col min="13062" max="13062" width="19" style="598" customWidth="1"/>
    <col min="13063" max="13063" width="1.7109375" style="598" customWidth="1"/>
    <col min="13064" max="13064" width="0.7109375" style="598" customWidth="1"/>
    <col min="13065" max="13311" width="7.5703125" style="598"/>
    <col min="13312" max="13312" width="1.28515625" style="598" customWidth="1"/>
    <col min="13313" max="13313" width="7.5703125" style="598"/>
    <col min="13314" max="13314" width="38.140625" style="598" customWidth="1"/>
    <col min="13315" max="13315" width="1.85546875" style="598" customWidth="1"/>
    <col min="13316" max="13316" width="10.28515625" style="598" customWidth="1"/>
    <col min="13317" max="13317" width="18.28515625" style="598" customWidth="1"/>
    <col min="13318" max="13318" width="19" style="598" customWidth="1"/>
    <col min="13319" max="13319" width="1.7109375" style="598" customWidth="1"/>
    <col min="13320" max="13320" width="0.7109375" style="598" customWidth="1"/>
    <col min="13321" max="13567" width="7.5703125" style="598"/>
    <col min="13568" max="13568" width="1.28515625" style="598" customWidth="1"/>
    <col min="13569" max="13569" width="7.5703125" style="598"/>
    <col min="13570" max="13570" width="38.140625" style="598" customWidth="1"/>
    <col min="13571" max="13571" width="1.85546875" style="598" customWidth="1"/>
    <col min="13572" max="13572" width="10.28515625" style="598" customWidth="1"/>
    <col min="13573" max="13573" width="18.28515625" style="598" customWidth="1"/>
    <col min="13574" max="13574" width="19" style="598" customWidth="1"/>
    <col min="13575" max="13575" width="1.7109375" style="598" customWidth="1"/>
    <col min="13576" max="13576" width="0.7109375" style="598" customWidth="1"/>
    <col min="13577" max="13823" width="7.5703125" style="598"/>
    <col min="13824" max="13824" width="1.28515625" style="598" customWidth="1"/>
    <col min="13825" max="13825" width="7.5703125" style="598"/>
    <col min="13826" max="13826" width="38.140625" style="598" customWidth="1"/>
    <col min="13827" max="13827" width="1.85546875" style="598" customWidth="1"/>
    <col min="13828" max="13828" width="10.28515625" style="598" customWidth="1"/>
    <col min="13829" max="13829" width="18.28515625" style="598" customWidth="1"/>
    <col min="13830" max="13830" width="19" style="598" customWidth="1"/>
    <col min="13831" max="13831" width="1.7109375" style="598" customWidth="1"/>
    <col min="13832" max="13832" width="0.7109375" style="598" customWidth="1"/>
    <col min="13833" max="14079" width="7.5703125" style="598"/>
    <col min="14080" max="14080" width="1.28515625" style="598" customWidth="1"/>
    <col min="14081" max="14081" width="7.5703125" style="598"/>
    <col min="14082" max="14082" width="38.140625" style="598" customWidth="1"/>
    <col min="14083" max="14083" width="1.85546875" style="598" customWidth="1"/>
    <col min="14084" max="14084" width="10.28515625" style="598" customWidth="1"/>
    <col min="14085" max="14085" width="18.28515625" style="598" customWidth="1"/>
    <col min="14086" max="14086" width="19" style="598" customWidth="1"/>
    <col min="14087" max="14087" width="1.7109375" style="598" customWidth="1"/>
    <col min="14088" max="14088" width="0.7109375" style="598" customWidth="1"/>
    <col min="14089" max="14335" width="7.5703125" style="598"/>
    <col min="14336" max="14336" width="1.28515625" style="598" customWidth="1"/>
    <col min="14337" max="14337" width="7.5703125" style="598"/>
    <col min="14338" max="14338" width="38.140625" style="598" customWidth="1"/>
    <col min="14339" max="14339" width="1.85546875" style="598" customWidth="1"/>
    <col min="14340" max="14340" width="10.28515625" style="598" customWidth="1"/>
    <col min="14341" max="14341" width="18.28515625" style="598" customWidth="1"/>
    <col min="14342" max="14342" width="19" style="598" customWidth="1"/>
    <col min="14343" max="14343" width="1.7109375" style="598" customWidth="1"/>
    <col min="14344" max="14344" width="0.7109375" style="598" customWidth="1"/>
    <col min="14345" max="14591" width="7.5703125" style="598"/>
    <col min="14592" max="14592" width="1.28515625" style="598" customWidth="1"/>
    <col min="14593" max="14593" width="7.5703125" style="598"/>
    <col min="14594" max="14594" width="38.140625" style="598" customWidth="1"/>
    <col min="14595" max="14595" width="1.85546875" style="598" customWidth="1"/>
    <col min="14596" max="14596" width="10.28515625" style="598" customWidth="1"/>
    <col min="14597" max="14597" width="18.28515625" style="598" customWidth="1"/>
    <col min="14598" max="14598" width="19" style="598" customWidth="1"/>
    <col min="14599" max="14599" width="1.7109375" style="598" customWidth="1"/>
    <col min="14600" max="14600" width="0.7109375" style="598" customWidth="1"/>
    <col min="14601" max="14847" width="7.5703125" style="598"/>
    <col min="14848" max="14848" width="1.28515625" style="598" customWidth="1"/>
    <col min="14849" max="14849" width="7.5703125" style="598"/>
    <col min="14850" max="14850" width="38.140625" style="598" customWidth="1"/>
    <col min="14851" max="14851" width="1.85546875" style="598" customWidth="1"/>
    <col min="14852" max="14852" width="10.28515625" style="598" customWidth="1"/>
    <col min="14853" max="14853" width="18.28515625" style="598" customWidth="1"/>
    <col min="14854" max="14854" width="19" style="598" customWidth="1"/>
    <col min="14855" max="14855" width="1.7109375" style="598" customWidth="1"/>
    <col min="14856" max="14856" width="0.7109375" style="598" customWidth="1"/>
    <col min="14857" max="15103" width="7.5703125" style="598"/>
    <col min="15104" max="15104" width="1.28515625" style="598" customWidth="1"/>
    <col min="15105" max="15105" width="7.5703125" style="598"/>
    <col min="15106" max="15106" width="38.140625" style="598" customWidth="1"/>
    <col min="15107" max="15107" width="1.85546875" style="598" customWidth="1"/>
    <col min="15108" max="15108" width="10.28515625" style="598" customWidth="1"/>
    <col min="15109" max="15109" width="18.28515625" style="598" customWidth="1"/>
    <col min="15110" max="15110" width="19" style="598" customWidth="1"/>
    <col min="15111" max="15111" width="1.7109375" style="598" customWidth="1"/>
    <col min="15112" max="15112" width="0.7109375" style="598" customWidth="1"/>
    <col min="15113" max="15359" width="7.5703125" style="598"/>
    <col min="15360" max="15360" width="1.28515625" style="598" customWidth="1"/>
    <col min="15361" max="15361" width="7.5703125" style="598"/>
    <col min="15362" max="15362" width="38.140625" style="598" customWidth="1"/>
    <col min="15363" max="15363" width="1.85546875" style="598" customWidth="1"/>
    <col min="15364" max="15364" width="10.28515625" style="598" customWidth="1"/>
    <col min="15365" max="15365" width="18.28515625" style="598" customWidth="1"/>
    <col min="15366" max="15366" width="19" style="598" customWidth="1"/>
    <col min="15367" max="15367" width="1.7109375" style="598" customWidth="1"/>
    <col min="15368" max="15368" width="0.7109375" style="598" customWidth="1"/>
    <col min="15369" max="15615" width="7.5703125" style="598"/>
    <col min="15616" max="15616" width="1.28515625" style="598" customWidth="1"/>
    <col min="15617" max="15617" width="7.5703125" style="598"/>
    <col min="15618" max="15618" width="38.140625" style="598" customWidth="1"/>
    <col min="15619" max="15619" width="1.85546875" style="598" customWidth="1"/>
    <col min="15620" max="15620" width="10.28515625" style="598" customWidth="1"/>
    <col min="15621" max="15621" width="18.28515625" style="598" customWidth="1"/>
    <col min="15622" max="15622" width="19" style="598" customWidth="1"/>
    <col min="15623" max="15623" width="1.7109375" style="598" customWidth="1"/>
    <col min="15624" max="15624" width="0.7109375" style="598" customWidth="1"/>
    <col min="15625" max="15871" width="7.5703125" style="598"/>
    <col min="15872" max="15872" width="1.28515625" style="598" customWidth="1"/>
    <col min="15873" max="15873" width="7.5703125" style="598"/>
    <col min="15874" max="15874" width="38.140625" style="598" customWidth="1"/>
    <col min="15875" max="15875" width="1.85546875" style="598" customWidth="1"/>
    <col min="15876" max="15876" width="10.28515625" style="598" customWidth="1"/>
    <col min="15877" max="15877" width="18.28515625" style="598" customWidth="1"/>
    <col min="15878" max="15878" width="19" style="598" customWidth="1"/>
    <col min="15879" max="15879" width="1.7109375" style="598" customWidth="1"/>
    <col min="15880" max="15880" width="0.7109375" style="598" customWidth="1"/>
    <col min="15881" max="16127" width="7.5703125" style="598"/>
    <col min="16128" max="16128" width="1.28515625" style="598" customWidth="1"/>
    <col min="16129" max="16129" width="7.5703125" style="598"/>
    <col min="16130" max="16130" width="38.140625" style="598" customWidth="1"/>
    <col min="16131" max="16131" width="1.85546875" style="598" customWidth="1"/>
    <col min="16132" max="16132" width="10.28515625" style="598" customWidth="1"/>
    <col min="16133" max="16133" width="18.28515625" style="598" customWidth="1"/>
    <col min="16134" max="16134" width="19" style="598" customWidth="1"/>
    <col min="16135" max="16135" width="1.7109375" style="598" customWidth="1"/>
    <col min="16136" max="16136" width="0.7109375" style="598" customWidth="1"/>
    <col min="16137" max="16384" width="7.5703125" style="598"/>
  </cols>
  <sheetData>
    <row r="2" spans="1:8" ht="16.5" customHeight="1">
      <c r="B2" s="599" t="s">
        <v>805</v>
      </c>
      <c r="C2" s="600" t="s">
        <v>738</v>
      </c>
    </row>
    <row r="3" spans="1:8" ht="15" customHeight="1">
      <c r="B3" s="599"/>
      <c r="C3" s="600" t="s">
        <v>1321</v>
      </c>
    </row>
    <row r="4" spans="1:8" ht="16.5" customHeight="1">
      <c r="B4" s="602" t="s">
        <v>806</v>
      </c>
      <c r="C4" s="603" t="s">
        <v>765</v>
      </c>
    </row>
    <row r="5" spans="1:8" ht="15" customHeight="1">
      <c r="B5" s="602"/>
      <c r="C5" s="603" t="s">
        <v>1320</v>
      </c>
    </row>
    <row r="6" spans="1:8" ht="10.15" customHeight="1" thickBot="1">
      <c r="A6" s="603"/>
    </row>
    <row r="7" spans="1:8" ht="3.75" customHeight="1" thickTop="1">
      <c r="A7" s="676"/>
      <c r="B7" s="676"/>
      <c r="C7" s="676"/>
      <c r="D7" s="677"/>
      <c r="E7" s="676"/>
      <c r="F7" s="676"/>
      <c r="G7" s="676"/>
      <c r="H7" s="676"/>
    </row>
    <row r="8" spans="1:8" ht="14.25" customHeight="1">
      <c r="A8" s="594"/>
      <c r="B8" s="726" t="s">
        <v>741</v>
      </c>
      <c r="C8" s="693"/>
      <c r="D8" s="727" t="s">
        <v>3</v>
      </c>
      <c r="E8" s="1934" t="s">
        <v>4</v>
      </c>
      <c r="F8" s="1934"/>
      <c r="G8" s="1934"/>
      <c r="H8" s="594"/>
    </row>
    <row r="9" spans="1:8">
      <c r="A9" s="594"/>
      <c r="B9" s="725" t="s">
        <v>744</v>
      </c>
      <c r="C9" s="693"/>
      <c r="D9" s="729" t="s">
        <v>8</v>
      </c>
      <c r="E9" s="1935" t="s">
        <v>9</v>
      </c>
      <c r="F9" s="1935"/>
      <c r="G9" s="1935"/>
      <c r="H9" s="594"/>
    </row>
    <row r="10" spans="1:8">
      <c r="A10" s="594"/>
      <c r="B10" s="594"/>
      <c r="C10" s="594"/>
      <c r="D10" s="729"/>
      <c r="E10" s="731" t="s">
        <v>4</v>
      </c>
      <c r="F10" s="731" t="s">
        <v>37</v>
      </c>
      <c r="G10" s="731" t="s">
        <v>38</v>
      </c>
      <c r="H10" s="594"/>
    </row>
    <row r="11" spans="1:8">
      <c r="A11" s="594"/>
      <c r="B11" s="594"/>
      <c r="C11" s="594"/>
      <c r="D11" s="729"/>
      <c r="E11" s="732" t="s">
        <v>9</v>
      </c>
      <c r="F11" s="732" t="s">
        <v>39</v>
      </c>
      <c r="G11" s="732" t="s">
        <v>40</v>
      </c>
      <c r="H11" s="594"/>
    </row>
    <row r="12" spans="1:8" ht="4.1500000000000004" customHeight="1">
      <c r="A12" s="619"/>
      <c r="B12" s="619"/>
      <c r="C12" s="619"/>
      <c r="D12" s="715"/>
      <c r="E12" s="619"/>
      <c r="F12" s="619"/>
      <c r="G12" s="619"/>
      <c r="H12" s="619"/>
    </row>
    <row r="13" spans="1:8" ht="6.75" customHeight="1">
      <c r="A13" s="594"/>
      <c r="B13" s="594"/>
      <c r="C13" s="594"/>
      <c r="D13" s="623"/>
      <c r="E13" s="594"/>
      <c r="F13" s="594"/>
      <c r="G13" s="594"/>
      <c r="H13" s="594"/>
    </row>
    <row r="14" spans="1:8" ht="15" customHeight="1">
      <c r="A14" s="594"/>
      <c r="B14" s="607" t="s">
        <v>780</v>
      </c>
      <c r="C14" s="584"/>
      <c r="D14" s="568">
        <v>2020</v>
      </c>
      <c r="E14" s="569">
        <f t="shared" ref="E14:G16" si="0">SUM(E18,E22,E26,E30,E34,E38,E42,E46,E50)</f>
        <v>584576</v>
      </c>
      <c r="F14" s="569">
        <f t="shared" si="0"/>
        <v>227620</v>
      </c>
      <c r="G14" s="569">
        <f t="shared" si="0"/>
        <v>356956</v>
      </c>
      <c r="H14" s="584"/>
    </row>
    <row r="15" spans="1:8" ht="15" customHeight="1">
      <c r="A15" s="594"/>
      <c r="B15" s="559" t="s">
        <v>781</v>
      </c>
      <c r="C15" s="584"/>
      <c r="D15" s="610">
        <v>2021</v>
      </c>
      <c r="E15" s="569">
        <f t="shared" si="0"/>
        <v>600899</v>
      </c>
      <c r="F15" s="569">
        <f t="shared" si="0"/>
        <v>234867</v>
      </c>
      <c r="G15" s="569">
        <f t="shared" si="0"/>
        <v>366032</v>
      </c>
      <c r="H15" s="584"/>
    </row>
    <row r="16" spans="1:8" ht="15" customHeight="1">
      <c r="A16" s="594"/>
      <c r="B16" s="559"/>
      <c r="C16" s="584"/>
      <c r="D16" s="1511">
        <v>2022</v>
      </c>
      <c r="E16" s="569">
        <f t="shared" si="0"/>
        <v>595148</v>
      </c>
      <c r="F16" s="569">
        <f t="shared" si="0"/>
        <v>229812</v>
      </c>
      <c r="G16" s="569">
        <f t="shared" si="0"/>
        <v>365336</v>
      </c>
      <c r="H16" s="584"/>
    </row>
    <row r="17" spans="1:8" ht="15" customHeight="1">
      <c r="A17" s="594"/>
      <c r="B17" s="559"/>
      <c r="C17" s="584"/>
      <c r="D17" s="573"/>
      <c r="E17" s="661"/>
      <c r="F17" s="661"/>
      <c r="G17" s="661"/>
      <c r="H17" s="584"/>
    </row>
    <row r="18" spans="1:8" ht="15" customHeight="1">
      <c r="A18" s="594"/>
      <c r="B18" s="607" t="s">
        <v>747</v>
      </c>
      <c r="C18" s="612"/>
      <c r="D18" s="573">
        <v>2020</v>
      </c>
      <c r="E18" s="661">
        <f>SUM('6.28'!E17,'6.28'!I17,'6.28 (samb)'!E18,'6.28 (samb)'!I18,'6.28 (3)'!E18,'6.28 (3)'!I18,'6.28 (4)'!E18,'6.28 (4)'!I18,)</f>
        <v>42069</v>
      </c>
      <c r="F18" s="661">
        <f>SUM('6.28'!F17,'6.28'!J17,'6.28 (samb)'!F18,'6.28 (samb)'!J18,'6.28 (3)'!F18,'6.28 (3)'!J18,'6.28 (4)'!F18,'6.28 (4)'!J18,)</f>
        <v>11804</v>
      </c>
      <c r="G18" s="661">
        <f>SUM('6.28'!G17,'6.28'!K17,'6.28 (samb)'!G18,'6.28 (samb)'!K18,'6.28 (3)'!G18,'6.28 (3)'!K18,'6.28 (4)'!G18,'6.28 (4)'!K18,)</f>
        <v>30265</v>
      </c>
      <c r="H18" s="584"/>
    </row>
    <row r="19" spans="1:8" ht="15" customHeight="1">
      <c r="A19" s="594"/>
      <c r="B19" s="559" t="s">
        <v>748</v>
      </c>
      <c r="C19" s="628"/>
      <c r="D19" s="573">
        <v>2021</v>
      </c>
      <c r="E19" s="661">
        <f>SUM('6.28'!E18,'6.28'!I18,'6.28 (samb)'!E19,'6.28 (samb)'!I19,'6.28 (3)'!E19,'6.28 (3)'!I19,'6.28 (4)'!E19,'6.28 (4)'!I19,)</f>
        <v>46342</v>
      </c>
      <c r="F19" s="661">
        <f>SUM('6.28'!F18,'6.28'!J18,'6.28 (samb)'!F19,'6.28 (samb)'!J19,'6.28 (3)'!F19,'6.28 (3)'!J19,'6.28 (4)'!F19,'6.28 (4)'!J19,)</f>
        <v>12876</v>
      </c>
      <c r="G19" s="661">
        <f>SUM('6.28'!G18,'6.28'!K18,'6.28 (samb)'!G19,'6.28 (samb)'!K19,'6.28 (3)'!G19,'6.28 (3)'!K19,'6.28 (4)'!G19,'6.28 (4)'!K19,)</f>
        <v>33466</v>
      </c>
      <c r="H19" s="584"/>
    </row>
    <row r="20" spans="1:8" ht="15" customHeight="1">
      <c r="A20" s="594"/>
      <c r="B20" s="559"/>
      <c r="C20" s="628"/>
      <c r="D20" s="573">
        <v>2022</v>
      </c>
      <c r="E20" s="661">
        <f>SUM('6.28'!E19,'6.28'!I19,'6.28 (samb)'!E20,'6.28 (samb)'!I20,'6.28 (3)'!E20,'6.28 (3)'!I20,'6.28 (4)'!E20,'6.28 (4)'!I20,)</f>
        <v>50123</v>
      </c>
      <c r="F20" s="661">
        <f>SUM('6.28'!F19,'6.28'!J19,'6.28 (samb)'!F20,'6.28 (samb)'!J20,'6.28 (3)'!F20,'6.28 (3)'!J20,'6.28 (4)'!F20,'6.28 (4)'!J20,)</f>
        <v>13771</v>
      </c>
      <c r="G20" s="661">
        <f>SUM('6.28'!G19,'6.28'!K19,'6.28 (samb)'!G20,'6.28 (samb)'!K20,'6.28 (3)'!G20,'6.28 (3)'!K20,'6.28 (4)'!G20,'6.28 (4)'!K20,)</f>
        <v>36352</v>
      </c>
      <c r="H20" s="584"/>
    </row>
    <row r="21" spans="1:8" ht="15" customHeight="1">
      <c r="A21" s="594"/>
      <c r="B21" s="559"/>
      <c r="C21" s="628"/>
      <c r="D21" s="573"/>
      <c r="E21" s="661"/>
      <c r="F21" s="661"/>
      <c r="G21" s="661"/>
      <c r="H21" s="584"/>
    </row>
    <row r="22" spans="1:8" ht="15" customHeight="1">
      <c r="A22" s="594"/>
      <c r="B22" s="607" t="s">
        <v>749</v>
      </c>
      <c r="C22" s="584"/>
      <c r="D22" s="573">
        <v>2020</v>
      </c>
      <c r="E22" s="661">
        <f>SUM('6.28'!E21,'6.28'!I21,'6.28 (samb)'!E22,'6.28 (samb)'!I22,'6.28 (3)'!E22,'6.28 (3)'!I22,'6.28 (4)'!E22,'6.28 (4)'!I22,)</f>
        <v>54362</v>
      </c>
      <c r="F22" s="661">
        <f>SUM('6.28'!F21,'6.28'!J21,'6.28 (samb)'!F22,'6.28 (samb)'!J22,'6.28 (3)'!F22,'6.28 (3)'!J22,'6.28 (4)'!F22,'6.28 (4)'!J22,)</f>
        <v>19667</v>
      </c>
      <c r="G22" s="661">
        <f>SUM('6.28'!G21,'6.28'!K21,'6.28 (samb)'!G22,'6.28 (samb)'!K22,'6.28 (3)'!G22,'6.28 (3)'!K22,'6.28 (4)'!G22,'6.28 (4)'!K22,)</f>
        <v>34695</v>
      </c>
      <c r="H22" s="584"/>
    </row>
    <row r="23" spans="1:8" ht="15" customHeight="1">
      <c r="A23" s="594"/>
      <c r="B23" s="559" t="s">
        <v>750</v>
      </c>
      <c r="C23" s="607"/>
      <c r="D23" s="573">
        <v>2021</v>
      </c>
      <c r="E23" s="661">
        <f>SUM('6.28'!E22,'6.28'!I22,'6.28 (samb)'!E23,'6.28 (samb)'!I23,'6.28 (3)'!E23,'6.28 (3)'!I23,'6.28 (4)'!E23,'6.28 (4)'!I23,)</f>
        <v>55104</v>
      </c>
      <c r="F23" s="661">
        <f>SUM('6.28'!F22,'6.28'!J22,'6.28 (samb)'!F23,'6.28 (samb)'!J23,'6.28 (3)'!F23,'6.28 (3)'!J23,'6.28 (4)'!F23,'6.28 (4)'!J23,)</f>
        <v>19610</v>
      </c>
      <c r="G23" s="661">
        <f>SUM('6.28'!G22,'6.28'!K22,'6.28 (samb)'!G23,'6.28 (samb)'!K23,'6.28 (3)'!G23,'6.28 (3)'!K23,'6.28 (4)'!G23,'6.28 (4)'!K23,)</f>
        <v>35494</v>
      </c>
      <c r="H23" s="584"/>
    </row>
    <row r="24" spans="1:8" ht="15" customHeight="1">
      <c r="A24" s="594"/>
      <c r="B24" s="559"/>
      <c r="C24" s="607"/>
      <c r="D24" s="573">
        <v>2022</v>
      </c>
      <c r="E24" s="661">
        <f>SUM('6.28'!E23,'6.28'!I23,'6.28 (samb)'!E24,'6.28 (samb)'!I24,'6.28 (3)'!E24,'6.28 (3)'!I24,'6.28 (4)'!E24,'6.28 (4)'!I24,)</f>
        <v>55714</v>
      </c>
      <c r="F24" s="661">
        <f>SUM('6.28'!F23,'6.28'!J23,'6.28 (samb)'!F24,'6.28 (samb)'!J24,'6.28 (3)'!F24,'6.28 (3)'!J24,'6.28 (4)'!F24,'6.28 (4)'!J24,)</f>
        <v>19531</v>
      </c>
      <c r="G24" s="661">
        <f>SUM('6.28'!G23,'6.28'!K23,'6.28 (samb)'!G24,'6.28 (samb)'!K24,'6.28 (3)'!G24,'6.28 (3)'!K24,'6.28 (4)'!G24,'6.28 (4)'!K24,)</f>
        <v>36183</v>
      </c>
      <c r="H24" s="584"/>
    </row>
    <row r="25" spans="1:8" ht="15" customHeight="1">
      <c r="A25" s="594"/>
      <c r="B25" s="559"/>
      <c r="C25" s="607"/>
      <c r="D25" s="573"/>
      <c r="E25" s="661"/>
      <c r="F25" s="661"/>
      <c r="G25" s="661"/>
      <c r="H25" s="584"/>
    </row>
    <row r="26" spans="1:8" ht="15" customHeight="1">
      <c r="A26" s="594"/>
      <c r="B26" s="607" t="s">
        <v>751</v>
      </c>
      <c r="C26" s="612"/>
      <c r="D26" s="573">
        <v>2020</v>
      </c>
      <c r="E26" s="661">
        <f>SUM('6.28'!E25,'6.28'!I25,'6.28 (samb)'!E26,'6.28 (samb)'!I26,'6.28 (3)'!E26,'6.28 (3)'!I26,'6.28 (4)'!E26,'6.28 (4)'!I26,)</f>
        <v>197889</v>
      </c>
      <c r="F26" s="661">
        <f>SUM('6.28'!F25,'6.28'!J25,'6.28 (samb)'!F26,'6.28 (samb)'!J26,'6.28 (3)'!F26,'6.28 (3)'!J26,'6.28 (4)'!F26,'6.28 (4)'!J26,)</f>
        <v>64372</v>
      </c>
      <c r="G26" s="661">
        <f>SUM('6.28'!G25,'6.28'!K25,'6.28 (samb)'!G26,'6.28 (samb)'!K26,'6.28 (3)'!G26,'6.28 (3)'!K26,'6.28 (4)'!G26,'6.28 (4)'!K26,)</f>
        <v>133517</v>
      </c>
      <c r="H26" s="584"/>
    </row>
    <row r="27" spans="1:8" ht="15" customHeight="1">
      <c r="A27" s="594"/>
      <c r="B27" s="559" t="s">
        <v>752</v>
      </c>
      <c r="C27" s="628"/>
      <c r="D27" s="573">
        <v>2021</v>
      </c>
      <c r="E27" s="661">
        <f>SUM('6.28'!E26,'6.28'!I26,'6.28 (samb)'!E27,'6.28 (samb)'!I27,'6.28 (3)'!E27,'6.28 (3)'!I27,'6.28 (4)'!E27,'6.28 (4)'!I27,)</f>
        <v>199948</v>
      </c>
      <c r="F27" s="661">
        <f>SUM('6.28'!F26,'6.28'!J26,'6.28 (samb)'!F27,'6.28 (samb)'!J27,'6.28 (3)'!F27,'6.28 (3)'!J27,'6.28 (4)'!F27,'6.28 (4)'!J27,)</f>
        <v>65098</v>
      </c>
      <c r="G27" s="661">
        <f>SUM('6.28'!G26,'6.28'!K26,'6.28 (samb)'!G27,'6.28 (samb)'!K27,'6.28 (3)'!G27,'6.28 (3)'!K27,'6.28 (4)'!G27,'6.28 (4)'!K27,)</f>
        <v>134850</v>
      </c>
      <c r="H27" s="584"/>
    </row>
    <row r="28" spans="1:8" ht="15" customHeight="1">
      <c r="A28" s="594"/>
      <c r="B28" s="559"/>
      <c r="C28" s="628"/>
      <c r="D28" s="573">
        <v>2022</v>
      </c>
      <c r="E28" s="661">
        <f>SUM('6.28'!E27,'6.28'!I27,'6.28 (samb)'!E28,'6.28 (samb)'!I28,'6.28 (3)'!E28,'6.28 (3)'!I28,'6.28 (4)'!E28,'6.28 (4)'!I28,)</f>
        <v>202394</v>
      </c>
      <c r="F28" s="661">
        <f>SUM('6.28'!F27,'6.28'!J27,'6.28 (samb)'!F28,'6.28 (samb)'!J28,'6.28 (3)'!F28,'6.28 (3)'!J28,'6.28 (4)'!F28,'6.28 (4)'!J28,)</f>
        <v>65095</v>
      </c>
      <c r="G28" s="661">
        <f>SUM('6.28'!G27,'6.28'!K27,'6.28 (samb)'!G28,'6.28 (samb)'!K28,'6.28 (3)'!G28,'6.28 (3)'!K28,'6.28 (4)'!G28,'6.28 (4)'!K28,)</f>
        <v>137299</v>
      </c>
      <c r="H28" s="584"/>
    </row>
    <row r="29" spans="1:8" ht="15" customHeight="1">
      <c r="A29" s="594"/>
      <c r="B29" s="559"/>
      <c r="C29" s="628"/>
      <c r="D29" s="573"/>
      <c r="E29" s="661"/>
      <c r="F29" s="661"/>
      <c r="G29" s="661"/>
      <c r="H29" s="584"/>
    </row>
    <row r="30" spans="1:8" ht="15" customHeight="1">
      <c r="A30" s="594"/>
      <c r="B30" s="607" t="s">
        <v>753</v>
      </c>
      <c r="C30" s="584"/>
      <c r="D30" s="573">
        <v>2020</v>
      </c>
      <c r="E30" s="661">
        <f>SUM('6.28'!E29,'6.28'!I29,'6.28 (samb)'!E30,'6.28 (samb)'!I30,'6.28 (3)'!E30,'6.28 (3)'!I30,'6.28 (4)'!E30,'6.28 (4)'!I30,)</f>
        <v>91453</v>
      </c>
      <c r="F30" s="661">
        <f>SUM('6.28'!F29,'6.28'!J29,'6.28 (samb)'!F30,'6.28 (samb)'!J30,'6.28 (3)'!F30,'6.28 (3)'!J30,'6.28 (4)'!F30,'6.28 (4)'!J30,)</f>
        <v>36136</v>
      </c>
      <c r="G30" s="661">
        <f>SUM('6.28'!G29,'6.28'!K29,'6.28 (samb)'!G30,'6.28 (samb)'!K30,'6.28 (3)'!G30,'6.28 (3)'!K30,'6.28 (4)'!G30,'6.28 (4)'!K30,)</f>
        <v>55317</v>
      </c>
      <c r="H30" s="584"/>
    </row>
    <row r="31" spans="1:8" ht="15" customHeight="1">
      <c r="A31" s="594"/>
      <c r="B31" s="559" t="s">
        <v>1193</v>
      </c>
      <c r="C31" s="584"/>
      <c r="D31" s="573">
        <v>2021</v>
      </c>
      <c r="E31" s="661">
        <f>SUM('6.28'!E30,'6.28'!I30,'6.28 (samb)'!E31,'6.28 (samb)'!I31,'6.28 (3)'!E31,'6.28 (3)'!I31,'6.28 (4)'!E31,'6.28 (4)'!I31,)</f>
        <v>90862</v>
      </c>
      <c r="F31" s="661">
        <f>SUM('6.28'!F30,'6.28'!J30,'6.28 (samb)'!F31,'6.28 (samb)'!J31,'6.28 (3)'!F31,'6.28 (3)'!J31,'6.28 (4)'!F31,'6.28 (4)'!J31,)</f>
        <v>36644</v>
      </c>
      <c r="G31" s="661">
        <f>SUM('6.28'!G30,'6.28'!K30,'6.28 (samb)'!G31,'6.28 (samb)'!K31,'6.28 (3)'!G31,'6.28 (3)'!K31,'6.28 (4)'!G31,'6.28 (4)'!K31,)</f>
        <v>54218</v>
      </c>
      <c r="H31" s="584"/>
    </row>
    <row r="32" spans="1:8" ht="15" customHeight="1">
      <c r="A32" s="594"/>
      <c r="B32" s="559"/>
      <c r="C32" s="584"/>
      <c r="D32" s="573">
        <v>2022</v>
      </c>
      <c r="E32" s="661">
        <f>SUM('6.28'!E31,'6.28'!I31,'6.28 (samb)'!E32,'6.28 (samb)'!I32,'6.28 (3)'!E32,'6.28 (3)'!I32,'6.28 (4)'!E32,'6.28 (4)'!I32,)</f>
        <v>94152</v>
      </c>
      <c r="F32" s="661">
        <f>SUM('6.28'!F31,'6.28'!J31,'6.28 (samb)'!F32,'6.28 (samb)'!J32,'6.28 (3)'!F32,'6.28 (3)'!J32,'6.28 (4)'!F32,'6.28 (4)'!J32,)</f>
        <v>38175</v>
      </c>
      <c r="G32" s="661">
        <f>SUM('6.28'!G31,'6.28'!K31,'6.28 (samb)'!G32,'6.28 (samb)'!K32,'6.28 (3)'!G32,'6.28 (3)'!K32,'6.28 (4)'!G32,'6.28 (4)'!K32,)</f>
        <v>55977</v>
      </c>
      <c r="H32" s="584"/>
    </row>
    <row r="33" spans="1:8" ht="15" customHeight="1">
      <c r="A33" s="594"/>
      <c r="B33" s="559"/>
      <c r="C33" s="584"/>
      <c r="D33" s="573"/>
      <c r="E33" s="661"/>
      <c r="F33" s="661"/>
      <c r="G33" s="661"/>
      <c r="H33" s="584"/>
    </row>
    <row r="34" spans="1:8" ht="15" customHeight="1">
      <c r="A34" s="594"/>
      <c r="B34" s="607" t="s">
        <v>754</v>
      </c>
      <c r="C34" s="612"/>
      <c r="D34" s="573">
        <v>2020</v>
      </c>
      <c r="E34" s="661">
        <f>SUM('6.28'!E33,'6.28'!I33,'6.28 (samb)'!E34,'6.28 (samb)'!I34,'6.28 (3)'!E34,'6.28 (3)'!I34,'6.28 (4)'!E34,'6.28 (4)'!I34,)</f>
        <v>129353</v>
      </c>
      <c r="F34" s="661">
        <f>SUM('6.28'!F33,'6.28'!J33,'6.28 (samb)'!F34,'6.28 (samb)'!J34,'6.28 (3)'!F34,'6.28 (3)'!J34,'6.28 (4)'!F34,'6.28 (4)'!J34,)</f>
        <v>72068</v>
      </c>
      <c r="G34" s="661">
        <f>SUM('6.28'!G33,'6.28'!K33,'6.28 (samb)'!G34,'6.28 (samb)'!K34,'6.28 (3)'!G34,'6.28 (3)'!K34,'6.28 (4)'!G34,'6.28 (4)'!K34,)</f>
        <v>57285</v>
      </c>
      <c r="H34" s="584"/>
    </row>
    <row r="35" spans="1:8" ht="15" customHeight="1">
      <c r="A35" s="594"/>
      <c r="B35" s="559" t="s">
        <v>755</v>
      </c>
      <c r="C35" s="628"/>
      <c r="D35" s="573">
        <v>2021</v>
      </c>
      <c r="E35" s="661">
        <f>SUM('6.28'!E34,'6.28'!I34,'6.28 (samb)'!E35,'6.28 (samb)'!I35,'6.28 (3)'!E35,'6.28 (3)'!I35,'6.28 (4)'!E35,'6.28 (4)'!I35,)</f>
        <v>126926</v>
      </c>
      <c r="F35" s="661">
        <f>SUM('6.28'!F34,'6.28'!J34,'6.28 (samb)'!F35,'6.28 (samb)'!J35,'6.28 (3)'!F35,'6.28 (3)'!J35,'6.28 (4)'!F35,'6.28 (4)'!J35,)</f>
        <v>71731</v>
      </c>
      <c r="G35" s="661">
        <f>SUM('6.28'!G34,'6.28'!K34,'6.28 (samb)'!G35,'6.28 (samb)'!K35,'6.28 (3)'!G35,'6.28 (3)'!K35,'6.28 (4)'!G35,'6.28 (4)'!K35,)</f>
        <v>55195</v>
      </c>
      <c r="H35" s="584"/>
    </row>
    <row r="36" spans="1:8" ht="15" customHeight="1">
      <c r="A36" s="594"/>
      <c r="B36" s="559"/>
      <c r="C36" s="628"/>
      <c r="D36" s="573">
        <v>2022</v>
      </c>
      <c r="E36" s="661">
        <f>SUM('6.28'!E35,'6.28'!I35,'6.28 (samb)'!E36,'6.28 (samb)'!I36,'6.28 (3)'!E36,'6.28 (3)'!I36,'6.28 (4)'!E36,'6.28 (4)'!I36,)</f>
        <v>120532</v>
      </c>
      <c r="F36" s="661">
        <f>SUM('6.28'!F35,'6.28'!J35,'6.28 (samb)'!F36,'6.28 (samb)'!J36,'6.28 (3)'!F36,'6.28 (3)'!J36,'6.28 (4)'!F36,'6.28 (4)'!J36,)</f>
        <v>68160</v>
      </c>
      <c r="G36" s="661">
        <f>SUM('6.28'!G35,'6.28'!K35,'6.28 (samb)'!G36,'6.28 (samb)'!K36,'6.28 (3)'!G36,'6.28 (3)'!K36,'6.28 (4)'!G36,'6.28 (4)'!K36,)</f>
        <v>52372</v>
      </c>
      <c r="H36" s="584"/>
    </row>
    <row r="37" spans="1:8" ht="15" customHeight="1">
      <c r="A37" s="594"/>
      <c r="B37" s="559"/>
      <c r="C37" s="628"/>
      <c r="D37" s="573"/>
      <c r="E37" s="661"/>
      <c r="F37" s="661"/>
      <c r="G37" s="661"/>
      <c r="H37" s="584"/>
    </row>
    <row r="38" spans="1:8" ht="15" customHeight="1">
      <c r="A38" s="594"/>
      <c r="B38" s="607" t="s">
        <v>756</v>
      </c>
      <c r="C38" s="584"/>
      <c r="D38" s="573">
        <v>2020</v>
      </c>
      <c r="E38" s="661">
        <f>SUM('6.28'!E37,'6.28'!I37,'6.28 (samb)'!E38,'6.28 (samb)'!I38,'6.28 (3)'!E38,'6.28 (3)'!I38,'6.28 (4)'!E38,'6.28 (4)'!I38,)</f>
        <v>11020</v>
      </c>
      <c r="F38" s="661">
        <f>SUM('6.28'!F37,'6.28'!J37,'6.28 (samb)'!F38,'6.28 (samb)'!J38,'6.28 (3)'!F38,'6.28 (3)'!J38,'6.28 (4)'!F38,'6.28 (4)'!J38,)</f>
        <v>4706</v>
      </c>
      <c r="G38" s="661">
        <f>SUM('6.28'!G37,'6.28'!K37,'6.28 (samb)'!G38,'6.28 (samb)'!K38,'6.28 (3)'!G38,'6.28 (3)'!K38,'6.28 (4)'!G38,'6.28 (4)'!K38,)</f>
        <v>6314</v>
      </c>
      <c r="H38" s="584"/>
    </row>
    <row r="39" spans="1:8" ht="15" customHeight="1">
      <c r="A39" s="594"/>
      <c r="B39" s="608" t="s">
        <v>757</v>
      </c>
      <c r="C39" s="612"/>
      <c r="D39" s="573">
        <v>2021</v>
      </c>
      <c r="E39" s="661">
        <f>SUM('6.28'!E38,'6.28'!I38,'6.28 (samb)'!E39,'6.28 (samb)'!I39,'6.28 (3)'!E39,'6.28 (3)'!I39,'6.28 (4)'!E39,'6.28 (4)'!I39,)</f>
        <v>21926</v>
      </c>
      <c r="F39" s="661">
        <f>SUM('6.28'!F38,'6.28'!J38,'6.28 (samb)'!F39,'6.28 (samb)'!J39,'6.28 (3)'!F39,'6.28 (3)'!J39,'6.28 (4)'!F39,'6.28 (4)'!J39,)</f>
        <v>9356</v>
      </c>
      <c r="G39" s="661">
        <f>SUM('6.28'!G38,'6.28'!K38,'6.28 (samb)'!G39,'6.28 (samb)'!K39,'6.28 (3)'!G39,'6.28 (3)'!K39,'6.28 (4)'!G39,'6.28 (4)'!K39,)</f>
        <v>12570</v>
      </c>
      <c r="H39" s="584"/>
    </row>
    <row r="40" spans="1:8" ht="15" customHeight="1">
      <c r="A40" s="594"/>
      <c r="B40" s="608"/>
      <c r="C40" s="612"/>
      <c r="D40" s="573">
        <v>2022</v>
      </c>
      <c r="E40" s="661">
        <f>SUM('6.28'!E39,'6.28'!I39,'6.28 (samb)'!E40,'6.28 (samb)'!I40,'6.28 (3)'!E40,'6.28 (3)'!I40,'6.28 (4)'!E40,'6.28 (4)'!I40,)</f>
        <v>10676</v>
      </c>
      <c r="F40" s="661">
        <f>SUM('6.28'!F39,'6.28'!J39,'6.28 (samb)'!F40,'6.28 (samb)'!J40,'6.28 (3)'!F40,'6.28 (3)'!J40,'6.28 (4)'!F40,'6.28 (4)'!J40,)</f>
        <v>4712</v>
      </c>
      <c r="G40" s="661">
        <f>SUM('6.28'!G39,'6.28'!K39,'6.28 (samb)'!G40,'6.28 (samb)'!K40,'6.28 (3)'!G40,'6.28 (3)'!K40,'6.28 (4)'!G40,'6.28 (4)'!K40,)</f>
        <v>5964</v>
      </c>
      <c r="H40" s="584"/>
    </row>
    <row r="41" spans="1:8" ht="15" customHeight="1">
      <c r="A41" s="594"/>
      <c r="B41" s="608"/>
      <c r="C41" s="612"/>
      <c r="D41" s="573"/>
      <c r="E41" s="661"/>
      <c r="F41" s="661"/>
      <c r="G41" s="661"/>
      <c r="H41" s="584"/>
    </row>
    <row r="42" spans="1:8" ht="15" customHeight="1">
      <c r="A42" s="594"/>
      <c r="B42" s="607" t="s">
        <v>758</v>
      </c>
      <c r="C42" s="612"/>
      <c r="D42" s="573">
        <v>2020</v>
      </c>
      <c r="E42" s="661">
        <f>SUM('6.28'!E41,'6.28'!I41,'6.28 (samb)'!E42,'6.28 (samb)'!I42,'6.28 (3)'!E42,'6.28 (3)'!I42,'6.28 (4)'!E42,'6.28 (4)'!I42,)</f>
        <v>35427</v>
      </c>
      <c r="F42" s="661">
        <f>SUM('6.28'!F41,'6.28'!J41,'6.28 (samb)'!F42,'6.28 (samb)'!J42,'6.28 (3)'!F42,'6.28 (3)'!J42,'6.28 (4)'!F42,'6.28 (4)'!J42,)</f>
        <v>9787</v>
      </c>
      <c r="G42" s="661">
        <f>SUM('6.28'!G41,'6.28'!K41,'6.28 (samb)'!G42,'6.28 (samb)'!K42,'6.28 (3)'!G42,'6.28 (3)'!K42,'6.28 (4)'!G42,'6.28 (4)'!K42,)</f>
        <v>25640</v>
      </c>
      <c r="H42" s="584"/>
    </row>
    <row r="43" spans="1:8" ht="15" customHeight="1">
      <c r="A43" s="594"/>
      <c r="B43" s="559" t="s">
        <v>759</v>
      </c>
      <c r="C43" s="628"/>
      <c r="D43" s="573">
        <v>2021</v>
      </c>
      <c r="E43" s="661">
        <f>SUM('6.28'!E42,'6.28'!I42,'6.28 (samb)'!E43,'6.28 (samb)'!I43,'6.28 (3)'!E43,'6.28 (3)'!I43,'6.28 (4)'!E43,'6.28 (4)'!I43,)</f>
        <v>36780</v>
      </c>
      <c r="F43" s="661">
        <f>SUM('6.28'!F42,'6.28'!J42,'6.28 (samb)'!F43,'6.28 (samb)'!J43,'6.28 (3)'!F43,'6.28 (3)'!J43,'6.28 (4)'!F43,'6.28 (4)'!J43,)</f>
        <v>10295</v>
      </c>
      <c r="G43" s="661">
        <f>SUM('6.28'!G42,'6.28'!K42,'6.28 (samb)'!G43,'6.28 (samb)'!K43,'6.28 (3)'!G43,'6.28 (3)'!K43,'6.28 (4)'!G43,'6.28 (4)'!K43,)</f>
        <v>26485</v>
      </c>
      <c r="H43" s="584"/>
    </row>
    <row r="44" spans="1:8" ht="15" customHeight="1">
      <c r="A44" s="594"/>
      <c r="B44" s="559"/>
      <c r="C44" s="628"/>
      <c r="D44" s="573">
        <v>2022</v>
      </c>
      <c r="E44" s="661">
        <f>SUM('6.28'!E43,'6.28'!I43,'6.28 (samb)'!E44,'6.28 (samb)'!I44,'6.28 (3)'!E44,'6.28 (3)'!I44,'6.28 (4)'!E44,'6.28 (4)'!I44,)</f>
        <v>37992</v>
      </c>
      <c r="F44" s="661">
        <f>SUM('6.28'!F43,'6.28'!J43,'6.28 (samb)'!F44,'6.28 (samb)'!J44,'6.28 (3)'!F44,'6.28 (3)'!J44,'6.28 (4)'!F44,'6.28 (4)'!J44,)</f>
        <v>10830</v>
      </c>
      <c r="G44" s="661">
        <f>SUM('6.28'!G43,'6.28'!K43,'6.28 (samb)'!G44,'6.28 (samb)'!K44,'6.28 (3)'!G44,'6.28 (3)'!K44,'6.28 (4)'!G44,'6.28 (4)'!K44,)</f>
        <v>27162</v>
      </c>
      <c r="H44" s="584"/>
    </row>
    <row r="45" spans="1:8" ht="15" customHeight="1">
      <c r="A45" s="594"/>
      <c r="B45" s="559"/>
      <c r="C45" s="628"/>
      <c r="D45" s="573"/>
      <c r="E45" s="661"/>
      <c r="F45" s="661"/>
      <c r="G45" s="661"/>
      <c r="H45" s="584"/>
    </row>
    <row r="46" spans="1:8" ht="15" customHeight="1">
      <c r="A46" s="594"/>
      <c r="B46" s="607" t="s">
        <v>760</v>
      </c>
      <c r="C46" s="584"/>
      <c r="D46" s="573">
        <v>2020</v>
      </c>
      <c r="E46" s="661">
        <f>SUM('6.28'!E45,'6.28'!I45,'6.28 (samb)'!E46,'6.28 (samb)'!I46,'6.28 (3)'!E46,'6.28 (3)'!I46,'6.28 (4)'!E46,'6.28 (4)'!I46,)</f>
        <v>21192</v>
      </c>
      <c r="F46" s="661">
        <f>SUM('6.28'!F45,'6.28'!J45,'6.28 (samb)'!F46,'6.28 (samb)'!J46,'6.28 (3)'!F46,'6.28 (3)'!J46,'6.28 (4)'!F46,'6.28 (4)'!J46,)</f>
        <v>8397</v>
      </c>
      <c r="G46" s="661">
        <f>SUM('6.28'!G45,'6.28'!K45,'6.28 (samb)'!G46,'6.28 (samb)'!K46,'6.28 (3)'!G46,'6.28 (3)'!K46,'6.28 (4)'!G46,'6.28 (4)'!K46,)</f>
        <v>12795</v>
      </c>
      <c r="H46" s="584"/>
    </row>
    <row r="47" spans="1:8" ht="15" customHeight="1">
      <c r="A47" s="594"/>
      <c r="B47" s="608" t="s">
        <v>761</v>
      </c>
      <c r="C47" s="612"/>
      <c r="D47" s="573">
        <v>2021</v>
      </c>
      <c r="E47" s="661">
        <f>SUM('6.28'!E46,'6.28'!I46,'6.28 (samb)'!E47,'6.28 (samb)'!I47,'6.28 (3)'!E47,'6.28 (3)'!I47,'6.28 (4)'!E47,'6.28 (4)'!I47,)</f>
        <v>21055</v>
      </c>
      <c r="F47" s="661">
        <f>SUM('6.28'!F46,'6.28'!J46,'6.28 (samb)'!F47,'6.28 (samb)'!J47,'6.28 (3)'!F47,'6.28 (3)'!J47,'6.28 (4)'!F47,'6.28 (4)'!J47,)</f>
        <v>8550</v>
      </c>
      <c r="G47" s="661">
        <f>SUM('6.28'!G46,'6.28'!K46,'6.28 (samb)'!G47,'6.28 (samb)'!K47,'6.28 (3)'!G47,'6.28 (3)'!K47,'6.28 (4)'!G47,'6.28 (4)'!K47,)</f>
        <v>12505</v>
      </c>
      <c r="H47" s="584"/>
    </row>
    <row r="48" spans="1:8" ht="15" customHeight="1">
      <c r="A48" s="594"/>
      <c r="B48" s="608"/>
      <c r="C48" s="612"/>
      <c r="D48" s="573">
        <v>2022</v>
      </c>
      <c r="E48" s="661">
        <f>SUM('6.28'!E47,'6.28'!I47,'6.28 (samb)'!E48,'6.28 (samb)'!I48,'6.28 (3)'!E48,'6.28 (3)'!I48,'6.28 (4)'!E48,'6.28 (4)'!I48,)</f>
        <v>20802</v>
      </c>
      <c r="F48" s="661">
        <f>SUM('6.28'!F47,'6.28'!J47,'6.28 (samb)'!F48,'6.28 (samb)'!J48,'6.28 (3)'!F48,'6.28 (3)'!J48,'6.28 (4)'!F48,'6.28 (4)'!J48,)</f>
        <v>8573</v>
      </c>
      <c r="G48" s="661">
        <f>SUM('6.28'!G47,'6.28'!K47,'6.28 (samb)'!G48,'6.28 (samb)'!K48,'6.28 (3)'!G48,'6.28 (3)'!K48,'6.28 (4)'!G48,'6.28 (4)'!K48,)</f>
        <v>12229</v>
      </c>
      <c r="H48" s="584"/>
    </row>
    <row r="49" spans="1:8" ht="15" customHeight="1">
      <c r="A49" s="594"/>
      <c r="B49" s="608"/>
      <c r="C49" s="612"/>
      <c r="D49" s="573"/>
      <c r="E49" s="661"/>
      <c r="F49" s="661"/>
      <c r="G49" s="661"/>
      <c r="H49" s="584"/>
    </row>
    <row r="50" spans="1:8" ht="15" customHeight="1">
      <c r="A50" s="594"/>
      <c r="B50" s="607" t="s">
        <v>762</v>
      </c>
      <c r="C50" s="612"/>
      <c r="D50" s="573">
        <v>2020</v>
      </c>
      <c r="E50" s="661">
        <f>SUM('6.28'!E49,'6.28'!I49,'6.28 (samb)'!E50,'6.28 (samb)'!I50,'6.28 (3)'!E50,'6.28 (3)'!I50,'6.28 (4)'!E50,'6.28 (4)'!I50,)</f>
        <v>1811</v>
      </c>
      <c r="F50" s="661">
        <f>SUM('6.28'!F49,'6.28'!J49,'6.28 (samb)'!F50,'6.28 (samb)'!J50,'6.28 (3)'!F50,'6.28 (3)'!J50,'6.28 (4)'!F50,'6.28 (4)'!J50,)</f>
        <v>683</v>
      </c>
      <c r="G50" s="661">
        <f>SUM('6.28'!G49,'6.28'!K49,'6.28 (samb)'!G50,'6.28 (samb)'!K50,'6.28 (3)'!G50,'6.28 (3)'!K50,'6.28 (4)'!G50,'6.28 (4)'!K50,)</f>
        <v>1128</v>
      </c>
      <c r="H50" s="584"/>
    </row>
    <row r="51" spans="1:8" ht="15" customHeight="1">
      <c r="A51" s="594"/>
      <c r="B51" s="559" t="s">
        <v>763</v>
      </c>
      <c r="C51" s="628"/>
      <c r="D51" s="573">
        <v>2021</v>
      </c>
      <c r="E51" s="661">
        <f>SUM('6.28'!E50,'6.28'!I50,'6.28 (samb)'!E51,'6.28 (samb)'!I51,'6.28 (3)'!E51,'6.28 (3)'!I51,'6.28 (4)'!E51,'6.28 (4)'!I51,)</f>
        <v>1956</v>
      </c>
      <c r="F51" s="661">
        <f>SUM('6.28'!F50,'6.28'!J50,'6.28 (samb)'!F51,'6.28 (samb)'!J51,'6.28 (3)'!F51,'6.28 (3)'!J51,'6.28 (4)'!F51,'6.28 (4)'!J51,)</f>
        <v>707</v>
      </c>
      <c r="G51" s="661">
        <f>SUM('6.28'!G50,'6.28'!K50,'6.28 (samb)'!G51,'6.28 (samb)'!K51,'6.28 (3)'!G51,'6.28 (3)'!K51,'6.28 (4)'!G51,'6.28 (4)'!K51,)</f>
        <v>1249</v>
      </c>
      <c r="H51" s="584"/>
    </row>
    <row r="52" spans="1:8" ht="15" customHeight="1">
      <c r="A52" s="594"/>
      <c r="B52" s="559"/>
      <c r="C52" s="628"/>
      <c r="D52" s="573">
        <v>2022</v>
      </c>
      <c r="E52" s="661">
        <f>SUM('6.28'!E51,'6.28'!I51,'6.28 (samb)'!E52,'6.28 (samb)'!I52,'6.28 (3)'!E52,'6.28 (3)'!I52,'6.28 (4)'!E52,'6.28 (4)'!I52,)</f>
        <v>2763</v>
      </c>
      <c r="F52" s="661">
        <f>SUM('6.28'!F51,'6.28'!J51,'6.28 (samb)'!F52,'6.28 (samb)'!J52,'6.28 (3)'!F52,'6.28 (3)'!J52,'6.28 (4)'!F52,'6.28 (4)'!J52,)</f>
        <v>965</v>
      </c>
      <c r="G52" s="661">
        <f>SUM('6.28'!G51,'6.28'!K51,'6.28 (samb)'!G52,'6.28 (samb)'!K52,'6.28 (3)'!G52,'6.28 (3)'!K52,'6.28 (4)'!G52,'6.28 (4)'!K52,)</f>
        <v>1798</v>
      </c>
    </row>
    <row r="53" spans="1:8" ht="15" customHeight="1">
      <c r="A53" s="594"/>
      <c r="B53" s="559"/>
      <c r="C53" s="628"/>
      <c r="D53" s="573"/>
      <c r="E53" s="661"/>
      <c r="F53" s="661"/>
      <c r="G53" s="661"/>
      <c r="H53" s="584"/>
    </row>
    <row r="54" spans="1:8" ht="3.75" customHeight="1" thickBot="1">
      <c r="A54" s="630"/>
      <c r="B54" s="718"/>
      <c r="C54" s="718"/>
      <c r="D54" s="686"/>
      <c r="E54" s="686"/>
      <c r="F54" s="686"/>
      <c r="G54" s="686"/>
      <c r="H54" s="686"/>
    </row>
    <row r="55" spans="1:8" s="691" customFormat="1" ht="15" customHeight="1">
      <c r="A55" s="583"/>
      <c r="B55" s="584"/>
      <c r="C55" s="584"/>
      <c r="D55" s="573"/>
      <c r="E55" s="584"/>
      <c r="F55" s="733"/>
      <c r="G55" s="672"/>
      <c r="H55" s="418" t="s">
        <v>905</v>
      </c>
    </row>
    <row r="56" spans="1:8" s="691" customFormat="1" ht="18" customHeight="1">
      <c r="B56" s="678"/>
      <c r="C56" s="678"/>
      <c r="D56" s="723"/>
      <c r="E56" s="678"/>
      <c r="F56" s="678"/>
      <c r="G56" s="673"/>
      <c r="H56" s="419" t="s">
        <v>883</v>
      </c>
    </row>
    <row r="57" spans="1:8" ht="14.25" customHeight="1">
      <c r="H57" s="734"/>
    </row>
    <row r="58" spans="1:8" ht="15" customHeight="1"/>
    <row r="59" spans="1:8" ht="6" customHeight="1">
      <c r="A59" s="600"/>
      <c r="B59" s="594"/>
    </row>
    <row r="60" spans="1:8" ht="4.5" customHeight="1">
      <c r="A60" s="603"/>
      <c r="B60" s="637"/>
      <c r="C60" s="735"/>
      <c r="D60" s="736"/>
      <c r="E60" s="735"/>
      <c r="F60" s="735"/>
      <c r="G60" s="735"/>
    </row>
    <row r="61" spans="1:8" ht="13.5" customHeight="1">
      <c r="A61" s="603"/>
      <c r="B61" s="637"/>
      <c r="C61" s="735"/>
      <c r="D61" s="736"/>
      <c r="E61" s="735"/>
      <c r="F61" s="735"/>
      <c r="G61" s="735"/>
    </row>
    <row r="62" spans="1:8" ht="15.75" customHeight="1">
      <c r="A62" s="600"/>
      <c r="B62" s="637"/>
      <c r="C62" s="735"/>
      <c r="D62" s="736"/>
      <c r="E62" s="735"/>
      <c r="F62" s="735"/>
      <c r="G62" s="735"/>
    </row>
    <row r="63" spans="1:8" ht="17.25" customHeight="1">
      <c r="A63" s="603"/>
      <c r="B63" s="637"/>
      <c r="C63" s="735"/>
      <c r="D63" s="736"/>
      <c r="E63" s="735"/>
      <c r="F63" s="735"/>
      <c r="G63" s="735"/>
    </row>
    <row r="64" spans="1:8">
      <c r="A64" s="600"/>
      <c r="B64" s="735"/>
      <c r="C64" s="735"/>
      <c r="D64" s="736"/>
      <c r="E64" s="735"/>
      <c r="F64" s="735"/>
      <c r="G64" s="735"/>
    </row>
    <row r="65" spans="1:7" ht="1.5" customHeight="1">
      <c r="A65" s="603"/>
      <c r="B65" s="735"/>
      <c r="C65" s="735"/>
      <c r="D65" s="736"/>
      <c r="E65" s="735"/>
      <c r="F65" s="735"/>
      <c r="G65" s="735"/>
    </row>
    <row r="66" spans="1:7" ht="6.75" customHeight="1">
      <c r="A66" s="600"/>
      <c r="B66" s="735"/>
      <c r="C66" s="735"/>
      <c r="D66" s="736"/>
      <c r="E66" s="735"/>
      <c r="F66" s="735"/>
      <c r="G66" s="735"/>
    </row>
    <row r="67" spans="1:7" ht="15" customHeight="1">
      <c r="A67" s="600"/>
      <c r="B67" s="735"/>
      <c r="C67" s="735"/>
      <c r="D67" s="736"/>
      <c r="E67" s="735"/>
      <c r="F67" s="735"/>
      <c r="G67" s="735"/>
    </row>
    <row r="68" spans="1:7" ht="15" customHeight="1">
      <c r="A68" s="600"/>
      <c r="B68" s="735"/>
      <c r="C68" s="735"/>
      <c r="D68" s="736"/>
      <c r="E68" s="735"/>
      <c r="F68" s="735"/>
      <c r="G68" s="735"/>
    </row>
    <row r="69" spans="1:7" ht="19.5" customHeight="1">
      <c r="A69" s="603"/>
      <c r="B69" s="735"/>
      <c r="C69" s="735"/>
      <c r="D69" s="736"/>
      <c r="E69" s="735"/>
      <c r="F69" s="735"/>
      <c r="G69" s="735"/>
    </row>
    <row r="70" spans="1:7" ht="13.5" customHeight="1">
      <c r="A70" s="600"/>
      <c r="B70" s="735"/>
      <c r="C70" s="735"/>
      <c r="D70" s="736"/>
      <c r="E70" s="735"/>
      <c r="F70" s="735"/>
      <c r="G70" s="735"/>
    </row>
    <row r="71" spans="1:7" ht="15" customHeight="1">
      <c r="A71" s="603"/>
      <c r="B71" s="735"/>
      <c r="C71" s="735"/>
      <c r="D71" s="736"/>
      <c r="E71" s="735"/>
      <c r="F71" s="735"/>
      <c r="G71" s="735"/>
    </row>
    <row r="72" spans="1:7" ht="13.5" customHeight="1">
      <c r="A72" s="735"/>
      <c r="B72" s="735"/>
      <c r="C72" s="735"/>
      <c r="D72" s="736"/>
      <c r="E72" s="735"/>
      <c r="F72" s="735"/>
      <c r="G72" s="735"/>
    </row>
    <row r="73" spans="1:7" ht="15" customHeight="1"/>
    <row r="74" spans="1:7" ht="13.5" customHeight="1"/>
    <row r="75" spans="1:7" ht="15" customHeight="1"/>
    <row r="76" spans="1:7" ht="13.5" customHeight="1"/>
    <row r="77" spans="1:7" ht="15" customHeight="1"/>
    <row r="78" spans="1:7" ht="13.5" customHeight="1"/>
    <row r="79" spans="1:7" ht="15" customHeight="1"/>
    <row r="80" spans="1:7" ht="13.5" customHeight="1"/>
    <row r="81" spans="4:4" ht="15" customHeight="1"/>
    <row r="82" spans="4:4" s="594" customFormat="1" ht="13.5" customHeight="1">
      <c r="D82" s="623"/>
    </row>
    <row r="83" spans="4:4" s="594" customFormat="1" ht="15" customHeight="1">
      <c r="D83" s="623"/>
    </row>
    <row r="84" spans="4:4" s="594" customFormat="1" ht="13.5" customHeight="1">
      <c r="D84" s="623"/>
    </row>
    <row r="85" spans="4:4" s="594" customFormat="1" ht="15" customHeight="1">
      <c r="D85" s="623"/>
    </row>
    <row r="86" spans="4:4" s="594" customFormat="1" ht="13.5" customHeight="1">
      <c r="D86" s="623"/>
    </row>
    <row r="87" spans="4:4" s="594" customFormat="1" ht="1.5" customHeight="1">
      <c r="D87" s="623"/>
    </row>
    <row r="88" spans="4:4" s="530" customFormat="1" ht="16.5" customHeight="1">
      <c r="D88" s="638"/>
    </row>
    <row r="89" spans="4:4" s="530" customFormat="1" ht="12" customHeight="1">
      <c r="D89" s="638"/>
    </row>
    <row r="90" spans="4:4" s="594" customFormat="1" ht="9.75" customHeight="1">
      <c r="D90" s="623"/>
    </row>
    <row r="91" spans="4:4" s="594" customFormat="1" ht="15" customHeight="1">
      <c r="D91" s="623"/>
    </row>
    <row r="92" spans="4:4" s="594" customFormat="1" ht="15" customHeight="1">
      <c r="D92" s="623"/>
    </row>
    <row r="93" spans="4:4" s="594" customFormat="1" ht="9.75" customHeight="1">
      <c r="D93" s="623"/>
    </row>
    <row r="94" spans="4:4" s="594" customFormat="1" ht="15" customHeight="1">
      <c r="D94" s="623"/>
    </row>
    <row r="95" spans="4:4" s="594" customFormat="1" ht="9.75" customHeight="1">
      <c r="D95" s="623"/>
    </row>
    <row r="96" spans="4:4" s="594" customFormat="1" ht="15" customHeight="1">
      <c r="D96" s="623"/>
    </row>
    <row r="97" spans="4:4" s="594" customFormat="1" ht="9.75" customHeight="1">
      <c r="D97" s="623"/>
    </row>
    <row r="98" spans="4:4" s="594" customFormat="1" ht="9.75" customHeight="1">
      <c r="D98" s="623"/>
    </row>
    <row r="99" spans="4:4" s="594" customFormat="1" ht="15" customHeight="1">
      <c r="D99" s="623"/>
    </row>
    <row r="100" spans="4:4" s="594" customFormat="1" ht="9.75" customHeight="1">
      <c r="D100" s="623"/>
    </row>
    <row r="101" spans="4:4" s="594" customFormat="1" ht="9.75" customHeight="1">
      <c r="D101" s="623"/>
    </row>
    <row r="102" spans="4:4" s="594" customFormat="1" ht="15" customHeight="1">
      <c r="D102" s="623"/>
    </row>
    <row r="103" spans="4:4" s="594" customFormat="1" ht="9.75" customHeight="1">
      <c r="D103" s="623"/>
    </row>
    <row r="104" spans="4:4" s="594" customFormat="1" ht="15" customHeight="1">
      <c r="D104" s="623"/>
    </row>
    <row r="105" spans="4:4" s="594" customFormat="1" ht="9.75" customHeight="1">
      <c r="D105" s="623"/>
    </row>
    <row r="106" spans="4:4" s="594" customFormat="1" ht="15" customHeight="1">
      <c r="D106" s="623"/>
    </row>
    <row r="107" spans="4:4" s="594" customFormat="1" ht="9.75" customHeight="1">
      <c r="D107" s="623"/>
    </row>
    <row r="108" spans="4:4" s="594" customFormat="1" ht="15" customHeight="1">
      <c r="D108" s="623"/>
    </row>
    <row r="109" spans="4:4" s="594" customFormat="1" ht="9.75" customHeight="1">
      <c r="D109" s="623"/>
    </row>
    <row r="110" spans="4:4" s="594" customFormat="1" ht="18" customHeight="1">
      <c r="D110" s="623"/>
    </row>
    <row r="111" spans="4:4" s="594" customFormat="1" ht="15" customHeight="1">
      <c r="D111" s="623"/>
    </row>
    <row r="112" spans="4:4" s="594" customFormat="1" ht="9.75" customHeight="1">
      <c r="D112" s="623"/>
    </row>
    <row r="113" spans="4:4" s="594" customFormat="1" ht="15" customHeight="1">
      <c r="D113" s="623"/>
    </row>
    <row r="114" spans="4:4" s="594" customFormat="1" ht="9.75" customHeight="1">
      <c r="D114" s="623"/>
    </row>
    <row r="115" spans="4:4" s="594" customFormat="1" ht="5.0999999999999996" customHeight="1">
      <c r="D115" s="623"/>
    </row>
    <row r="116" spans="4:4" s="594" customFormat="1" ht="11.1" customHeight="1">
      <c r="D116" s="623"/>
    </row>
    <row r="117" spans="4:4" s="594" customFormat="1" ht="11.1" customHeight="1">
      <c r="D117" s="623"/>
    </row>
    <row r="118" spans="4:4" s="594" customFormat="1" ht="11.25" customHeight="1">
      <c r="D118" s="623"/>
    </row>
    <row r="119" spans="4:4" s="594" customFormat="1" ht="5.25" customHeight="1">
      <c r="D119" s="623"/>
    </row>
    <row r="120" spans="4:4" s="594" customFormat="1" ht="4.1500000000000004" customHeight="1">
      <c r="D120" s="623"/>
    </row>
    <row r="121" spans="4:4" s="594" customFormat="1" ht="11.1" customHeight="1">
      <c r="D121" s="623"/>
    </row>
    <row r="122" spans="4:4" s="594" customFormat="1" ht="10.5" customHeigh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  <row r="509" spans="4:4" s="594" customFormat="1">
      <c r="D509" s="623"/>
    </row>
    <row r="510" spans="4:4" s="594" customFormat="1">
      <c r="D510" s="623"/>
    </row>
    <row r="511" spans="4:4" s="594" customFormat="1">
      <c r="D511" s="623"/>
    </row>
    <row r="512" spans="4:4" s="594" customFormat="1">
      <c r="D512" s="623"/>
    </row>
    <row r="513" spans="4:4" s="594" customFormat="1">
      <c r="D513" s="623"/>
    </row>
    <row r="514" spans="4:4" s="594" customFormat="1">
      <c r="D514" s="623"/>
    </row>
    <row r="515" spans="4:4" s="594" customFormat="1">
      <c r="D515" s="623"/>
    </row>
    <row r="516" spans="4:4" s="594" customFormat="1">
      <c r="D516" s="623"/>
    </row>
    <row r="517" spans="4:4" s="594" customFormat="1">
      <c r="D517" s="623"/>
    </row>
    <row r="518" spans="4:4" s="594" customFormat="1">
      <c r="D518" s="623"/>
    </row>
    <row r="519" spans="4:4" s="594" customFormat="1">
      <c r="D519" s="623"/>
    </row>
    <row r="520" spans="4:4" s="594" customFormat="1">
      <c r="D520" s="623"/>
    </row>
    <row r="521" spans="4:4" s="594" customFormat="1">
      <c r="D521" s="623"/>
    </row>
    <row r="522" spans="4:4" s="594" customFormat="1">
      <c r="D522" s="623"/>
    </row>
    <row r="523" spans="4:4" s="594" customFormat="1">
      <c r="D523" s="623"/>
    </row>
    <row r="524" spans="4:4" s="594" customFormat="1">
      <c r="D524" s="623"/>
    </row>
    <row r="525" spans="4:4" s="594" customFormat="1">
      <c r="D525" s="623"/>
    </row>
    <row r="526" spans="4:4" s="594" customFormat="1">
      <c r="D526" s="623"/>
    </row>
    <row r="527" spans="4:4" s="594" customFormat="1">
      <c r="D527" s="623"/>
    </row>
    <row r="528" spans="4:4" s="594" customFormat="1">
      <c r="D528" s="623"/>
    </row>
    <row r="529" spans="4:4" s="594" customFormat="1">
      <c r="D529" s="623"/>
    </row>
    <row r="530" spans="4:4" s="594" customFormat="1">
      <c r="D530" s="623"/>
    </row>
    <row r="531" spans="4:4" s="594" customFormat="1">
      <c r="D531" s="623"/>
    </row>
    <row r="532" spans="4:4" s="594" customFormat="1">
      <c r="D532" s="623"/>
    </row>
    <row r="533" spans="4:4" s="594" customFormat="1">
      <c r="D533" s="623"/>
    </row>
    <row r="534" spans="4:4" s="594" customFormat="1">
      <c r="D534" s="623"/>
    </row>
    <row r="535" spans="4:4" s="594" customFormat="1">
      <c r="D535" s="623"/>
    </row>
    <row r="536" spans="4:4" s="594" customFormat="1">
      <c r="D536" s="623"/>
    </row>
    <row r="537" spans="4:4" s="594" customFormat="1">
      <c r="D537" s="623"/>
    </row>
    <row r="538" spans="4:4" s="594" customFormat="1">
      <c r="D538" s="623"/>
    </row>
    <row r="539" spans="4:4" s="594" customFormat="1">
      <c r="D539" s="623"/>
    </row>
    <row r="540" spans="4:4" s="594" customFormat="1">
      <c r="D540" s="623"/>
    </row>
    <row r="541" spans="4:4" s="594" customFormat="1">
      <c r="D541" s="623"/>
    </row>
    <row r="542" spans="4:4" s="594" customFormat="1">
      <c r="D542" s="623"/>
    </row>
    <row r="543" spans="4:4" s="594" customFormat="1">
      <c r="D543" s="623"/>
    </row>
  </sheetData>
  <mergeCells count="2">
    <mergeCell ref="E8:G8"/>
    <mergeCell ref="E9:G9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1"/>
  <headerFooter scaleWithDoc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CDBD0-F09A-42CE-9462-39C94C97A28A}">
  <sheetPr>
    <tabColor rgb="FF92D050"/>
  </sheetPr>
  <dimension ref="A2:WVT505"/>
  <sheetViews>
    <sheetView showGridLines="0" view="pageBreakPreview" topLeftCell="A7" zoomScale="90" zoomScaleNormal="100" zoomScaleSheetLayoutView="90" workbookViewId="0">
      <selection activeCell="C42" sqref="C42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2.7109375" style="598" customWidth="1"/>
    <col min="4" max="4" width="7" style="605" customWidth="1"/>
    <col min="5" max="5" width="8.28515625" style="598" customWidth="1"/>
    <col min="6" max="6" width="9.140625" style="598" customWidth="1"/>
    <col min="7" max="7" width="11.7109375" style="598" customWidth="1"/>
    <col min="8" max="8" width="1.140625" style="598" customWidth="1"/>
    <col min="9" max="9" width="8.28515625" style="598" customWidth="1"/>
    <col min="10" max="10" width="9.140625" style="598" customWidth="1"/>
    <col min="11" max="11" width="11.710937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805</v>
      </c>
      <c r="C2" s="600" t="s">
        <v>738</v>
      </c>
      <c r="D2" s="723"/>
    </row>
    <row r="3" spans="1:13" s="678" customFormat="1" ht="16.5" customHeight="1">
      <c r="B3" s="599"/>
      <c r="C3" s="600" t="s">
        <v>1321</v>
      </c>
      <c r="D3" s="723"/>
    </row>
    <row r="4" spans="1:13" s="678" customFormat="1" ht="16.5" customHeight="1">
      <c r="B4" s="602" t="s">
        <v>806</v>
      </c>
      <c r="C4" s="603" t="s">
        <v>740</v>
      </c>
      <c r="D4" s="723"/>
    </row>
    <row r="5" spans="1:13" s="678" customFormat="1" ht="16.5" customHeight="1">
      <c r="B5" s="602"/>
      <c r="C5" s="603" t="s">
        <v>1322</v>
      </c>
      <c r="D5" s="723"/>
    </row>
    <row r="6" spans="1:13" s="678" customFormat="1" ht="16.5" customHeight="1" thickBot="1">
      <c r="A6" s="774"/>
      <c r="D6" s="723"/>
    </row>
    <row r="7" spans="1:13" s="678" customFormat="1" ht="3" customHeight="1" thickTop="1">
      <c r="A7" s="606"/>
      <c r="B7" s="606"/>
      <c r="C7" s="606"/>
      <c r="D7" s="775"/>
      <c r="E7" s="606"/>
      <c r="F7" s="606"/>
      <c r="G7" s="606"/>
      <c r="H7" s="606"/>
      <c r="I7" s="606"/>
      <c r="J7" s="606"/>
      <c r="K7" s="606"/>
      <c r="L7" s="606"/>
      <c r="M7" s="584"/>
    </row>
    <row r="8" spans="1:13" s="678" customFormat="1" ht="17.100000000000001" customHeight="1">
      <c r="A8" s="584"/>
      <c r="B8" s="607" t="s">
        <v>741</v>
      </c>
      <c r="C8" s="584"/>
      <c r="D8" s="609" t="s">
        <v>3</v>
      </c>
      <c r="E8" s="1930" t="s">
        <v>742</v>
      </c>
      <c r="F8" s="1930"/>
      <c r="G8" s="1930"/>
      <c r="H8" s="559"/>
      <c r="I8" s="1930" t="s">
        <v>743</v>
      </c>
      <c r="J8" s="1930"/>
      <c r="K8" s="1930"/>
      <c r="L8" s="614"/>
      <c r="M8" s="614"/>
    </row>
    <row r="9" spans="1:13" s="678" customFormat="1" ht="13.5">
      <c r="A9" s="584"/>
      <c r="B9" s="559" t="s">
        <v>744</v>
      </c>
      <c r="C9" s="584"/>
      <c r="D9" s="613" t="s">
        <v>8</v>
      </c>
      <c r="E9" s="1931" t="s">
        <v>745</v>
      </c>
      <c r="F9" s="1931"/>
      <c r="G9" s="1931"/>
      <c r="H9" s="628"/>
      <c r="I9" s="1931" t="s">
        <v>746</v>
      </c>
      <c r="J9" s="1931"/>
      <c r="K9" s="1931"/>
      <c r="L9" s="584"/>
      <c r="M9" s="584"/>
    </row>
    <row r="10" spans="1:13" s="678" customFormat="1" ht="17.100000000000001" customHeight="1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616"/>
      <c r="M10" s="616"/>
    </row>
    <row r="11" spans="1:13" s="678" customFormat="1" ht="16.5" customHeight="1">
      <c r="A11" s="58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657"/>
      <c r="M11" s="657"/>
    </row>
    <row r="12" spans="1:13" ht="3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6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658"/>
      <c r="M13" s="594"/>
    </row>
    <row r="14" spans="1:13" ht="14.1" customHeight="1">
      <c r="A14" s="594"/>
      <c r="B14" s="607" t="s">
        <v>4</v>
      </c>
      <c r="C14" s="584"/>
      <c r="D14" s="1867">
        <v>2023</v>
      </c>
      <c r="E14" s="659">
        <f>SUM(E17,E20,E23,E26,E29,E32,E35,E38,E41,E44,E47)</f>
        <v>67717</v>
      </c>
      <c r="F14" s="659">
        <f>SUM(F17,F20,F23,F26,F29,F32,F35,F38,F41,F44,F47)</f>
        <v>31853</v>
      </c>
      <c r="G14" s="659">
        <f>SUM(G17,G20,G23,G26,G29,G32,G35,G38,G41,G44,G47)</f>
        <v>35864</v>
      </c>
      <c r="H14" s="681"/>
      <c r="I14" s="659">
        <f>SUM(I17,I20,I23,I26,I29,I32,I35,I38,I41,I44,I47)</f>
        <v>74747</v>
      </c>
      <c r="J14" s="659">
        <f>SUM(J17,J20,J23,J26,J29,J32,J35,J38,J41,J44,J47)</f>
        <v>30636</v>
      </c>
      <c r="K14" s="659">
        <f>SUM(K17,K20,K23,K26,K29,K32,K35,K38,K41,K44,K47)</f>
        <v>44111</v>
      </c>
      <c r="L14" s="584"/>
      <c r="M14" s="594"/>
    </row>
    <row r="15" spans="1:13" ht="14.1" customHeight="1">
      <c r="A15" s="594"/>
      <c r="B15" s="559" t="s">
        <v>9</v>
      </c>
      <c r="C15" s="584"/>
      <c r="D15" s="1867"/>
      <c r="E15" s="659"/>
      <c r="F15" s="659"/>
      <c r="G15" s="659"/>
      <c r="H15" s="681"/>
      <c r="I15" s="659"/>
      <c r="J15" s="659"/>
      <c r="K15" s="659"/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1315</v>
      </c>
      <c r="C17" s="612"/>
      <c r="D17" s="573">
        <v>2023</v>
      </c>
      <c r="E17" s="661">
        <f>SUM(F17:G17)</f>
        <v>1318</v>
      </c>
      <c r="F17" s="661">
        <v>644</v>
      </c>
      <c r="G17" s="661">
        <v>674</v>
      </c>
      <c r="H17" s="661"/>
      <c r="I17" s="661">
        <f>SUM(J17:K17)</f>
        <v>758</v>
      </c>
      <c r="J17" s="661">
        <v>320</v>
      </c>
      <c r="K17" s="661">
        <v>438</v>
      </c>
      <c r="L17" s="777"/>
      <c r="M17" s="594"/>
      <c r="O17" s="598">
        <v>1</v>
      </c>
    </row>
    <row r="18" spans="1:15" ht="14.1" customHeight="1">
      <c r="A18" s="594"/>
      <c r="B18" s="559" t="s">
        <v>1316</v>
      </c>
      <c r="C18" s="628"/>
      <c r="D18" s="573"/>
      <c r="E18" s="661"/>
      <c r="F18" s="661"/>
      <c r="G18" s="661"/>
      <c r="H18" s="661"/>
      <c r="I18" s="661"/>
      <c r="J18" s="661"/>
      <c r="K18" s="661"/>
      <c r="L18" s="709"/>
      <c r="M18" s="595"/>
    </row>
    <row r="19" spans="1:15" ht="14.1" customHeight="1">
      <c r="A19" s="594"/>
      <c r="B19" s="559"/>
      <c r="C19" s="628"/>
      <c r="D19" s="573"/>
      <c r="E19" s="661"/>
      <c r="F19" s="661"/>
      <c r="G19" s="661"/>
      <c r="H19" s="661"/>
      <c r="I19" s="661"/>
      <c r="J19" s="661"/>
      <c r="K19" s="661"/>
      <c r="L19" s="709"/>
      <c r="M19" s="595"/>
    </row>
    <row r="20" spans="1:15" ht="14.1" customHeight="1">
      <c r="A20" s="594"/>
      <c r="B20" s="607" t="s">
        <v>747</v>
      </c>
      <c r="C20" s="584"/>
      <c r="D20" s="573">
        <v>2023</v>
      </c>
      <c r="E20" s="661">
        <f>SUM(F20:G20)</f>
        <v>6733</v>
      </c>
      <c r="F20" s="661">
        <v>2168</v>
      </c>
      <c r="G20" s="661">
        <v>4565</v>
      </c>
      <c r="H20" s="661"/>
      <c r="I20" s="661">
        <f>SUM(J20:K20)</f>
        <v>7981</v>
      </c>
      <c r="J20" s="661">
        <v>1970</v>
      </c>
      <c r="K20" s="661">
        <v>6011</v>
      </c>
      <c r="L20" s="777"/>
      <c r="M20" s="594"/>
      <c r="O20" s="598">
        <v>2</v>
      </c>
    </row>
    <row r="21" spans="1:15" ht="14.1" customHeight="1">
      <c r="A21" s="594"/>
      <c r="B21" s="559" t="s">
        <v>748</v>
      </c>
      <c r="C21" s="607"/>
      <c r="D21" s="573"/>
      <c r="E21" s="661"/>
      <c r="F21" s="661"/>
      <c r="G21" s="661"/>
      <c r="H21" s="661"/>
      <c r="I21" s="661"/>
      <c r="J21" s="661"/>
      <c r="K21" s="661"/>
      <c r="L21" s="709"/>
      <c r="M21" s="594"/>
      <c r="N21" s="598" t="s">
        <v>57</v>
      </c>
    </row>
    <row r="22" spans="1:15" ht="14.1" customHeight="1">
      <c r="A22" s="594"/>
      <c r="B22" s="559"/>
      <c r="C22" s="607"/>
      <c r="D22" s="573"/>
      <c r="E22" s="661"/>
      <c r="F22" s="661"/>
      <c r="G22" s="661"/>
      <c r="H22" s="661"/>
      <c r="I22" s="661"/>
      <c r="J22" s="661"/>
      <c r="K22" s="661"/>
      <c r="L22" s="709"/>
      <c r="M22" s="594"/>
    </row>
    <row r="23" spans="1:15" ht="14.1" customHeight="1">
      <c r="A23" s="594"/>
      <c r="B23" s="607" t="s">
        <v>794</v>
      </c>
      <c r="C23" s="612"/>
      <c r="D23" s="573">
        <v>2023</v>
      </c>
      <c r="E23" s="661">
        <f>SUM(F23:G23)</f>
        <v>6059</v>
      </c>
      <c r="F23" s="661">
        <v>2745</v>
      </c>
      <c r="G23" s="661">
        <v>3314</v>
      </c>
      <c r="H23" s="661"/>
      <c r="I23" s="661">
        <f>SUM(J23:K23)</f>
        <v>5202</v>
      </c>
      <c r="J23" s="661">
        <v>1992</v>
      </c>
      <c r="K23" s="661">
        <v>3210</v>
      </c>
      <c r="L23" s="777"/>
      <c r="M23" s="594"/>
      <c r="O23" s="598">
        <v>3</v>
      </c>
    </row>
    <row r="24" spans="1:15" ht="14.1" customHeight="1">
      <c r="A24" s="594"/>
      <c r="B24" s="559" t="s">
        <v>1314</v>
      </c>
      <c r="C24" s="628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559"/>
      <c r="C25" s="628"/>
      <c r="D25" s="573"/>
      <c r="E25" s="661"/>
      <c r="F25" s="661"/>
      <c r="G25" s="661"/>
      <c r="H25" s="661"/>
      <c r="I25" s="661"/>
      <c r="J25" s="661"/>
      <c r="K25" s="661"/>
      <c r="L25" s="709"/>
      <c r="M25" s="594"/>
    </row>
    <row r="26" spans="1:15" ht="14.1" customHeight="1">
      <c r="A26" s="594"/>
      <c r="B26" s="607" t="s">
        <v>1312</v>
      </c>
      <c r="C26" s="584"/>
      <c r="D26" s="573">
        <v>2023</v>
      </c>
      <c r="E26" s="661">
        <f>SUM(F26:G26)</f>
        <v>6416</v>
      </c>
      <c r="F26" s="661">
        <v>2824</v>
      </c>
      <c r="G26" s="661">
        <v>3592</v>
      </c>
      <c r="H26" s="661"/>
      <c r="I26" s="661">
        <f>SUM(J26:K26)</f>
        <v>4837</v>
      </c>
      <c r="J26" s="661">
        <v>1779</v>
      </c>
      <c r="K26" s="661">
        <v>3058</v>
      </c>
      <c r="L26" s="777"/>
      <c r="M26" s="594"/>
      <c r="O26" s="598">
        <v>4</v>
      </c>
    </row>
    <row r="27" spans="1:15" ht="14.1" customHeight="1">
      <c r="A27" s="594"/>
      <c r="B27" s="559" t="s">
        <v>1313</v>
      </c>
      <c r="C27" s="584"/>
      <c r="D27" s="573"/>
      <c r="E27" s="661"/>
      <c r="F27" s="661"/>
      <c r="G27" s="661"/>
      <c r="H27" s="661"/>
      <c r="I27" s="661"/>
      <c r="J27" s="661"/>
      <c r="K27" s="661"/>
      <c r="L27" s="777"/>
      <c r="M27" s="594"/>
    </row>
    <row r="28" spans="1:15" ht="14.1" customHeight="1">
      <c r="A28" s="594"/>
      <c r="B28" s="559"/>
      <c r="C28" s="584"/>
      <c r="D28" s="573"/>
      <c r="E28" s="661"/>
      <c r="F28" s="661"/>
      <c r="G28" s="661"/>
      <c r="H28" s="661"/>
      <c r="I28" s="661"/>
      <c r="J28" s="661"/>
      <c r="K28" s="661"/>
      <c r="L28" s="777"/>
      <c r="M28" s="594"/>
    </row>
    <row r="29" spans="1:15" ht="14.1" customHeight="1">
      <c r="A29" s="594"/>
      <c r="B29" s="607" t="s">
        <v>1310</v>
      </c>
      <c r="C29" s="612"/>
      <c r="D29" s="573">
        <v>2023</v>
      </c>
      <c r="E29" s="661">
        <f>SUM(F29:G29)</f>
        <v>6774</v>
      </c>
      <c r="F29" s="661">
        <v>3242</v>
      </c>
      <c r="G29" s="661">
        <v>3532</v>
      </c>
      <c r="H29" s="661"/>
      <c r="I29" s="661">
        <f>SUM(J29:K29)</f>
        <v>9950</v>
      </c>
      <c r="J29" s="661">
        <v>3885</v>
      </c>
      <c r="K29" s="661">
        <v>6065</v>
      </c>
      <c r="L29" s="777"/>
      <c r="M29" s="594"/>
      <c r="O29" s="598">
        <v>5</v>
      </c>
    </row>
    <row r="30" spans="1:15" ht="14.1" customHeight="1">
      <c r="A30" s="594"/>
      <c r="B30" s="559" t="s">
        <v>1311</v>
      </c>
      <c r="C30" s="628"/>
      <c r="D30" s="573"/>
      <c r="E30" s="661"/>
      <c r="F30" s="661"/>
      <c r="G30" s="661"/>
      <c r="H30" s="661"/>
      <c r="I30" s="661"/>
      <c r="J30" s="661"/>
      <c r="K30" s="661"/>
      <c r="L30" s="709"/>
      <c r="M30" s="594"/>
    </row>
    <row r="31" spans="1:15" ht="14.1" customHeight="1">
      <c r="A31" s="594"/>
      <c r="B31" s="559"/>
      <c r="C31" s="628"/>
      <c r="D31" s="573"/>
      <c r="E31" s="661"/>
      <c r="F31" s="661"/>
      <c r="G31" s="661"/>
      <c r="H31" s="661"/>
      <c r="I31" s="661"/>
      <c r="J31" s="661"/>
      <c r="K31" s="661"/>
      <c r="L31" s="709"/>
      <c r="M31" s="594"/>
    </row>
    <row r="32" spans="1:15" ht="14.1" customHeight="1">
      <c r="A32" s="594"/>
      <c r="B32" s="607" t="s">
        <v>1308</v>
      </c>
      <c r="C32" s="584"/>
      <c r="D32" s="573">
        <v>2023</v>
      </c>
      <c r="E32" s="661">
        <f>SUM(F32:G32)</f>
        <v>4203</v>
      </c>
      <c r="F32" s="661">
        <v>1854</v>
      </c>
      <c r="G32" s="661">
        <v>2349</v>
      </c>
      <c r="H32" s="661"/>
      <c r="I32" s="661">
        <f>SUM(J32:K32)</f>
        <v>5116</v>
      </c>
      <c r="J32" s="661">
        <v>1892</v>
      </c>
      <c r="K32" s="661">
        <v>3224</v>
      </c>
      <c r="L32" s="777"/>
      <c r="M32" s="594"/>
      <c r="O32" s="598">
        <v>6</v>
      </c>
    </row>
    <row r="33" spans="1:15" ht="14.1" customHeight="1">
      <c r="A33" s="594"/>
      <c r="B33" s="559" t="s">
        <v>1309</v>
      </c>
      <c r="C33" s="612"/>
      <c r="D33" s="573"/>
      <c r="E33" s="661"/>
      <c r="F33" s="661"/>
      <c r="G33" s="661"/>
      <c r="H33" s="661"/>
      <c r="I33" s="661"/>
      <c r="J33" s="661"/>
      <c r="K33" s="661"/>
      <c r="L33" s="709"/>
      <c r="M33" s="594"/>
    </row>
    <row r="34" spans="1:15" ht="14.1" customHeight="1">
      <c r="A34" s="594"/>
      <c r="B34" s="608"/>
      <c r="C34" s="612"/>
      <c r="D34" s="573"/>
      <c r="E34" s="661"/>
      <c r="F34" s="661"/>
      <c r="G34" s="661"/>
      <c r="H34" s="661"/>
      <c r="I34" s="661"/>
      <c r="J34" s="661"/>
      <c r="K34" s="661"/>
      <c r="L34" s="709"/>
      <c r="M34" s="594"/>
    </row>
    <row r="35" spans="1:15" ht="14.1" customHeight="1">
      <c r="A35" s="594"/>
      <c r="B35" s="607" t="s">
        <v>1306</v>
      </c>
      <c r="C35" s="612"/>
      <c r="D35" s="573">
        <v>2023</v>
      </c>
      <c r="E35" s="661">
        <f>SUM(F35:G35)</f>
        <v>4200</v>
      </c>
      <c r="F35" s="661">
        <v>3392</v>
      </c>
      <c r="G35" s="661">
        <v>808</v>
      </c>
      <c r="H35" s="661"/>
      <c r="I35" s="661">
        <f>SUM(J35:K35)</f>
        <v>5141</v>
      </c>
      <c r="J35" s="661">
        <v>3658</v>
      </c>
      <c r="K35" s="661">
        <v>1483</v>
      </c>
      <c r="L35" s="777"/>
      <c r="M35" s="594"/>
      <c r="O35" s="598">
        <v>7</v>
      </c>
    </row>
    <row r="36" spans="1:15" ht="14.1" customHeight="1">
      <c r="A36" s="594"/>
      <c r="B36" s="559" t="s">
        <v>1307</v>
      </c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09"/>
      <c r="M37" s="594"/>
    </row>
    <row r="38" spans="1:15" ht="14.1" customHeight="1">
      <c r="A38" s="594"/>
      <c r="B38" s="607" t="s">
        <v>799</v>
      </c>
      <c r="C38" s="584"/>
      <c r="D38" s="573">
        <v>2023</v>
      </c>
      <c r="E38" s="661">
        <f>SUM(F38:G38)</f>
        <v>7356</v>
      </c>
      <c r="F38" s="661">
        <v>3847</v>
      </c>
      <c r="G38" s="661">
        <v>3509</v>
      </c>
      <c r="H38" s="661"/>
      <c r="I38" s="661">
        <f>SUM(J38:K38)</f>
        <v>6745</v>
      </c>
      <c r="J38" s="661">
        <v>3664</v>
      </c>
      <c r="K38" s="661">
        <v>3081</v>
      </c>
      <c r="L38" s="709"/>
      <c r="M38" s="594"/>
      <c r="O38" s="598">
        <v>8</v>
      </c>
    </row>
    <row r="39" spans="1:15" ht="14.1" customHeight="1">
      <c r="A39" s="594"/>
      <c r="B39" s="608" t="s">
        <v>800</v>
      </c>
      <c r="C39" s="612"/>
      <c r="D39" s="573"/>
      <c r="E39" s="661"/>
      <c r="F39" s="661"/>
      <c r="G39" s="661"/>
      <c r="H39" s="661"/>
      <c r="I39" s="661"/>
      <c r="J39" s="661"/>
      <c r="K39" s="661"/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1304</v>
      </c>
      <c r="C41" s="612"/>
      <c r="D41" s="573">
        <v>2023</v>
      </c>
      <c r="E41" s="661">
        <f>SUM(F41:G41)</f>
        <v>5955</v>
      </c>
      <c r="F41" s="661">
        <v>2786</v>
      </c>
      <c r="G41" s="661">
        <v>3169</v>
      </c>
      <c r="H41" s="661"/>
      <c r="I41" s="661">
        <f>SUM(J41:K41)</f>
        <v>6410</v>
      </c>
      <c r="J41" s="661">
        <v>2836</v>
      </c>
      <c r="K41" s="661">
        <v>3574</v>
      </c>
      <c r="L41" s="777"/>
      <c r="M41" s="594"/>
      <c r="O41" s="598">
        <v>9</v>
      </c>
    </row>
    <row r="42" spans="1:15" ht="14.1" customHeight="1">
      <c r="A42" s="594"/>
      <c r="B42" s="608" t="s">
        <v>1305</v>
      </c>
      <c r="C42" s="628"/>
      <c r="D42" s="573"/>
      <c r="E42" s="661"/>
      <c r="F42" s="661"/>
      <c r="G42" s="661"/>
      <c r="H42" s="661"/>
      <c r="I42" s="661"/>
      <c r="J42" s="661"/>
      <c r="K42" s="661"/>
      <c r="L42" s="709"/>
      <c r="M42" s="594"/>
    </row>
    <row r="43" spans="1:15" ht="14.1" customHeight="1">
      <c r="A43" s="594"/>
      <c r="B43" s="608"/>
      <c r="C43" s="612"/>
      <c r="D43" s="573"/>
      <c r="E43" s="661"/>
      <c r="F43" s="661"/>
      <c r="G43" s="661"/>
      <c r="H43" s="661"/>
      <c r="I43" s="661"/>
      <c r="J43" s="661"/>
      <c r="K43" s="661"/>
      <c r="L43" s="709"/>
      <c r="M43" s="594"/>
    </row>
    <row r="44" spans="1:15" ht="14.1" customHeight="1">
      <c r="A44" s="594"/>
      <c r="B44" s="607" t="s">
        <v>803</v>
      </c>
      <c r="C44" s="612"/>
      <c r="D44" s="573">
        <v>2023</v>
      </c>
      <c r="E44" s="661">
        <f>SUM(F44:G44)</f>
        <v>2382</v>
      </c>
      <c r="F44" s="661">
        <v>901</v>
      </c>
      <c r="G44" s="661">
        <v>1481</v>
      </c>
      <c r="H44" s="661"/>
      <c r="I44" s="661">
        <f>SUM(J44:K44)</f>
        <v>5867</v>
      </c>
      <c r="J44" s="661">
        <v>2066</v>
      </c>
      <c r="K44" s="661">
        <v>3801</v>
      </c>
      <c r="L44" s="777"/>
      <c r="M44" s="594"/>
      <c r="O44" s="598">
        <v>9</v>
      </c>
    </row>
    <row r="45" spans="1:15" ht="14.1" customHeight="1">
      <c r="A45" s="594"/>
      <c r="B45" s="559" t="s">
        <v>804</v>
      </c>
      <c r="C45" s="628"/>
      <c r="D45" s="573"/>
      <c r="E45" s="661"/>
      <c r="F45" s="661"/>
      <c r="G45" s="661"/>
      <c r="H45" s="661"/>
      <c r="I45" s="661"/>
      <c r="J45" s="661"/>
      <c r="K45" s="661"/>
      <c r="L45" s="709"/>
      <c r="M45" s="594"/>
    </row>
    <row r="46" spans="1:15" ht="14.1" customHeight="1">
      <c r="A46" s="594"/>
      <c r="B46" s="608"/>
      <c r="C46" s="612"/>
      <c r="D46" s="573"/>
      <c r="E46" s="661"/>
      <c r="F46" s="661"/>
      <c r="G46" s="661"/>
      <c r="H46" s="661"/>
      <c r="I46" s="661"/>
      <c r="J46" s="661"/>
      <c r="K46" s="661"/>
      <c r="L46" s="709"/>
      <c r="M46" s="594"/>
    </row>
    <row r="47" spans="1:15" ht="14.1" customHeight="1">
      <c r="A47" s="594"/>
      <c r="B47" s="607" t="s">
        <v>760</v>
      </c>
      <c r="C47" s="612"/>
      <c r="D47" s="573">
        <v>2023</v>
      </c>
      <c r="E47" s="661">
        <f>SUM(F47:G47)</f>
        <v>16321</v>
      </c>
      <c r="F47" s="661">
        <v>7450</v>
      </c>
      <c r="G47" s="661">
        <v>8871</v>
      </c>
      <c r="H47" s="661"/>
      <c r="I47" s="661">
        <f>SUM(J47:K47)</f>
        <v>16740</v>
      </c>
      <c r="J47" s="661">
        <v>6574</v>
      </c>
      <c r="K47" s="661">
        <v>10166</v>
      </c>
      <c r="L47" s="777"/>
      <c r="M47" s="594"/>
      <c r="O47" s="598">
        <v>9</v>
      </c>
    </row>
    <row r="48" spans="1:15" ht="14.1" customHeight="1">
      <c r="A48" s="594"/>
      <c r="B48" s="559" t="s">
        <v>761</v>
      </c>
      <c r="C48" s="628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3" s="594" customFormat="1" ht="17.100000000000001" customHeight="1" thickBot="1">
      <c r="A49" s="630"/>
      <c r="B49" s="718"/>
      <c r="C49" s="718"/>
      <c r="D49" s="686"/>
      <c r="E49" s="634"/>
      <c r="F49" s="634"/>
      <c r="G49" s="634"/>
      <c r="H49" s="634"/>
      <c r="I49" s="634"/>
      <c r="J49" s="634"/>
      <c r="K49" s="634"/>
      <c r="L49" s="704"/>
    </row>
    <row r="50" spans="1:13" s="530" customFormat="1" ht="3" customHeight="1">
      <c r="B50" s="584"/>
      <c r="C50" s="607"/>
      <c r="D50" s="573"/>
      <c r="E50" s="584"/>
      <c r="F50" s="584"/>
      <c r="G50" s="584"/>
      <c r="H50" s="584"/>
      <c r="I50" s="584"/>
      <c r="J50" s="584"/>
      <c r="K50" s="584"/>
      <c r="L50" s="584"/>
    </row>
    <row r="51" spans="1:13" s="691" customFormat="1" ht="16.5" customHeight="1">
      <c r="A51" s="583"/>
      <c r="B51" s="584"/>
      <c r="C51" s="584"/>
      <c r="D51" s="573"/>
      <c r="E51" s="584"/>
      <c r="F51" s="733"/>
      <c r="G51" s="733"/>
      <c r="H51" s="678"/>
      <c r="I51" s="678"/>
      <c r="J51" s="678"/>
      <c r="K51" s="418" t="s">
        <v>905</v>
      </c>
      <c r="L51" s="678"/>
    </row>
    <row r="52" spans="1:13" s="691" customFormat="1" ht="15" customHeight="1">
      <c r="B52" s="678"/>
      <c r="C52" s="678"/>
      <c r="D52" s="723"/>
      <c r="E52" s="678"/>
      <c r="F52" s="678"/>
      <c r="G52" s="678"/>
      <c r="H52" s="678"/>
      <c r="I52" s="678"/>
      <c r="J52" s="678"/>
      <c r="K52" s="419" t="s">
        <v>883</v>
      </c>
      <c r="L52" s="678"/>
    </row>
    <row r="53" spans="1:13" s="594" customFormat="1" ht="15" customHeight="1">
      <c r="C53" s="726"/>
      <c r="D53" s="1868"/>
    </row>
    <row r="54" spans="1:13" s="594" customFormat="1" ht="15" customHeight="1">
      <c r="C54" s="726"/>
      <c r="D54" s="1868"/>
    </row>
    <row r="55" spans="1:13" s="594" customFormat="1" ht="9.75" customHeight="1">
      <c r="C55" s="595"/>
      <c r="D55" s="1869"/>
    </row>
    <row r="56" spans="1:13" s="594" customFormat="1" ht="15" customHeight="1">
      <c r="C56" s="1868"/>
      <c r="D56" s="1868"/>
    </row>
    <row r="57" spans="1:13" s="594" customFormat="1" ht="9.75" customHeight="1">
      <c r="C57" s="595"/>
      <c r="D57" s="1869"/>
    </row>
    <row r="58" spans="1:13" s="594" customFormat="1" ht="15" customHeight="1">
      <c r="C58" s="726"/>
      <c r="D58" s="1868"/>
    </row>
    <row r="59" spans="1:13" s="594" customFormat="1" ht="9.75" customHeight="1">
      <c r="C59" s="595"/>
      <c r="D59" s="1868"/>
    </row>
    <row r="60" spans="1:13" s="594" customFormat="1" ht="9.75" customHeight="1">
      <c r="D60" s="1869"/>
    </row>
    <row r="61" spans="1:13" s="594" customFormat="1" ht="15" customHeight="1">
      <c r="B61" s="726"/>
      <c r="C61" s="726"/>
      <c r="D61" s="623"/>
      <c r="E61" s="595"/>
      <c r="F61" s="595"/>
      <c r="G61" s="595"/>
      <c r="H61" s="595"/>
      <c r="I61" s="595"/>
      <c r="J61" s="595"/>
      <c r="K61" s="595"/>
      <c r="L61" s="595"/>
      <c r="M61" s="595"/>
    </row>
    <row r="62" spans="1:13" s="594" customFormat="1" ht="9.75" customHeight="1">
      <c r="C62" s="725"/>
      <c r="D62" s="623"/>
    </row>
    <row r="63" spans="1:13" s="594" customFormat="1" ht="9.75" customHeight="1">
      <c r="C63" s="725"/>
      <c r="D63" s="623"/>
    </row>
    <row r="64" spans="1:13" s="594" customFormat="1" ht="15" customHeight="1">
      <c r="C64" s="726"/>
      <c r="D64" s="1868"/>
    </row>
    <row r="65" spans="2:13" s="594" customFormat="1" ht="9.75" customHeight="1">
      <c r="C65" s="595"/>
      <c r="D65" s="1869"/>
    </row>
    <row r="66" spans="2:13" s="594" customFormat="1" ht="15" customHeight="1">
      <c r="C66" s="726"/>
      <c r="D66" s="1868"/>
    </row>
    <row r="67" spans="2:13" s="594" customFormat="1" ht="9.75" customHeight="1">
      <c r="C67" s="595"/>
      <c r="D67" s="1869"/>
    </row>
    <row r="68" spans="2:13" s="594" customFormat="1" ht="15" customHeight="1">
      <c r="C68" s="726"/>
      <c r="D68" s="1868"/>
    </row>
    <row r="69" spans="2:13" s="594" customFormat="1" ht="9.75" customHeight="1">
      <c r="C69" s="595"/>
      <c r="D69" s="1869"/>
    </row>
    <row r="70" spans="2:13" s="594" customFormat="1" ht="15" customHeight="1">
      <c r="C70" s="726"/>
      <c r="D70" s="1868"/>
    </row>
    <row r="71" spans="2:13" s="594" customFormat="1" ht="9.75" customHeight="1">
      <c r="D71" s="1869"/>
    </row>
    <row r="72" spans="2:13" s="594" customFormat="1" ht="18" customHeight="1">
      <c r="B72" s="726"/>
      <c r="D72" s="623"/>
    </row>
    <row r="73" spans="2:13" s="594" customFormat="1" ht="15" customHeight="1">
      <c r="B73" s="726"/>
      <c r="C73" s="726"/>
      <c r="D73" s="623"/>
      <c r="E73" s="595"/>
      <c r="F73" s="595"/>
      <c r="G73" s="595"/>
      <c r="H73" s="595"/>
      <c r="I73" s="595"/>
      <c r="J73" s="595"/>
      <c r="K73" s="595"/>
      <c r="L73" s="595"/>
      <c r="M73" s="595"/>
    </row>
    <row r="74" spans="2:13" s="594" customFormat="1" ht="9.75" customHeight="1">
      <c r="B74" s="595"/>
      <c r="C74" s="725"/>
      <c r="D74" s="623"/>
    </row>
    <row r="75" spans="2:13" s="594" customFormat="1" ht="15" customHeight="1">
      <c r="B75" s="726"/>
      <c r="C75" s="726"/>
      <c r="D75" s="623"/>
      <c r="E75" s="595"/>
      <c r="F75" s="595"/>
      <c r="G75" s="595"/>
      <c r="H75" s="595"/>
      <c r="I75" s="595"/>
      <c r="J75" s="595"/>
      <c r="K75" s="595"/>
      <c r="L75" s="595"/>
      <c r="M75" s="595"/>
    </row>
    <row r="76" spans="2:13" s="594" customFormat="1" ht="9.75" customHeight="1">
      <c r="B76" s="595"/>
      <c r="C76" s="725"/>
      <c r="D76" s="623"/>
    </row>
    <row r="77" spans="2:13" s="594" customFormat="1" ht="5.0999999999999996" customHeight="1">
      <c r="D77" s="623"/>
    </row>
    <row r="78" spans="2:13" s="594" customFormat="1" ht="11.1" customHeight="1">
      <c r="D78" s="623"/>
    </row>
    <row r="79" spans="2:13" s="594" customFormat="1" ht="11.1" customHeight="1">
      <c r="C79" s="726"/>
      <c r="D79" s="623"/>
      <c r="E79" s="595"/>
      <c r="F79" s="595"/>
      <c r="G79" s="595"/>
      <c r="H79" s="595"/>
      <c r="I79" s="595"/>
      <c r="J79" s="595"/>
      <c r="K79" s="595"/>
      <c r="L79" s="595"/>
      <c r="M79" s="595"/>
    </row>
    <row r="80" spans="2:13" s="594" customFormat="1" ht="11.25" customHeight="1">
      <c r="C80" s="725"/>
      <c r="D80" s="623"/>
    </row>
    <row r="81" spans="4:13" s="594" customFormat="1" ht="5.25" customHeight="1">
      <c r="D81" s="623"/>
    </row>
    <row r="82" spans="4:13" s="594" customFormat="1" ht="4.1500000000000004" customHeight="1">
      <c r="D82" s="623"/>
      <c r="E82" s="637"/>
      <c r="F82" s="637"/>
      <c r="G82" s="637"/>
      <c r="H82" s="637"/>
      <c r="I82" s="637"/>
      <c r="J82" s="637"/>
      <c r="K82" s="637"/>
      <c r="L82" s="637"/>
      <c r="M82" s="637"/>
    </row>
    <row r="83" spans="4:13" s="594" customFormat="1" ht="11.1" customHeight="1">
      <c r="D83" s="623"/>
    </row>
    <row r="84" spans="4:13" s="594" customFormat="1" ht="10.5" customHeight="1">
      <c r="D84" s="623"/>
    </row>
    <row r="85" spans="4:13" s="594" customFormat="1">
      <c r="D85" s="623"/>
    </row>
    <row r="86" spans="4:13" s="594" customFormat="1">
      <c r="D86" s="623"/>
    </row>
    <row r="87" spans="4:13" s="594" customFormat="1">
      <c r="D87" s="623"/>
    </row>
    <row r="88" spans="4:13" s="594" customFormat="1">
      <c r="D88" s="623"/>
      <c r="E88" s="637"/>
      <c r="F88" s="637"/>
      <c r="G88" s="637"/>
      <c r="H88" s="637"/>
      <c r="I88" s="637"/>
      <c r="J88" s="637"/>
      <c r="K88" s="637"/>
      <c r="L88" s="637"/>
      <c r="M88" s="637"/>
    </row>
    <row r="89" spans="4:13" s="594" customFormat="1">
      <c r="D89" s="623"/>
      <c r="E89" s="637"/>
      <c r="F89" s="637"/>
      <c r="G89" s="637"/>
      <c r="H89" s="637"/>
      <c r="I89" s="637"/>
      <c r="J89" s="637"/>
      <c r="K89" s="637"/>
      <c r="L89" s="637"/>
      <c r="M89" s="637"/>
    </row>
    <row r="90" spans="4:13" s="594" customFormat="1">
      <c r="D90" s="623"/>
      <c r="E90" s="637"/>
      <c r="F90" s="637"/>
      <c r="G90" s="637"/>
      <c r="H90" s="637"/>
      <c r="I90" s="637"/>
      <c r="J90" s="637"/>
      <c r="K90" s="637"/>
      <c r="L90" s="637"/>
      <c r="M90" s="637"/>
    </row>
    <row r="91" spans="4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4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4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4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4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4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</row>
    <row r="108" spans="4:13" s="594" customFormat="1">
      <c r="D108" s="623"/>
    </row>
    <row r="109" spans="4:13" s="594" customFormat="1">
      <c r="D109" s="623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7589B-B13E-4C39-9956-FA468C535BD6}">
  <sheetPr>
    <tabColor rgb="FF92D050"/>
  </sheetPr>
  <dimension ref="A2:WVT505"/>
  <sheetViews>
    <sheetView showGridLines="0" view="pageBreakPreview" zoomScale="90" zoomScaleNormal="100" zoomScaleSheetLayoutView="90" workbookViewId="0">
      <selection activeCell="G39" sqref="G39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2.7109375" style="598" customWidth="1"/>
    <col min="4" max="4" width="7" style="605" customWidth="1"/>
    <col min="5" max="5" width="8.28515625" style="598" customWidth="1"/>
    <col min="6" max="6" width="9.140625" style="598" customWidth="1"/>
    <col min="7" max="7" width="11.7109375" style="598" customWidth="1"/>
    <col min="8" max="8" width="1.140625" style="598" customWidth="1"/>
    <col min="9" max="9" width="8.28515625" style="598" customWidth="1"/>
    <col min="10" max="10" width="9.140625" style="598" customWidth="1"/>
    <col min="11" max="11" width="11.710937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805</v>
      </c>
      <c r="C2" s="600" t="s">
        <v>738</v>
      </c>
      <c r="D2" s="723"/>
    </row>
    <row r="3" spans="1:13" s="678" customFormat="1" ht="16.5" customHeight="1">
      <c r="B3" s="599"/>
      <c r="C3" s="600" t="s">
        <v>1321</v>
      </c>
      <c r="D3" s="723"/>
    </row>
    <row r="4" spans="1:13" s="678" customFormat="1" ht="16.5" customHeight="1">
      <c r="B4" s="602" t="s">
        <v>806</v>
      </c>
      <c r="C4" s="603" t="s">
        <v>740</v>
      </c>
      <c r="D4" s="723"/>
    </row>
    <row r="5" spans="1:13" s="678" customFormat="1" ht="16.5" customHeight="1">
      <c r="B5" s="602"/>
      <c r="C5" s="603" t="s">
        <v>1322</v>
      </c>
      <c r="D5" s="723"/>
    </row>
    <row r="6" spans="1:13" s="678" customFormat="1" ht="16.5" customHeight="1" thickBot="1">
      <c r="A6" s="774"/>
      <c r="D6" s="723"/>
    </row>
    <row r="7" spans="1:13" s="678" customFormat="1" ht="3" customHeight="1" thickTop="1">
      <c r="A7" s="606"/>
      <c r="B7" s="606"/>
      <c r="C7" s="606"/>
      <c r="D7" s="775"/>
      <c r="E7" s="606"/>
      <c r="F7" s="606"/>
      <c r="G7" s="606"/>
      <c r="H7" s="606"/>
      <c r="I7" s="606"/>
      <c r="J7" s="606"/>
      <c r="K7" s="606"/>
      <c r="L7" s="606"/>
      <c r="M7" s="584"/>
    </row>
    <row r="8" spans="1:13" s="678" customFormat="1" ht="17.100000000000001" customHeight="1">
      <c r="A8" s="584"/>
      <c r="B8" s="607" t="s">
        <v>741</v>
      </c>
      <c r="C8" s="584"/>
      <c r="D8" s="609" t="s">
        <v>3</v>
      </c>
      <c r="E8" s="1930" t="s">
        <v>766</v>
      </c>
      <c r="F8" s="1930"/>
      <c r="G8" s="1930"/>
      <c r="H8" s="559"/>
      <c r="I8" s="1930" t="s">
        <v>767</v>
      </c>
      <c r="J8" s="1930"/>
      <c r="K8" s="1930"/>
      <c r="L8" s="614"/>
      <c r="M8" s="614"/>
    </row>
    <row r="9" spans="1:13" s="678" customFormat="1" ht="13.5">
      <c r="A9" s="584"/>
      <c r="B9" s="559" t="s">
        <v>744</v>
      </c>
      <c r="C9" s="584"/>
      <c r="D9" s="613" t="s">
        <v>8</v>
      </c>
      <c r="E9" s="1932" t="s">
        <v>768</v>
      </c>
      <c r="F9" s="1932"/>
      <c r="G9" s="1932"/>
      <c r="H9" s="770"/>
      <c r="I9" s="1932" t="s">
        <v>769</v>
      </c>
      <c r="J9" s="1932"/>
      <c r="K9" s="1932"/>
      <c r="L9" s="584"/>
      <c r="M9" s="584"/>
    </row>
    <row r="10" spans="1:13" s="678" customFormat="1" ht="17.100000000000001" customHeight="1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616"/>
      <c r="M10" s="616"/>
    </row>
    <row r="11" spans="1:13" s="678" customFormat="1" ht="16.5" customHeight="1">
      <c r="A11" s="58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657"/>
      <c r="M11" s="657"/>
    </row>
    <row r="12" spans="1:13" ht="3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6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658"/>
      <c r="M13" s="594"/>
    </row>
    <row r="14" spans="1:13" ht="14.1" customHeight="1">
      <c r="A14" s="594"/>
      <c r="B14" s="607" t="s">
        <v>4</v>
      </c>
      <c r="C14" s="584"/>
      <c r="D14" s="1870">
        <v>2023</v>
      </c>
      <c r="E14" s="659">
        <f>SUM(E17,E20,E23,E26,E29,E32,E35,E38,E41,E44,E47)</f>
        <v>8843</v>
      </c>
      <c r="F14" s="659">
        <f>SUM(F17,F20,F23,F26,F29,F32,F35,F38,F41,F44,F47)</f>
        <v>2551</v>
      </c>
      <c r="G14" s="659">
        <f>SUM(G17,G20,G23,G26,G29,G32,G35,G38,G41,G44,G47)</f>
        <v>6292</v>
      </c>
      <c r="H14" s="681"/>
      <c r="I14" s="659">
        <f>SUM(I17,I20,I23,I26,I29,I32,I35,I38,I41,I44,I47)</f>
        <v>561671</v>
      </c>
      <c r="J14" s="659">
        <f>SUM(J17,J20,J23,J26,J29,J32,J35,J38,J41,J44,J47)</f>
        <v>225861</v>
      </c>
      <c r="K14" s="659">
        <f>SUM(K17,K20,K23,K26,K29,K32,K35,K38,K41,K44,K47)</f>
        <v>335810</v>
      </c>
      <c r="L14" s="584"/>
      <c r="M14" s="594"/>
    </row>
    <row r="15" spans="1:13" ht="14.1" customHeight="1">
      <c r="A15" s="594"/>
      <c r="B15" s="559" t="s">
        <v>9</v>
      </c>
      <c r="C15" s="584"/>
      <c r="D15" s="1870"/>
      <c r="E15" s="659"/>
      <c r="F15" s="659"/>
      <c r="G15" s="659"/>
      <c r="H15" s="681"/>
      <c r="I15" s="659"/>
      <c r="J15" s="659"/>
      <c r="K15" s="659"/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1315</v>
      </c>
      <c r="C17" s="612"/>
      <c r="D17" s="573">
        <v>2023</v>
      </c>
      <c r="E17" s="661">
        <f>SUM(F17:G17)</f>
        <v>206</v>
      </c>
      <c r="F17" s="661">
        <v>54</v>
      </c>
      <c r="G17" s="661">
        <v>152</v>
      </c>
      <c r="H17" s="661"/>
      <c r="I17" s="661">
        <f>SUM(J17:K17)</f>
        <v>693</v>
      </c>
      <c r="J17" s="661">
        <v>180</v>
      </c>
      <c r="K17" s="661">
        <v>513</v>
      </c>
      <c r="L17" s="777"/>
      <c r="M17" s="594"/>
      <c r="O17" s="598">
        <v>1</v>
      </c>
    </row>
    <row r="18" spans="1:15" ht="14.1" customHeight="1">
      <c r="A18" s="594"/>
      <c r="B18" s="559" t="s">
        <v>1316</v>
      </c>
      <c r="C18" s="628"/>
      <c r="D18" s="573"/>
      <c r="E18" s="661"/>
      <c r="F18" s="661"/>
      <c r="G18" s="661"/>
      <c r="H18" s="661"/>
      <c r="I18" s="661"/>
      <c r="J18" s="661"/>
      <c r="K18" s="661"/>
      <c r="L18" s="709"/>
      <c r="M18" s="595"/>
    </row>
    <row r="19" spans="1:15" ht="14.1" customHeight="1">
      <c r="A19" s="594"/>
      <c r="B19" s="559"/>
      <c r="C19" s="628"/>
      <c r="D19" s="573"/>
      <c r="E19" s="661"/>
      <c r="F19" s="661"/>
      <c r="G19" s="661"/>
      <c r="H19" s="661"/>
      <c r="I19" s="661"/>
      <c r="J19" s="661"/>
      <c r="K19" s="661"/>
      <c r="L19" s="709"/>
      <c r="M19" s="595"/>
    </row>
    <row r="20" spans="1:15" ht="14.1" customHeight="1">
      <c r="A20" s="594"/>
      <c r="B20" s="607" t="s">
        <v>747</v>
      </c>
      <c r="C20" s="584"/>
      <c r="D20" s="573">
        <v>2023</v>
      </c>
      <c r="E20" s="661">
        <f>SUM(F20:G20)</f>
        <v>2661</v>
      </c>
      <c r="F20" s="661">
        <v>676</v>
      </c>
      <c r="G20" s="661">
        <v>1985</v>
      </c>
      <c r="H20" s="661"/>
      <c r="I20" s="661">
        <f>SUM(J20:K20)</f>
        <v>30079</v>
      </c>
      <c r="J20" s="661">
        <v>9063</v>
      </c>
      <c r="K20" s="661">
        <v>21016</v>
      </c>
      <c r="L20" s="777"/>
      <c r="M20" s="594"/>
      <c r="O20" s="598">
        <v>2</v>
      </c>
    </row>
    <row r="21" spans="1:15" ht="14.1" customHeight="1">
      <c r="A21" s="594"/>
      <c r="B21" s="559" t="s">
        <v>748</v>
      </c>
      <c r="C21" s="607"/>
      <c r="D21" s="573"/>
      <c r="E21" s="661"/>
      <c r="F21" s="661"/>
      <c r="G21" s="661"/>
      <c r="H21" s="661"/>
      <c r="I21" s="661"/>
      <c r="J21" s="661"/>
      <c r="K21" s="661"/>
      <c r="L21" s="709"/>
      <c r="M21" s="594"/>
      <c r="N21" s="598" t="s">
        <v>57</v>
      </c>
    </row>
    <row r="22" spans="1:15" ht="14.1" customHeight="1">
      <c r="A22" s="594"/>
      <c r="B22" s="559"/>
      <c r="C22" s="607"/>
      <c r="D22" s="573"/>
      <c r="E22" s="661"/>
      <c r="F22" s="661"/>
      <c r="G22" s="661"/>
      <c r="H22" s="661"/>
      <c r="I22" s="661"/>
      <c r="J22" s="661"/>
      <c r="K22" s="661"/>
      <c r="L22" s="709"/>
      <c r="M22" s="594"/>
    </row>
    <row r="23" spans="1:15" ht="14.1" customHeight="1">
      <c r="A23" s="594"/>
      <c r="B23" s="607" t="s">
        <v>794</v>
      </c>
      <c r="C23" s="612"/>
      <c r="D23" s="573">
        <v>2023</v>
      </c>
      <c r="E23" s="661">
        <f>SUM(F23:G23)</f>
        <v>11</v>
      </c>
      <c r="F23" s="661">
        <v>6</v>
      </c>
      <c r="G23" s="661">
        <v>5</v>
      </c>
      <c r="H23" s="661"/>
      <c r="I23" s="661">
        <f>SUM(J23:K23)</f>
        <v>44543</v>
      </c>
      <c r="J23" s="661">
        <v>14129</v>
      </c>
      <c r="K23" s="661">
        <v>30414</v>
      </c>
      <c r="L23" s="777"/>
      <c r="M23" s="594"/>
      <c r="O23" s="598">
        <v>3</v>
      </c>
    </row>
    <row r="24" spans="1:15" ht="14.1" customHeight="1">
      <c r="A24" s="594"/>
      <c r="B24" s="559" t="s">
        <v>1314</v>
      </c>
      <c r="C24" s="628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559"/>
      <c r="C25" s="628"/>
      <c r="D25" s="573"/>
      <c r="E25" s="661"/>
      <c r="F25" s="661"/>
      <c r="G25" s="661"/>
      <c r="H25" s="661"/>
      <c r="I25" s="661"/>
      <c r="J25" s="661"/>
      <c r="K25" s="661"/>
      <c r="L25" s="709"/>
      <c r="M25" s="594"/>
    </row>
    <row r="26" spans="1:15" ht="14.1" customHeight="1">
      <c r="A26" s="594"/>
      <c r="B26" s="607" t="s">
        <v>1312</v>
      </c>
      <c r="C26" s="584"/>
      <c r="D26" s="573">
        <v>2023</v>
      </c>
      <c r="E26" s="661">
        <f>SUM(F26:G26)</f>
        <v>4301</v>
      </c>
      <c r="F26" s="661">
        <v>842</v>
      </c>
      <c r="G26" s="661">
        <v>3459</v>
      </c>
      <c r="H26" s="661"/>
      <c r="I26" s="661">
        <f>SUM(J26:K26)</f>
        <v>56848</v>
      </c>
      <c r="J26" s="661">
        <v>17902</v>
      </c>
      <c r="K26" s="661">
        <v>38946</v>
      </c>
      <c r="L26" s="777"/>
      <c r="M26" s="594"/>
      <c r="O26" s="598">
        <v>4</v>
      </c>
    </row>
    <row r="27" spans="1:15" ht="14.1" customHeight="1">
      <c r="A27" s="594"/>
      <c r="B27" s="559" t="s">
        <v>1313</v>
      </c>
      <c r="C27" s="584"/>
      <c r="D27" s="573"/>
      <c r="E27" s="661"/>
      <c r="F27" s="661"/>
      <c r="G27" s="661"/>
      <c r="H27" s="661"/>
      <c r="I27" s="661"/>
      <c r="J27" s="661"/>
      <c r="K27" s="661"/>
      <c r="L27" s="777"/>
      <c r="M27" s="594"/>
    </row>
    <row r="28" spans="1:15" ht="14.1" customHeight="1">
      <c r="A28" s="594"/>
      <c r="B28" s="559"/>
      <c r="C28" s="584"/>
      <c r="D28" s="573"/>
      <c r="E28" s="661"/>
      <c r="F28" s="661"/>
      <c r="G28" s="661"/>
      <c r="H28" s="661"/>
      <c r="I28" s="661"/>
      <c r="J28" s="661"/>
      <c r="K28" s="661"/>
      <c r="L28" s="777"/>
      <c r="M28" s="594"/>
    </row>
    <row r="29" spans="1:15" ht="14.1" customHeight="1">
      <c r="A29" s="594"/>
      <c r="B29" s="607" t="s">
        <v>1310</v>
      </c>
      <c r="C29" s="612"/>
      <c r="D29" s="573">
        <v>2023</v>
      </c>
      <c r="E29" s="661">
        <f>SUM(F29:G29)</f>
        <v>442</v>
      </c>
      <c r="F29" s="661">
        <v>125</v>
      </c>
      <c r="G29" s="661">
        <v>317</v>
      </c>
      <c r="H29" s="661"/>
      <c r="I29" s="661">
        <f>SUM(J29:K29)</f>
        <v>69238</v>
      </c>
      <c r="J29" s="661">
        <v>21820</v>
      </c>
      <c r="K29" s="661">
        <v>47418</v>
      </c>
      <c r="L29" s="777"/>
      <c r="M29" s="594"/>
      <c r="O29" s="598">
        <v>5</v>
      </c>
    </row>
    <row r="30" spans="1:15" ht="14.1" customHeight="1">
      <c r="A30" s="594"/>
      <c r="B30" s="559" t="s">
        <v>1311</v>
      </c>
      <c r="C30" s="628"/>
      <c r="D30" s="573"/>
      <c r="E30" s="661"/>
      <c r="F30" s="661"/>
      <c r="G30" s="661"/>
      <c r="H30" s="661"/>
      <c r="I30" s="661"/>
      <c r="J30" s="661"/>
      <c r="K30" s="661"/>
      <c r="L30" s="709"/>
      <c r="M30" s="594"/>
    </row>
    <row r="31" spans="1:15" ht="14.1" customHeight="1">
      <c r="A31" s="594"/>
      <c r="B31" s="559"/>
      <c r="C31" s="628"/>
      <c r="D31" s="573"/>
      <c r="E31" s="661"/>
      <c r="F31" s="661"/>
      <c r="G31" s="661"/>
      <c r="H31" s="661"/>
      <c r="I31" s="661"/>
      <c r="J31" s="661"/>
      <c r="K31" s="661"/>
      <c r="L31" s="709"/>
      <c r="M31" s="594"/>
    </row>
    <row r="32" spans="1:15" ht="14.1" customHeight="1">
      <c r="A32" s="594"/>
      <c r="B32" s="607" t="s">
        <v>1308</v>
      </c>
      <c r="C32" s="584"/>
      <c r="D32" s="573">
        <v>2023</v>
      </c>
      <c r="E32" s="747" t="s">
        <v>31</v>
      </c>
      <c r="F32" s="747" t="s">
        <v>31</v>
      </c>
      <c r="G32" s="747" t="s">
        <v>31</v>
      </c>
      <c r="H32" s="661"/>
      <c r="I32" s="661">
        <f>SUM(J32:K32)</f>
        <v>45935</v>
      </c>
      <c r="J32" s="661">
        <v>19476</v>
      </c>
      <c r="K32" s="661">
        <v>26459</v>
      </c>
      <c r="L32" s="777"/>
      <c r="M32" s="594"/>
      <c r="O32" s="598">
        <v>6</v>
      </c>
    </row>
    <row r="33" spans="1:15" ht="14.1" customHeight="1">
      <c r="A33" s="594"/>
      <c r="B33" s="559" t="s">
        <v>1309</v>
      </c>
      <c r="C33" s="612"/>
      <c r="D33" s="573"/>
      <c r="E33" s="661"/>
      <c r="F33" s="661"/>
      <c r="G33" s="661"/>
      <c r="H33" s="661"/>
      <c r="I33" s="661"/>
      <c r="J33" s="661"/>
      <c r="K33" s="661"/>
      <c r="L33" s="709"/>
      <c r="M33" s="594"/>
    </row>
    <row r="34" spans="1:15" ht="14.1" customHeight="1">
      <c r="A34" s="594"/>
      <c r="B34" s="608"/>
      <c r="C34" s="612"/>
      <c r="D34" s="573"/>
      <c r="E34" s="661"/>
      <c r="F34" s="661"/>
      <c r="G34" s="661"/>
      <c r="H34" s="661"/>
      <c r="I34" s="661"/>
      <c r="J34" s="661"/>
      <c r="K34" s="661"/>
      <c r="L34" s="709"/>
      <c r="M34" s="594"/>
    </row>
    <row r="35" spans="1:15" ht="14.1" customHeight="1">
      <c r="A35" s="594"/>
      <c r="B35" s="607" t="s">
        <v>1306</v>
      </c>
      <c r="C35" s="612"/>
      <c r="D35" s="573">
        <v>2023</v>
      </c>
      <c r="E35" s="661">
        <f>SUM(F35:G35)</f>
        <v>676</v>
      </c>
      <c r="F35" s="661">
        <v>676</v>
      </c>
      <c r="G35" s="747" t="s">
        <v>31</v>
      </c>
      <c r="H35" s="661"/>
      <c r="I35" s="661">
        <f>SUM(J35:K35)</f>
        <v>39683</v>
      </c>
      <c r="J35" s="661">
        <v>25506</v>
      </c>
      <c r="K35" s="661">
        <v>14177</v>
      </c>
      <c r="L35" s="777"/>
      <c r="M35" s="594"/>
      <c r="O35" s="598">
        <v>7</v>
      </c>
    </row>
    <row r="36" spans="1:15" ht="14.1" customHeight="1">
      <c r="A36" s="594"/>
      <c r="B36" s="559" t="s">
        <v>1307</v>
      </c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09"/>
      <c r="M37" s="594"/>
    </row>
    <row r="38" spans="1:15" ht="14.1" customHeight="1">
      <c r="A38" s="594"/>
      <c r="B38" s="607" t="s">
        <v>799</v>
      </c>
      <c r="C38" s="584"/>
      <c r="D38" s="573">
        <v>2023</v>
      </c>
      <c r="E38" s="747" t="s">
        <v>31</v>
      </c>
      <c r="F38" s="747" t="s">
        <v>31</v>
      </c>
      <c r="G38" s="747" t="s">
        <v>31</v>
      </c>
      <c r="H38" s="661"/>
      <c r="I38" s="661">
        <f>SUM(J38:K38)</f>
        <v>60177</v>
      </c>
      <c r="J38" s="661">
        <v>32562</v>
      </c>
      <c r="K38" s="661">
        <v>27615</v>
      </c>
      <c r="L38" s="709"/>
      <c r="M38" s="594"/>
      <c r="O38" s="598">
        <v>8</v>
      </c>
    </row>
    <row r="39" spans="1:15" ht="14.1" customHeight="1">
      <c r="A39" s="594"/>
      <c r="B39" s="608" t="s">
        <v>800</v>
      </c>
      <c r="C39" s="612"/>
      <c r="D39" s="573"/>
      <c r="E39" s="661"/>
      <c r="F39" s="661"/>
      <c r="G39" s="661"/>
      <c r="H39" s="661"/>
      <c r="I39" s="661"/>
      <c r="J39" s="661"/>
      <c r="K39" s="661"/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1304</v>
      </c>
      <c r="C41" s="612"/>
      <c r="D41" s="573">
        <v>2023</v>
      </c>
      <c r="E41" s="661">
        <f>SUM(F41:G41)</f>
        <v>206</v>
      </c>
      <c r="F41" s="661">
        <v>54</v>
      </c>
      <c r="G41" s="661">
        <v>152</v>
      </c>
      <c r="H41" s="661"/>
      <c r="I41" s="661">
        <f>SUM(J41:K41)</f>
        <v>71548</v>
      </c>
      <c r="J41" s="661">
        <v>29752</v>
      </c>
      <c r="K41" s="661">
        <v>41796</v>
      </c>
      <c r="L41" s="777"/>
      <c r="M41" s="594"/>
      <c r="O41" s="598">
        <v>9</v>
      </c>
    </row>
    <row r="42" spans="1:15" ht="14.1" customHeight="1">
      <c r="A42" s="594"/>
      <c r="B42" s="608" t="s">
        <v>1305</v>
      </c>
      <c r="C42" s="628"/>
      <c r="D42" s="573"/>
      <c r="E42" s="661"/>
      <c r="F42" s="661"/>
      <c r="G42" s="661"/>
      <c r="H42" s="661"/>
      <c r="I42" s="661"/>
      <c r="J42" s="661"/>
      <c r="K42" s="661"/>
      <c r="L42" s="709"/>
      <c r="M42" s="594"/>
    </row>
    <row r="43" spans="1:15" ht="14.1" customHeight="1">
      <c r="A43" s="594"/>
      <c r="B43" s="608"/>
      <c r="C43" s="612"/>
      <c r="D43" s="573"/>
      <c r="E43" s="661"/>
      <c r="F43" s="661"/>
      <c r="G43" s="661"/>
      <c r="H43" s="661"/>
      <c r="I43" s="661"/>
      <c r="J43" s="661"/>
      <c r="K43" s="661"/>
      <c r="L43" s="709"/>
      <c r="M43" s="594"/>
    </row>
    <row r="44" spans="1:15" ht="14.1" customHeight="1">
      <c r="A44" s="594"/>
      <c r="B44" s="607" t="s">
        <v>803</v>
      </c>
      <c r="C44" s="612"/>
      <c r="D44" s="573">
        <v>2023</v>
      </c>
      <c r="E44" s="661">
        <f>SUM(F44:G44)</f>
        <v>3</v>
      </c>
      <c r="F44" s="747" t="s">
        <v>31</v>
      </c>
      <c r="G44" s="661">
        <v>3</v>
      </c>
      <c r="H44" s="661"/>
      <c r="I44" s="661">
        <f>SUM(J44:K44)</f>
        <v>19434</v>
      </c>
      <c r="J44" s="661">
        <v>5485</v>
      </c>
      <c r="K44" s="661">
        <v>13949</v>
      </c>
      <c r="L44" s="777"/>
      <c r="M44" s="594"/>
      <c r="O44" s="598">
        <v>9</v>
      </c>
    </row>
    <row r="45" spans="1:15" ht="14.1" customHeight="1">
      <c r="A45" s="594"/>
      <c r="B45" s="559" t="s">
        <v>804</v>
      </c>
      <c r="C45" s="628"/>
      <c r="D45" s="573"/>
      <c r="E45" s="661"/>
      <c r="F45" s="661"/>
      <c r="G45" s="661"/>
      <c r="H45" s="661"/>
      <c r="I45" s="661"/>
      <c r="J45" s="661"/>
      <c r="K45" s="661"/>
      <c r="L45" s="709"/>
      <c r="M45" s="594"/>
    </row>
    <row r="46" spans="1:15" ht="14.1" customHeight="1">
      <c r="A46" s="594"/>
      <c r="B46" s="608"/>
      <c r="C46" s="612"/>
      <c r="D46" s="573"/>
      <c r="E46" s="661"/>
      <c r="F46" s="661"/>
      <c r="G46" s="661"/>
      <c r="H46" s="661"/>
      <c r="I46" s="661"/>
      <c r="J46" s="661"/>
      <c r="K46" s="661"/>
      <c r="L46" s="709"/>
      <c r="M46" s="594"/>
    </row>
    <row r="47" spans="1:15" ht="14.1" customHeight="1">
      <c r="A47" s="594"/>
      <c r="B47" s="607" t="s">
        <v>760</v>
      </c>
      <c r="C47" s="612"/>
      <c r="D47" s="573">
        <v>2023</v>
      </c>
      <c r="E47" s="661">
        <f>SUM(F47:G47)</f>
        <v>337</v>
      </c>
      <c r="F47" s="661">
        <v>118</v>
      </c>
      <c r="G47" s="661">
        <v>219</v>
      </c>
      <c r="H47" s="661"/>
      <c r="I47" s="661">
        <f>SUM(J47:K47)</f>
        <v>123493</v>
      </c>
      <c r="J47" s="661">
        <v>49986</v>
      </c>
      <c r="K47" s="661">
        <v>73507</v>
      </c>
      <c r="L47" s="777"/>
      <c r="M47" s="594"/>
      <c r="O47" s="598">
        <v>9</v>
      </c>
    </row>
    <row r="48" spans="1:15" ht="14.1" customHeight="1">
      <c r="A48" s="594"/>
      <c r="B48" s="559" t="s">
        <v>761</v>
      </c>
      <c r="C48" s="628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3" s="594" customFormat="1" ht="17.100000000000001" customHeight="1" thickBot="1">
      <c r="A49" s="630"/>
      <c r="B49" s="718"/>
      <c r="C49" s="718"/>
      <c r="D49" s="686"/>
      <c r="E49" s="634"/>
      <c r="F49" s="634"/>
      <c r="G49" s="634"/>
      <c r="H49" s="634"/>
      <c r="I49" s="634"/>
      <c r="J49" s="634"/>
      <c r="K49" s="634"/>
      <c r="L49" s="704"/>
    </row>
    <row r="50" spans="1:13" s="530" customFormat="1" ht="3" customHeight="1">
      <c r="B50" s="584"/>
      <c r="C50" s="607"/>
      <c r="D50" s="573"/>
      <c r="E50" s="584"/>
      <c r="F50" s="584"/>
      <c r="G50" s="584"/>
      <c r="H50" s="584"/>
      <c r="I50" s="584"/>
      <c r="J50" s="584"/>
      <c r="K50" s="584"/>
      <c r="L50" s="584"/>
    </row>
    <row r="51" spans="1:13" s="691" customFormat="1" ht="16.5" customHeight="1">
      <c r="A51" s="583"/>
      <c r="B51" s="584"/>
      <c r="C51" s="584"/>
      <c r="D51" s="573"/>
      <c r="E51" s="584"/>
      <c r="F51" s="733"/>
      <c r="G51" s="733"/>
      <c r="H51" s="678"/>
      <c r="I51" s="678"/>
      <c r="J51" s="678"/>
      <c r="K51" s="418" t="s">
        <v>905</v>
      </c>
      <c r="L51" s="678"/>
    </row>
    <row r="52" spans="1:13" s="691" customFormat="1" ht="15" customHeight="1">
      <c r="B52" s="678"/>
      <c r="C52" s="678"/>
      <c r="D52" s="723"/>
      <c r="E52" s="678"/>
      <c r="F52" s="678"/>
      <c r="G52" s="678"/>
      <c r="H52" s="678"/>
      <c r="I52" s="678"/>
      <c r="J52" s="678"/>
      <c r="K52" s="419" t="s">
        <v>883</v>
      </c>
      <c r="L52" s="678"/>
    </row>
    <row r="53" spans="1:13" s="594" customFormat="1" ht="15" customHeight="1">
      <c r="C53" s="726"/>
      <c r="D53" s="1871"/>
    </row>
    <row r="54" spans="1:13" s="594" customFormat="1" ht="15" customHeight="1">
      <c r="C54" s="726"/>
      <c r="D54" s="1871"/>
    </row>
    <row r="55" spans="1:13" s="594" customFormat="1" ht="9.75" customHeight="1">
      <c r="C55" s="595"/>
      <c r="D55" s="1872"/>
    </row>
    <row r="56" spans="1:13" s="594" customFormat="1" ht="15" customHeight="1">
      <c r="C56" s="1871"/>
      <c r="D56" s="1871"/>
    </row>
    <row r="57" spans="1:13" s="594" customFormat="1" ht="9.75" customHeight="1">
      <c r="C57" s="595"/>
      <c r="D57" s="1872"/>
    </row>
    <row r="58" spans="1:13" s="594" customFormat="1" ht="15" customHeight="1">
      <c r="C58" s="726"/>
      <c r="D58" s="1871"/>
    </row>
    <row r="59" spans="1:13" s="594" customFormat="1" ht="9.75" customHeight="1">
      <c r="C59" s="595"/>
      <c r="D59" s="1871"/>
    </row>
    <row r="60" spans="1:13" s="594" customFormat="1" ht="9.75" customHeight="1">
      <c r="D60" s="1872"/>
    </row>
    <row r="61" spans="1:13" s="594" customFormat="1" ht="15" customHeight="1">
      <c r="B61" s="726"/>
      <c r="C61" s="726"/>
      <c r="D61" s="623"/>
      <c r="E61" s="595"/>
      <c r="F61" s="595"/>
      <c r="G61" s="595"/>
      <c r="H61" s="595"/>
      <c r="I61" s="595"/>
      <c r="J61" s="595"/>
      <c r="K61" s="595"/>
      <c r="L61" s="595"/>
      <c r="M61" s="595"/>
    </row>
    <row r="62" spans="1:13" s="594" customFormat="1" ht="9.75" customHeight="1">
      <c r="C62" s="725"/>
      <c r="D62" s="623"/>
    </row>
    <row r="63" spans="1:13" s="594" customFormat="1" ht="9.75" customHeight="1">
      <c r="C63" s="725"/>
      <c r="D63" s="623"/>
    </row>
    <row r="64" spans="1:13" s="594" customFormat="1" ht="15" customHeight="1">
      <c r="C64" s="726"/>
      <c r="D64" s="1871"/>
    </row>
    <row r="65" spans="2:13" s="594" customFormat="1" ht="9.75" customHeight="1">
      <c r="C65" s="595"/>
      <c r="D65" s="1872"/>
    </row>
    <row r="66" spans="2:13" s="594" customFormat="1" ht="15" customHeight="1">
      <c r="C66" s="726"/>
      <c r="D66" s="1871"/>
    </row>
    <row r="67" spans="2:13" s="594" customFormat="1" ht="9.75" customHeight="1">
      <c r="C67" s="595"/>
      <c r="D67" s="1872"/>
    </row>
    <row r="68" spans="2:13" s="594" customFormat="1" ht="15" customHeight="1">
      <c r="C68" s="726"/>
      <c r="D68" s="1871"/>
    </row>
    <row r="69" spans="2:13" s="594" customFormat="1" ht="9.75" customHeight="1">
      <c r="C69" s="595"/>
      <c r="D69" s="1872"/>
    </row>
    <row r="70" spans="2:13" s="594" customFormat="1" ht="15" customHeight="1">
      <c r="C70" s="726"/>
      <c r="D70" s="1871"/>
    </row>
    <row r="71" spans="2:13" s="594" customFormat="1" ht="9.75" customHeight="1">
      <c r="D71" s="1872"/>
    </row>
    <row r="72" spans="2:13" s="594" customFormat="1" ht="18" customHeight="1">
      <c r="B72" s="726"/>
      <c r="D72" s="623"/>
    </row>
    <row r="73" spans="2:13" s="594" customFormat="1" ht="15" customHeight="1">
      <c r="B73" s="726"/>
      <c r="C73" s="726"/>
      <c r="D73" s="623"/>
      <c r="E73" s="595"/>
      <c r="F73" s="595"/>
      <c r="G73" s="595"/>
      <c r="H73" s="595"/>
      <c r="I73" s="595"/>
      <c r="J73" s="595"/>
      <c r="K73" s="595"/>
      <c r="L73" s="595"/>
      <c r="M73" s="595"/>
    </row>
    <row r="74" spans="2:13" s="594" customFormat="1" ht="9.75" customHeight="1">
      <c r="B74" s="595"/>
      <c r="C74" s="725"/>
      <c r="D74" s="623"/>
    </row>
    <row r="75" spans="2:13" s="594" customFormat="1" ht="15" customHeight="1">
      <c r="B75" s="726"/>
      <c r="C75" s="726"/>
      <c r="D75" s="623"/>
      <c r="E75" s="595"/>
      <c r="F75" s="595"/>
      <c r="G75" s="595"/>
      <c r="H75" s="595"/>
      <c r="I75" s="595"/>
      <c r="J75" s="595"/>
      <c r="K75" s="595"/>
      <c r="L75" s="595"/>
      <c r="M75" s="595"/>
    </row>
    <row r="76" spans="2:13" s="594" customFormat="1" ht="9.75" customHeight="1">
      <c r="B76" s="595"/>
      <c r="C76" s="725"/>
      <c r="D76" s="623"/>
    </row>
    <row r="77" spans="2:13" s="594" customFormat="1" ht="5.0999999999999996" customHeight="1">
      <c r="D77" s="623"/>
    </row>
    <row r="78" spans="2:13" s="594" customFormat="1" ht="11.1" customHeight="1">
      <c r="D78" s="623"/>
    </row>
    <row r="79" spans="2:13" s="594" customFormat="1" ht="11.1" customHeight="1">
      <c r="C79" s="726"/>
      <c r="D79" s="623"/>
      <c r="E79" s="595"/>
      <c r="F79" s="595"/>
      <c r="G79" s="595"/>
      <c r="H79" s="595"/>
      <c r="I79" s="595"/>
      <c r="J79" s="595"/>
      <c r="K79" s="595"/>
      <c r="L79" s="595"/>
      <c r="M79" s="595"/>
    </row>
    <row r="80" spans="2:13" s="594" customFormat="1" ht="11.25" customHeight="1">
      <c r="C80" s="725"/>
      <c r="D80" s="623"/>
    </row>
    <row r="81" spans="4:13" s="594" customFormat="1" ht="5.25" customHeight="1">
      <c r="D81" s="623"/>
    </row>
    <row r="82" spans="4:13" s="594" customFormat="1" ht="4.1500000000000004" customHeight="1">
      <c r="D82" s="623"/>
      <c r="E82" s="637"/>
      <c r="F82" s="637"/>
      <c r="G82" s="637"/>
      <c r="H82" s="637"/>
      <c r="I82" s="637"/>
      <c r="J82" s="637"/>
      <c r="K82" s="637"/>
      <c r="L82" s="637"/>
      <c r="M82" s="637"/>
    </row>
    <row r="83" spans="4:13" s="594" customFormat="1" ht="11.1" customHeight="1">
      <c r="D83" s="623"/>
    </row>
    <row r="84" spans="4:13" s="594" customFormat="1" ht="10.5" customHeight="1">
      <c r="D84" s="623"/>
    </row>
    <row r="85" spans="4:13" s="594" customFormat="1">
      <c r="D85" s="623"/>
    </row>
    <row r="86" spans="4:13" s="594" customFormat="1">
      <c r="D86" s="623"/>
    </row>
    <row r="87" spans="4:13" s="594" customFormat="1">
      <c r="D87" s="623"/>
    </row>
    <row r="88" spans="4:13" s="594" customFormat="1">
      <c r="D88" s="623"/>
      <c r="E88" s="637"/>
      <c r="F88" s="637"/>
      <c r="G88" s="637"/>
      <c r="H88" s="637"/>
      <c r="I88" s="637"/>
      <c r="J88" s="637"/>
      <c r="K88" s="637"/>
      <c r="L88" s="637"/>
      <c r="M88" s="637"/>
    </row>
    <row r="89" spans="4:13" s="594" customFormat="1">
      <c r="D89" s="623"/>
      <c r="E89" s="637"/>
      <c r="F89" s="637"/>
      <c r="G89" s="637"/>
      <c r="H89" s="637"/>
      <c r="I89" s="637"/>
      <c r="J89" s="637"/>
      <c r="K89" s="637"/>
      <c r="L89" s="637"/>
      <c r="M89" s="637"/>
    </row>
    <row r="90" spans="4:13" s="594" customFormat="1">
      <c r="D90" s="623"/>
      <c r="E90" s="637"/>
      <c r="F90" s="637"/>
      <c r="G90" s="637"/>
      <c r="H90" s="637"/>
      <c r="I90" s="637"/>
      <c r="J90" s="637"/>
      <c r="K90" s="637"/>
      <c r="L90" s="637"/>
      <c r="M90" s="637"/>
    </row>
    <row r="91" spans="4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4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4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4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4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4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</row>
    <row r="108" spans="4:13" s="594" customFormat="1">
      <c r="D108" s="623"/>
    </row>
    <row r="109" spans="4:13" s="594" customFormat="1">
      <c r="D109" s="623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FDE21-D015-4225-9642-3659CF9B09B3}">
  <sheetPr>
    <tabColor rgb="FF92D050"/>
  </sheetPr>
  <dimension ref="A2:WVT505"/>
  <sheetViews>
    <sheetView showGridLines="0" view="pageBreakPreview" zoomScale="90" zoomScaleNormal="100" zoomScaleSheetLayoutView="90" workbookViewId="0">
      <selection activeCell="G39" sqref="G39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2.7109375" style="598" customWidth="1"/>
    <col min="4" max="4" width="7" style="605" customWidth="1"/>
    <col min="5" max="5" width="8.28515625" style="598" customWidth="1"/>
    <col min="6" max="6" width="9.140625" style="598" customWidth="1"/>
    <col min="7" max="7" width="11.7109375" style="598" customWidth="1"/>
    <col min="8" max="8" width="1.140625" style="598" customWidth="1"/>
    <col min="9" max="9" width="8.28515625" style="598" customWidth="1"/>
    <col min="10" max="10" width="9.140625" style="598" customWidth="1"/>
    <col min="11" max="11" width="11.710937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805</v>
      </c>
      <c r="C2" s="600" t="s">
        <v>738</v>
      </c>
      <c r="D2" s="723"/>
    </row>
    <row r="3" spans="1:13" s="678" customFormat="1" ht="16.5" customHeight="1">
      <c r="B3" s="599"/>
      <c r="C3" s="600" t="s">
        <v>1321</v>
      </c>
      <c r="D3" s="723"/>
    </row>
    <row r="4" spans="1:13" s="678" customFormat="1" ht="16.5" customHeight="1">
      <c r="B4" s="602" t="s">
        <v>806</v>
      </c>
      <c r="C4" s="603" t="s">
        <v>740</v>
      </c>
      <c r="D4" s="723"/>
    </row>
    <row r="5" spans="1:13" s="678" customFormat="1" ht="16.5" customHeight="1">
      <c r="B5" s="602"/>
      <c r="C5" s="603" t="s">
        <v>1322</v>
      </c>
      <c r="D5" s="723"/>
    </row>
    <row r="6" spans="1:13" s="678" customFormat="1" ht="16.5" customHeight="1" thickBot="1">
      <c r="A6" s="774"/>
      <c r="D6" s="723"/>
    </row>
    <row r="7" spans="1:13" s="678" customFormat="1" ht="3" customHeight="1" thickTop="1">
      <c r="A7" s="606"/>
      <c r="B7" s="606"/>
      <c r="C7" s="606"/>
      <c r="D7" s="775"/>
      <c r="E7" s="606"/>
      <c r="F7" s="606"/>
      <c r="G7" s="606"/>
      <c r="H7" s="606"/>
      <c r="I7" s="606"/>
      <c r="J7" s="606"/>
      <c r="K7" s="606"/>
      <c r="L7" s="606"/>
      <c r="M7" s="584"/>
    </row>
    <row r="8" spans="1:13" s="678" customFormat="1" ht="17.100000000000001" customHeight="1">
      <c r="A8" s="584"/>
      <c r="B8" s="607" t="s">
        <v>741</v>
      </c>
      <c r="C8" s="584"/>
      <c r="D8" s="609" t="s">
        <v>3</v>
      </c>
      <c r="E8" s="1930" t="s">
        <v>770</v>
      </c>
      <c r="F8" s="1930"/>
      <c r="G8" s="1930"/>
      <c r="H8" s="1870"/>
      <c r="I8" s="1930" t="s">
        <v>1173</v>
      </c>
      <c r="J8" s="1930"/>
      <c r="K8" s="1930"/>
      <c r="L8" s="614"/>
      <c r="M8" s="614"/>
    </row>
    <row r="9" spans="1:13" s="678" customFormat="1" ht="13.5">
      <c r="A9" s="584"/>
      <c r="B9" s="559" t="s">
        <v>744</v>
      </c>
      <c r="C9" s="584"/>
      <c r="D9" s="613" t="s">
        <v>8</v>
      </c>
      <c r="E9" s="1933" t="s">
        <v>770</v>
      </c>
      <c r="F9" s="1933"/>
      <c r="G9" s="1933"/>
      <c r="H9" s="614"/>
      <c r="I9" s="1933" t="s">
        <v>1174</v>
      </c>
      <c r="J9" s="1933"/>
      <c r="K9" s="1933"/>
      <c r="L9" s="584"/>
      <c r="M9" s="584"/>
    </row>
    <row r="10" spans="1:13" s="678" customFormat="1" ht="17.100000000000001" customHeight="1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616"/>
      <c r="M10" s="616"/>
    </row>
    <row r="11" spans="1:13" s="678" customFormat="1" ht="16.5" customHeight="1">
      <c r="A11" s="58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657"/>
      <c r="M11" s="657"/>
    </row>
    <row r="12" spans="1:13" ht="3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6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658"/>
      <c r="M13" s="594"/>
    </row>
    <row r="14" spans="1:13" ht="14.1" customHeight="1">
      <c r="A14" s="594"/>
      <c r="B14" s="607" t="s">
        <v>4</v>
      </c>
      <c r="C14" s="584"/>
      <c r="D14" s="1870">
        <v>2023</v>
      </c>
      <c r="E14" s="659">
        <f>SUM(E17,E20,E23,E26,E29,E32,E35,E38,E41,E44,E47)</f>
        <v>141293</v>
      </c>
      <c r="F14" s="659">
        <f>SUM(F17,F20,F23,F26,F29,F32,F35,F38,F41,F44,F47)</f>
        <v>56524</v>
      </c>
      <c r="G14" s="659">
        <f>SUM(G17,G20,G23,G26,G29,G32,G35,G38,G41,G44,G47)</f>
        <v>84769</v>
      </c>
      <c r="H14" s="681"/>
      <c r="I14" s="659">
        <f>SUM(I17,I20,I23,I26,I29,I32,I35,I38,I41,I44,I47)</f>
        <v>22816</v>
      </c>
      <c r="J14" s="659">
        <f>SUM(J17,J20,J23,J26,J29,J32,J35,J38,J41,J44,J47)</f>
        <v>9187</v>
      </c>
      <c r="K14" s="659">
        <f>SUM(K17,K20,K23,K26,K29,K32,K35,K38,K41,K44,K47)</f>
        <v>13629</v>
      </c>
      <c r="L14" s="584"/>
      <c r="M14" s="594"/>
    </row>
    <row r="15" spans="1:13" ht="14.1" customHeight="1">
      <c r="A15" s="594"/>
      <c r="B15" s="559" t="s">
        <v>9</v>
      </c>
      <c r="C15" s="584"/>
      <c r="D15" s="1870"/>
      <c r="E15" s="659"/>
      <c r="F15" s="659"/>
      <c r="G15" s="659"/>
      <c r="H15" s="681"/>
      <c r="I15" s="659"/>
      <c r="J15" s="659"/>
      <c r="K15" s="659"/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1315</v>
      </c>
      <c r="C17" s="612"/>
      <c r="D17" s="573">
        <v>2023</v>
      </c>
      <c r="E17" s="661">
        <f>SUM(F17:G17)</f>
        <v>1369</v>
      </c>
      <c r="F17" s="661">
        <v>500</v>
      </c>
      <c r="G17" s="661">
        <v>869</v>
      </c>
      <c r="H17" s="661"/>
      <c r="I17" s="661">
        <f>SUM(J17:K17)</f>
        <v>5338</v>
      </c>
      <c r="J17" s="661">
        <v>2204</v>
      </c>
      <c r="K17" s="661">
        <v>3134</v>
      </c>
      <c r="L17" s="777"/>
      <c r="M17" s="594"/>
      <c r="O17" s="598">
        <v>1</v>
      </c>
    </row>
    <row r="18" spans="1:15" ht="14.1" customHeight="1">
      <c r="A18" s="594"/>
      <c r="B18" s="559" t="s">
        <v>1316</v>
      </c>
      <c r="C18" s="628"/>
      <c r="D18" s="573"/>
      <c r="E18" s="661"/>
      <c r="F18" s="661"/>
      <c r="G18" s="661"/>
      <c r="H18" s="661"/>
      <c r="I18" s="661"/>
      <c r="J18" s="661"/>
      <c r="K18" s="661"/>
      <c r="L18" s="709"/>
      <c r="M18" s="595"/>
    </row>
    <row r="19" spans="1:15" ht="14.1" customHeight="1">
      <c r="A19" s="594"/>
      <c r="B19" s="559"/>
      <c r="C19" s="628"/>
      <c r="D19" s="573"/>
      <c r="E19" s="661"/>
      <c r="F19" s="661"/>
      <c r="G19" s="661"/>
      <c r="H19" s="661"/>
      <c r="I19" s="661"/>
      <c r="J19" s="661"/>
      <c r="K19" s="661"/>
      <c r="L19" s="709"/>
      <c r="M19" s="595"/>
    </row>
    <row r="20" spans="1:15" ht="14.1" customHeight="1">
      <c r="A20" s="594"/>
      <c r="B20" s="607" t="s">
        <v>747</v>
      </c>
      <c r="C20" s="584"/>
      <c r="D20" s="573">
        <v>2023</v>
      </c>
      <c r="E20" s="661">
        <f>SUM(F20:G20)</f>
        <v>1620</v>
      </c>
      <c r="F20" s="661">
        <v>432</v>
      </c>
      <c r="G20" s="661">
        <v>1188</v>
      </c>
      <c r="H20" s="661"/>
      <c r="I20" s="661">
        <f>SUM(J20:K20)</f>
        <v>1712</v>
      </c>
      <c r="J20" s="661">
        <v>500</v>
      </c>
      <c r="K20" s="661">
        <v>1212</v>
      </c>
      <c r="L20" s="777"/>
      <c r="M20" s="594"/>
      <c r="O20" s="598">
        <v>2</v>
      </c>
    </row>
    <row r="21" spans="1:15" ht="14.1" customHeight="1">
      <c r="A21" s="594"/>
      <c r="B21" s="559" t="s">
        <v>748</v>
      </c>
      <c r="C21" s="607"/>
      <c r="D21" s="573"/>
      <c r="E21" s="661"/>
      <c r="F21" s="661"/>
      <c r="G21" s="661"/>
      <c r="H21" s="661"/>
      <c r="I21" s="661"/>
      <c r="J21" s="661"/>
      <c r="K21" s="661"/>
      <c r="L21" s="709"/>
      <c r="M21" s="594"/>
      <c r="N21" s="598" t="s">
        <v>57</v>
      </c>
    </row>
    <row r="22" spans="1:15" ht="14.1" customHeight="1">
      <c r="A22" s="594"/>
      <c r="B22" s="559"/>
      <c r="C22" s="607"/>
      <c r="D22" s="573"/>
      <c r="E22" s="661"/>
      <c r="F22" s="661"/>
      <c r="G22" s="661"/>
      <c r="H22" s="661"/>
      <c r="I22" s="661"/>
      <c r="J22" s="661"/>
      <c r="K22" s="661"/>
      <c r="L22" s="709"/>
      <c r="M22" s="594"/>
    </row>
    <row r="23" spans="1:15" ht="14.1" customHeight="1">
      <c r="A23" s="594"/>
      <c r="B23" s="607" t="s">
        <v>794</v>
      </c>
      <c r="C23" s="612"/>
      <c r="D23" s="573">
        <v>2023</v>
      </c>
      <c r="E23" s="661">
        <f>SUM(F23:G23)</f>
        <v>10668</v>
      </c>
      <c r="F23" s="661">
        <v>3580</v>
      </c>
      <c r="G23" s="661">
        <v>7088</v>
      </c>
      <c r="H23" s="661"/>
      <c r="I23" s="661">
        <f>SUM(J23:K23)</f>
        <v>386</v>
      </c>
      <c r="J23" s="661">
        <v>88</v>
      </c>
      <c r="K23" s="661">
        <v>298</v>
      </c>
      <c r="L23" s="777"/>
      <c r="M23" s="594"/>
      <c r="O23" s="598">
        <v>3</v>
      </c>
    </row>
    <row r="24" spans="1:15" ht="14.1" customHeight="1">
      <c r="A24" s="594"/>
      <c r="B24" s="559" t="s">
        <v>1314</v>
      </c>
      <c r="C24" s="628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559"/>
      <c r="C25" s="628"/>
      <c r="D25" s="573"/>
      <c r="E25" s="661"/>
      <c r="F25" s="661"/>
      <c r="G25" s="661"/>
      <c r="H25" s="661"/>
      <c r="I25" s="661"/>
      <c r="J25" s="661"/>
      <c r="K25" s="661"/>
      <c r="L25" s="709"/>
      <c r="M25" s="594"/>
    </row>
    <row r="26" spans="1:15" ht="14.1" customHeight="1">
      <c r="A26" s="594"/>
      <c r="B26" s="607" t="s">
        <v>1312</v>
      </c>
      <c r="C26" s="584"/>
      <c r="D26" s="573">
        <v>2023</v>
      </c>
      <c r="E26" s="661">
        <f>SUM(F26:G26)</f>
        <v>13192</v>
      </c>
      <c r="F26" s="661">
        <v>3559</v>
      </c>
      <c r="G26" s="661">
        <v>9633</v>
      </c>
      <c r="H26" s="661"/>
      <c r="I26" s="661">
        <f>SUM(J26:K26)</f>
        <v>782</v>
      </c>
      <c r="J26" s="661">
        <v>265</v>
      </c>
      <c r="K26" s="661">
        <v>517</v>
      </c>
      <c r="L26" s="777"/>
      <c r="M26" s="594"/>
      <c r="O26" s="598">
        <v>4</v>
      </c>
    </row>
    <row r="27" spans="1:15" ht="14.1" customHeight="1">
      <c r="A27" s="594"/>
      <c r="B27" s="559" t="s">
        <v>1313</v>
      </c>
      <c r="C27" s="584"/>
      <c r="D27" s="573"/>
      <c r="E27" s="661"/>
      <c r="F27" s="661"/>
      <c r="G27" s="661"/>
      <c r="H27" s="661"/>
      <c r="I27" s="661"/>
      <c r="J27" s="661"/>
      <c r="K27" s="661"/>
      <c r="L27" s="777"/>
      <c r="M27" s="594"/>
    </row>
    <row r="28" spans="1:15" ht="14.1" customHeight="1">
      <c r="A28" s="594"/>
      <c r="B28" s="559"/>
      <c r="C28" s="584"/>
      <c r="D28" s="573"/>
      <c r="E28" s="661"/>
      <c r="F28" s="661"/>
      <c r="G28" s="661"/>
      <c r="H28" s="661"/>
      <c r="I28" s="661"/>
      <c r="J28" s="661"/>
      <c r="K28" s="661"/>
      <c r="L28" s="777"/>
      <c r="M28" s="594"/>
    </row>
    <row r="29" spans="1:15" ht="14.1" customHeight="1">
      <c r="A29" s="594"/>
      <c r="B29" s="607" t="s">
        <v>1310</v>
      </c>
      <c r="C29" s="612"/>
      <c r="D29" s="573">
        <v>2023</v>
      </c>
      <c r="E29" s="661">
        <f>SUM(F29:G29)</f>
        <v>23637</v>
      </c>
      <c r="F29" s="661">
        <v>8217</v>
      </c>
      <c r="G29" s="661">
        <v>15420</v>
      </c>
      <c r="H29" s="661"/>
      <c r="I29" s="661">
        <f>SUM(J29:K29)</f>
        <v>1639</v>
      </c>
      <c r="J29" s="661">
        <v>627</v>
      </c>
      <c r="K29" s="661">
        <v>1012</v>
      </c>
      <c r="L29" s="777"/>
      <c r="M29" s="594"/>
      <c r="O29" s="598">
        <v>5</v>
      </c>
    </row>
    <row r="30" spans="1:15" ht="14.1" customHeight="1">
      <c r="A30" s="594"/>
      <c r="B30" s="559" t="s">
        <v>1311</v>
      </c>
      <c r="C30" s="628"/>
      <c r="D30" s="573"/>
      <c r="E30" s="661"/>
      <c r="F30" s="661"/>
      <c r="G30" s="661"/>
      <c r="H30" s="661"/>
      <c r="I30" s="661"/>
      <c r="J30" s="661"/>
      <c r="K30" s="661"/>
      <c r="L30" s="709"/>
      <c r="M30" s="594"/>
    </row>
    <row r="31" spans="1:15" ht="14.1" customHeight="1">
      <c r="A31" s="594"/>
      <c r="B31" s="559"/>
      <c r="C31" s="628"/>
      <c r="D31" s="573"/>
      <c r="E31" s="661"/>
      <c r="F31" s="661"/>
      <c r="G31" s="661"/>
      <c r="H31" s="661"/>
      <c r="I31" s="661"/>
      <c r="J31" s="661"/>
      <c r="K31" s="661"/>
      <c r="L31" s="709"/>
      <c r="M31" s="594"/>
    </row>
    <row r="32" spans="1:15" ht="14.1" customHeight="1">
      <c r="A32" s="594"/>
      <c r="B32" s="607" t="s">
        <v>1308</v>
      </c>
      <c r="C32" s="584"/>
      <c r="D32" s="573">
        <v>2023</v>
      </c>
      <c r="E32" s="661">
        <f>SUM(F32:G32)</f>
        <v>10054</v>
      </c>
      <c r="F32" s="661">
        <v>4329</v>
      </c>
      <c r="G32" s="661">
        <v>5725</v>
      </c>
      <c r="H32" s="661"/>
      <c r="I32" s="661">
        <f>SUM(J32:K32)</f>
        <v>1571</v>
      </c>
      <c r="J32" s="661">
        <v>520</v>
      </c>
      <c r="K32" s="661">
        <v>1051</v>
      </c>
      <c r="L32" s="777"/>
      <c r="M32" s="594"/>
      <c r="O32" s="598">
        <v>6</v>
      </c>
    </row>
    <row r="33" spans="1:15" ht="14.1" customHeight="1">
      <c r="A33" s="594"/>
      <c r="B33" s="559" t="s">
        <v>1309</v>
      </c>
      <c r="C33" s="612"/>
      <c r="D33" s="573"/>
      <c r="E33" s="661"/>
      <c r="F33" s="661"/>
      <c r="G33" s="661"/>
      <c r="H33" s="661"/>
      <c r="I33" s="661"/>
      <c r="J33" s="661"/>
      <c r="K33" s="661"/>
      <c r="L33" s="709"/>
      <c r="M33" s="594"/>
    </row>
    <row r="34" spans="1:15" ht="14.1" customHeight="1">
      <c r="A34" s="594"/>
      <c r="B34" s="608"/>
      <c r="C34" s="612"/>
      <c r="D34" s="573"/>
      <c r="E34" s="661"/>
      <c r="F34" s="661"/>
      <c r="G34" s="661"/>
      <c r="H34" s="661"/>
      <c r="I34" s="661"/>
      <c r="J34" s="661"/>
      <c r="K34" s="661"/>
      <c r="L34" s="709"/>
      <c r="M34" s="594"/>
    </row>
    <row r="35" spans="1:15" ht="14.1" customHeight="1">
      <c r="A35" s="594"/>
      <c r="B35" s="607" t="s">
        <v>1306</v>
      </c>
      <c r="C35" s="612"/>
      <c r="D35" s="573">
        <v>2023</v>
      </c>
      <c r="E35" s="661">
        <f>SUM(F35:G35)</f>
        <v>7028</v>
      </c>
      <c r="F35" s="661">
        <v>4279</v>
      </c>
      <c r="G35" s="661">
        <v>2749</v>
      </c>
      <c r="H35" s="661"/>
      <c r="I35" s="661">
        <f>SUM(J35:K35)</f>
        <v>1360</v>
      </c>
      <c r="J35" s="661">
        <v>1027</v>
      </c>
      <c r="K35" s="661">
        <v>333</v>
      </c>
      <c r="L35" s="777"/>
      <c r="M35" s="594"/>
      <c r="O35" s="598">
        <v>7</v>
      </c>
    </row>
    <row r="36" spans="1:15" ht="14.1" customHeight="1">
      <c r="A36" s="594"/>
      <c r="B36" s="559" t="s">
        <v>1307</v>
      </c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09"/>
      <c r="M37" s="594"/>
    </row>
    <row r="38" spans="1:15" ht="14.1" customHeight="1">
      <c r="A38" s="594"/>
      <c r="B38" s="607" t="s">
        <v>799</v>
      </c>
      <c r="C38" s="584"/>
      <c r="D38" s="573">
        <v>2023</v>
      </c>
      <c r="E38" s="661">
        <f>SUM(F38:G38)</f>
        <v>12475</v>
      </c>
      <c r="F38" s="661">
        <v>7167</v>
      </c>
      <c r="G38" s="661">
        <v>5308</v>
      </c>
      <c r="H38" s="661"/>
      <c r="I38" s="661">
        <f>SUM(J38:K38)</f>
        <v>944</v>
      </c>
      <c r="J38" s="661">
        <v>679</v>
      </c>
      <c r="K38" s="661">
        <v>265</v>
      </c>
      <c r="L38" s="709"/>
      <c r="M38" s="594"/>
      <c r="O38" s="598">
        <v>8</v>
      </c>
    </row>
    <row r="39" spans="1:15" ht="14.1" customHeight="1">
      <c r="A39" s="594"/>
      <c r="B39" s="608" t="s">
        <v>800</v>
      </c>
      <c r="C39" s="612"/>
      <c r="D39" s="573"/>
      <c r="E39" s="661"/>
      <c r="F39" s="661"/>
      <c r="G39" s="661"/>
      <c r="H39" s="661"/>
      <c r="I39" s="661"/>
      <c r="J39" s="661"/>
      <c r="K39" s="661"/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1304</v>
      </c>
      <c r="C41" s="612"/>
      <c r="D41" s="573">
        <v>2023</v>
      </c>
      <c r="E41" s="661">
        <f>SUM(F41:G41)</f>
        <v>20326</v>
      </c>
      <c r="F41" s="661">
        <v>8085</v>
      </c>
      <c r="G41" s="661">
        <v>12241</v>
      </c>
      <c r="H41" s="661"/>
      <c r="I41" s="661">
        <f>SUM(J41:K41)</f>
        <v>742</v>
      </c>
      <c r="J41" s="661">
        <v>227</v>
      </c>
      <c r="K41" s="661">
        <v>515</v>
      </c>
      <c r="L41" s="777"/>
      <c r="M41" s="594"/>
      <c r="O41" s="598">
        <v>9</v>
      </c>
    </row>
    <row r="42" spans="1:15" ht="14.1" customHeight="1">
      <c r="A42" s="594"/>
      <c r="B42" s="608" t="s">
        <v>1305</v>
      </c>
      <c r="C42" s="628"/>
      <c r="D42" s="573"/>
      <c r="E42" s="661"/>
      <c r="F42" s="661"/>
      <c r="G42" s="661"/>
      <c r="H42" s="661"/>
      <c r="I42" s="661"/>
      <c r="J42" s="661"/>
      <c r="K42" s="661"/>
      <c r="L42" s="709"/>
      <c r="M42" s="594"/>
    </row>
    <row r="43" spans="1:15" ht="14.1" customHeight="1">
      <c r="A43" s="594"/>
      <c r="B43" s="608"/>
      <c r="C43" s="612"/>
      <c r="D43" s="573"/>
      <c r="E43" s="661"/>
      <c r="F43" s="661"/>
      <c r="G43" s="661"/>
      <c r="H43" s="661"/>
      <c r="I43" s="661"/>
      <c r="J43" s="661"/>
      <c r="K43" s="661"/>
      <c r="L43" s="709"/>
      <c r="M43" s="594"/>
    </row>
    <row r="44" spans="1:15" ht="14.1" customHeight="1">
      <c r="A44" s="594"/>
      <c r="B44" s="607" t="s">
        <v>803</v>
      </c>
      <c r="C44" s="612"/>
      <c r="D44" s="573">
        <v>2023</v>
      </c>
      <c r="E44" s="661">
        <f>SUM(F44:G44)</f>
        <v>4133</v>
      </c>
      <c r="F44" s="661">
        <v>1420</v>
      </c>
      <c r="G44" s="661">
        <v>2713</v>
      </c>
      <c r="H44" s="661"/>
      <c r="I44" s="661">
        <f>SUM(J44:K44)</f>
        <v>1863</v>
      </c>
      <c r="J44" s="661">
        <v>618</v>
      </c>
      <c r="K44" s="661">
        <v>1245</v>
      </c>
      <c r="L44" s="777"/>
      <c r="M44" s="594"/>
      <c r="O44" s="598">
        <v>9</v>
      </c>
    </row>
    <row r="45" spans="1:15" ht="14.1" customHeight="1">
      <c r="A45" s="594"/>
      <c r="B45" s="559" t="s">
        <v>804</v>
      </c>
      <c r="C45" s="628"/>
      <c r="D45" s="573"/>
      <c r="E45" s="661"/>
      <c r="F45" s="661"/>
      <c r="G45" s="661"/>
      <c r="H45" s="661"/>
      <c r="I45" s="661"/>
      <c r="J45" s="661"/>
      <c r="K45" s="661"/>
      <c r="L45" s="709"/>
      <c r="M45" s="594"/>
    </row>
    <row r="46" spans="1:15" ht="14.1" customHeight="1">
      <c r="A46" s="594"/>
      <c r="B46" s="608"/>
      <c r="C46" s="612"/>
      <c r="D46" s="573"/>
      <c r="E46" s="661"/>
      <c r="F46" s="661"/>
      <c r="G46" s="661"/>
      <c r="H46" s="661"/>
      <c r="I46" s="661"/>
      <c r="J46" s="661"/>
      <c r="K46" s="661"/>
      <c r="L46" s="709"/>
      <c r="M46" s="594"/>
    </row>
    <row r="47" spans="1:15" ht="14.1" customHeight="1">
      <c r="A47" s="594"/>
      <c r="B47" s="607" t="s">
        <v>760</v>
      </c>
      <c r="C47" s="612"/>
      <c r="D47" s="573">
        <v>2023</v>
      </c>
      <c r="E47" s="661">
        <f>SUM(F47:G47)</f>
        <v>36791</v>
      </c>
      <c r="F47" s="661">
        <v>14956</v>
      </c>
      <c r="G47" s="661">
        <v>21835</v>
      </c>
      <c r="H47" s="661"/>
      <c r="I47" s="661">
        <f>SUM(J47:K47)</f>
        <v>6479</v>
      </c>
      <c r="J47" s="661">
        <v>2432</v>
      </c>
      <c r="K47" s="661">
        <v>4047</v>
      </c>
      <c r="L47" s="777"/>
      <c r="M47" s="594"/>
      <c r="O47" s="598">
        <v>9</v>
      </c>
    </row>
    <row r="48" spans="1:15" ht="14.1" customHeight="1">
      <c r="A48" s="594"/>
      <c r="B48" s="559" t="s">
        <v>761</v>
      </c>
      <c r="C48" s="628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3" s="594" customFormat="1" ht="17.100000000000001" customHeight="1" thickBot="1">
      <c r="A49" s="630"/>
      <c r="B49" s="718"/>
      <c r="C49" s="718"/>
      <c r="D49" s="686"/>
      <c r="E49" s="634"/>
      <c r="F49" s="634"/>
      <c r="G49" s="634"/>
      <c r="H49" s="634"/>
      <c r="I49" s="634"/>
      <c r="J49" s="634"/>
      <c r="K49" s="634"/>
      <c r="L49" s="704"/>
    </row>
    <row r="50" spans="1:13" s="530" customFormat="1" ht="3" customHeight="1">
      <c r="B50" s="584"/>
      <c r="C50" s="607"/>
      <c r="D50" s="573"/>
      <c r="E50" s="584"/>
      <c r="F50" s="584"/>
      <c r="G50" s="584"/>
      <c r="H50" s="584"/>
      <c r="I50" s="584"/>
      <c r="J50" s="584"/>
      <c r="K50" s="584"/>
      <c r="L50" s="584"/>
    </row>
    <row r="51" spans="1:13" s="691" customFormat="1" ht="16.5" customHeight="1">
      <c r="A51" s="583"/>
      <c r="B51" s="584"/>
      <c r="C51" s="584"/>
      <c r="D51" s="573"/>
      <c r="E51" s="584"/>
      <c r="F51" s="733"/>
      <c r="G51" s="733"/>
      <c r="H51" s="678"/>
      <c r="I51" s="678"/>
      <c r="J51" s="678"/>
      <c r="K51" s="418" t="s">
        <v>905</v>
      </c>
      <c r="L51" s="678"/>
    </row>
    <row r="52" spans="1:13" s="691" customFormat="1" ht="15" customHeight="1">
      <c r="B52" s="678"/>
      <c r="C52" s="678"/>
      <c r="D52" s="723"/>
      <c r="E52" s="678"/>
      <c r="F52" s="678"/>
      <c r="G52" s="678"/>
      <c r="H52" s="678"/>
      <c r="I52" s="678"/>
      <c r="J52" s="678"/>
      <c r="K52" s="419" t="s">
        <v>883</v>
      </c>
      <c r="L52" s="678"/>
    </row>
    <row r="53" spans="1:13" s="594" customFormat="1" ht="15" customHeight="1">
      <c r="C53" s="726"/>
      <c r="D53" s="1871"/>
    </row>
    <row r="54" spans="1:13" s="594" customFormat="1" ht="15" customHeight="1">
      <c r="C54" s="726"/>
      <c r="D54" s="1871"/>
    </row>
    <row r="55" spans="1:13" s="594" customFormat="1" ht="9.75" customHeight="1">
      <c r="C55" s="595"/>
      <c r="D55" s="1872"/>
    </row>
    <row r="56" spans="1:13" s="594" customFormat="1" ht="15" customHeight="1">
      <c r="C56" s="1871"/>
      <c r="D56" s="1871"/>
    </row>
    <row r="57" spans="1:13" s="594" customFormat="1" ht="9.75" customHeight="1">
      <c r="C57" s="595"/>
      <c r="D57" s="1872"/>
    </row>
    <row r="58" spans="1:13" s="594" customFormat="1" ht="15" customHeight="1">
      <c r="C58" s="726"/>
      <c r="D58" s="1871"/>
    </row>
    <row r="59" spans="1:13" s="594" customFormat="1" ht="9.75" customHeight="1">
      <c r="C59" s="595"/>
      <c r="D59" s="1871"/>
    </row>
    <row r="60" spans="1:13" s="594" customFormat="1" ht="9.75" customHeight="1">
      <c r="D60" s="1872"/>
    </row>
    <row r="61" spans="1:13" s="594" customFormat="1" ht="15" customHeight="1">
      <c r="B61" s="726"/>
      <c r="C61" s="726"/>
      <c r="D61" s="623"/>
      <c r="E61" s="595"/>
      <c r="F61" s="595"/>
      <c r="G61" s="595"/>
      <c r="H61" s="595"/>
      <c r="I61" s="595"/>
      <c r="J61" s="595"/>
      <c r="K61" s="595"/>
      <c r="L61" s="595"/>
      <c r="M61" s="595"/>
    </row>
    <row r="62" spans="1:13" s="594" customFormat="1" ht="9.75" customHeight="1">
      <c r="C62" s="725"/>
      <c r="D62" s="623"/>
    </row>
    <row r="63" spans="1:13" s="594" customFormat="1" ht="9.75" customHeight="1">
      <c r="C63" s="725"/>
      <c r="D63" s="623"/>
    </row>
    <row r="64" spans="1:13" s="594" customFormat="1" ht="15" customHeight="1">
      <c r="C64" s="726"/>
      <c r="D64" s="1871"/>
    </row>
    <row r="65" spans="2:13" s="594" customFormat="1" ht="9.75" customHeight="1">
      <c r="C65" s="595"/>
      <c r="D65" s="1872"/>
    </row>
    <row r="66" spans="2:13" s="594" customFormat="1" ht="15" customHeight="1">
      <c r="C66" s="726"/>
      <c r="D66" s="1871"/>
    </row>
    <row r="67" spans="2:13" s="594" customFormat="1" ht="9.75" customHeight="1">
      <c r="C67" s="595"/>
      <c r="D67" s="1872"/>
    </row>
    <row r="68" spans="2:13" s="594" customFormat="1" ht="15" customHeight="1">
      <c r="C68" s="726"/>
      <c r="D68" s="1871"/>
    </row>
    <row r="69" spans="2:13" s="594" customFormat="1" ht="9.75" customHeight="1">
      <c r="C69" s="595"/>
      <c r="D69" s="1872"/>
    </row>
    <row r="70" spans="2:13" s="594" customFormat="1" ht="15" customHeight="1">
      <c r="C70" s="726"/>
      <c r="D70" s="1871"/>
    </row>
    <row r="71" spans="2:13" s="594" customFormat="1" ht="9.75" customHeight="1">
      <c r="D71" s="1872"/>
    </row>
    <row r="72" spans="2:13" s="594" customFormat="1" ht="18" customHeight="1">
      <c r="B72" s="726"/>
      <c r="D72" s="623"/>
    </row>
    <row r="73" spans="2:13" s="594" customFormat="1" ht="15" customHeight="1">
      <c r="B73" s="726"/>
      <c r="C73" s="726"/>
      <c r="D73" s="623"/>
      <c r="E73" s="595"/>
      <c r="F73" s="595"/>
      <c r="G73" s="595"/>
      <c r="H73" s="595"/>
      <c r="I73" s="595"/>
      <c r="J73" s="595"/>
      <c r="K73" s="595"/>
      <c r="L73" s="595"/>
      <c r="M73" s="595"/>
    </row>
    <row r="74" spans="2:13" s="594" customFormat="1" ht="9.75" customHeight="1">
      <c r="B74" s="595"/>
      <c r="C74" s="725"/>
      <c r="D74" s="623"/>
    </row>
    <row r="75" spans="2:13" s="594" customFormat="1" ht="15" customHeight="1">
      <c r="B75" s="726"/>
      <c r="C75" s="726"/>
      <c r="D75" s="623"/>
      <c r="E75" s="595"/>
      <c r="F75" s="595"/>
      <c r="G75" s="595"/>
      <c r="H75" s="595"/>
      <c r="I75" s="595"/>
      <c r="J75" s="595"/>
      <c r="K75" s="595"/>
      <c r="L75" s="595"/>
      <c r="M75" s="595"/>
    </row>
    <row r="76" spans="2:13" s="594" customFormat="1" ht="9.75" customHeight="1">
      <c r="B76" s="595"/>
      <c r="C76" s="725"/>
      <c r="D76" s="623"/>
    </row>
    <row r="77" spans="2:13" s="594" customFormat="1" ht="5.0999999999999996" customHeight="1">
      <c r="D77" s="623"/>
    </row>
    <row r="78" spans="2:13" s="594" customFormat="1" ht="11.1" customHeight="1">
      <c r="D78" s="623"/>
    </row>
    <row r="79" spans="2:13" s="594" customFormat="1" ht="11.1" customHeight="1">
      <c r="C79" s="726"/>
      <c r="D79" s="623"/>
      <c r="E79" s="595"/>
      <c r="F79" s="595"/>
      <c r="G79" s="595"/>
      <c r="H79" s="595"/>
      <c r="I79" s="595"/>
      <c r="J79" s="595"/>
      <c r="K79" s="595"/>
      <c r="L79" s="595"/>
      <c r="M79" s="595"/>
    </row>
    <row r="80" spans="2:13" s="594" customFormat="1" ht="11.25" customHeight="1">
      <c r="C80" s="725"/>
      <c r="D80" s="623"/>
    </row>
    <row r="81" spans="4:13" s="594" customFormat="1" ht="5.25" customHeight="1">
      <c r="D81" s="623"/>
    </row>
    <row r="82" spans="4:13" s="594" customFormat="1" ht="4.1500000000000004" customHeight="1">
      <c r="D82" s="623"/>
      <c r="E82" s="637"/>
      <c r="F82" s="637"/>
      <c r="G82" s="637"/>
      <c r="H82" s="637"/>
      <c r="I82" s="637"/>
      <c r="J82" s="637"/>
      <c r="K82" s="637"/>
      <c r="L82" s="637"/>
      <c r="M82" s="637"/>
    </row>
    <row r="83" spans="4:13" s="594" customFormat="1" ht="11.1" customHeight="1">
      <c r="D83" s="623"/>
    </row>
    <row r="84" spans="4:13" s="594" customFormat="1" ht="10.5" customHeight="1">
      <c r="D84" s="623"/>
    </row>
    <row r="85" spans="4:13" s="594" customFormat="1">
      <c r="D85" s="623"/>
    </row>
    <row r="86" spans="4:13" s="594" customFormat="1">
      <c r="D86" s="623"/>
    </row>
    <row r="87" spans="4:13" s="594" customFormat="1">
      <c r="D87" s="623"/>
    </row>
    <row r="88" spans="4:13" s="594" customFormat="1">
      <c r="D88" s="623"/>
      <c r="E88" s="637"/>
      <c r="F88" s="637"/>
      <c r="G88" s="637"/>
      <c r="H88" s="637"/>
      <c r="I88" s="637"/>
      <c r="J88" s="637"/>
      <c r="K88" s="637"/>
      <c r="L88" s="637"/>
      <c r="M88" s="637"/>
    </row>
    <row r="89" spans="4:13" s="594" customFormat="1">
      <c r="D89" s="623"/>
      <c r="E89" s="637"/>
      <c r="F89" s="637"/>
      <c r="G89" s="637"/>
      <c r="H89" s="637"/>
      <c r="I89" s="637"/>
      <c r="J89" s="637"/>
      <c r="K89" s="637"/>
      <c r="L89" s="637"/>
      <c r="M89" s="637"/>
    </row>
    <row r="90" spans="4:13" s="594" customFormat="1">
      <c r="D90" s="623"/>
      <c r="E90" s="637"/>
      <c r="F90" s="637"/>
      <c r="G90" s="637"/>
      <c r="H90" s="637"/>
      <c r="I90" s="637"/>
      <c r="J90" s="637"/>
      <c r="K90" s="637"/>
      <c r="L90" s="637"/>
      <c r="M90" s="637"/>
    </row>
    <row r="91" spans="4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4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4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4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4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4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</row>
    <row r="108" spans="4:13" s="594" customFormat="1">
      <c r="D108" s="623"/>
    </row>
    <row r="109" spans="4:13" s="594" customFormat="1">
      <c r="D109" s="623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2D050"/>
  </sheetPr>
  <dimension ref="A1:U89"/>
  <sheetViews>
    <sheetView view="pageBreakPreview" topLeftCell="A64" zoomScale="90" zoomScaleNormal="100" zoomScaleSheetLayoutView="90" workbookViewId="0">
      <selection activeCell="F90" sqref="F90"/>
    </sheetView>
  </sheetViews>
  <sheetFormatPr defaultColWidth="11.85546875" defaultRowHeight="16.5"/>
  <cols>
    <col min="1" max="1" width="1.85546875" style="164" customWidth="1"/>
    <col min="2" max="2" width="11.28515625" style="164" customWidth="1"/>
    <col min="3" max="3" width="8.140625" style="164" customWidth="1"/>
    <col min="4" max="4" width="9.7109375" style="165" customWidth="1"/>
    <col min="5" max="6" width="13.140625" style="166" customWidth="1"/>
    <col min="7" max="7" width="15.5703125" style="166" customWidth="1"/>
    <col min="8" max="8" width="1.5703125" style="166" customWidth="1"/>
    <col min="9" max="10" width="13.42578125" style="166" customWidth="1"/>
    <col min="11" max="11" width="14.5703125" style="166" customWidth="1"/>
    <col min="12" max="12" width="1.85546875" style="164" customWidth="1"/>
    <col min="13" max="16384" width="11.85546875" style="164"/>
  </cols>
  <sheetData>
    <row r="1" spans="1:12" ht="8.1" customHeight="1"/>
    <row r="2" spans="1:12" ht="8.1" customHeight="1"/>
    <row r="3" spans="1:12" s="167" customFormat="1" ht="16.5" customHeight="1">
      <c r="B3" s="168" t="s">
        <v>1016</v>
      </c>
      <c r="C3" s="1199" t="s">
        <v>859</v>
      </c>
      <c r="D3" s="170"/>
      <c r="E3" s="171"/>
      <c r="F3" s="171"/>
      <c r="G3" s="171"/>
      <c r="H3" s="171"/>
      <c r="I3" s="171"/>
      <c r="J3" s="171"/>
      <c r="K3" s="171"/>
    </row>
    <row r="4" spans="1:12" s="167" customFormat="1" ht="16.5" customHeight="1">
      <c r="B4" s="168"/>
      <c r="C4" s="1202" t="s">
        <v>1353</v>
      </c>
      <c r="D4" s="170"/>
      <c r="E4" s="171"/>
      <c r="F4" s="171"/>
      <c r="G4" s="171"/>
      <c r="H4" s="171"/>
      <c r="I4" s="171"/>
      <c r="J4" s="171"/>
      <c r="K4" s="171"/>
    </row>
    <row r="5" spans="1:12" s="173" customFormat="1" ht="16.5" customHeight="1">
      <c r="B5" s="174" t="s">
        <v>1015</v>
      </c>
      <c r="C5" s="175" t="s">
        <v>880</v>
      </c>
      <c r="D5" s="176"/>
      <c r="E5" s="174"/>
      <c r="F5" s="174"/>
      <c r="G5" s="174"/>
      <c r="H5" s="174"/>
      <c r="I5" s="174"/>
      <c r="J5" s="174"/>
      <c r="K5" s="174"/>
    </row>
    <row r="6" spans="1:12" s="173" customFormat="1" ht="16.5" customHeight="1">
      <c r="B6" s="174"/>
      <c r="C6" s="1203" t="s">
        <v>1354</v>
      </c>
      <c r="D6" s="176"/>
      <c r="E6" s="174"/>
      <c r="F6" s="174"/>
      <c r="G6" s="174"/>
      <c r="H6" s="174"/>
      <c r="I6" s="174"/>
      <c r="J6" s="174"/>
      <c r="K6" s="174"/>
    </row>
    <row r="7" spans="1:12" s="177" customFormat="1" ht="9.9499999999999993" customHeight="1" thickBot="1">
      <c r="B7" s="178"/>
      <c r="C7" s="178"/>
      <c r="D7" s="179"/>
      <c r="E7" s="180"/>
      <c r="F7" s="180"/>
      <c r="G7" s="180"/>
      <c r="H7" s="180"/>
      <c r="I7" s="180"/>
      <c r="J7" s="180"/>
      <c r="K7" s="180"/>
      <c r="L7" s="180"/>
    </row>
    <row r="8" spans="1:12" s="186" customFormat="1" ht="5.25" customHeight="1" thickTop="1">
      <c r="A8" s="181"/>
      <c r="B8" s="182"/>
      <c r="C8" s="183"/>
      <c r="D8" s="184"/>
      <c r="E8" s="185"/>
      <c r="F8" s="185"/>
      <c r="G8" s="185"/>
      <c r="H8" s="185"/>
      <c r="I8" s="185"/>
      <c r="J8" s="185"/>
      <c r="K8" s="185"/>
      <c r="L8" s="185"/>
    </row>
    <row r="9" spans="1:12" s="186" customFormat="1" ht="16.5" customHeight="1">
      <c r="A9" s="187"/>
      <c r="B9" s="187" t="s">
        <v>2</v>
      </c>
      <c r="C9" s="188"/>
      <c r="D9" s="189" t="s">
        <v>3</v>
      </c>
      <c r="E9" s="1881" t="s">
        <v>885</v>
      </c>
      <c r="F9" s="1881"/>
      <c r="G9" s="1881"/>
      <c r="H9" s="1881"/>
      <c r="I9" s="1881"/>
      <c r="J9" s="1881"/>
      <c r="K9" s="1881"/>
      <c r="L9" s="190"/>
    </row>
    <row r="10" spans="1:12" s="186" customFormat="1" ht="16.5" customHeight="1">
      <c r="A10" s="192"/>
      <c r="B10" s="192" t="s">
        <v>7</v>
      </c>
      <c r="C10" s="193"/>
      <c r="D10" s="194" t="s">
        <v>8</v>
      </c>
      <c r="E10" s="1882" t="s">
        <v>886</v>
      </c>
      <c r="F10" s="1882"/>
      <c r="G10" s="1882"/>
      <c r="H10" s="1882"/>
      <c r="I10" s="1882"/>
      <c r="J10" s="1882"/>
      <c r="K10" s="1882"/>
      <c r="L10" s="195"/>
    </row>
    <row r="11" spans="1:12" s="186" customFormat="1">
      <c r="A11" s="192"/>
      <c r="B11" s="192"/>
      <c r="C11" s="193"/>
      <c r="D11" s="194"/>
      <c r="E11" s="1881" t="s">
        <v>853</v>
      </c>
      <c r="F11" s="1881"/>
      <c r="G11" s="1881"/>
      <c r="H11" s="189"/>
      <c r="I11" s="1886" t="s">
        <v>854</v>
      </c>
      <c r="J11" s="1886"/>
      <c r="K11" s="1886"/>
      <c r="L11" s="195"/>
    </row>
    <row r="12" spans="1:12" s="186" customFormat="1">
      <c r="A12" s="192"/>
      <c r="B12" s="192"/>
      <c r="C12" s="193"/>
      <c r="D12" s="194"/>
      <c r="E12" s="1204" t="s">
        <v>4</v>
      </c>
      <c r="F12" s="1204" t="s">
        <v>858</v>
      </c>
      <c r="G12" s="1204" t="s">
        <v>38</v>
      </c>
      <c r="H12" s="1204"/>
      <c r="I12" s="1204" t="s">
        <v>4</v>
      </c>
      <c r="J12" s="1204" t="s">
        <v>858</v>
      </c>
      <c r="K12" s="1204" t="s">
        <v>38</v>
      </c>
      <c r="L12" s="195"/>
    </row>
    <row r="13" spans="1:12" s="186" customFormat="1">
      <c r="A13" s="192"/>
      <c r="B13" s="192"/>
      <c r="C13" s="193"/>
      <c r="D13" s="194"/>
      <c r="E13" s="1205" t="s">
        <v>9</v>
      </c>
      <c r="F13" s="1205" t="s">
        <v>39</v>
      </c>
      <c r="G13" s="1205" t="s">
        <v>40</v>
      </c>
      <c r="H13" s="1205"/>
      <c r="I13" s="1205" t="s">
        <v>9</v>
      </c>
      <c r="J13" s="1205" t="s">
        <v>39</v>
      </c>
      <c r="K13" s="1205" t="s">
        <v>40</v>
      </c>
      <c r="L13" s="195"/>
    </row>
    <row r="14" spans="1:12" s="186" customFormat="1" ht="7.5" customHeight="1">
      <c r="A14" s="198"/>
      <c r="B14" s="198"/>
      <c r="C14" s="199"/>
      <c r="D14" s="200"/>
      <c r="E14" s="201"/>
      <c r="F14" s="201"/>
      <c r="G14" s="201"/>
      <c r="H14" s="201"/>
      <c r="I14" s="201"/>
      <c r="J14" s="201"/>
      <c r="K14" s="201"/>
      <c r="L14" s="201"/>
    </row>
    <row r="15" spans="1:12" ht="8.1" customHeight="1">
      <c r="B15" s="304"/>
      <c r="C15" s="304"/>
      <c r="D15" s="305"/>
      <c r="E15" s="306"/>
      <c r="F15" s="306"/>
      <c r="G15" s="306"/>
      <c r="H15" s="306"/>
      <c r="I15" s="306"/>
      <c r="J15" s="306"/>
      <c r="K15" s="306"/>
    </row>
    <row r="16" spans="1:12" s="202" customFormat="1" ht="15" customHeight="1">
      <c r="B16" s="207" t="s">
        <v>14</v>
      </c>
      <c r="C16" s="208"/>
      <c r="D16" s="209">
        <v>2021</v>
      </c>
      <c r="E16" s="307">
        <f t="shared" ref="E16:G17" si="0">SUM(E20,E24,E28,E32,E36,E40,E44,E48,E52,E56,E60,E64,E68,E72,E76,E80)</f>
        <v>11607</v>
      </c>
      <c r="F16" s="307">
        <f t="shared" si="0"/>
        <v>2238</v>
      </c>
      <c r="G16" s="307">
        <f t="shared" si="0"/>
        <v>9369</v>
      </c>
      <c r="H16" s="307"/>
      <c r="I16" s="307">
        <f t="shared" ref="I16:K17" si="1">SUM(I20,I24,I28,I32,I36,I40,I44,I48,I52,I56,I60,I64,I68,I72,I76,I80)</f>
        <v>2790</v>
      </c>
      <c r="J16" s="307">
        <f t="shared" si="1"/>
        <v>1061</v>
      </c>
      <c r="K16" s="307">
        <f t="shared" si="1"/>
        <v>1751</v>
      </c>
    </row>
    <row r="17" spans="2:11" s="202" customFormat="1" ht="15" customHeight="1">
      <c r="B17" s="208"/>
      <c r="C17" s="208"/>
      <c r="D17" s="209">
        <v>2022</v>
      </c>
      <c r="E17" s="307">
        <f t="shared" si="0"/>
        <v>11462</v>
      </c>
      <c r="F17" s="307">
        <f t="shared" si="0"/>
        <v>2258</v>
      </c>
      <c r="G17" s="307">
        <f t="shared" si="0"/>
        <v>9204</v>
      </c>
      <c r="H17" s="307"/>
      <c r="I17" s="307">
        <f t="shared" si="1"/>
        <v>2661</v>
      </c>
      <c r="J17" s="307">
        <f t="shared" si="1"/>
        <v>1041</v>
      </c>
      <c r="K17" s="307">
        <f t="shared" si="1"/>
        <v>1620</v>
      </c>
    </row>
    <row r="18" spans="2:11" s="202" customFormat="1" ht="15" customHeight="1">
      <c r="B18" s="208"/>
      <c r="C18" s="208"/>
      <c r="D18" s="209">
        <v>2023</v>
      </c>
      <c r="E18" s="307">
        <f>SUM(E22,E26,E30,E34,E38,E42,E46,E50,E54,E58,E62,E66,E70,E74,E78,E82)</f>
        <v>11493</v>
      </c>
      <c r="F18" s="307">
        <f>SUM(F22,F26,F30,F34,F38,F42,F46,F50,F54,F58,F62,F66,F70,F74,F78,F82)</f>
        <v>2349</v>
      </c>
      <c r="G18" s="307">
        <f>SUM(G22,G26,G30,G34,G38,G42,G46,G50,G54,G58,G62,G66,G70,G74,G78,G82)</f>
        <v>9144</v>
      </c>
      <c r="H18" s="307"/>
      <c r="I18" s="307">
        <f>SUM(I22,I26,I30,I34,I38,I42,I46,I50,I54,I58,I62,I66,I70,I74,I78,I82)</f>
        <v>2643</v>
      </c>
      <c r="J18" s="307">
        <f>SUM(J22,J26,J30,J34,J38,J42,J46,J50,J54,J58,J62,J66,J70,J74,J78,J82)</f>
        <v>1011</v>
      </c>
      <c r="K18" s="307">
        <f>SUM(K22,K26,K30,K34,K38,K42,K46,K50,K54,K58,K62,K66,K70,K74,K78,K82)</f>
        <v>1632</v>
      </c>
    </row>
    <row r="19" spans="2:11" s="202" customFormat="1" ht="8.1" customHeight="1">
      <c r="B19" s="208"/>
      <c r="C19" s="208"/>
      <c r="D19" s="214"/>
      <c r="E19" s="980"/>
      <c r="F19" s="980"/>
      <c r="G19" s="980"/>
      <c r="H19" s="980"/>
      <c r="I19" s="980"/>
      <c r="J19" s="980"/>
      <c r="K19" s="980"/>
    </row>
    <row r="20" spans="2:11" s="202" customFormat="1" ht="15" customHeight="1">
      <c r="B20" s="215" t="s">
        <v>15</v>
      </c>
      <c r="C20" s="215"/>
      <c r="D20" s="214">
        <v>2021</v>
      </c>
      <c r="E20" s="56">
        <f>SUM(F20:G20)</f>
        <v>4116</v>
      </c>
      <c r="F20" s="56">
        <v>840</v>
      </c>
      <c r="G20" s="56">
        <v>3276</v>
      </c>
      <c r="H20" s="56"/>
      <c r="I20" s="56">
        <f>SUM(J20:K20)</f>
        <v>94</v>
      </c>
      <c r="J20" s="442">
        <v>38</v>
      </c>
      <c r="K20" s="442">
        <v>56</v>
      </c>
    </row>
    <row r="21" spans="2:11" s="202" customFormat="1" ht="15" customHeight="1">
      <c r="B21" s="215"/>
      <c r="C21" s="215"/>
      <c r="D21" s="214">
        <v>2022</v>
      </c>
      <c r="E21" s="56">
        <f>SUM(F21:G21)</f>
        <v>4209</v>
      </c>
      <c r="F21" s="980">
        <v>895</v>
      </c>
      <c r="G21" s="980">
        <v>3314</v>
      </c>
      <c r="H21" s="980"/>
      <c r="I21" s="56">
        <f>SUM(J21:K21)</f>
        <v>93</v>
      </c>
      <c r="J21" s="980">
        <v>38</v>
      </c>
      <c r="K21" s="980">
        <v>55</v>
      </c>
    </row>
    <row r="22" spans="2:11" s="202" customFormat="1" ht="15" customHeight="1">
      <c r="B22" s="215"/>
      <c r="C22" s="215"/>
      <c r="D22" s="214">
        <v>2023</v>
      </c>
      <c r="E22" s="56">
        <f>SUM(F22:G22)</f>
        <v>4250</v>
      </c>
      <c r="F22" s="980">
        <v>913</v>
      </c>
      <c r="G22" s="980">
        <v>3337</v>
      </c>
      <c r="H22" s="980"/>
      <c r="I22" s="56">
        <f>SUM(J22:K22)</f>
        <v>75</v>
      </c>
      <c r="J22" s="980">
        <v>27</v>
      </c>
      <c r="K22" s="980">
        <v>48</v>
      </c>
    </row>
    <row r="23" spans="2:11" s="202" customFormat="1" ht="8.1" customHeight="1">
      <c r="B23" s="215"/>
      <c r="C23" s="215"/>
      <c r="D23" s="214"/>
      <c r="E23" s="980"/>
      <c r="F23" s="980"/>
      <c r="G23" s="980"/>
      <c r="H23" s="980"/>
      <c r="I23" s="980"/>
      <c r="J23" s="980"/>
      <c r="K23" s="980"/>
    </row>
    <row r="24" spans="2:11" s="202" customFormat="1" ht="15" customHeight="1">
      <c r="B24" s="215" t="s">
        <v>16</v>
      </c>
      <c r="C24" s="215"/>
      <c r="D24" s="214">
        <v>2021</v>
      </c>
      <c r="E24" s="442" t="s">
        <v>31</v>
      </c>
      <c r="F24" s="442" t="s">
        <v>31</v>
      </c>
      <c r="G24" s="442" t="s">
        <v>31</v>
      </c>
      <c r="H24" s="980"/>
      <c r="I24" s="56">
        <f>SUM(J24:K24)</f>
        <v>130</v>
      </c>
      <c r="J24" s="442">
        <v>49</v>
      </c>
      <c r="K24" s="442">
        <v>81</v>
      </c>
    </row>
    <row r="25" spans="2:11" s="202" customFormat="1" ht="15" customHeight="1">
      <c r="B25" s="215"/>
      <c r="C25" s="215"/>
      <c r="D25" s="214">
        <v>2022</v>
      </c>
      <c r="E25" s="442" t="s">
        <v>31</v>
      </c>
      <c r="F25" s="442" t="s">
        <v>31</v>
      </c>
      <c r="G25" s="442" t="s">
        <v>31</v>
      </c>
      <c r="H25" s="980"/>
      <c r="I25" s="56">
        <f>SUM(J25:K25)</f>
        <v>130</v>
      </c>
      <c r="J25" s="980">
        <v>49</v>
      </c>
      <c r="K25" s="980">
        <v>81</v>
      </c>
    </row>
    <row r="26" spans="2:11" s="202" customFormat="1" ht="15" customHeight="1">
      <c r="B26" s="215"/>
      <c r="C26" s="215"/>
      <c r="D26" s="214">
        <v>2023</v>
      </c>
      <c r="E26" s="442" t="s">
        <v>31</v>
      </c>
      <c r="F26" s="442" t="s">
        <v>31</v>
      </c>
      <c r="G26" s="442" t="s">
        <v>31</v>
      </c>
      <c r="H26" s="980"/>
      <c r="I26" s="56">
        <f>SUM(J26:K26)</f>
        <v>147</v>
      </c>
      <c r="J26" s="980">
        <v>53</v>
      </c>
      <c r="K26" s="980">
        <v>94</v>
      </c>
    </row>
    <row r="27" spans="2:11" s="202" customFormat="1" ht="8.1" customHeight="1">
      <c r="B27" s="215"/>
      <c r="C27" s="215"/>
      <c r="D27" s="214"/>
      <c r="E27" s="980"/>
      <c r="F27" s="980"/>
      <c r="G27" s="980"/>
      <c r="H27" s="980"/>
      <c r="I27" s="980"/>
      <c r="J27" s="980"/>
      <c r="K27" s="980"/>
    </row>
    <row r="28" spans="2:11" s="202" customFormat="1" ht="15" customHeight="1">
      <c r="B28" s="215" t="s">
        <v>17</v>
      </c>
      <c r="C28" s="215"/>
      <c r="D28" s="214">
        <v>2021</v>
      </c>
      <c r="E28" s="442" t="s">
        <v>31</v>
      </c>
      <c r="F28" s="442" t="s">
        <v>31</v>
      </c>
      <c r="G28" s="442" t="s">
        <v>31</v>
      </c>
      <c r="H28" s="980"/>
      <c r="I28" s="56">
        <f>SUM(J28:K28)</f>
        <v>1178</v>
      </c>
      <c r="J28" s="56">
        <v>427</v>
      </c>
      <c r="K28" s="56">
        <v>751</v>
      </c>
    </row>
    <row r="29" spans="2:11" s="202" customFormat="1" ht="15" customHeight="1">
      <c r="B29" s="215"/>
      <c r="C29" s="215"/>
      <c r="D29" s="214">
        <v>2022</v>
      </c>
      <c r="E29" s="442" t="s">
        <v>31</v>
      </c>
      <c r="F29" s="442" t="s">
        <v>31</v>
      </c>
      <c r="G29" s="442" t="s">
        <v>31</v>
      </c>
      <c r="H29" s="980"/>
      <c r="I29" s="56">
        <f>SUM(J29:K29)</f>
        <v>1287</v>
      </c>
      <c r="J29" s="980">
        <v>476</v>
      </c>
      <c r="K29" s="980">
        <v>811</v>
      </c>
    </row>
    <row r="30" spans="2:11" s="202" customFormat="1" ht="15" customHeight="1">
      <c r="B30" s="215"/>
      <c r="C30" s="215"/>
      <c r="D30" s="214">
        <v>2023</v>
      </c>
      <c r="E30" s="442" t="s">
        <v>31</v>
      </c>
      <c r="F30" s="442" t="s">
        <v>31</v>
      </c>
      <c r="G30" s="442" t="s">
        <v>31</v>
      </c>
      <c r="H30" s="980"/>
      <c r="I30" s="56">
        <f>SUM(J30:K30)</f>
        <v>1220</v>
      </c>
      <c r="J30" s="980">
        <v>446</v>
      </c>
      <c r="K30" s="980">
        <v>774</v>
      </c>
    </row>
    <row r="31" spans="2:11" s="202" customFormat="1" ht="8.1" customHeight="1">
      <c r="B31" s="215"/>
      <c r="C31" s="215"/>
      <c r="D31" s="214"/>
      <c r="E31" s="980"/>
      <c r="F31" s="980"/>
      <c r="G31" s="980"/>
      <c r="H31" s="980"/>
      <c r="I31" s="980"/>
      <c r="J31" s="980"/>
      <c r="K31" s="980"/>
    </row>
    <row r="32" spans="2:11" s="202" customFormat="1" ht="15" customHeight="1">
      <c r="B32" s="215" t="s">
        <v>18</v>
      </c>
      <c r="C32" s="221"/>
      <c r="D32" s="214">
        <v>2021</v>
      </c>
      <c r="E32" s="442" t="s">
        <v>31</v>
      </c>
      <c r="F32" s="442" t="s">
        <v>31</v>
      </c>
      <c r="G32" s="442" t="s">
        <v>31</v>
      </c>
      <c r="H32" s="980"/>
      <c r="I32" s="56">
        <f>SUM(J32:K32)</f>
        <v>49</v>
      </c>
      <c r="J32" s="442">
        <v>29</v>
      </c>
      <c r="K32" s="442">
        <v>20</v>
      </c>
    </row>
    <row r="33" spans="2:21" s="202" customFormat="1" ht="15" customHeight="1">
      <c r="B33" s="215"/>
      <c r="C33" s="221"/>
      <c r="D33" s="214">
        <v>2022</v>
      </c>
      <c r="E33" s="442" t="s">
        <v>31</v>
      </c>
      <c r="F33" s="442" t="s">
        <v>31</v>
      </c>
      <c r="G33" s="442" t="s">
        <v>31</v>
      </c>
      <c r="H33" s="980"/>
      <c r="I33" s="56">
        <f>SUM(J33:K33)</f>
        <v>46</v>
      </c>
      <c r="J33" s="442">
        <v>28</v>
      </c>
      <c r="K33" s="442">
        <v>18</v>
      </c>
    </row>
    <row r="34" spans="2:21" s="202" customFormat="1" ht="15" customHeight="1">
      <c r="B34" s="215"/>
      <c r="C34" s="221"/>
      <c r="D34" s="214">
        <v>2023</v>
      </c>
      <c r="E34" s="442" t="s">
        <v>31</v>
      </c>
      <c r="F34" s="442" t="s">
        <v>31</v>
      </c>
      <c r="G34" s="442" t="s">
        <v>31</v>
      </c>
      <c r="H34" s="980"/>
      <c r="I34" s="56">
        <f>SUM(J34:K34)</f>
        <v>48</v>
      </c>
      <c r="J34" s="442">
        <v>26</v>
      </c>
      <c r="K34" s="442">
        <v>22</v>
      </c>
    </row>
    <row r="35" spans="2:21" s="202" customFormat="1" ht="8.1" customHeight="1">
      <c r="B35" s="215"/>
      <c r="C35" s="221"/>
      <c r="D35" s="214"/>
      <c r="E35" s="980"/>
      <c r="F35" s="980"/>
      <c r="G35" s="980"/>
      <c r="H35" s="980"/>
      <c r="I35" s="980"/>
      <c r="J35" s="980"/>
      <c r="K35" s="980"/>
    </row>
    <row r="36" spans="2:21" s="202" customFormat="1" ht="15" customHeight="1">
      <c r="B36" s="215" t="s">
        <v>19</v>
      </c>
      <c r="C36" s="208"/>
      <c r="D36" s="214">
        <v>2021</v>
      </c>
      <c r="E36" s="442" t="s">
        <v>31</v>
      </c>
      <c r="F36" s="442" t="s">
        <v>31</v>
      </c>
      <c r="G36" s="442" t="s">
        <v>31</v>
      </c>
      <c r="H36" s="980"/>
      <c r="I36" s="56">
        <f>SUM(J36:K36)</f>
        <v>49</v>
      </c>
      <c r="J36" s="56">
        <v>28</v>
      </c>
      <c r="K36" s="442">
        <v>21</v>
      </c>
    </row>
    <row r="37" spans="2:21" s="202" customFormat="1" ht="15" customHeight="1">
      <c r="B37" s="215"/>
      <c r="C37" s="208"/>
      <c r="D37" s="214">
        <v>2022</v>
      </c>
      <c r="E37" s="442" t="s">
        <v>31</v>
      </c>
      <c r="F37" s="442" t="s">
        <v>31</v>
      </c>
      <c r="G37" s="442" t="s">
        <v>31</v>
      </c>
      <c r="H37" s="980"/>
      <c r="I37" s="56">
        <f>SUM(J37:K37)</f>
        <v>57</v>
      </c>
      <c r="J37" s="980">
        <v>29</v>
      </c>
      <c r="K37" s="980">
        <v>28</v>
      </c>
    </row>
    <row r="38" spans="2:21" s="202" customFormat="1" ht="15" customHeight="1">
      <c r="B38" s="215"/>
      <c r="C38" s="208"/>
      <c r="D38" s="214">
        <v>2023</v>
      </c>
      <c r="E38" s="442" t="s">
        <v>31</v>
      </c>
      <c r="F38" s="442" t="s">
        <v>31</v>
      </c>
      <c r="G38" s="442" t="s">
        <v>31</v>
      </c>
      <c r="H38" s="980"/>
      <c r="I38" s="56">
        <f>SUM(J38:K38)</f>
        <v>54</v>
      </c>
      <c r="J38" s="980">
        <v>29</v>
      </c>
      <c r="K38" s="980">
        <v>25</v>
      </c>
    </row>
    <row r="39" spans="2:21" s="202" customFormat="1" ht="8.1" customHeight="1">
      <c r="B39" s="215"/>
      <c r="C39" s="208"/>
      <c r="D39" s="214"/>
      <c r="E39" s="980"/>
      <c r="F39" s="980"/>
      <c r="G39" s="980"/>
      <c r="H39" s="980"/>
      <c r="I39" s="980"/>
      <c r="J39" s="980"/>
      <c r="K39" s="980"/>
    </row>
    <row r="40" spans="2:21" s="202" customFormat="1" ht="15" customHeight="1">
      <c r="B40" s="215" t="s">
        <v>20</v>
      </c>
      <c r="C40" s="208"/>
      <c r="D40" s="214">
        <v>2021</v>
      </c>
      <c r="E40" s="442" t="s">
        <v>31</v>
      </c>
      <c r="F40" s="442" t="s">
        <v>31</v>
      </c>
      <c r="G40" s="442" t="s">
        <v>31</v>
      </c>
      <c r="H40" s="980"/>
      <c r="I40" s="56">
        <f>SUM(J40:K40)</f>
        <v>785</v>
      </c>
      <c r="J40" s="56">
        <v>279</v>
      </c>
      <c r="K40" s="56">
        <v>506</v>
      </c>
    </row>
    <row r="41" spans="2:21" s="202" customFormat="1" ht="15" customHeight="1">
      <c r="B41" s="215"/>
      <c r="C41" s="208"/>
      <c r="D41" s="214">
        <v>2022</v>
      </c>
      <c r="E41" s="442" t="s">
        <v>31</v>
      </c>
      <c r="F41" s="442" t="s">
        <v>31</v>
      </c>
      <c r="G41" s="442" t="s">
        <v>31</v>
      </c>
      <c r="H41" s="980"/>
      <c r="I41" s="56">
        <f>SUM(J41:K41)</f>
        <v>732</v>
      </c>
      <c r="J41" s="980">
        <v>256</v>
      </c>
      <c r="K41" s="980">
        <v>476</v>
      </c>
    </row>
    <row r="42" spans="2:21" s="202" customFormat="1" ht="15" customHeight="1">
      <c r="B42" s="215"/>
      <c r="C42" s="208"/>
      <c r="D42" s="214">
        <v>2023</v>
      </c>
      <c r="E42" s="442" t="s">
        <v>31</v>
      </c>
      <c r="F42" s="442" t="s">
        <v>31</v>
      </c>
      <c r="G42" s="442" t="s">
        <v>31</v>
      </c>
      <c r="H42" s="980"/>
      <c r="I42" s="56">
        <f>SUM(J42:K42)</f>
        <v>750</v>
      </c>
      <c r="J42" s="980">
        <v>267</v>
      </c>
      <c r="K42" s="980">
        <v>483</v>
      </c>
    </row>
    <row r="43" spans="2:21" s="202" customFormat="1" ht="8.1" customHeight="1">
      <c r="B43" s="215"/>
      <c r="C43" s="208"/>
      <c r="D43" s="214"/>
      <c r="E43" s="980"/>
      <c r="F43" s="980"/>
      <c r="G43" s="980"/>
      <c r="H43" s="980"/>
      <c r="I43" s="980"/>
      <c r="J43" s="980"/>
      <c r="K43" s="980"/>
    </row>
    <row r="44" spans="2:21" s="202" customFormat="1" ht="15" customHeight="1">
      <c r="B44" s="215" t="s">
        <v>21</v>
      </c>
      <c r="C44" s="208"/>
      <c r="D44" s="214">
        <v>2021</v>
      </c>
      <c r="E44" s="442" t="s">
        <v>31</v>
      </c>
      <c r="F44" s="442" t="s">
        <v>31</v>
      </c>
      <c r="G44" s="442" t="s">
        <v>31</v>
      </c>
      <c r="H44" s="980"/>
      <c r="I44" s="442" t="s">
        <v>31</v>
      </c>
      <c r="J44" s="442" t="s">
        <v>31</v>
      </c>
      <c r="K44" s="442" t="s">
        <v>31</v>
      </c>
    </row>
    <row r="45" spans="2:21" s="202" customFormat="1" ht="15" customHeight="1">
      <c r="B45" s="215"/>
      <c r="C45" s="208"/>
      <c r="D45" s="214">
        <v>2022</v>
      </c>
      <c r="E45" s="442" t="s">
        <v>31</v>
      </c>
      <c r="F45" s="442" t="s">
        <v>31</v>
      </c>
      <c r="G45" s="442" t="s">
        <v>31</v>
      </c>
      <c r="H45" s="980"/>
      <c r="I45" s="442" t="s">
        <v>31</v>
      </c>
      <c r="J45" s="442" t="s">
        <v>31</v>
      </c>
      <c r="K45" s="442" t="s">
        <v>31</v>
      </c>
    </row>
    <row r="46" spans="2:21" s="202" customFormat="1" ht="15" customHeight="1">
      <c r="B46" s="215"/>
      <c r="C46" s="208"/>
      <c r="D46" s="214">
        <v>2023</v>
      </c>
      <c r="E46" s="442" t="s">
        <v>31</v>
      </c>
      <c r="F46" s="442" t="s">
        <v>31</v>
      </c>
      <c r="G46" s="442" t="s">
        <v>31</v>
      </c>
      <c r="H46" s="980"/>
      <c r="I46" s="442" t="s">
        <v>31</v>
      </c>
      <c r="J46" s="442" t="s">
        <v>31</v>
      </c>
      <c r="K46" s="442" t="s">
        <v>31</v>
      </c>
    </row>
    <row r="47" spans="2:21" s="202" customFormat="1" ht="8.1" customHeight="1">
      <c r="B47" s="215"/>
      <c r="C47" s="208"/>
      <c r="D47" s="214"/>
      <c r="E47" s="980"/>
      <c r="F47" s="980"/>
      <c r="G47" s="980"/>
      <c r="H47" s="980"/>
      <c r="I47" s="980"/>
      <c r="J47" s="980"/>
      <c r="K47" s="980"/>
    </row>
    <row r="48" spans="2:21" s="202" customFormat="1" ht="15" customHeight="1">
      <c r="B48" s="215" t="s">
        <v>22</v>
      </c>
      <c r="C48" s="208"/>
      <c r="D48" s="214">
        <v>2021</v>
      </c>
      <c r="E48" s="442" t="s">
        <v>31</v>
      </c>
      <c r="F48" s="442" t="s">
        <v>31</v>
      </c>
      <c r="G48" s="442" t="s">
        <v>31</v>
      </c>
      <c r="H48" s="980"/>
      <c r="I48" s="56">
        <f>SUM(J48:K48)</f>
        <v>276</v>
      </c>
      <c r="J48" s="56">
        <v>101</v>
      </c>
      <c r="K48" s="56">
        <v>175</v>
      </c>
      <c r="L48" s="225"/>
      <c r="M48" s="225"/>
      <c r="N48" s="225"/>
      <c r="O48" s="225"/>
      <c r="P48" s="225"/>
      <c r="Q48" s="225"/>
      <c r="R48" s="225"/>
      <c r="S48" s="225"/>
      <c r="T48" s="225"/>
      <c r="U48" s="225"/>
    </row>
    <row r="49" spans="2:11" s="202" customFormat="1" ht="15" customHeight="1">
      <c r="B49" s="215"/>
      <c r="C49" s="208"/>
      <c r="D49" s="214">
        <v>2022</v>
      </c>
      <c r="E49" s="442" t="s">
        <v>31</v>
      </c>
      <c r="F49" s="442" t="s">
        <v>31</v>
      </c>
      <c r="G49" s="442" t="s">
        <v>31</v>
      </c>
      <c r="H49" s="980"/>
      <c r="I49" s="56">
        <f>SUM(J49:K49)</f>
        <v>107</v>
      </c>
      <c r="J49" s="980">
        <v>43</v>
      </c>
      <c r="K49" s="980">
        <v>64</v>
      </c>
    </row>
    <row r="50" spans="2:11" s="202" customFormat="1" ht="15" customHeight="1">
      <c r="B50" s="215"/>
      <c r="C50" s="208"/>
      <c r="D50" s="214">
        <v>2023</v>
      </c>
      <c r="E50" s="442" t="s">
        <v>31</v>
      </c>
      <c r="F50" s="442" t="s">
        <v>31</v>
      </c>
      <c r="G50" s="442" t="s">
        <v>31</v>
      </c>
      <c r="H50" s="980"/>
      <c r="I50" s="56">
        <f>SUM(J50:K50)</f>
        <v>97</v>
      </c>
      <c r="J50" s="980">
        <v>42</v>
      </c>
      <c r="K50" s="980">
        <v>55</v>
      </c>
    </row>
    <row r="51" spans="2:11" s="202" customFormat="1" ht="8.1" customHeight="1">
      <c r="B51" s="215"/>
      <c r="C51" s="208"/>
      <c r="D51" s="214"/>
      <c r="E51" s="980"/>
      <c r="F51" s="980"/>
      <c r="G51" s="980"/>
      <c r="H51" s="980"/>
      <c r="I51" s="980"/>
      <c r="J51" s="980"/>
      <c r="K51" s="980"/>
    </row>
    <row r="52" spans="2:11" s="202" customFormat="1" ht="15" customHeight="1">
      <c r="B52" s="215" t="s">
        <v>23</v>
      </c>
      <c r="C52" s="221"/>
      <c r="D52" s="214">
        <v>2021</v>
      </c>
      <c r="E52" s="442" t="s">
        <v>31</v>
      </c>
      <c r="F52" s="442" t="s">
        <v>31</v>
      </c>
      <c r="G52" s="442" t="s">
        <v>31</v>
      </c>
      <c r="H52" s="980"/>
      <c r="I52" s="442" t="s">
        <v>31</v>
      </c>
      <c r="J52" s="442" t="s">
        <v>31</v>
      </c>
      <c r="K52" s="442" t="s">
        <v>31</v>
      </c>
    </row>
    <row r="53" spans="2:11" s="202" customFormat="1" ht="15" customHeight="1">
      <c r="B53" s="215"/>
      <c r="C53" s="221"/>
      <c r="D53" s="214">
        <v>2022</v>
      </c>
      <c r="E53" s="442" t="s">
        <v>31</v>
      </c>
      <c r="F53" s="442" t="s">
        <v>31</v>
      </c>
      <c r="G53" s="442" t="s">
        <v>31</v>
      </c>
      <c r="H53" s="980"/>
      <c r="I53" s="442" t="s">
        <v>31</v>
      </c>
      <c r="J53" s="442" t="s">
        <v>31</v>
      </c>
      <c r="K53" s="442" t="s">
        <v>31</v>
      </c>
    </row>
    <row r="54" spans="2:11" s="202" customFormat="1" ht="15" customHeight="1">
      <c r="B54" s="215"/>
      <c r="C54" s="221"/>
      <c r="D54" s="214">
        <v>2023</v>
      </c>
      <c r="E54" s="442" t="s">
        <v>31</v>
      </c>
      <c r="F54" s="442" t="s">
        <v>31</v>
      </c>
      <c r="G54" s="442" t="s">
        <v>31</v>
      </c>
      <c r="H54" s="980"/>
      <c r="I54" s="442" t="s">
        <v>31</v>
      </c>
      <c r="J54" s="442" t="s">
        <v>31</v>
      </c>
      <c r="K54" s="442" t="s">
        <v>31</v>
      </c>
    </row>
    <row r="55" spans="2:11" s="202" customFormat="1" ht="8.1" customHeight="1">
      <c r="B55" s="215"/>
      <c r="C55" s="221"/>
      <c r="D55" s="214"/>
      <c r="E55" s="980"/>
      <c r="F55" s="980"/>
      <c r="G55" s="980"/>
      <c r="H55" s="980"/>
      <c r="I55" s="980"/>
      <c r="J55" s="980"/>
      <c r="K55" s="980"/>
    </row>
    <row r="56" spans="2:11" s="202" customFormat="1" ht="15" customHeight="1">
      <c r="B56" s="215" t="s">
        <v>24</v>
      </c>
      <c r="C56" s="208"/>
      <c r="D56" s="214">
        <v>2021</v>
      </c>
      <c r="E56" s="56">
        <f>SUM(F56:G56)</f>
        <v>5316</v>
      </c>
      <c r="F56" s="56">
        <v>889</v>
      </c>
      <c r="G56" s="56">
        <v>4427</v>
      </c>
      <c r="H56" s="56"/>
      <c r="I56" s="442" t="s">
        <v>31</v>
      </c>
      <c r="J56" s="442" t="s">
        <v>31</v>
      </c>
      <c r="K56" s="442" t="s">
        <v>31</v>
      </c>
    </row>
    <row r="57" spans="2:11" s="202" customFormat="1" ht="15" customHeight="1">
      <c r="B57" s="215"/>
      <c r="C57" s="208"/>
      <c r="D57" s="214">
        <v>2022</v>
      </c>
      <c r="E57" s="56">
        <f>SUM(F57:G57)</f>
        <v>5197</v>
      </c>
      <c r="F57" s="980">
        <v>886</v>
      </c>
      <c r="G57" s="980">
        <v>4311</v>
      </c>
      <c r="H57" s="980"/>
      <c r="I57" s="442" t="s">
        <v>31</v>
      </c>
      <c r="J57" s="442" t="s">
        <v>31</v>
      </c>
      <c r="K57" s="442" t="s">
        <v>31</v>
      </c>
    </row>
    <row r="58" spans="2:11" s="202" customFormat="1" ht="15" customHeight="1">
      <c r="B58" s="215"/>
      <c r="C58" s="208"/>
      <c r="D58" s="214">
        <v>2023</v>
      </c>
      <c r="E58" s="56">
        <f>SUM(F58:G58)</f>
        <v>5205</v>
      </c>
      <c r="F58" s="980">
        <v>908</v>
      </c>
      <c r="G58" s="980">
        <v>4297</v>
      </c>
      <c r="H58" s="980"/>
      <c r="I58" s="442" t="s">
        <v>31</v>
      </c>
      <c r="J58" s="442" t="s">
        <v>31</v>
      </c>
      <c r="K58" s="442" t="s">
        <v>31</v>
      </c>
    </row>
    <row r="59" spans="2:11" s="202" customFormat="1" ht="8.1" customHeight="1">
      <c r="B59" s="215"/>
      <c r="C59" s="208"/>
      <c r="D59" s="214"/>
      <c r="E59" s="980"/>
      <c r="F59" s="980"/>
      <c r="G59" s="980"/>
      <c r="H59" s="980"/>
      <c r="I59" s="980"/>
      <c r="J59" s="980"/>
      <c r="K59" s="980"/>
    </row>
    <row r="60" spans="2:11" s="202" customFormat="1" ht="15" customHeight="1">
      <c r="B60" s="215" t="s">
        <v>25</v>
      </c>
      <c r="C60" s="208"/>
      <c r="D60" s="214">
        <v>2021</v>
      </c>
      <c r="E60" s="56">
        <f>SUM(F60:G60)</f>
        <v>125</v>
      </c>
      <c r="F60" s="56">
        <v>46</v>
      </c>
      <c r="G60" s="56">
        <v>79</v>
      </c>
      <c r="H60" s="56"/>
      <c r="I60" s="56">
        <f>SUM(J60:K60)</f>
        <v>105</v>
      </c>
      <c r="J60" s="56">
        <v>47</v>
      </c>
      <c r="K60" s="56">
        <v>58</v>
      </c>
    </row>
    <row r="61" spans="2:11" s="202" customFormat="1" ht="15" customHeight="1">
      <c r="B61" s="215"/>
      <c r="C61" s="208"/>
      <c r="D61" s="214">
        <v>2022</v>
      </c>
      <c r="E61" s="56">
        <f>SUM(F61:G61)</f>
        <v>122</v>
      </c>
      <c r="F61" s="980">
        <v>44</v>
      </c>
      <c r="G61" s="980">
        <v>78</v>
      </c>
      <c r="H61" s="980"/>
      <c r="I61" s="56">
        <f>SUM(J61:K61)</f>
        <v>110</v>
      </c>
      <c r="J61" s="980">
        <v>51</v>
      </c>
      <c r="K61" s="980">
        <v>59</v>
      </c>
    </row>
    <row r="62" spans="2:11" s="202" customFormat="1" ht="15" customHeight="1">
      <c r="B62" s="215"/>
      <c r="C62" s="208"/>
      <c r="D62" s="214">
        <v>2023</v>
      </c>
      <c r="E62" s="56">
        <f>SUM(F62:G62)</f>
        <v>142</v>
      </c>
      <c r="F62" s="980">
        <v>51</v>
      </c>
      <c r="G62" s="980">
        <v>91</v>
      </c>
      <c r="H62" s="980"/>
      <c r="I62" s="56">
        <f>SUM(J62:K62)</f>
        <v>110</v>
      </c>
      <c r="J62" s="980">
        <v>53</v>
      </c>
      <c r="K62" s="980">
        <v>57</v>
      </c>
    </row>
    <row r="63" spans="2:11" s="202" customFormat="1" ht="8.1" customHeight="1">
      <c r="B63" s="215"/>
      <c r="C63" s="208"/>
      <c r="D63" s="214"/>
      <c r="E63" s="980"/>
      <c r="F63" s="980"/>
      <c r="G63" s="980"/>
      <c r="H63" s="980"/>
      <c r="I63" s="980"/>
      <c r="J63" s="980"/>
      <c r="K63" s="980"/>
    </row>
    <row r="64" spans="2:11" s="202" customFormat="1" ht="15" customHeight="1">
      <c r="B64" s="215" t="s">
        <v>26</v>
      </c>
      <c r="C64" s="208"/>
      <c r="D64" s="214">
        <v>2021</v>
      </c>
      <c r="E64" s="56">
        <f>SUM(F64:G64)</f>
        <v>762</v>
      </c>
      <c r="F64" s="56">
        <v>200</v>
      </c>
      <c r="G64" s="56">
        <v>562</v>
      </c>
      <c r="H64" s="56"/>
      <c r="I64" s="56">
        <f>SUM(J64:K64)</f>
        <v>119</v>
      </c>
      <c r="J64" s="56">
        <v>55</v>
      </c>
      <c r="K64" s="56">
        <v>64</v>
      </c>
    </row>
    <row r="65" spans="2:11" s="202" customFormat="1" ht="15" customHeight="1">
      <c r="B65" s="215"/>
      <c r="C65" s="208"/>
      <c r="D65" s="214">
        <v>2022</v>
      </c>
      <c r="E65" s="56">
        <f>SUM(F65:G65)</f>
        <v>769</v>
      </c>
      <c r="F65" s="980">
        <v>202</v>
      </c>
      <c r="G65" s="980">
        <v>567</v>
      </c>
      <c r="H65" s="980"/>
      <c r="I65" s="56">
        <f>SUM(J65:K65)</f>
        <v>91</v>
      </c>
      <c r="J65" s="980">
        <v>66</v>
      </c>
      <c r="K65" s="980">
        <v>25</v>
      </c>
    </row>
    <row r="66" spans="2:11" s="202" customFormat="1" ht="15" customHeight="1">
      <c r="B66" s="215"/>
      <c r="C66" s="208"/>
      <c r="D66" s="214">
        <v>2023</v>
      </c>
      <c r="E66" s="56">
        <f>SUM(F66:G66)</f>
        <v>805</v>
      </c>
      <c r="F66" s="980">
        <v>244</v>
      </c>
      <c r="G66" s="980">
        <v>561</v>
      </c>
      <c r="H66" s="980"/>
      <c r="I66" s="56">
        <f>SUM(J66:K66)</f>
        <v>142</v>
      </c>
      <c r="J66" s="980">
        <v>68</v>
      </c>
      <c r="K66" s="980">
        <v>74</v>
      </c>
    </row>
    <row r="67" spans="2:11" s="202" customFormat="1" ht="8.1" customHeight="1">
      <c r="B67" s="215"/>
      <c r="C67" s="208"/>
      <c r="D67" s="214"/>
      <c r="E67" s="980"/>
      <c r="F67" s="980"/>
      <c r="G67" s="980"/>
      <c r="H67" s="980"/>
      <c r="I67" s="980"/>
      <c r="J67" s="980"/>
      <c r="K67" s="980"/>
    </row>
    <row r="68" spans="2:11" s="202" customFormat="1" ht="15" customHeight="1">
      <c r="B68" s="215" t="s">
        <v>27</v>
      </c>
      <c r="C68" s="208"/>
      <c r="D68" s="214">
        <v>2021</v>
      </c>
      <c r="E68" s="442" t="s">
        <v>31</v>
      </c>
      <c r="F68" s="442" t="s">
        <v>31</v>
      </c>
      <c r="G68" s="442" t="s">
        <v>31</v>
      </c>
      <c r="H68" s="980"/>
      <c r="I68" s="442" t="s">
        <v>31</v>
      </c>
      <c r="J68" s="442" t="s">
        <v>31</v>
      </c>
      <c r="K68" s="442" t="s">
        <v>31</v>
      </c>
    </row>
    <row r="69" spans="2:11" s="202" customFormat="1" ht="15" customHeight="1">
      <c r="B69" s="215"/>
      <c r="C69" s="208"/>
      <c r="D69" s="214">
        <v>2022</v>
      </c>
      <c r="E69" s="442" t="s">
        <v>31</v>
      </c>
      <c r="F69" s="442" t="s">
        <v>31</v>
      </c>
      <c r="G69" s="442" t="s">
        <v>31</v>
      </c>
      <c r="H69" s="980"/>
      <c r="I69" s="442" t="s">
        <v>31</v>
      </c>
      <c r="J69" s="442" t="s">
        <v>31</v>
      </c>
      <c r="K69" s="442" t="s">
        <v>31</v>
      </c>
    </row>
    <row r="70" spans="2:11" s="202" customFormat="1" ht="15" customHeight="1">
      <c r="B70" s="215"/>
      <c r="C70" s="208"/>
      <c r="D70" s="214">
        <v>2023</v>
      </c>
      <c r="E70" s="442" t="s">
        <v>31</v>
      </c>
      <c r="F70" s="442" t="s">
        <v>31</v>
      </c>
      <c r="G70" s="442" t="s">
        <v>31</v>
      </c>
      <c r="H70" s="980"/>
      <c r="I70" s="442" t="s">
        <v>31</v>
      </c>
      <c r="J70" s="442" t="s">
        <v>31</v>
      </c>
      <c r="K70" s="442" t="s">
        <v>31</v>
      </c>
    </row>
    <row r="71" spans="2:11" s="202" customFormat="1" ht="8.1" customHeight="1">
      <c r="B71" s="215"/>
      <c r="C71" s="208"/>
      <c r="D71" s="214"/>
      <c r="E71" s="980"/>
      <c r="F71" s="980"/>
      <c r="G71" s="980"/>
      <c r="H71" s="980"/>
      <c r="I71" s="980"/>
      <c r="J71" s="980"/>
      <c r="K71" s="980"/>
    </row>
    <row r="72" spans="2:11" s="202" customFormat="1" ht="15" customHeight="1">
      <c r="B72" s="1206" t="s">
        <v>857</v>
      </c>
      <c r="C72" s="221"/>
      <c r="D72" s="214">
        <v>2021</v>
      </c>
      <c r="E72" s="56">
        <f>SUM(F72:G72)</f>
        <v>1143</v>
      </c>
      <c r="F72" s="56">
        <v>232</v>
      </c>
      <c r="G72" s="56">
        <v>911</v>
      </c>
      <c r="H72" s="56"/>
      <c r="I72" s="442" t="s">
        <v>31</v>
      </c>
      <c r="J72" s="442" t="s">
        <v>31</v>
      </c>
      <c r="K72" s="442" t="s">
        <v>31</v>
      </c>
    </row>
    <row r="73" spans="2:11" s="202" customFormat="1" ht="15" customHeight="1">
      <c r="B73" s="215"/>
      <c r="C73" s="221"/>
      <c r="D73" s="214">
        <v>2022</v>
      </c>
      <c r="E73" s="56">
        <f>SUM(F73:G73)</f>
        <v>1035</v>
      </c>
      <c r="F73" s="980">
        <v>203</v>
      </c>
      <c r="G73" s="980">
        <v>832</v>
      </c>
      <c r="H73" s="980"/>
      <c r="I73" s="56">
        <f>SUM(J73:K73)</f>
        <v>8</v>
      </c>
      <c r="J73" s="442">
        <v>5</v>
      </c>
      <c r="K73" s="442">
        <v>3</v>
      </c>
    </row>
    <row r="74" spans="2:11" s="202" customFormat="1" ht="15" customHeight="1">
      <c r="B74" s="215"/>
      <c r="C74" s="221"/>
      <c r="D74" s="214">
        <v>2023</v>
      </c>
      <c r="E74" s="56">
        <f>SUM(F74:G74)</f>
        <v>952</v>
      </c>
      <c r="F74" s="980">
        <v>200</v>
      </c>
      <c r="G74" s="980">
        <v>752</v>
      </c>
      <c r="H74" s="980"/>
      <c r="I74" s="442" t="s">
        <v>31</v>
      </c>
      <c r="J74" s="442" t="s">
        <v>31</v>
      </c>
      <c r="K74" s="442" t="s">
        <v>31</v>
      </c>
    </row>
    <row r="75" spans="2:11" s="202" customFormat="1" ht="8.1" customHeight="1">
      <c r="B75" s="215"/>
      <c r="C75" s="208"/>
      <c r="D75" s="214"/>
      <c r="E75" s="980"/>
      <c r="F75" s="980"/>
      <c r="G75" s="980"/>
      <c r="H75" s="56"/>
      <c r="I75" s="980"/>
      <c r="J75" s="980"/>
    </row>
    <row r="76" spans="2:11" s="202" customFormat="1" ht="13.5" customHeight="1">
      <c r="B76" s="215" t="s">
        <v>29</v>
      </c>
      <c r="C76" s="221"/>
      <c r="D76" s="214">
        <v>2021</v>
      </c>
      <c r="E76" s="56">
        <f>SUM(F76:G76)</f>
        <v>66</v>
      </c>
      <c r="F76" s="442">
        <v>19</v>
      </c>
      <c r="G76" s="442">
        <v>47</v>
      </c>
      <c r="H76" s="56"/>
      <c r="I76" s="56">
        <v>5</v>
      </c>
      <c r="J76" s="56">
        <v>8</v>
      </c>
      <c r="K76" s="202">
        <v>19</v>
      </c>
    </row>
    <row r="77" spans="2:11" s="202" customFormat="1" ht="13.5" customHeight="1">
      <c r="B77" s="215"/>
      <c r="C77" s="221"/>
      <c r="D77" s="214">
        <v>2022</v>
      </c>
      <c r="E77" s="56">
        <f>SUM(F77:G77)</f>
        <v>61</v>
      </c>
      <c r="F77" s="442">
        <v>16</v>
      </c>
      <c r="G77" s="442">
        <v>45</v>
      </c>
      <c r="H77" s="56"/>
      <c r="I77" s="442" t="s">
        <v>31</v>
      </c>
      <c r="J77" s="442" t="s">
        <v>31</v>
      </c>
      <c r="K77" s="442" t="s">
        <v>31</v>
      </c>
    </row>
    <row r="78" spans="2:11" s="202" customFormat="1" ht="13.5" customHeight="1">
      <c r="B78" s="215"/>
      <c r="C78" s="221"/>
      <c r="D78" s="214">
        <v>2023</v>
      </c>
      <c r="E78" s="56">
        <f>SUM(F78:G78)</f>
        <v>62</v>
      </c>
      <c r="F78" s="442">
        <v>18</v>
      </c>
      <c r="G78" s="442">
        <v>44</v>
      </c>
      <c r="H78" s="56"/>
      <c r="I78" s="442" t="s">
        <v>31</v>
      </c>
      <c r="J78" s="442" t="s">
        <v>31</v>
      </c>
      <c r="K78" s="442" t="s">
        <v>31</v>
      </c>
    </row>
    <row r="79" spans="2:11" s="202" customFormat="1" ht="8.1" customHeight="1">
      <c r="B79" s="215"/>
      <c r="C79" s="208"/>
      <c r="D79" s="214"/>
      <c r="E79" s="980"/>
      <c r="F79" s="980"/>
      <c r="G79" s="980"/>
      <c r="H79" s="56"/>
      <c r="I79" s="980"/>
      <c r="J79" s="980"/>
    </row>
    <row r="80" spans="2:11" s="202" customFormat="1" ht="13.5" customHeight="1">
      <c r="B80" s="215" t="s">
        <v>30</v>
      </c>
      <c r="C80" s="221"/>
      <c r="D80" s="214">
        <v>2021</v>
      </c>
      <c r="E80" s="56">
        <f>SUM(F80:G80)</f>
        <v>79</v>
      </c>
      <c r="F80" s="442">
        <v>12</v>
      </c>
      <c r="G80" s="442">
        <v>67</v>
      </c>
      <c r="H80" s="56"/>
      <c r="I80" s="442" t="s">
        <v>31</v>
      </c>
      <c r="J80" s="442" t="s">
        <v>31</v>
      </c>
      <c r="K80" s="442" t="s">
        <v>31</v>
      </c>
    </row>
    <row r="81" spans="1:12" s="202" customFormat="1" ht="13.5" customHeight="1">
      <c r="B81" s="215"/>
      <c r="C81" s="221"/>
      <c r="D81" s="214">
        <v>2022</v>
      </c>
      <c r="E81" s="56">
        <f>SUM(F81:G81)</f>
        <v>69</v>
      </c>
      <c r="F81" s="442">
        <v>12</v>
      </c>
      <c r="G81" s="442">
        <v>57</v>
      </c>
      <c r="H81" s="56"/>
      <c r="I81" s="442" t="s">
        <v>31</v>
      </c>
      <c r="J81" s="442" t="s">
        <v>31</v>
      </c>
      <c r="K81" s="442" t="s">
        <v>31</v>
      </c>
    </row>
    <row r="82" spans="1:12" s="202" customFormat="1" ht="13.5" customHeight="1">
      <c r="B82" s="215"/>
      <c r="C82" s="221"/>
      <c r="D82" s="214">
        <v>2023</v>
      </c>
      <c r="E82" s="56">
        <f>SUM(F82:G82)</f>
        <v>77</v>
      </c>
      <c r="F82" s="442">
        <v>15</v>
      </c>
      <c r="G82" s="442">
        <v>62</v>
      </c>
      <c r="H82" s="56"/>
      <c r="I82" s="442" t="s">
        <v>31</v>
      </c>
      <c r="J82" s="442" t="s">
        <v>31</v>
      </c>
      <c r="K82" s="442" t="s">
        <v>31</v>
      </c>
    </row>
    <row r="83" spans="1:12" s="202" customFormat="1" ht="8.1" customHeight="1" thickBot="1">
      <c r="B83" s="227"/>
      <c r="C83" s="228"/>
      <c r="D83" s="1201"/>
      <c r="E83" s="230"/>
      <c r="F83" s="230"/>
      <c r="G83" s="230"/>
      <c r="H83" s="230"/>
      <c r="I83" s="230"/>
      <c r="J83" s="230"/>
      <c r="K83" s="230"/>
      <c r="L83" s="230"/>
    </row>
    <row r="84" spans="1:12" s="233" customFormat="1" ht="16.5" customHeight="1">
      <c r="A84" s="309"/>
      <c r="B84" s="234"/>
      <c r="D84" s="214"/>
      <c r="E84" s="237"/>
      <c r="F84" s="237"/>
      <c r="G84" s="237"/>
      <c r="H84" s="237"/>
      <c r="L84" s="1023" t="s">
        <v>865</v>
      </c>
    </row>
    <row r="85" spans="1:12" s="233" customFormat="1" ht="15" customHeight="1">
      <c r="D85" s="214"/>
      <c r="E85" s="237"/>
      <c r="F85" s="237"/>
      <c r="G85" s="237"/>
      <c r="H85" s="237"/>
      <c r="L85" s="1024" t="s">
        <v>866</v>
      </c>
    </row>
    <row r="86" spans="1:12" s="233" customFormat="1" ht="16.5" customHeight="1">
      <c r="B86" s="312" t="s">
        <v>1194</v>
      </c>
      <c r="D86" s="214"/>
      <c r="E86" s="238"/>
      <c r="F86" s="238"/>
      <c r="G86" s="238"/>
      <c r="H86" s="238"/>
      <c r="I86" s="238"/>
      <c r="J86" s="238"/>
    </row>
    <row r="87" spans="1:12">
      <c r="B87" s="244" t="s">
        <v>1198</v>
      </c>
      <c r="K87" s="164"/>
    </row>
    <row r="88" spans="1:12">
      <c r="B88" s="244" t="s">
        <v>1199</v>
      </c>
      <c r="K88" s="164"/>
    </row>
    <row r="89" spans="1:12">
      <c r="B89" s="247"/>
    </row>
  </sheetData>
  <mergeCells count="4">
    <mergeCell ref="E11:G11"/>
    <mergeCell ref="E10:K10"/>
    <mergeCell ref="E9:K9"/>
    <mergeCell ref="I11:K11"/>
  </mergeCells>
  <printOptions horizontalCentered="1"/>
  <pageMargins left="0.55118110236220497" right="0.55118110236220497" top="0.39370078740157499" bottom="0.59055118110236204" header="0.39370078740157499" footer="0.39370078740157499"/>
  <pageSetup paperSize="9" scale="63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7A347-3E5E-424F-941C-1E7127D724D6}">
  <sheetPr>
    <tabColor rgb="FF92D050"/>
  </sheetPr>
  <dimension ref="A2:WVT505"/>
  <sheetViews>
    <sheetView showGridLines="0" view="pageBreakPreview" topLeftCell="A6" zoomScale="90" zoomScaleNormal="100" zoomScaleSheetLayoutView="90" workbookViewId="0">
      <selection activeCell="J39" sqref="J39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2.28515625" style="598" customWidth="1"/>
    <col min="4" max="4" width="7" style="605" customWidth="1"/>
    <col min="5" max="5" width="7.85546875" style="598" customWidth="1"/>
    <col min="6" max="6" width="7.140625" style="598" customWidth="1"/>
    <col min="7" max="7" width="11.7109375" style="598" customWidth="1"/>
    <col min="8" max="8" width="0.7109375" style="598" customWidth="1"/>
    <col min="9" max="9" width="10.42578125" style="598" customWidth="1"/>
    <col min="10" max="10" width="10" style="598" customWidth="1"/>
    <col min="11" max="11" width="12.14062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805</v>
      </c>
      <c r="C2" s="600" t="s">
        <v>738</v>
      </c>
      <c r="D2" s="723"/>
    </row>
    <row r="3" spans="1:13" s="678" customFormat="1" ht="16.5" customHeight="1">
      <c r="B3" s="599"/>
      <c r="C3" s="600" t="s">
        <v>1321</v>
      </c>
      <c r="D3" s="723"/>
    </row>
    <row r="4" spans="1:13" s="678" customFormat="1" ht="16.5" customHeight="1">
      <c r="B4" s="602" t="s">
        <v>806</v>
      </c>
      <c r="C4" s="603" t="s">
        <v>740</v>
      </c>
      <c r="D4" s="723"/>
    </row>
    <row r="5" spans="1:13" s="678" customFormat="1" ht="16.5" customHeight="1">
      <c r="B5" s="602"/>
      <c r="C5" s="603" t="s">
        <v>1322</v>
      </c>
      <c r="D5" s="723"/>
    </row>
    <row r="6" spans="1:13" s="678" customFormat="1" ht="16.5" customHeight="1" thickBot="1">
      <c r="A6" s="774"/>
      <c r="D6" s="723"/>
    </row>
    <row r="7" spans="1:13" s="678" customFormat="1" ht="3" customHeight="1" thickTop="1">
      <c r="A7" s="606"/>
      <c r="B7" s="606"/>
      <c r="C7" s="606"/>
      <c r="D7" s="775"/>
      <c r="E7" s="606"/>
      <c r="F7" s="606"/>
      <c r="G7" s="606"/>
      <c r="H7" s="606"/>
      <c r="I7" s="606"/>
      <c r="J7" s="606"/>
      <c r="K7" s="606"/>
      <c r="L7" s="606"/>
      <c r="M7" s="584"/>
    </row>
    <row r="8" spans="1:13" s="678" customFormat="1" ht="17.100000000000001" customHeight="1">
      <c r="A8" s="584"/>
      <c r="B8" s="607" t="s">
        <v>741</v>
      </c>
      <c r="C8" s="584"/>
      <c r="D8" s="609" t="s">
        <v>3</v>
      </c>
      <c r="E8" s="1930" t="s">
        <v>1323</v>
      </c>
      <c r="F8" s="1930"/>
      <c r="G8" s="1930"/>
      <c r="H8" s="1870"/>
      <c r="I8" s="1930" t="s">
        <v>1325</v>
      </c>
      <c r="J8" s="1930"/>
      <c r="K8" s="1930"/>
      <c r="L8" s="614"/>
      <c r="M8" s="614"/>
    </row>
    <row r="9" spans="1:13" s="678" customFormat="1" ht="13.5">
      <c r="A9" s="584"/>
      <c r="B9" s="559" t="s">
        <v>744</v>
      </c>
      <c r="C9" s="584"/>
      <c r="D9" s="613" t="s">
        <v>8</v>
      </c>
      <c r="E9" s="1933" t="s">
        <v>1324</v>
      </c>
      <c r="F9" s="1933"/>
      <c r="G9" s="1933"/>
      <c r="H9" s="614"/>
      <c r="I9" s="1933" t="s">
        <v>1326</v>
      </c>
      <c r="J9" s="1933"/>
      <c r="K9" s="1933"/>
      <c r="L9" s="584"/>
      <c r="M9" s="584"/>
    </row>
    <row r="10" spans="1:13" s="678" customFormat="1" ht="17.100000000000001" customHeight="1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616"/>
      <c r="M10" s="616"/>
    </row>
    <row r="11" spans="1:13" s="678" customFormat="1" ht="16.5" customHeight="1">
      <c r="A11" s="58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657"/>
      <c r="M11" s="657"/>
    </row>
    <row r="12" spans="1:13" ht="3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6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658"/>
      <c r="M13" s="594"/>
    </row>
    <row r="14" spans="1:13" ht="14.1" customHeight="1">
      <c r="A14" s="594"/>
      <c r="B14" s="607" t="s">
        <v>4</v>
      </c>
      <c r="C14" s="584"/>
      <c r="D14" s="1870">
        <v>2023</v>
      </c>
      <c r="E14" s="659">
        <f>SUM(E17,E20,E23,E26,E29,E32,E35,E38,E41,E44,E47)</f>
        <v>1409</v>
      </c>
      <c r="F14" s="659">
        <f>SUM(F17,F20,F23,F26,F29,F32,F35,F38,F41,F44,F47)</f>
        <v>554</v>
      </c>
      <c r="G14" s="659">
        <f>SUM(G17,G20,G23,G26,G29,G32,G35,G38,G41,G44,G47)</f>
        <v>855</v>
      </c>
      <c r="H14" s="681"/>
      <c r="I14" s="659">
        <f>SUM(I17,I20,I23,I26,I29,I32,I35,I38,I41,I44,I47)</f>
        <v>147</v>
      </c>
      <c r="J14" s="659">
        <f>SUM(J17,J20,J23,J26,J29,J32,J35,J38,J41,J44,J47)</f>
        <v>102</v>
      </c>
      <c r="K14" s="659">
        <f>SUM(K17,K20,K23,K26,K29,K32,K35,K38,K41,K44,K47)</f>
        <v>45</v>
      </c>
      <c r="L14" s="584"/>
      <c r="M14" s="594"/>
    </row>
    <row r="15" spans="1:13" ht="14.1" customHeight="1">
      <c r="A15" s="594"/>
      <c r="B15" s="559" t="s">
        <v>9</v>
      </c>
      <c r="C15" s="584"/>
      <c r="D15" s="1870"/>
      <c r="E15" s="659"/>
      <c r="F15" s="659"/>
      <c r="G15" s="659"/>
      <c r="H15" s="681"/>
      <c r="I15" s="659"/>
      <c r="J15" s="659"/>
      <c r="K15" s="659"/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1315</v>
      </c>
      <c r="C17" s="612"/>
      <c r="D17" s="573">
        <v>2023</v>
      </c>
      <c r="E17" s="747" t="s">
        <v>31</v>
      </c>
      <c r="F17" s="747" t="s">
        <v>31</v>
      </c>
      <c r="G17" s="747" t="s">
        <v>31</v>
      </c>
      <c r="H17" s="661"/>
      <c r="I17" s="661">
        <f>SUM(J17:K17)</f>
        <v>44</v>
      </c>
      <c r="J17" s="661">
        <v>30</v>
      </c>
      <c r="K17" s="661">
        <v>14</v>
      </c>
      <c r="L17" s="777"/>
      <c r="M17" s="594"/>
      <c r="O17" s="598">
        <v>1</v>
      </c>
    </row>
    <row r="18" spans="1:15" ht="14.1" customHeight="1">
      <c r="A18" s="594"/>
      <c r="B18" s="559" t="s">
        <v>1316</v>
      </c>
      <c r="C18" s="628"/>
      <c r="D18" s="573"/>
      <c r="E18" s="661"/>
      <c r="F18" s="661"/>
      <c r="G18" s="661"/>
      <c r="H18" s="661"/>
      <c r="I18" s="661"/>
      <c r="J18" s="661"/>
      <c r="K18" s="661"/>
      <c r="L18" s="709"/>
      <c r="M18" s="595"/>
    </row>
    <row r="19" spans="1:15" ht="14.1" customHeight="1">
      <c r="A19" s="594"/>
      <c r="B19" s="559"/>
      <c r="C19" s="628"/>
      <c r="D19" s="573"/>
      <c r="E19" s="661"/>
      <c r="F19" s="661"/>
      <c r="G19" s="661"/>
      <c r="H19" s="661"/>
      <c r="I19" s="661"/>
      <c r="J19" s="661"/>
      <c r="K19" s="661"/>
      <c r="L19" s="709"/>
      <c r="M19" s="595"/>
    </row>
    <row r="20" spans="1:15" ht="14.1" customHeight="1">
      <c r="A20" s="594"/>
      <c r="B20" s="607" t="s">
        <v>747</v>
      </c>
      <c r="C20" s="584"/>
      <c r="D20" s="573">
        <v>2023</v>
      </c>
      <c r="E20" s="747" t="s">
        <v>31</v>
      </c>
      <c r="F20" s="747" t="s">
        <v>31</v>
      </c>
      <c r="G20" s="747" t="s">
        <v>31</v>
      </c>
      <c r="H20" s="661"/>
      <c r="I20" s="747" t="s">
        <v>31</v>
      </c>
      <c r="J20" s="747" t="s">
        <v>31</v>
      </c>
      <c r="K20" s="747" t="s">
        <v>31</v>
      </c>
      <c r="L20" s="777"/>
      <c r="M20" s="594"/>
      <c r="O20" s="598">
        <v>2</v>
      </c>
    </row>
    <row r="21" spans="1:15" ht="14.1" customHeight="1">
      <c r="A21" s="594"/>
      <c r="B21" s="559" t="s">
        <v>748</v>
      </c>
      <c r="C21" s="607"/>
      <c r="D21" s="573"/>
      <c r="E21" s="661"/>
      <c r="F21" s="661"/>
      <c r="G21" s="661"/>
      <c r="H21" s="661"/>
      <c r="I21" s="661"/>
      <c r="J21" s="661"/>
      <c r="K21" s="661"/>
      <c r="L21" s="709"/>
      <c r="M21" s="594"/>
      <c r="N21" s="598" t="s">
        <v>57</v>
      </c>
    </row>
    <row r="22" spans="1:15" ht="14.1" customHeight="1">
      <c r="A22" s="594"/>
      <c r="B22" s="559"/>
      <c r="C22" s="607"/>
      <c r="D22" s="573"/>
      <c r="E22" s="661"/>
      <c r="F22" s="661"/>
      <c r="G22" s="661"/>
      <c r="H22" s="661"/>
      <c r="I22" s="661"/>
      <c r="J22" s="661"/>
      <c r="K22" s="661"/>
      <c r="L22" s="709"/>
      <c r="M22" s="594"/>
    </row>
    <row r="23" spans="1:15" ht="14.1" customHeight="1">
      <c r="A23" s="594"/>
      <c r="B23" s="607" t="s">
        <v>794</v>
      </c>
      <c r="C23" s="612"/>
      <c r="D23" s="573">
        <v>2023</v>
      </c>
      <c r="E23" s="661">
        <f>SUM(F23:G23)</f>
        <v>1409</v>
      </c>
      <c r="F23" s="661">
        <v>554</v>
      </c>
      <c r="G23" s="661">
        <v>855</v>
      </c>
      <c r="H23" s="661"/>
      <c r="I23" s="747" t="s">
        <v>31</v>
      </c>
      <c r="J23" s="747" t="s">
        <v>31</v>
      </c>
      <c r="K23" s="747" t="s">
        <v>31</v>
      </c>
      <c r="L23" s="777"/>
      <c r="M23" s="594"/>
      <c r="O23" s="598">
        <v>3</v>
      </c>
    </row>
    <row r="24" spans="1:15" ht="14.1" customHeight="1">
      <c r="A24" s="594"/>
      <c r="B24" s="559" t="s">
        <v>1314</v>
      </c>
      <c r="C24" s="628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559"/>
      <c r="C25" s="628"/>
      <c r="D25" s="573"/>
      <c r="E25" s="661"/>
      <c r="F25" s="661"/>
      <c r="G25" s="661"/>
      <c r="H25" s="661"/>
      <c r="I25" s="661"/>
      <c r="J25" s="661"/>
      <c r="K25" s="661"/>
      <c r="L25" s="709"/>
      <c r="M25" s="594"/>
    </row>
    <row r="26" spans="1:15" ht="14.1" customHeight="1">
      <c r="A26" s="594"/>
      <c r="B26" s="607" t="s">
        <v>1312</v>
      </c>
      <c r="C26" s="584"/>
      <c r="D26" s="573">
        <v>2023</v>
      </c>
      <c r="E26" s="747" t="s">
        <v>31</v>
      </c>
      <c r="F26" s="747" t="s">
        <v>31</v>
      </c>
      <c r="G26" s="747" t="s">
        <v>31</v>
      </c>
      <c r="H26" s="661"/>
      <c r="I26" s="747" t="s">
        <v>31</v>
      </c>
      <c r="J26" s="747" t="s">
        <v>31</v>
      </c>
      <c r="K26" s="747" t="s">
        <v>31</v>
      </c>
      <c r="L26" s="777"/>
      <c r="M26" s="594"/>
      <c r="O26" s="598">
        <v>4</v>
      </c>
    </row>
    <row r="27" spans="1:15" ht="14.1" customHeight="1">
      <c r="A27" s="594"/>
      <c r="B27" s="559" t="s">
        <v>1313</v>
      </c>
      <c r="C27" s="584"/>
      <c r="D27" s="573"/>
      <c r="E27" s="661"/>
      <c r="F27" s="661"/>
      <c r="G27" s="661"/>
      <c r="H27" s="661"/>
      <c r="I27" s="661"/>
      <c r="J27" s="661"/>
      <c r="K27" s="661"/>
      <c r="L27" s="777"/>
      <c r="M27" s="594"/>
    </row>
    <row r="28" spans="1:15" ht="14.1" customHeight="1">
      <c r="A28" s="594"/>
      <c r="B28" s="559"/>
      <c r="C28" s="584"/>
      <c r="D28" s="573"/>
      <c r="E28" s="661"/>
      <c r="F28" s="661"/>
      <c r="G28" s="661"/>
      <c r="H28" s="661"/>
      <c r="I28" s="661"/>
      <c r="J28" s="661"/>
      <c r="K28" s="661"/>
      <c r="L28" s="777"/>
      <c r="M28" s="594"/>
    </row>
    <row r="29" spans="1:15" ht="14.1" customHeight="1">
      <c r="A29" s="594"/>
      <c r="B29" s="607" t="s">
        <v>1310</v>
      </c>
      <c r="C29" s="612"/>
      <c r="D29" s="573">
        <v>2023</v>
      </c>
      <c r="E29" s="747" t="s">
        <v>31</v>
      </c>
      <c r="F29" s="747" t="s">
        <v>31</v>
      </c>
      <c r="G29" s="747" t="s">
        <v>31</v>
      </c>
      <c r="H29" s="661"/>
      <c r="I29" s="747" t="s">
        <v>31</v>
      </c>
      <c r="J29" s="747" t="s">
        <v>31</v>
      </c>
      <c r="K29" s="747" t="s">
        <v>31</v>
      </c>
      <c r="L29" s="777"/>
      <c r="M29" s="594"/>
      <c r="O29" s="598">
        <v>5</v>
      </c>
    </row>
    <row r="30" spans="1:15" ht="14.1" customHeight="1">
      <c r="A30" s="594"/>
      <c r="B30" s="559" t="s">
        <v>1311</v>
      </c>
      <c r="C30" s="628"/>
      <c r="D30" s="573"/>
      <c r="E30" s="661"/>
      <c r="F30" s="661"/>
      <c r="G30" s="661"/>
      <c r="H30" s="661"/>
      <c r="I30" s="661"/>
      <c r="J30" s="661"/>
      <c r="K30" s="661"/>
      <c r="L30" s="709"/>
      <c r="M30" s="594"/>
    </row>
    <row r="31" spans="1:15" ht="14.1" customHeight="1">
      <c r="A31" s="594"/>
      <c r="B31" s="559"/>
      <c r="C31" s="628"/>
      <c r="D31" s="573"/>
      <c r="E31" s="661"/>
      <c r="F31" s="661"/>
      <c r="G31" s="661"/>
      <c r="H31" s="661"/>
      <c r="I31" s="661"/>
      <c r="J31" s="661"/>
      <c r="K31" s="661"/>
      <c r="L31" s="709"/>
      <c r="M31" s="594"/>
    </row>
    <row r="32" spans="1:15" ht="14.1" customHeight="1">
      <c r="A32" s="594"/>
      <c r="B32" s="607" t="s">
        <v>1308</v>
      </c>
      <c r="C32" s="584"/>
      <c r="D32" s="573">
        <v>2023</v>
      </c>
      <c r="E32" s="747" t="s">
        <v>31</v>
      </c>
      <c r="F32" s="747" t="s">
        <v>31</v>
      </c>
      <c r="G32" s="747" t="s">
        <v>31</v>
      </c>
      <c r="H32" s="661"/>
      <c r="I32" s="661">
        <f>SUM(J32:K32)</f>
        <v>103</v>
      </c>
      <c r="J32" s="661">
        <v>72</v>
      </c>
      <c r="K32" s="661">
        <v>31</v>
      </c>
      <c r="L32" s="777"/>
      <c r="M32" s="594"/>
      <c r="O32" s="598">
        <v>6</v>
      </c>
    </row>
    <row r="33" spans="1:15" ht="14.1" customHeight="1">
      <c r="A33" s="594"/>
      <c r="B33" s="559" t="s">
        <v>1309</v>
      </c>
      <c r="C33" s="612"/>
      <c r="D33" s="573"/>
      <c r="E33" s="661"/>
      <c r="F33" s="661"/>
      <c r="G33" s="661"/>
      <c r="H33" s="661"/>
      <c r="I33" s="661"/>
      <c r="J33" s="661"/>
      <c r="K33" s="661"/>
      <c r="L33" s="709"/>
      <c r="M33" s="594"/>
    </row>
    <row r="34" spans="1:15" ht="14.1" customHeight="1">
      <c r="A34" s="594"/>
      <c r="B34" s="608"/>
      <c r="C34" s="612"/>
      <c r="D34" s="573"/>
      <c r="E34" s="661"/>
      <c r="F34" s="661"/>
      <c r="G34" s="661"/>
      <c r="H34" s="661"/>
      <c r="I34" s="661"/>
      <c r="J34" s="661"/>
      <c r="K34" s="661"/>
      <c r="L34" s="709"/>
      <c r="M34" s="594"/>
    </row>
    <row r="35" spans="1:15" ht="14.1" customHeight="1">
      <c r="A35" s="594"/>
      <c r="B35" s="607" t="s">
        <v>1306</v>
      </c>
      <c r="C35" s="612"/>
      <c r="D35" s="573">
        <v>2023</v>
      </c>
      <c r="E35" s="747" t="s">
        <v>31</v>
      </c>
      <c r="F35" s="747" t="s">
        <v>31</v>
      </c>
      <c r="G35" s="747" t="s">
        <v>31</v>
      </c>
      <c r="H35" s="661"/>
      <c r="I35" s="747" t="s">
        <v>31</v>
      </c>
      <c r="J35" s="747" t="s">
        <v>31</v>
      </c>
      <c r="K35" s="747" t="s">
        <v>31</v>
      </c>
      <c r="L35" s="777"/>
      <c r="M35" s="594"/>
      <c r="O35" s="598">
        <v>7</v>
      </c>
    </row>
    <row r="36" spans="1:15" ht="14.1" customHeight="1">
      <c r="A36" s="594"/>
      <c r="B36" s="559" t="s">
        <v>1307</v>
      </c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09"/>
      <c r="M37" s="594"/>
    </row>
    <row r="38" spans="1:15" ht="14.1" customHeight="1">
      <c r="A38" s="594"/>
      <c r="B38" s="607" t="s">
        <v>799</v>
      </c>
      <c r="C38" s="584"/>
      <c r="D38" s="573">
        <v>2023</v>
      </c>
      <c r="E38" s="747" t="s">
        <v>31</v>
      </c>
      <c r="F38" s="747" t="s">
        <v>31</v>
      </c>
      <c r="G38" s="747" t="s">
        <v>31</v>
      </c>
      <c r="H38" s="661"/>
      <c r="I38" s="747" t="s">
        <v>31</v>
      </c>
      <c r="J38" s="747" t="s">
        <v>31</v>
      </c>
      <c r="K38" s="747" t="s">
        <v>31</v>
      </c>
      <c r="L38" s="709"/>
      <c r="M38" s="594"/>
      <c r="O38" s="598">
        <v>8</v>
      </c>
    </row>
    <row r="39" spans="1:15" ht="14.1" customHeight="1">
      <c r="A39" s="594"/>
      <c r="B39" s="608" t="s">
        <v>800</v>
      </c>
      <c r="C39" s="612"/>
      <c r="D39" s="573"/>
      <c r="E39" s="661"/>
      <c r="F39" s="661"/>
      <c r="G39" s="661"/>
      <c r="H39" s="661"/>
      <c r="I39" s="661"/>
      <c r="J39" s="661"/>
      <c r="K39" s="661"/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1304</v>
      </c>
      <c r="C41" s="612"/>
      <c r="D41" s="573">
        <v>2023</v>
      </c>
      <c r="E41" s="747" t="s">
        <v>31</v>
      </c>
      <c r="F41" s="747" t="s">
        <v>31</v>
      </c>
      <c r="G41" s="747" t="s">
        <v>31</v>
      </c>
      <c r="H41" s="661"/>
      <c r="I41" s="747" t="s">
        <v>31</v>
      </c>
      <c r="J41" s="747" t="s">
        <v>31</v>
      </c>
      <c r="K41" s="747" t="s">
        <v>31</v>
      </c>
      <c r="L41" s="777"/>
      <c r="M41" s="594"/>
      <c r="O41" s="598">
        <v>9</v>
      </c>
    </row>
    <row r="42" spans="1:15" ht="14.1" customHeight="1">
      <c r="A42" s="594"/>
      <c r="B42" s="608" t="s">
        <v>1305</v>
      </c>
      <c r="C42" s="628"/>
      <c r="D42" s="573"/>
      <c r="E42" s="661"/>
      <c r="F42" s="661"/>
      <c r="G42" s="661"/>
      <c r="H42" s="661"/>
      <c r="I42" s="661"/>
      <c r="J42" s="661"/>
      <c r="K42" s="661"/>
      <c r="L42" s="709"/>
      <c r="M42" s="594"/>
    </row>
    <row r="43" spans="1:15" ht="14.1" customHeight="1">
      <c r="A43" s="594"/>
      <c r="B43" s="608"/>
      <c r="C43" s="612"/>
      <c r="D43" s="573"/>
      <c r="E43" s="661"/>
      <c r="F43" s="661"/>
      <c r="G43" s="661"/>
      <c r="H43" s="661"/>
      <c r="I43" s="661"/>
      <c r="J43" s="661"/>
      <c r="K43" s="661"/>
      <c r="L43" s="709"/>
      <c r="M43" s="594"/>
    </row>
    <row r="44" spans="1:15" ht="14.1" customHeight="1">
      <c r="A44" s="594"/>
      <c r="B44" s="607" t="s">
        <v>803</v>
      </c>
      <c r="C44" s="612"/>
      <c r="D44" s="573">
        <v>2023</v>
      </c>
      <c r="E44" s="747" t="s">
        <v>31</v>
      </c>
      <c r="F44" s="747" t="s">
        <v>31</v>
      </c>
      <c r="G44" s="747" t="s">
        <v>31</v>
      </c>
      <c r="H44" s="661"/>
      <c r="I44" s="747" t="s">
        <v>31</v>
      </c>
      <c r="J44" s="747" t="s">
        <v>31</v>
      </c>
      <c r="K44" s="747" t="s">
        <v>31</v>
      </c>
      <c r="L44" s="777"/>
      <c r="M44" s="594"/>
      <c r="O44" s="598">
        <v>9</v>
      </c>
    </row>
    <row r="45" spans="1:15" ht="14.1" customHeight="1">
      <c r="A45" s="594"/>
      <c r="B45" s="559" t="s">
        <v>804</v>
      </c>
      <c r="C45" s="628"/>
      <c r="D45" s="573"/>
      <c r="E45" s="661"/>
      <c r="F45" s="661"/>
      <c r="G45" s="661"/>
      <c r="H45" s="661"/>
      <c r="I45" s="661"/>
      <c r="J45" s="661"/>
      <c r="K45" s="661"/>
      <c r="L45" s="709"/>
      <c r="M45" s="594"/>
    </row>
    <row r="46" spans="1:15" ht="14.1" customHeight="1">
      <c r="A46" s="594"/>
      <c r="B46" s="608"/>
      <c r="C46" s="612"/>
      <c r="D46" s="573"/>
      <c r="E46" s="661"/>
      <c r="F46" s="661"/>
      <c r="G46" s="661"/>
      <c r="H46" s="661"/>
      <c r="I46" s="661"/>
      <c r="J46" s="661"/>
      <c r="K46" s="661"/>
      <c r="L46" s="709"/>
      <c r="M46" s="594"/>
    </row>
    <row r="47" spans="1:15" ht="14.1" customHeight="1">
      <c r="A47" s="594"/>
      <c r="B47" s="607" t="s">
        <v>760</v>
      </c>
      <c r="C47" s="612"/>
      <c r="D47" s="573">
        <v>2023</v>
      </c>
      <c r="E47" s="747" t="s">
        <v>31</v>
      </c>
      <c r="F47" s="747" t="s">
        <v>31</v>
      </c>
      <c r="G47" s="747" t="s">
        <v>31</v>
      </c>
      <c r="H47" s="661"/>
      <c r="I47" s="747" t="s">
        <v>31</v>
      </c>
      <c r="J47" s="747" t="s">
        <v>31</v>
      </c>
      <c r="K47" s="747" t="s">
        <v>31</v>
      </c>
      <c r="L47" s="777"/>
      <c r="M47" s="594"/>
      <c r="O47" s="598">
        <v>9</v>
      </c>
    </row>
    <row r="48" spans="1:15" ht="14.1" customHeight="1">
      <c r="A48" s="594"/>
      <c r="B48" s="559" t="s">
        <v>761</v>
      </c>
      <c r="C48" s="628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3" s="594" customFormat="1" ht="17.100000000000001" customHeight="1" thickBot="1">
      <c r="A49" s="630"/>
      <c r="B49" s="718"/>
      <c r="C49" s="718"/>
      <c r="D49" s="686"/>
      <c r="E49" s="634"/>
      <c r="F49" s="634"/>
      <c r="G49" s="634"/>
      <c r="H49" s="634"/>
      <c r="I49" s="634"/>
      <c r="J49" s="634"/>
      <c r="K49" s="634"/>
      <c r="L49" s="704"/>
    </row>
    <row r="50" spans="1:13" s="530" customFormat="1" ht="3" customHeight="1">
      <c r="B50" s="584"/>
      <c r="C50" s="607"/>
      <c r="D50" s="573"/>
      <c r="E50" s="584"/>
      <c r="F50" s="584"/>
      <c r="G50" s="584"/>
      <c r="H50" s="584"/>
      <c r="I50" s="584"/>
      <c r="J50" s="584"/>
      <c r="K50" s="584"/>
      <c r="L50" s="584"/>
    </row>
    <row r="51" spans="1:13" s="691" customFormat="1" ht="16.5" customHeight="1">
      <c r="A51" s="583"/>
      <c r="B51" s="584"/>
      <c r="C51" s="584"/>
      <c r="D51" s="573"/>
      <c r="E51" s="584"/>
      <c r="F51" s="733"/>
      <c r="G51" s="733"/>
      <c r="H51" s="678"/>
      <c r="I51" s="678"/>
      <c r="J51" s="678"/>
      <c r="K51" s="418" t="s">
        <v>905</v>
      </c>
      <c r="L51" s="678"/>
    </row>
    <row r="52" spans="1:13" s="691" customFormat="1" ht="15" customHeight="1">
      <c r="B52" s="678"/>
      <c r="C52" s="678"/>
      <c r="D52" s="723"/>
      <c r="E52" s="678"/>
      <c r="F52" s="678"/>
      <c r="G52" s="678"/>
      <c r="H52" s="678"/>
      <c r="I52" s="678"/>
      <c r="J52" s="678"/>
      <c r="K52" s="419" t="s">
        <v>883</v>
      </c>
      <c r="L52" s="678"/>
    </row>
    <row r="53" spans="1:13" s="594" customFormat="1" ht="15" customHeight="1">
      <c r="C53" s="726"/>
      <c r="D53" s="1871"/>
    </row>
    <row r="54" spans="1:13" s="594" customFormat="1" ht="15" customHeight="1">
      <c r="C54" s="726"/>
      <c r="D54" s="1871"/>
    </row>
    <row r="55" spans="1:13" s="594" customFormat="1" ht="9.75" customHeight="1">
      <c r="C55" s="595"/>
      <c r="D55" s="1872"/>
    </row>
    <row r="56" spans="1:13" s="594" customFormat="1" ht="15" customHeight="1">
      <c r="C56" s="1871"/>
      <c r="D56" s="1871"/>
    </row>
    <row r="57" spans="1:13" s="594" customFormat="1" ht="9.75" customHeight="1">
      <c r="C57" s="595"/>
      <c r="D57" s="1872"/>
    </row>
    <row r="58" spans="1:13" s="594" customFormat="1" ht="15" customHeight="1">
      <c r="C58" s="726"/>
      <c r="D58" s="1871"/>
    </row>
    <row r="59" spans="1:13" s="594" customFormat="1" ht="9.75" customHeight="1">
      <c r="C59" s="595"/>
      <c r="D59" s="1871"/>
    </row>
    <row r="60" spans="1:13" s="594" customFormat="1" ht="9.75" customHeight="1">
      <c r="D60" s="1872"/>
    </row>
    <row r="61" spans="1:13" s="594" customFormat="1" ht="15" customHeight="1">
      <c r="B61" s="726"/>
      <c r="C61" s="726"/>
      <c r="D61" s="623"/>
      <c r="E61" s="595"/>
      <c r="F61" s="595"/>
      <c r="G61" s="595"/>
      <c r="H61" s="595"/>
      <c r="I61" s="595"/>
      <c r="J61" s="595"/>
      <c r="K61" s="595"/>
      <c r="L61" s="595"/>
      <c r="M61" s="595"/>
    </row>
    <row r="62" spans="1:13" s="594" customFormat="1" ht="9.75" customHeight="1">
      <c r="C62" s="725"/>
      <c r="D62" s="623"/>
    </row>
    <row r="63" spans="1:13" s="594" customFormat="1" ht="9.75" customHeight="1">
      <c r="C63" s="725"/>
      <c r="D63" s="623"/>
    </row>
    <row r="64" spans="1:13" s="594" customFormat="1" ht="15" customHeight="1">
      <c r="C64" s="726"/>
      <c r="D64" s="1871"/>
    </row>
    <row r="65" spans="2:13" s="594" customFormat="1" ht="9.75" customHeight="1">
      <c r="C65" s="595"/>
      <c r="D65" s="1872"/>
    </row>
    <row r="66" spans="2:13" s="594" customFormat="1" ht="15" customHeight="1">
      <c r="C66" s="726"/>
      <c r="D66" s="1871"/>
    </row>
    <row r="67" spans="2:13" s="594" customFormat="1" ht="9.75" customHeight="1">
      <c r="C67" s="595"/>
      <c r="D67" s="1872"/>
    </row>
    <row r="68" spans="2:13" s="594" customFormat="1" ht="15" customHeight="1">
      <c r="C68" s="726"/>
      <c r="D68" s="1871"/>
    </row>
    <row r="69" spans="2:13" s="594" customFormat="1" ht="9.75" customHeight="1">
      <c r="C69" s="595"/>
      <c r="D69" s="1872"/>
    </row>
    <row r="70" spans="2:13" s="594" customFormat="1" ht="15" customHeight="1">
      <c r="C70" s="726"/>
      <c r="D70" s="1871"/>
    </row>
    <row r="71" spans="2:13" s="594" customFormat="1" ht="9.75" customHeight="1">
      <c r="D71" s="1872"/>
    </row>
    <row r="72" spans="2:13" s="594" customFormat="1" ht="18" customHeight="1">
      <c r="B72" s="726"/>
      <c r="D72" s="623"/>
    </row>
    <row r="73" spans="2:13" s="594" customFormat="1" ht="15" customHeight="1">
      <c r="B73" s="726"/>
      <c r="C73" s="726"/>
      <c r="D73" s="623"/>
      <c r="E73" s="595"/>
      <c r="F73" s="595"/>
      <c r="G73" s="595"/>
      <c r="H73" s="595"/>
      <c r="I73" s="595"/>
      <c r="J73" s="595"/>
      <c r="K73" s="595"/>
      <c r="L73" s="595"/>
      <c r="M73" s="595"/>
    </row>
    <row r="74" spans="2:13" s="594" customFormat="1" ht="9.75" customHeight="1">
      <c r="B74" s="595"/>
      <c r="C74" s="725"/>
      <c r="D74" s="623"/>
    </row>
    <row r="75" spans="2:13" s="594" customFormat="1" ht="15" customHeight="1">
      <c r="B75" s="726"/>
      <c r="C75" s="726"/>
      <c r="D75" s="623"/>
      <c r="E75" s="595"/>
      <c r="F75" s="595"/>
      <c r="G75" s="595"/>
      <c r="H75" s="595"/>
      <c r="I75" s="595"/>
      <c r="J75" s="595"/>
      <c r="K75" s="595"/>
      <c r="L75" s="595"/>
      <c r="M75" s="595"/>
    </row>
    <row r="76" spans="2:13" s="594" customFormat="1" ht="9.75" customHeight="1">
      <c r="B76" s="595"/>
      <c r="C76" s="725"/>
      <c r="D76" s="623"/>
    </row>
    <row r="77" spans="2:13" s="594" customFormat="1" ht="5.0999999999999996" customHeight="1">
      <c r="D77" s="623"/>
    </row>
    <row r="78" spans="2:13" s="594" customFormat="1" ht="11.1" customHeight="1">
      <c r="D78" s="623"/>
    </row>
    <row r="79" spans="2:13" s="594" customFormat="1" ht="11.1" customHeight="1">
      <c r="C79" s="726"/>
      <c r="D79" s="623"/>
      <c r="E79" s="595"/>
      <c r="F79" s="595"/>
      <c r="G79" s="595"/>
      <c r="H79" s="595"/>
      <c r="I79" s="595"/>
      <c r="J79" s="595"/>
      <c r="K79" s="595"/>
      <c r="L79" s="595"/>
      <c r="M79" s="595"/>
    </row>
    <row r="80" spans="2:13" s="594" customFormat="1" ht="11.25" customHeight="1">
      <c r="C80" s="725"/>
      <c r="D80" s="623"/>
    </row>
    <row r="81" spans="4:13" s="594" customFormat="1" ht="5.25" customHeight="1">
      <c r="D81" s="623"/>
    </row>
    <row r="82" spans="4:13" s="594" customFormat="1" ht="4.1500000000000004" customHeight="1">
      <c r="D82" s="623"/>
      <c r="E82" s="637"/>
      <c r="F82" s="637"/>
      <c r="G82" s="637"/>
      <c r="H82" s="637"/>
      <c r="I82" s="637"/>
      <c r="J82" s="637"/>
      <c r="K82" s="637"/>
      <c r="L82" s="637"/>
      <c r="M82" s="637"/>
    </row>
    <row r="83" spans="4:13" s="594" customFormat="1" ht="11.1" customHeight="1">
      <c r="D83" s="623"/>
    </row>
    <row r="84" spans="4:13" s="594" customFormat="1" ht="10.5" customHeight="1">
      <c r="D84" s="623"/>
    </row>
    <row r="85" spans="4:13" s="594" customFormat="1">
      <c r="D85" s="623"/>
    </row>
    <row r="86" spans="4:13" s="594" customFormat="1">
      <c r="D86" s="623"/>
    </row>
    <row r="87" spans="4:13" s="594" customFormat="1">
      <c r="D87" s="623"/>
    </row>
    <row r="88" spans="4:13" s="594" customFormat="1">
      <c r="D88" s="623"/>
      <c r="E88" s="637"/>
      <c r="F88" s="637"/>
      <c r="G88" s="637"/>
      <c r="H88" s="637"/>
      <c r="I88" s="637"/>
      <c r="J88" s="637"/>
      <c r="K88" s="637"/>
      <c r="L88" s="637"/>
      <c r="M88" s="637"/>
    </row>
    <row r="89" spans="4:13" s="594" customFormat="1">
      <c r="D89" s="623"/>
      <c r="E89" s="637"/>
      <c r="F89" s="637"/>
      <c r="G89" s="637"/>
      <c r="H89" s="637"/>
      <c r="I89" s="637"/>
      <c r="J89" s="637"/>
      <c r="K89" s="637"/>
      <c r="L89" s="637"/>
      <c r="M89" s="637"/>
    </row>
    <row r="90" spans="4:13" s="594" customFormat="1">
      <c r="D90" s="623"/>
      <c r="E90" s="637"/>
      <c r="F90" s="637"/>
      <c r="G90" s="637"/>
      <c r="H90" s="637"/>
      <c r="I90" s="637"/>
      <c r="J90" s="637"/>
      <c r="K90" s="637"/>
      <c r="L90" s="637"/>
      <c r="M90" s="637"/>
    </row>
    <row r="91" spans="4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4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4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4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4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4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</row>
    <row r="108" spans="4:13" s="594" customFormat="1">
      <c r="D108" s="623"/>
    </row>
    <row r="109" spans="4:13" s="594" customFormat="1">
      <c r="D109" s="623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B4C9-6084-4BE5-A6C8-1614DA1A957A}">
  <sheetPr>
    <tabColor rgb="FF92D050"/>
  </sheetPr>
  <dimension ref="A2:WVT505"/>
  <sheetViews>
    <sheetView showGridLines="0" view="pageBreakPreview" topLeftCell="A7" zoomScale="90" zoomScaleNormal="100" zoomScaleSheetLayoutView="90" workbookViewId="0">
      <selection activeCell="I8" sqref="I8:K9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2.7109375" style="598" customWidth="1"/>
    <col min="4" max="4" width="7" style="605" customWidth="1"/>
    <col min="5" max="5" width="8.28515625" style="598" customWidth="1"/>
    <col min="6" max="6" width="9.140625" style="598" customWidth="1"/>
    <col min="7" max="7" width="11.7109375" style="598" customWidth="1"/>
    <col min="8" max="8" width="1.140625" style="598" customWidth="1"/>
    <col min="9" max="9" width="8.28515625" style="598" customWidth="1"/>
    <col min="10" max="10" width="9.140625" style="598" customWidth="1"/>
    <col min="11" max="11" width="11.710937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805</v>
      </c>
      <c r="C2" s="600" t="s">
        <v>738</v>
      </c>
      <c r="D2" s="723"/>
    </row>
    <row r="3" spans="1:13" s="678" customFormat="1" ht="16.5" customHeight="1">
      <c r="B3" s="599"/>
      <c r="C3" s="600" t="s">
        <v>1321</v>
      </c>
      <c r="D3" s="723"/>
    </row>
    <row r="4" spans="1:13" s="678" customFormat="1" ht="16.5" customHeight="1">
      <c r="B4" s="602" t="s">
        <v>806</v>
      </c>
      <c r="C4" s="603" t="s">
        <v>740</v>
      </c>
      <c r="D4" s="723"/>
    </row>
    <row r="5" spans="1:13" s="678" customFormat="1" ht="16.5" customHeight="1">
      <c r="B5" s="602"/>
      <c r="C5" s="603" t="s">
        <v>1322</v>
      </c>
      <c r="D5" s="723"/>
    </row>
    <row r="6" spans="1:13" s="678" customFormat="1" ht="16.5" customHeight="1" thickBot="1">
      <c r="A6" s="774"/>
      <c r="D6" s="723"/>
    </row>
    <row r="7" spans="1:13" s="678" customFormat="1" ht="3" customHeight="1" thickTop="1">
      <c r="A7" s="606"/>
      <c r="B7" s="606"/>
      <c r="C7" s="606"/>
      <c r="D7" s="775"/>
      <c r="E7" s="606"/>
      <c r="F7" s="606"/>
      <c r="G7" s="606"/>
      <c r="H7" s="606"/>
      <c r="I7" s="606"/>
      <c r="J7" s="606"/>
      <c r="K7" s="606"/>
      <c r="L7" s="606"/>
      <c r="M7" s="584"/>
    </row>
    <row r="8" spans="1:13" s="678" customFormat="1" ht="17.100000000000001" customHeight="1">
      <c r="A8" s="584"/>
      <c r="B8" s="607" t="s">
        <v>741</v>
      </c>
      <c r="C8" s="584"/>
      <c r="D8" s="609" t="s">
        <v>3</v>
      </c>
      <c r="E8" s="611"/>
      <c r="F8" s="611" t="s">
        <v>774</v>
      </c>
      <c r="G8" s="611"/>
      <c r="H8" s="559"/>
      <c r="I8" s="1930" t="s">
        <v>775</v>
      </c>
      <c r="J8" s="1930"/>
      <c r="K8" s="1930"/>
      <c r="L8" s="614"/>
      <c r="M8" s="614"/>
    </row>
    <row r="9" spans="1:13" s="678" customFormat="1" ht="13.5">
      <c r="A9" s="584"/>
      <c r="B9" s="559" t="s">
        <v>744</v>
      </c>
      <c r="C9" s="584"/>
      <c r="D9" s="613" t="s">
        <v>8</v>
      </c>
      <c r="E9" s="739"/>
      <c r="F9" s="740" t="s">
        <v>776</v>
      </c>
      <c r="G9" s="740"/>
      <c r="H9" s="741"/>
      <c r="I9" s="1932" t="s">
        <v>84</v>
      </c>
      <c r="J9" s="1932"/>
      <c r="K9" s="1932"/>
      <c r="L9" s="584"/>
      <c r="M9" s="584"/>
    </row>
    <row r="10" spans="1:13" s="678" customFormat="1" ht="17.100000000000001" customHeight="1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616"/>
      <c r="M10" s="616"/>
    </row>
    <row r="11" spans="1:13" s="678" customFormat="1" ht="16.5" customHeight="1">
      <c r="A11" s="58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657"/>
      <c r="M11" s="657"/>
    </row>
    <row r="12" spans="1:13" ht="3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6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658"/>
      <c r="M13" s="594"/>
    </row>
    <row r="14" spans="1:13" ht="14.1" customHeight="1">
      <c r="A14" s="594"/>
      <c r="B14" s="607" t="s">
        <v>4</v>
      </c>
      <c r="C14" s="584"/>
      <c r="D14" s="1870">
        <v>2023</v>
      </c>
      <c r="E14" s="659">
        <f>SUM(E17,E20,E23,E26,E29,E32,E35,E38,E41,E44,E47)</f>
        <v>1115</v>
      </c>
      <c r="F14" s="659">
        <f>SUM(F17,F20,F23,F26,F29,F32,F35,F38,F41,F44,F47)</f>
        <v>365</v>
      </c>
      <c r="G14" s="659">
        <f>SUM(G17,G20,G23,G26,G29,G32,G35,G38,G41,G44,G47)</f>
        <v>750</v>
      </c>
      <c r="H14" s="681"/>
      <c r="I14" s="659">
        <f>SUM(I17,I20,I23,I26,I29,I32,I35,I38,I41,I44,I47)</f>
        <v>6506</v>
      </c>
      <c r="J14" s="659">
        <f>SUM(J17,J20,J23,J26,J29,J32,J35,J38,J41,J44,J47)</f>
        <v>2583</v>
      </c>
      <c r="K14" s="659">
        <f>SUM(K17,K20,K23,K26,K29,K32,K35,K38,K41,K44,K47)</f>
        <v>3923</v>
      </c>
      <c r="L14" s="584"/>
      <c r="M14" s="594"/>
    </row>
    <row r="15" spans="1:13" ht="14.1" customHeight="1">
      <c r="A15" s="594"/>
      <c r="B15" s="559" t="s">
        <v>9</v>
      </c>
      <c r="C15" s="584"/>
      <c r="D15" s="1870"/>
      <c r="E15" s="659"/>
      <c r="F15" s="659"/>
      <c r="G15" s="659"/>
      <c r="H15" s="681"/>
      <c r="I15" s="659"/>
      <c r="J15" s="659"/>
      <c r="K15" s="659"/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1315</v>
      </c>
      <c r="C17" s="612"/>
      <c r="D17" s="573">
        <v>2023</v>
      </c>
      <c r="E17" s="747" t="s">
        <v>31</v>
      </c>
      <c r="F17" s="747" t="s">
        <v>31</v>
      </c>
      <c r="G17" s="747" t="s">
        <v>31</v>
      </c>
      <c r="H17" s="661"/>
      <c r="I17" s="661">
        <f>SUM(J17:K17)</f>
        <v>29</v>
      </c>
      <c r="J17" s="661">
        <v>9</v>
      </c>
      <c r="K17" s="661">
        <v>20</v>
      </c>
      <c r="L17" s="777"/>
      <c r="M17" s="594"/>
      <c r="O17" s="598">
        <v>1</v>
      </c>
    </row>
    <row r="18" spans="1:15" ht="14.1" customHeight="1">
      <c r="A18" s="594"/>
      <c r="B18" s="559" t="s">
        <v>1316</v>
      </c>
      <c r="C18" s="628"/>
      <c r="D18" s="573"/>
      <c r="E18" s="661"/>
      <c r="F18" s="661"/>
      <c r="G18" s="661"/>
      <c r="H18" s="661"/>
      <c r="I18" s="661"/>
      <c r="J18" s="661"/>
      <c r="K18" s="661"/>
      <c r="L18" s="709"/>
      <c r="M18" s="595"/>
    </row>
    <row r="19" spans="1:15" ht="14.1" customHeight="1">
      <c r="A19" s="594"/>
      <c r="B19" s="559"/>
      <c r="C19" s="628"/>
      <c r="D19" s="573"/>
      <c r="E19" s="661"/>
      <c r="F19" s="661"/>
      <c r="G19" s="661"/>
      <c r="H19" s="661"/>
      <c r="I19" s="661"/>
      <c r="J19" s="661"/>
      <c r="K19" s="661"/>
      <c r="L19" s="709"/>
      <c r="M19" s="595"/>
    </row>
    <row r="20" spans="1:15" ht="14.1" customHeight="1">
      <c r="A20" s="594"/>
      <c r="B20" s="607" t="s">
        <v>747</v>
      </c>
      <c r="C20" s="584"/>
      <c r="D20" s="573">
        <v>2023</v>
      </c>
      <c r="E20" s="747" t="s">
        <v>31</v>
      </c>
      <c r="F20" s="747" t="s">
        <v>31</v>
      </c>
      <c r="G20" s="747" t="s">
        <v>31</v>
      </c>
      <c r="H20" s="661"/>
      <c r="I20" s="747" t="s">
        <v>31</v>
      </c>
      <c r="J20" s="747" t="s">
        <v>31</v>
      </c>
      <c r="K20" s="747" t="s">
        <v>31</v>
      </c>
      <c r="L20" s="777"/>
      <c r="M20" s="594"/>
      <c r="O20" s="598">
        <v>2</v>
      </c>
    </row>
    <row r="21" spans="1:15" ht="14.1" customHeight="1">
      <c r="A21" s="594"/>
      <c r="B21" s="559" t="s">
        <v>748</v>
      </c>
      <c r="C21" s="607"/>
      <c r="D21" s="573"/>
      <c r="E21" s="661"/>
      <c r="F21" s="661"/>
      <c r="G21" s="661"/>
      <c r="H21" s="661"/>
      <c r="I21" s="661"/>
      <c r="J21" s="661"/>
      <c r="K21" s="661"/>
      <c r="L21" s="709"/>
      <c r="M21" s="594"/>
      <c r="N21" s="598" t="s">
        <v>57</v>
      </c>
    </row>
    <row r="22" spans="1:15" ht="14.1" customHeight="1">
      <c r="A22" s="594"/>
      <c r="B22" s="559"/>
      <c r="C22" s="607"/>
      <c r="D22" s="573"/>
      <c r="E22" s="661"/>
      <c r="F22" s="661"/>
      <c r="G22" s="661"/>
      <c r="H22" s="661"/>
      <c r="I22" s="661"/>
      <c r="J22" s="661"/>
      <c r="K22" s="661"/>
      <c r="L22" s="709"/>
      <c r="M22" s="594"/>
    </row>
    <row r="23" spans="1:15" ht="14.1" customHeight="1">
      <c r="A23" s="594"/>
      <c r="B23" s="607" t="s">
        <v>794</v>
      </c>
      <c r="C23" s="612"/>
      <c r="D23" s="573">
        <v>2023</v>
      </c>
      <c r="E23" s="747" t="s">
        <v>31</v>
      </c>
      <c r="F23" s="747" t="s">
        <v>31</v>
      </c>
      <c r="G23" s="747" t="s">
        <v>31</v>
      </c>
      <c r="H23" s="661"/>
      <c r="I23" s="661">
        <f>SUM(J23:K23)</f>
        <v>719</v>
      </c>
      <c r="J23" s="661">
        <v>293</v>
      </c>
      <c r="K23" s="661">
        <v>426</v>
      </c>
      <c r="L23" s="777"/>
      <c r="M23" s="594"/>
      <c r="O23" s="598">
        <v>3</v>
      </c>
    </row>
    <row r="24" spans="1:15" ht="14.1" customHeight="1">
      <c r="A24" s="594"/>
      <c r="B24" s="559" t="s">
        <v>1314</v>
      </c>
      <c r="C24" s="628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559"/>
      <c r="C25" s="628"/>
      <c r="D25" s="573"/>
      <c r="E25" s="661"/>
      <c r="F25" s="661"/>
      <c r="G25" s="661"/>
      <c r="H25" s="661"/>
      <c r="I25" s="661"/>
      <c r="J25" s="661"/>
      <c r="K25" s="661"/>
      <c r="L25" s="709"/>
      <c r="M25" s="594"/>
    </row>
    <row r="26" spans="1:15" ht="14.1" customHeight="1">
      <c r="A26" s="594"/>
      <c r="B26" s="607" t="s">
        <v>1312</v>
      </c>
      <c r="C26" s="584"/>
      <c r="D26" s="573">
        <v>2023</v>
      </c>
      <c r="E26" s="747" t="s">
        <v>31</v>
      </c>
      <c r="F26" s="747" t="s">
        <v>31</v>
      </c>
      <c r="G26" s="747" t="s">
        <v>31</v>
      </c>
      <c r="H26" s="661"/>
      <c r="I26" s="661">
        <f>SUM(J26:K26)</f>
        <v>884</v>
      </c>
      <c r="J26" s="661">
        <v>342</v>
      </c>
      <c r="K26" s="661">
        <v>542</v>
      </c>
      <c r="L26" s="777"/>
      <c r="M26" s="594"/>
      <c r="O26" s="598">
        <v>4</v>
      </c>
    </row>
    <row r="27" spans="1:15" ht="14.1" customHeight="1">
      <c r="A27" s="594"/>
      <c r="B27" s="559" t="s">
        <v>1313</v>
      </c>
      <c r="C27" s="584"/>
      <c r="D27" s="573"/>
      <c r="E27" s="661"/>
      <c r="F27" s="661"/>
      <c r="G27" s="661"/>
      <c r="H27" s="661"/>
      <c r="I27" s="661"/>
      <c r="J27" s="661"/>
      <c r="K27" s="661"/>
      <c r="L27" s="777"/>
      <c r="M27" s="594"/>
    </row>
    <row r="28" spans="1:15" ht="14.1" customHeight="1">
      <c r="A28" s="594"/>
      <c r="B28" s="559"/>
      <c r="C28" s="584"/>
      <c r="D28" s="573"/>
      <c r="E28" s="661"/>
      <c r="F28" s="661"/>
      <c r="G28" s="661"/>
      <c r="H28" s="661"/>
      <c r="I28" s="661"/>
      <c r="J28" s="661"/>
      <c r="K28" s="661"/>
      <c r="L28" s="777"/>
      <c r="M28" s="594"/>
    </row>
    <row r="29" spans="1:15" ht="14.1" customHeight="1">
      <c r="A29" s="594"/>
      <c r="B29" s="607" t="s">
        <v>1310</v>
      </c>
      <c r="C29" s="612"/>
      <c r="D29" s="573">
        <v>2023</v>
      </c>
      <c r="E29" s="661">
        <f>SUM(F29:G29)</f>
        <v>1115</v>
      </c>
      <c r="F29" s="661">
        <v>365</v>
      </c>
      <c r="G29" s="661">
        <v>750</v>
      </c>
      <c r="H29" s="661"/>
      <c r="I29" s="661">
        <f>SUM(J29:K29)</f>
        <v>1814</v>
      </c>
      <c r="J29" s="661">
        <v>705</v>
      </c>
      <c r="K29" s="661">
        <v>1109</v>
      </c>
      <c r="L29" s="777"/>
      <c r="M29" s="594"/>
      <c r="O29" s="598">
        <v>5</v>
      </c>
    </row>
    <row r="30" spans="1:15" ht="14.1" customHeight="1">
      <c r="A30" s="594"/>
      <c r="B30" s="559" t="s">
        <v>1311</v>
      </c>
      <c r="C30" s="628"/>
      <c r="D30" s="573"/>
      <c r="E30" s="661"/>
      <c r="F30" s="661"/>
      <c r="G30" s="661"/>
      <c r="H30" s="661"/>
      <c r="I30" s="661"/>
      <c r="J30" s="661"/>
      <c r="K30" s="661"/>
      <c r="L30" s="709"/>
      <c r="M30" s="594"/>
    </row>
    <row r="31" spans="1:15" ht="14.1" customHeight="1">
      <c r="A31" s="594"/>
      <c r="B31" s="559"/>
      <c r="C31" s="628"/>
      <c r="D31" s="573"/>
      <c r="E31" s="661"/>
      <c r="F31" s="661"/>
      <c r="G31" s="661"/>
      <c r="H31" s="661"/>
      <c r="I31" s="661"/>
      <c r="J31" s="661"/>
      <c r="K31" s="661"/>
      <c r="L31" s="709"/>
      <c r="M31" s="594"/>
    </row>
    <row r="32" spans="1:15" ht="14.1" customHeight="1">
      <c r="A32" s="594"/>
      <c r="B32" s="607" t="s">
        <v>1308</v>
      </c>
      <c r="C32" s="584"/>
      <c r="D32" s="573">
        <v>2023</v>
      </c>
      <c r="E32" s="747" t="s">
        <v>31</v>
      </c>
      <c r="F32" s="747" t="s">
        <v>31</v>
      </c>
      <c r="G32" s="747" t="s">
        <v>31</v>
      </c>
      <c r="H32" s="661"/>
      <c r="I32" s="661">
        <f>SUM(J32:K32)</f>
        <v>277</v>
      </c>
      <c r="J32" s="661">
        <v>101</v>
      </c>
      <c r="K32" s="661">
        <v>176</v>
      </c>
      <c r="L32" s="777"/>
      <c r="M32" s="594"/>
      <c r="O32" s="598">
        <v>6</v>
      </c>
    </row>
    <row r="33" spans="1:15" ht="14.1" customHeight="1">
      <c r="A33" s="594"/>
      <c r="B33" s="559" t="s">
        <v>1309</v>
      </c>
      <c r="C33" s="612"/>
      <c r="D33" s="573"/>
      <c r="E33" s="661"/>
      <c r="F33" s="661"/>
      <c r="G33" s="661"/>
      <c r="H33" s="661"/>
      <c r="I33" s="661"/>
      <c r="J33" s="661"/>
      <c r="K33" s="661"/>
      <c r="L33" s="709"/>
      <c r="M33" s="594"/>
    </row>
    <row r="34" spans="1:15" ht="14.1" customHeight="1">
      <c r="A34" s="594"/>
      <c r="B34" s="608"/>
      <c r="C34" s="612"/>
      <c r="D34" s="573"/>
      <c r="E34" s="661"/>
      <c r="F34" s="661"/>
      <c r="G34" s="661"/>
      <c r="H34" s="661"/>
      <c r="I34" s="661"/>
      <c r="J34" s="661"/>
      <c r="K34" s="661"/>
      <c r="L34" s="709"/>
      <c r="M34" s="594"/>
    </row>
    <row r="35" spans="1:15" ht="14.1" customHeight="1">
      <c r="A35" s="594"/>
      <c r="B35" s="607" t="s">
        <v>1306</v>
      </c>
      <c r="C35" s="612"/>
      <c r="D35" s="573">
        <v>2023</v>
      </c>
      <c r="E35" s="747" t="s">
        <v>31</v>
      </c>
      <c r="F35" s="747" t="s">
        <v>31</v>
      </c>
      <c r="G35" s="747" t="s">
        <v>31</v>
      </c>
      <c r="H35" s="661"/>
      <c r="I35" s="661">
        <f>SUM(J35:K35)</f>
        <v>35</v>
      </c>
      <c r="J35" s="661">
        <v>19</v>
      </c>
      <c r="K35" s="661">
        <v>16</v>
      </c>
      <c r="L35" s="777"/>
      <c r="M35" s="594"/>
      <c r="O35" s="598">
        <v>7</v>
      </c>
    </row>
    <row r="36" spans="1:15" ht="14.1" customHeight="1">
      <c r="A36" s="594"/>
      <c r="B36" s="559" t="s">
        <v>1307</v>
      </c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09"/>
      <c r="M37" s="594"/>
    </row>
    <row r="38" spans="1:15" ht="14.1" customHeight="1">
      <c r="A38" s="594"/>
      <c r="B38" s="607" t="s">
        <v>799</v>
      </c>
      <c r="C38" s="584"/>
      <c r="D38" s="573">
        <v>2023</v>
      </c>
      <c r="E38" s="747" t="s">
        <v>31</v>
      </c>
      <c r="F38" s="747" t="s">
        <v>31</v>
      </c>
      <c r="G38" s="747" t="s">
        <v>31</v>
      </c>
      <c r="H38" s="661"/>
      <c r="I38" s="661">
        <f>SUM(J38:K38)</f>
        <v>73</v>
      </c>
      <c r="J38" s="661">
        <v>45</v>
      </c>
      <c r="K38" s="661">
        <v>28</v>
      </c>
      <c r="L38" s="709"/>
      <c r="M38" s="594"/>
      <c r="O38" s="598">
        <v>8</v>
      </c>
    </row>
    <row r="39" spans="1:15" ht="14.1" customHeight="1">
      <c r="A39" s="594"/>
      <c r="B39" s="608" t="s">
        <v>800</v>
      </c>
      <c r="C39" s="612"/>
      <c r="D39" s="573"/>
      <c r="E39" s="661"/>
      <c r="F39" s="661"/>
      <c r="G39" s="661"/>
      <c r="H39" s="661"/>
      <c r="I39" s="661"/>
      <c r="J39" s="661"/>
      <c r="K39" s="661"/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1304</v>
      </c>
      <c r="C41" s="612"/>
      <c r="D41" s="573">
        <v>2023</v>
      </c>
      <c r="E41" s="747" t="s">
        <v>31</v>
      </c>
      <c r="F41" s="747" t="s">
        <v>31</v>
      </c>
      <c r="G41" s="747" t="s">
        <v>31</v>
      </c>
      <c r="H41" s="661"/>
      <c r="I41" s="661">
        <f>SUM(J41:K41)</f>
        <v>868</v>
      </c>
      <c r="J41" s="661">
        <v>351</v>
      </c>
      <c r="K41" s="661">
        <v>517</v>
      </c>
      <c r="L41" s="777"/>
      <c r="M41" s="594"/>
      <c r="O41" s="598">
        <v>9</v>
      </c>
    </row>
    <row r="42" spans="1:15" ht="14.1" customHeight="1">
      <c r="A42" s="594"/>
      <c r="B42" s="608" t="s">
        <v>1305</v>
      </c>
      <c r="C42" s="628"/>
      <c r="D42" s="573"/>
      <c r="E42" s="661"/>
      <c r="F42" s="661"/>
      <c r="G42" s="661"/>
      <c r="H42" s="661"/>
      <c r="I42" s="661"/>
      <c r="J42" s="661"/>
      <c r="K42" s="661"/>
      <c r="L42" s="709"/>
      <c r="M42" s="594"/>
    </row>
    <row r="43" spans="1:15" ht="14.1" customHeight="1">
      <c r="A43" s="594"/>
      <c r="B43" s="608"/>
      <c r="C43" s="612"/>
      <c r="D43" s="573"/>
      <c r="E43" s="661"/>
      <c r="F43" s="661"/>
      <c r="G43" s="661"/>
      <c r="H43" s="661"/>
      <c r="I43" s="661"/>
      <c r="J43" s="661"/>
      <c r="K43" s="661"/>
      <c r="L43" s="709"/>
      <c r="M43" s="594"/>
    </row>
    <row r="44" spans="1:15" ht="14.1" customHeight="1">
      <c r="A44" s="594"/>
      <c r="B44" s="607" t="s">
        <v>803</v>
      </c>
      <c r="C44" s="612"/>
      <c r="D44" s="573">
        <v>2023</v>
      </c>
      <c r="E44" s="747" t="s">
        <v>31</v>
      </c>
      <c r="F44" s="747" t="s">
        <v>31</v>
      </c>
      <c r="G44" s="747" t="s">
        <v>31</v>
      </c>
      <c r="H44" s="661"/>
      <c r="I44" s="661">
        <f>SUM(J44:K44)</f>
        <v>123</v>
      </c>
      <c r="J44" s="661">
        <v>24</v>
      </c>
      <c r="K44" s="661">
        <v>99</v>
      </c>
      <c r="L44" s="777"/>
      <c r="M44" s="594"/>
      <c r="O44" s="598">
        <v>9</v>
      </c>
    </row>
    <row r="45" spans="1:15" ht="14.1" customHeight="1">
      <c r="A45" s="594"/>
      <c r="B45" s="559" t="s">
        <v>804</v>
      </c>
      <c r="C45" s="628"/>
      <c r="D45" s="573"/>
      <c r="E45" s="661"/>
      <c r="F45" s="661"/>
      <c r="G45" s="661"/>
      <c r="H45" s="661"/>
      <c r="I45" s="661"/>
      <c r="J45" s="661"/>
      <c r="K45" s="661"/>
      <c r="L45" s="709"/>
      <c r="M45" s="594"/>
    </row>
    <row r="46" spans="1:15" ht="14.1" customHeight="1">
      <c r="A46" s="594"/>
      <c r="B46" s="608"/>
      <c r="C46" s="612"/>
      <c r="D46" s="573"/>
      <c r="E46" s="661"/>
      <c r="F46" s="661"/>
      <c r="G46" s="661"/>
      <c r="H46" s="661"/>
      <c r="I46" s="661"/>
      <c r="J46" s="661"/>
      <c r="K46" s="661"/>
      <c r="L46" s="709"/>
      <c r="M46" s="594"/>
    </row>
    <row r="47" spans="1:15" ht="14.1" customHeight="1">
      <c r="A47" s="594"/>
      <c r="B47" s="607" t="s">
        <v>760</v>
      </c>
      <c r="C47" s="612"/>
      <c r="D47" s="573">
        <v>2023</v>
      </c>
      <c r="E47" s="747" t="s">
        <v>31</v>
      </c>
      <c r="F47" s="747" t="s">
        <v>31</v>
      </c>
      <c r="G47" s="747" t="s">
        <v>31</v>
      </c>
      <c r="H47" s="661"/>
      <c r="I47" s="661">
        <f>SUM(J47:K47)</f>
        <v>1684</v>
      </c>
      <c r="J47" s="661">
        <v>694</v>
      </c>
      <c r="K47" s="661">
        <v>990</v>
      </c>
      <c r="L47" s="777"/>
      <c r="M47" s="594"/>
      <c r="O47" s="598">
        <v>9</v>
      </c>
    </row>
    <row r="48" spans="1:15" ht="14.1" customHeight="1">
      <c r="A48" s="594"/>
      <c r="B48" s="559" t="s">
        <v>761</v>
      </c>
      <c r="C48" s="628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3" s="594" customFormat="1" ht="17.100000000000001" customHeight="1" thickBot="1">
      <c r="A49" s="630"/>
      <c r="B49" s="718"/>
      <c r="C49" s="718"/>
      <c r="D49" s="686"/>
      <c r="E49" s="634"/>
      <c r="F49" s="634"/>
      <c r="G49" s="634"/>
      <c r="H49" s="634"/>
      <c r="I49" s="634"/>
      <c r="J49" s="634"/>
      <c r="K49" s="634"/>
      <c r="L49" s="704"/>
    </row>
    <row r="50" spans="1:13" s="530" customFormat="1" ht="3" customHeight="1">
      <c r="B50" s="584"/>
      <c r="C50" s="607"/>
      <c r="D50" s="573"/>
      <c r="E50" s="584"/>
      <c r="F50" s="584"/>
      <c r="G50" s="584"/>
      <c r="H50" s="584"/>
      <c r="I50" s="584"/>
      <c r="J50" s="584"/>
      <c r="K50" s="584"/>
      <c r="L50" s="584"/>
    </row>
    <row r="51" spans="1:13" s="691" customFormat="1" ht="16.5" customHeight="1">
      <c r="A51" s="583"/>
      <c r="B51" s="584"/>
      <c r="C51" s="584"/>
      <c r="D51" s="573"/>
      <c r="E51" s="584"/>
      <c r="F51" s="733"/>
      <c r="G51" s="733"/>
      <c r="H51" s="678"/>
      <c r="I51" s="678"/>
      <c r="J51" s="678"/>
      <c r="K51" s="418" t="s">
        <v>905</v>
      </c>
      <c r="L51" s="678"/>
    </row>
    <row r="52" spans="1:13" s="691" customFormat="1" ht="15" customHeight="1">
      <c r="B52" s="678"/>
      <c r="C52" s="678"/>
      <c r="D52" s="723"/>
      <c r="E52" s="678"/>
      <c r="F52" s="678"/>
      <c r="G52" s="678"/>
      <c r="H52" s="678"/>
      <c r="I52" s="678"/>
      <c r="J52" s="678"/>
      <c r="K52" s="419" t="s">
        <v>883</v>
      </c>
      <c r="L52" s="678"/>
    </row>
    <row r="53" spans="1:13" s="594" customFormat="1" ht="15" customHeight="1">
      <c r="C53" s="726"/>
      <c r="D53" s="1871"/>
    </row>
    <row r="54" spans="1:13" s="594" customFormat="1" ht="15" customHeight="1">
      <c r="C54" s="726"/>
      <c r="D54" s="1871"/>
    </row>
    <row r="55" spans="1:13" s="594" customFormat="1" ht="9.75" customHeight="1">
      <c r="C55" s="595"/>
      <c r="D55" s="1872"/>
    </row>
    <row r="56" spans="1:13" s="594" customFormat="1" ht="15" customHeight="1">
      <c r="C56" s="1871"/>
      <c r="D56" s="1871"/>
    </row>
    <row r="57" spans="1:13" s="594" customFormat="1" ht="9.75" customHeight="1">
      <c r="C57" s="595"/>
      <c r="D57" s="1872"/>
    </row>
    <row r="58" spans="1:13" s="594" customFormat="1" ht="15" customHeight="1">
      <c r="C58" s="726"/>
      <c r="D58" s="1871"/>
    </row>
    <row r="59" spans="1:13" s="594" customFormat="1" ht="9.75" customHeight="1">
      <c r="C59" s="595"/>
      <c r="D59" s="1871"/>
    </row>
    <row r="60" spans="1:13" s="594" customFormat="1" ht="9.75" customHeight="1">
      <c r="D60" s="1872"/>
    </row>
    <row r="61" spans="1:13" s="594" customFormat="1" ht="15" customHeight="1">
      <c r="B61" s="726"/>
      <c r="C61" s="726"/>
      <c r="D61" s="623"/>
      <c r="E61" s="595"/>
      <c r="F61" s="595"/>
      <c r="G61" s="595"/>
      <c r="H61" s="595"/>
      <c r="I61" s="595"/>
      <c r="J61" s="595"/>
      <c r="K61" s="595"/>
      <c r="L61" s="595"/>
      <c r="M61" s="595"/>
    </row>
    <row r="62" spans="1:13" s="594" customFormat="1" ht="9.75" customHeight="1">
      <c r="C62" s="725"/>
      <c r="D62" s="623"/>
    </row>
    <row r="63" spans="1:13" s="594" customFormat="1" ht="9.75" customHeight="1">
      <c r="C63" s="725"/>
      <c r="D63" s="623"/>
    </row>
    <row r="64" spans="1:13" s="594" customFormat="1" ht="15" customHeight="1">
      <c r="C64" s="726"/>
      <c r="D64" s="1871"/>
    </row>
    <row r="65" spans="2:13" s="594" customFormat="1" ht="9.75" customHeight="1">
      <c r="C65" s="595"/>
      <c r="D65" s="1872"/>
    </row>
    <row r="66" spans="2:13" s="594" customFormat="1" ht="15" customHeight="1">
      <c r="C66" s="726"/>
      <c r="D66" s="1871"/>
    </row>
    <row r="67" spans="2:13" s="594" customFormat="1" ht="9.75" customHeight="1">
      <c r="C67" s="595"/>
      <c r="D67" s="1872"/>
    </row>
    <row r="68" spans="2:13" s="594" customFormat="1" ht="15" customHeight="1">
      <c r="C68" s="726"/>
      <c r="D68" s="1871"/>
    </row>
    <row r="69" spans="2:13" s="594" customFormat="1" ht="9.75" customHeight="1">
      <c r="C69" s="595"/>
      <c r="D69" s="1872"/>
    </row>
    <row r="70" spans="2:13" s="594" customFormat="1" ht="15" customHeight="1">
      <c r="C70" s="726"/>
      <c r="D70" s="1871"/>
    </row>
    <row r="71" spans="2:13" s="594" customFormat="1" ht="9.75" customHeight="1">
      <c r="D71" s="1872"/>
    </row>
    <row r="72" spans="2:13" s="594" customFormat="1" ht="18" customHeight="1">
      <c r="B72" s="726"/>
      <c r="D72" s="623"/>
    </row>
    <row r="73" spans="2:13" s="594" customFormat="1" ht="15" customHeight="1">
      <c r="B73" s="726"/>
      <c r="C73" s="726"/>
      <c r="D73" s="623"/>
      <c r="E73" s="595"/>
      <c r="F73" s="595"/>
      <c r="G73" s="595"/>
      <c r="H73" s="595"/>
      <c r="I73" s="595"/>
      <c r="J73" s="595"/>
      <c r="K73" s="595"/>
      <c r="L73" s="595"/>
      <c r="M73" s="595"/>
    </row>
    <row r="74" spans="2:13" s="594" customFormat="1" ht="9.75" customHeight="1">
      <c r="B74" s="595"/>
      <c r="C74" s="725"/>
      <c r="D74" s="623"/>
    </row>
    <row r="75" spans="2:13" s="594" customFormat="1" ht="15" customHeight="1">
      <c r="B75" s="726"/>
      <c r="C75" s="726"/>
      <c r="D75" s="623"/>
      <c r="E75" s="595"/>
      <c r="F75" s="595"/>
      <c r="G75" s="595"/>
      <c r="H75" s="595"/>
      <c r="I75" s="595"/>
      <c r="J75" s="595"/>
      <c r="K75" s="595"/>
      <c r="L75" s="595"/>
      <c r="M75" s="595"/>
    </row>
    <row r="76" spans="2:13" s="594" customFormat="1" ht="9.75" customHeight="1">
      <c r="B76" s="595"/>
      <c r="C76" s="725"/>
      <c r="D76" s="623"/>
    </row>
    <row r="77" spans="2:13" s="594" customFormat="1" ht="5.0999999999999996" customHeight="1">
      <c r="D77" s="623"/>
    </row>
    <row r="78" spans="2:13" s="594" customFormat="1" ht="11.1" customHeight="1">
      <c r="D78" s="623"/>
    </row>
    <row r="79" spans="2:13" s="594" customFormat="1" ht="11.1" customHeight="1">
      <c r="C79" s="726"/>
      <c r="D79" s="623"/>
      <c r="E79" s="595"/>
      <c r="F79" s="595"/>
      <c r="G79" s="595"/>
      <c r="H79" s="595"/>
      <c r="I79" s="595"/>
      <c r="J79" s="595"/>
      <c r="K79" s="595"/>
      <c r="L79" s="595"/>
      <c r="M79" s="595"/>
    </row>
    <row r="80" spans="2:13" s="594" customFormat="1" ht="11.25" customHeight="1">
      <c r="C80" s="725"/>
      <c r="D80" s="623"/>
    </row>
    <row r="81" spans="4:13" s="594" customFormat="1" ht="5.25" customHeight="1">
      <c r="D81" s="623"/>
    </row>
    <row r="82" spans="4:13" s="594" customFormat="1" ht="4.1500000000000004" customHeight="1">
      <c r="D82" s="623"/>
      <c r="E82" s="637"/>
      <c r="F82" s="637"/>
      <c r="G82" s="637"/>
      <c r="H82" s="637"/>
      <c r="I82" s="637"/>
      <c r="J82" s="637"/>
      <c r="K82" s="637"/>
      <c r="L82" s="637"/>
      <c r="M82" s="637"/>
    </row>
    <row r="83" spans="4:13" s="594" customFormat="1" ht="11.1" customHeight="1">
      <c r="D83" s="623"/>
    </row>
    <row r="84" spans="4:13" s="594" customFormat="1" ht="10.5" customHeight="1">
      <c r="D84" s="623"/>
    </row>
    <row r="85" spans="4:13" s="594" customFormat="1">
      <c r="D85" s="623"/>
    </row>
    <row r="86" spans="4:13" s="594" customFormat="1">
      <c r="D86" s="623"/>
    </row>
    <row r="87" spans="4:13" s="594" customFormat="1">
      <c r="D87" s="623"/>
    </row>
    <row r="88" spans="4:13" s="594" customFormat="1">
      <c r="D88" s="623"/>
      <c r="E88" s="637"/>
      <c r="F88" s="637"/>
      <c r="G88" s="637"/>
      <c r="H88" s="637"/>
      <c r="I88" s="637"/>
      <c r="J88" s="637"/>
      <c r="K88" s="637"/>
      <c r="L88" s="637"/>
      <c r="M88" s="637"/>
    </row>
    <row r="89" spans="4:13" s="594" customFormat="1">
      <c r="D89" s="623"/>
      <c r="E89" s="637"/>
      <c r="F89" s="637"/>
      <c r="G89" s="637"/>
      <c r="H89" s="637"/>
      <c r="I89" s="637"/>
      <c r="J89" s="637"/>
      <c r="K89" s="637"/>
      <c r="L89" s="637"/>
      <c r="M89" s="637"/>
    </row>
    <row r="90" spans="4:13" s="594" customFormat="1">
      <c r="D90" s="623"/>
      <c r="E90" s="637"/>
      <c r="F90" s="637"/>
      <c r="G90" s="637"/>
      <c r="H90" s="637"/>
      <c r="I90" s="637"/>
      <c r="J90" s="637"/>
      <c r="K90" s="637"/>
      <c r="L90" s="637"/>
      <c r="M90" s="637"/>
    </row>
    <row r="91" spans="4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4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4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4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4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4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</row>
    <row r="108" spans="4:13" s="594" customFormat="1">
      <c r="D108" s="623"/>
    </row>
    <row r="109" spans="4:13" s="594" customFormat="1">
      <c r="D109" s="623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</sheetData>
  <mergeCells count="2">
    <mergeCell ref="I8:K8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3691B-D389-465A-B06C-C37BA4D5E499}">
  <sheetPr>
    <tabColor rgb="FF92D050"/>
  </sheetPr>
  <dimension ref="A2:H539"/>
  <sheetViews>
    <sheetView showGridLines="0" view="pageBreakPreview" topLeftCell="A16" zoomScale="110" zoomScaleNormal="100" zoomScaleSheetLayoutView="110" workbookViewId="0">
      <selection activeCell="K21" sqref="K21"/>
    </sheetView>
  </sheetViews>
  <sheetFormatPr defaultColWidth="7.5703125" defaultRowHeight="16.5"/>
  <cols>
    <col min="1" max="1" width="1.28515625" style="598" customWidth="1"/>
    <col min="2" max="2" width="13.140625" style="598" customWidth="1"/>
    <col min="3" max="3" width="29.140625" style="598" customWidth="1"/>
    <col min="4" max="4" width="9.7109375" style="605" customWidth="1"/>
    <col min="5" max="7" width="17.140625" style="598" customWidth="1"/>
    <col min="8" max="8" width="1.140625" style="598" customWidth="1"/>
    <col min="9" max="255" width="7.5703125" style="598"/>
    <col min="256" max="256" width="1.28515625" style="598" customWidth="1"/>
    <col min="257" max="257" width="7.5703125" style="598"/>
    <col min="258" max="258" width="38.140625" style="598" customWidth="1"/>
    <col min="259" max="259" width="1.85546875" style="598" customWidth="1"/>
    <col min="260" max="260" width="10.28515625" style="598" customWidth="1"/>
    <col min="261" max="261" width="18.28515625" style="598" customWidth="1"/>
    <col min="262" max="262" width="19" style="598" customWidth="1"/>
    <col min="263" max="263" width="1.7109375" style="598" customWidth="1"/>
    <col min="264" max="264" width="0.7109375" style="598" customWidth="1"/>
    <col min="265" max="511" width="7.5703125" style="598"/>
    <col min="512" max="512" width="1.28515625" style="598" customWidth="1"/>
    <col min="513" max="513" width="7.5703125" style="598"/>
    <col min="514" max="514" width="38.140625" style="598" customWidth="1"/>
    <col min="515" max="515" width="1.85546875" style="598" customWidth="1"/>
    <col min="516" max="516" width="10.28515625" style="598" customWidth="1"/>
    <col min="517" max="517" width="18.28515625" style="598" customWidth="1"/>
    <col min="518" max="518" width="19" style="598" customWidth="1"/>
    <col min="519" max="519" width="1.7109375" style="598" customWidth="1"/>
    <col min="520" max="520" width="0.7109375" style="598" customWidth="1"/>
    <col min="521" max="767" width="7.5703125" style="598"/>
    <col min="768" max="768" width="1.28515625" style="598" customWidth="1"/>
    <col min="769" max="769" width="7.5703125" style="598"/>
    <col min="770" max="770" width="38.140625" style="598" customWidth="1"/>
    <col min="771" max="771" width="1.85546875" style="598" customWidth="1"/>
    <col min="772" max="772" width="10.28515625" style="598" customWidth="1"/>
    <col min="773" max="773" width="18.28515625" style="598" customWidth="1"/>
    <col min="774" max="774" width="19" style="598" customWidth="1"/>
    <col min="775" max="775" width="1.7109375" style="598" customWidth="1"/>
    <col min="776" max="776" width="0.7109375" style="598" customWidth="1"/>
    <col min="777" max="1023" width="7.5703125" style="598"/>
    <col min="1024" max="1024" width="1.28515625" style="598" customWidth="1"/>
    <col min="1025" max="1025" width="7.5703125" style="598"/>
    <col min="1026" max="1026" width="38.140625" style="598" customWidth="1"/>
    <col min="1027" max="1027" width="1.85546875" style="598" customWidth="1"/>
    <col min="1028" max="1028" width="10.28515625" style="598" customWidth="1"/>
    <col min="1029" max="1029" width="18.28515625" style="598" customWidth="1"/>
    <col min="1030" max="1030" width="19" style="598" customWidth="1"/>
    <col min="1031" max="1031" width="1.7109375" style="598" customWidth="1"/>
    <col min="1032" max="1032" width="0.7109375" style="598" customWidth="1"/>
    <col min="1033" max="1279" width="7.5703125" style="598"/>
    <col min="1280" max="1280" width="1.28515625" style="598" customWidth="1"/>
    <col min="1281" max="1281" width="7.5703125" style="598"/>
    <col min="1282" max="1282" width="38.140625" style="598" customWidth="1"/>
    <col min="1283" max="1283" width="1.85546875" style="598" customWidth="1"/>
    <col min="1284" max="1284" width="10.28515625" style="598" customWidth="1"/>
    <col min="1285" max="1285" width="18.28515625" style="598" customWidth="1"/>
    <col min="1286" max="1286" width="19" style="598" customWidth="1"/>
    <col min="1287" max="1287" width="1.7109375" style="598" customWidth="1"/>
    <col min="1288" max="1288" width="0.7109375" style="598" customWidth="1"/>
    <col min="1289" max="1535" width="7.5703125" style="598"/>
    <col min="1536" max="1536" width="1.28515625" style="598" customWidth="1"/>
    <col min="1537" max="1537" width="7.5703125" style="598"/>
    <col min="1538" max="1538" width="38.140625" style="598" customWidth="1"/>
    <col min="1539" max="1539" width="1.85546875" style="598" customWidth="1"/>
    <col min="1540" max="1540" width="10.28515625" style="598" customWidth="1"/>
    <col min="1541" max="1541" width="18.28515625" style="598" customWidth="1"/>
    <col min="1542" max="1542" width="19" style="598" customWidth="1"/>
    <col min="1543" max="1543" width="1.7109375" style="598" customWidth="1"/>
    <col min="1544" max="1544" width="0.7109375" style="598" customWidth="1"/>
    <col min="1545" max="1791" width="7.5703125" style="598"/>
    <col min="1792" max="1792" width="1.28515625" style="598" customWidth="1"/>
    <col min="1793" max="1793" width="7.5703125" style="598"/>
    <col min="1794" max="1794" width="38.140625" style="598" customWidth="1"/>
    <col min="1795" max="1795" width="1.85546875" style="598" customWidth="1"/>
    <col min="1796" max="1796" width="10.28515625" style="598" customWidth="1"/>
    <col min="1797" max="1797" width="18.28515625" style="598" customWidth="1"/>
    <col min="1798" max="1798" width="19" style="598" customWidth="1"/>
    <col min="1799" max="1799" width="1.7109375" style="598" customWidth="1"/>
    <col min="1800" max="1800" width="0.7109375" style="598" customWidth="1"/>
    <col min="1801" max="2047" width="7.5703125" style="598"/>
    <col min="2048" max="2048" width="1.28515625" style="598" customWidth="1"/>
    <col min="2049" max="2049" width="7.5703125" style="598"/>
    <col min="2050" max="2050" width="38.140625" style="598" customWidth="1"/>
    <col min="2051" max="2051" width="1.85546875" style="598" customWidth="1"/>
    <col min="2052" max="2052" width="10.28515625" style="598" customWidth="1"/>
    <col min="2053" max="2053" width="18.28515625" style="598" customWidth="1"/>
    <col min="2054" max="2054" width="19" style="598" customWidth="1"/>
    <col min="2055" max="2055" width="1.7109375" style="598" customWidth="1"/>
    <col min="2056" max="2056" width="0.7109375" style="598" customWidth="1"/>
    <col min="2057" max="2303" width="7.5703125" style="598"/>
    <col min="2304" max="2304" width="1.28515625" style="598" customWidth="1"/>
    <col min="2305" max="2305" width="7.5703125" style="598"/>
    <col min="2306" max="2306" width="38.140625" style="598" customWidth="1"/>
    <col min="2307" max="2307" width="1.85546875" style="598" customWidth="1"/>
    <col min="2308" max="2308" width="10.28515625" style="598" customWidth="1"/>
    <col min="2309" max="2309" width="18.28515625" style="598" customWidth="1"/>
    <col min="2310" max="2310" width="19" style="598" customWidth="1"/>
    <col min="2311" max="2311" width="1.7109375" style="598" customWidth="1"/>
    <col min="2312" max="2312" width="0.7109375" style="598" customWidth="1"/>
    <col min="2313" max="2559" width="7.5703125" style="598"/>
    <col min="2560" max="2560" width="1.28515625" style="598" customWidth="1"/>
    <col min="2561" max="2561" width="7.5703125" style="598"/>
    <col min="2562" max="2562" width="38.140625" style="598" customWidth="1"/>
    <col min="2563" max="2563" width="1.85546875" style="598" customWidth="1"/>
    <col min="2564" max="2564" width="10.28515625" style="598" customWidth="1"/>
    <col min="2565" max="2565" width="18.28515625" style="598" customWidth="1"/>
    <col min="2566" max="2566" width="19" style="598" customWidth="1"/>
    <col min="2567" max="2567" width="1.7109375" style="598" customWidth="1"/>
    <col min="2568" max="2568" width="0.7109375" style="598" customWidth="1"/>
    <col min="2569" max="2815" width="7.5703125" style="598"/>
    <col min="2816" max="2816" width="1.28515625" style="598" customWidth="1"/>
    <col min="2817" max="2817" width="7.5703125" style="598"/>
    <col min="2818" max="2818" width="38.140625" style="598" customWidth="1"/>
    <col min="2819" max="2819" width="1.85546875" style="598" customWidth="1"/>
    <col min="2820" max="2820" width="10.28515625" style="598" customWidth="1"/>
    <col min="2821" max="2821" width="18.28515625" style="598" customWidth="1"/>
    <col min="2822" max="2822" width="19" style="598" customWidth="1"/>
    <col min="2823" max="2823" width="1.7109375" style="598" customWidth="1"/>
    <col min="2824" max="2824" width="0.7109375" style="598" customWidth="1"/>
    <col min="2825" max="3071" width="7.5703125" style="598"/>
    <col min="3072" max="3072" width="1.28515625" style="598" customWidth="1"/>
    <col min="3073" max="3073" width="7.5703125" style="598"/>
    <col min="3074" max="3074" width="38.140625" style="598" customWidth="1"/>
    <col min="3075" max="3075" width="1.85546875" style="598" customWidth="1"/>
    <col min="3076" max="3076" width="10.28515625" style="598" customWidth="1"/>
    <col min="3077" max="3077" width="18.28515625" style="598" customWidth="1"/>
    <col min="3078" max="3078" width="19" style="598" customWidth="1"/>
    <col min="3079" max="3079" width="1.7109375" style="598" customWidth="1"/>
    <col min="3080" max="3080" width="0.7109375" style="598" customWidth="1"/>
    <col min="3081" max="3327" width="7.5703125" style="598"/>
    <col min="3328" max="3328" width="1.28515625" style="598" customWidth="1"/>
    <col min="3329" max="3329" width="7.5703125" style="598"/>
    <col min="3330" max="3330" width="38.140625" style="598" customWidth="1"/>
    <col min="3331" max="3331" width="1.85546875" style="598" customWidth="1"/>
    <col min="3332" max="3332" width="10.28515625" style="598" customWidth="1"/>
    <col min="3333" max="3333" width="18.28515625" style="598" customWidth="1"/>
    <col min="3334" max="3334" width="19" style="598" customWidth="1"/>
    <col min="3335" max="3335" width="1.7109375" style="598" customWidth="1"/>
    <col min="3336" max="3336" width="0.7109375" style="598" customWidth="1"/>
    <col min="3337" max="3583" width="7.5703125" style="598"/>
    <col min="3584" max="3584" width="1.28515625" style="598" customWidth="1"/>
    <col min="3585" max="3585" width="7.5703125" style="598"/>
    <col min="3586" max="3586" width="38.140625" style="598" customWidth="1"/>
    <col min="3587" max="3587" width="1.85546875" style="598" customWidth="1"/>
    <col min="3588" max="3588" width="10.28515625" style="598" customWidth="1"/>
    <col min="3589" max="3589" width="18.28515625" style="598" customWidth="1"/>
    <col min="3590" max="3590" width="19" style="598" customWidth="1"/>
    <col min="3591" max="3591" width="1.7109375" style="598" customWidth="1"/>
    <col min="3592" max="3592" width="0.7109375" style="598" customWidth="1"/>
    <col min="3593" max="3839" width="7.5703125" style="598"/>
    <col min="3840" max="3840" width="1.28515625" style="598" customWidth="1"/>
    <col min="3841" max="3841" width="7.5703125" style="598"/>
    <col min="3842" max="3842" width="38.140625" style="598" customWidth="1"/>
    <col min="3843" max="3843" width="1.85546875" style="598" customWidth="1"/>
    <col min="3844" max="3844" width="10.28515625" style="598" customWidth="1"/>
    <col min="3845" max="3845" width="18.28515625" style="598" customWidth="1"/>
    <col min="3846" max="3846" width="19" style="598" customWidth="1"/>
    <col min="3847" max="3847" width="1.7109375" style="598" customWidth="1"/>
    <col min="3848" max="3848" width="0.7109375" style="598" customWidth="1"/>
    <col min="3849" max="4095" width="7.5703125" style="598"/>
    <col min="4096" max="4096" width="1.28515625" style="598" customWidth="1"/>
    <col min="4097" max="4097" width="7.5703125" style="598"/>
    <col min="4098" max="4098" width="38.140625" style="598" customWidth="1"/>
    <col min="4099" max="4099" width="1.85546875" style="598" customWidth="1"/>
    <col min="4100" max="4100" width="10.28515625" style="598" customWidth="1"/>
    <col min="4101" max="4101" width="18.28515625" style="598" customWidth="1"/>
    <col min="4102" max="4102" width="19" style="598" customWidth="1"/>
    <col min="4103" max="4103" width="1.7109375" style="598" customWidth="1"/>
    <col min="4104" max="4104" width="0.7109375" style="598" customWidth="1"/>
    <col min="4105" max="4351" width="7.5703125" style="598"/>
    <col min="4352" max="4352" width="1.28515625" style="598" customWidth="1"/>
    <col min="4353" max="4353" width="7.5703125" style="598"/>
    <col min="4354" max="4354" width="38.140625" style="598" customWidth="1"/>
    <col min="4355" max="4355" width="1.85546875" style="598" customWidth="1"/>
    <col min="4356" max="4356" width="10.28515625" style="598" customWidth="1"/>
    <col min="4357" max="4357" width="18.28515625" style="598" customWidth="1"/>
    <col min="4358" max="4358" width="19" style="598" customWidth="1"/>
    <col min="4359" max="4359" width="1.7109375" style="598" customWidth="1"/>
    <col min="4360" max="4360" width="0.7109375" style="598" customWidth="1"/>
    <col min="4361" max="4607" width="7.5703125" style="598"/>
    <col min="4608" max="4608" width="1.28515625" style="598" customWidth="1"/>
    <col min="4609" max="4609" width="7.5703125" style="598"/>
    <col min="4610" max="4610" width="38.140625" style="598" customWidth="1"/>
    <col min="4611" max="4611" width="1.85546875" style="598" customWidth="1"/>
    <col min="4612" max="4612" width="10.28515625" style="598" customWidth="1"/>
    <col min="4613" max="4613" width="18.28515625" style="598" customWidth="1"/>
    <col min="4614" max="4614" width="19" style="598" customWidth="1"/>
    <col min="4615" max="4615" width="1.7109375" style="598" customWidth="1"/>
    <col min="4616" max="4616" width="0.7109375" style="598" customWidth="1"/>
    <col min="4617" max="4863" width="7.5703125" style="598"/>
    <col min="4864" max="4864" width="1.28515625" style="598" customWidth="1"/>
    <col min="4865" max="4865" width="7.5703125" style="598"/>
    <col min="4866" max="4866" width="38.140625" style="598" customWidth="1"/>
    <col min="4867" max="4867" width="1.85546875" style="598" customWidth="1"/>
    <col min="4868" max="4868" width="10.28515625" style="598" customWidth="1"/>
    <col min="4869" max="4869" width="18.28515625" style="598" customWidth="1"/>
    <col min="4870" max="4870" width="19" style="598" customWidth="1"/>
    <col min="4871" max="4871" width="1.7109375" style="598" customWidth="1"/>
    <col min="4872" max="4872" width="0.7109375" style="598" customWidth="1"/>
    <col min="4873" max="5119" width="7.5703125" style="598"/>
    <col min="5120" max="5120" width="1.28515625" style="598" customWidth="1"/>
    <col min="5121" max="5121" width="7.5703125" style="598"/>
    <col min="5122" max="5122" width="38.140625" style="598" customWidth="1"/>
    <col min="5123" max="5123" width="1.85546875" style="598" customWidth="1"/>
    <col min="5124" max="5124" width="10.28515625" style="598" customWidth="1"/>
    <col min="5125" max="5125" width="18.28515625" style="598" customWidth="1"/>
    <col min="5126" max="5126" width="19" style="598" customWidth="1"/>
    <col min="5127" max="5127" width="1.7109375" style="598" customWidth="1"/>
    <col min="5128" max="5128" width="0.7109375" style="598" customWidth="1"/>
    <col min="5129" max="5375" width="7.5703125" style="598"/>
    <col min="5376" max="5376" width="1.28515625" style="598" customWidth="1"/>
    <col min="5377" max="5377" width="7.5703125" style="598"/>
    <col min="5378" max="5378" width="38.140625" style="598" customWidth="1"/>
    <col min="5379" max="5379" width="1.85546875" style="598" customWidth="1"/>
    <col min="5380" max="5380" width="10.28515625" style="598" customWidth="1"/>
    <col min="5381" max="5381" width="18.28515625" style="598" customWidth="1"/>
    <col min="5382" max="5382" width="19" style="598" customWidth="1"/>
    <col min="5383" max="5383" width="1.7109375" style="598" customWidth="1"/>
    <col min="5384" max="5384" width="0.7109375" style="598" customWidth="1"/>
    <col min="5385" max="5631" width="7.5703125" style="598"/>
    <col min="5632" max="5632" width="1.28515625" style="598" customWidth="1"/>
    <col min="5633" max="5633" width="7.5703125" style="598"/>
    <col min="5634" max="5634" width="38.140625" style="598" customWidth="1"/>
    <col min="5635" max="5635" width="1.85546875" style="598" customWidth="1"/>
    <col min="5636" max="5636" width="10.28515625" style="598" customWidth="1"/>
    <col min="5637" max="5637" width="18.28515625" style="598" customWidth="1"/>
    <col min="5638" max="5638" width="19" style="598" customWidth="1"/>
    <col min="5639" max="5639" width="1.7109375" style="598" customWidth="1"/>
    <col min="5640" max="5640" width="0.7109375" style="598" customWidth="1"/>
    <col min="5641" max="5887" width="7.5703125" style="598"/>
    <col min="5888" max="5888" width="1.28515625" style="598" customWidth="1"/>
    <col min="5889" max="5889" width="7.5703125" style="598"/>
    <col min="5890" max="5890" width="38.140625" style="598" customWidth="1"/>
    <col min="5891" max="5891" width="1.85546875" style="598" customWidth="1"/>
    <col min="5892" max="5892" width="10.28515625" style="598" customWidth="1"/>
    <col min="5893" max="5893" width="18.28515625" style="598" customWidth="1"/>
    <col min="5894" max="5894" width="19" style="598" customWidth="1"/>
    <col min="5895" max="5895" width="1.7109375" style="598" customWidth="1"/>
    <col min="5896" max="5896" width="0.7109375" style="598" customWidth="1"/>
    <col min="5897" max="6143" width="7.5703125" style="598"/>
    <col min="6144" max="6144" width="1.28515625" style="598" customWidth="1"/>
    <col min="6145" max="6145" width="7.5703125" style="598"/>
    <col min="6146" max="6146" width="38.140625" style="598" customWidth="1"/>
    <col min="6147" max="6147" width="1.85546875" style="598" customWidth="1"/>
    <col min="6148" max="6148" width="10.28515625" style="598" customWidth="1"/>
    <col min="6149" max="6149" width="18.28515625" style="598" customWidth="1"/>
    <col min="6150" max="6150" width="19" style="598" customWidth="1"/>
    <col min="6151" max="6151" width="1.7109375" style="598" customWidth="1"/>
    <col min="6152" max="6152" width="0.7109375" style="598" customWidth="1"/>
    <col min="6153" max="6399" width="7.5703125" style="598"/>
    <col min="6400" max="6400" width="1.28515625" style="598" customWidth="1"/>
    <col min="6401" max="6401" width="7.5703125" style="598"/>
    <col min="6402" max="6402" width="38.140625" style="598" customWidth="1"/>
    <col min="6403" max="6403" width="1.85546875" style="598" customWidth="1"/>
    <col min="6404" max="6404" width="10.28515625" style="598" customWidth="1"/>
    <col min="6405" max="6405" width="18.28515625" style="598" customWidth="1"/>
    <col min="6406" max="6406" width="19" style="598" customWidth="1"/>
    <col min="6407" max="6407" width="1.7109375" style="598" customWidth="1"/>
    <col min="6408" max="6408" width="0.7109375" style="598" customWidth="1"/>
    <col min="6409" max="6655" width="7.5703125" style="598"/>
    <col min="6656" max="6656" width="1.28515625" style="598" customWidth="1"/>
    <col min="6657" max="6657" width="7.5703125" style="598"/>
    <col min="6658" max="6658" width="38.140625" style="598" customWidth="1"/>
    <col min="6659" max="6659" width="1.85546875" style="598" customWidth="1"/>
    <col min="6660" max="6660" width="10.28515625" style="598" customWidth="1"/>
    <col min="6661" max="6661" width="18.28515625" style="598" customWidth="1"/>
    <col min="6662" max="6662" width="19" style="598" customWidth="1"/>
    <col min="6663" max="6663" width="1.7109375" style="598" customWidth="1"/>
    <col min="6664" max="6664" width="0.7109375" style="598" customWidth="1"/>
    <col min="6665" max="6911" width="7.5703125" style="598"/>
    <col min="6912" max="6912" width="1.28515625" style="598" customWidth="1"/>
    <col min="6913" max="6913" width="7.5703125" style="598"/>
    <col min="6914" max="6914" width="38.140625" style="598" customWidth="1"/>
    <col min="6915" max="6915" width="1.85546875" style="598" customWidth="1"/>
    <col min="6916" max="6916" width="10.28515625" style="598" customWidth="1"/>
    <col min="6917" max="6917" width="18.28515625" style="598" customWidth="1"/>
    <col min="6918" max="6918" width="19" style="598" customWidth="1"/>
    <col min="6919" max="6919" width="1.7109375" style="598" customWidth="1"/>
    <col min="6920" max="6920" width="0.7109375" style="598" customWidth="1"/>
    <col min="6921" max="7167" width="7.5703125" style="598"/>
    <col min="7168" max="7168" width="1.28515625" style="598" customWidth="1"/>
    <col min="7169" max="7169" width="7.5703125" style="598"/>
    <col min="7170" max="7170" width="38.140625" style="598" customWidth="1"/>
    <col min="7171" max="7171" width="1.85546875" style="598" customWidth="1"/>
    <col min="7172" max="7172" width="10.28515625" style="598" customWidth="1"/>
    <col min="7173" max="7173" width="18.28515625" style="598" customWidth="1"/>
    <col min="7174" max="7174" width="19" style="598" customWidth="1"/>
    <col min="7175" max="7175" width="1.7109375" style="598" customWidth="1"/>
    <col min="7176" max="7176" width="0.7109375" style="598" customWidth="1"/>
    <col min="7177" max="7423" width="7.5703125" style="598"/>
    <col min="7424" max="7424" width="1.28515625" style="598" customWidth="1"/>
    <col min="7425" max="7425" width="7.5703125" style="598"/>
    <col min="7426" max="7426" width="38.140625" style="598" customWidth="1"/>
    <col min="7427" max="7427" width="1.85546875" style="598" customWidth="1"/>
    <col min="7428" max="7428" width="10.28515625" style="598" customWidth="1"/>
    <col min="7429" max="7429" width="18.28515625" style="598" customWidth="1"/>
    <col min="7430" max="7430" width="19" style="598" customWidth="1"/>
    <col min="7431" max="7431" width="1.7109375" style="598" customWidth="1"/>
    <col min="7432" max="7432" width="0.7109375" style="598" customWidth="1"/>
    <col min="7433" max="7679" width="7.5703125" style="598"/>
    <col min="7680" max="7680" width="1.28515625" style="598" customWidth="1"/>
    <col min="7681" max="7681" width="7.5703125" style="598"/>
    <col min="7682" max="7682" width="38.140625" style="598" customWidth="1"/>
    <col min="7683" max="7683" width="1.85546875" style="598" customWidth="1"/>
    <col min="7684" max="7684" width="10.28515625" style="598" customWidth="1"/>
    <col min="7685" max="7685" width="18.28515625" style="598" customWidth="1"/>
    <col min="7686" max="7686" width="19" style="598" customWidth="1"/>
    <col min="7687" max="7687" width="1.7109375" style="598" customWidth="1"/>
    <col min="7688" max="7688" width="0.7109375" style="598" customWidth="1"/>
    <col min="7689" max="7935" width="7.5703125" style="598"/>
    <col min="7936" max="7936" width="1.28515625" style="598" customWidth="1"/>
    <col min="7937" max="7937" width="7.5703125" style="598"/>
    <col min="7938" max="7938" width="38.140625" style="598" customWidth="1"/>
    <col min="7939" max="7939" width="1.85546875" style="598" customWidth="1"/>
    <col min="7940" max="7940" width="10.28515625" style="598" customWidth="1"/>
    <col min="7941" max="7941" width="18.28515625" style="598" customWidth="1"/>
    <col min="7942" max="7942" width="19" style="598" customWidth="1"/>
    <col min="7943" max="7943" width="1.7109375" style="598" customWidth="1"/>
    <col min="7944" max="7944" width="0.7109375" style="598" customWidth="1"/>
    <col min="7945" max="8191" width="7.5703125" style="598"/>
    <col min="8192" max="8192" width="1.28515625" style="598" customWidth="1"/>
    <col min="8193" max="8193" width="7.5703125" style="598"/>
    <col min="8194" max="8194" width="38.140625" style="598" customWidth="1"/>
    <col min="8195" max="8195" width="1.85546875" style="598" customWidth="1"/>
    <col min="8196" max="8196" width="10.28515625" style="598" customWidth="1"/>
    <col min="8197" max="8197" width="18.28515625" style="598" customWidth="1"/>
    <col min="8198" max="8198" width="19" style="598" customWidth="1"/>
    <col min="8199" max="8199" width="1.7109375" style="598" customWidth="1"/>
    <col min="8200" max="8200" width="0.7109375" style="598" customWidth="1"/>
    <col min="8201" max="8447" width="7.5703125" style="598"/>
    <col min="8448" max="8448" width="1.28515625" style="598" customWidth="1"/>
    <col min="8449" max="8449" width="7.5703125" style="598"/>
    <col min="8450" max="8450" width="38.140625" style="598" customWidth="1"/>
    <col min="8451" max="8451" width="1.85546875" style="598" customWidth="1"/>
    <col min="8452" max="8452" width="10.28515625" style="598" customWidth="1"/>
    <col min="8453" max="8453" width="18.28515625" style="598" customWidth="1"/>
    <col min="8454" max="8454" width="19" style="598" customWidth="1"/>
    <col min="8455" max="8455" width="1.7109375" style="598" customWidth="1"/>
    <col min="8456" max="8456" width="0.7109375" style="598" customWidth="1"/>
    <col min="8457" max="8703" width="7.5703125" style="598"/>
    <col min="8704" max="8704" width="1.28515625" style="598" customWidth="1"/>
    <col min="8705" max="8705" width="7.5703125" style="598"/>
    <col min="8706" max="8706" width="38.140625" style="598" customWidth="1"/>
    <col min="8707" max="8707" width="1.85546875" style="598" customWidth="1"/>
    <col min="8708" max="8708" width="10.28515625" style="598" customWidth="1"/>
    <col min="8709" max="8709" width="18.28515625" style="598" customWidth="1"/>
    <col min="8710" max="8710" width="19" style="598" customWidth="1"/>
    <col min="8711" max="8711" width="1.7109375" style="598" customWidth="1"/>
    <col min="8712" max="8712" width="0.7109375" style="598" customWidth="1"/>
    <col min="8713" max="8959" width="7.5703125" style="598"/>
    <col min="8960" max="8960" width="1.28515625" style="598" customWidth="1"/>
    <col min="8961" max="8961" width="7.5703125" style="598"/>
    <col min="8962" max="8962" width="38.140625" style="598" customWidth="1"/>
    <col min="8963" max="8963" width="1.85546875" style="598" customWidth="1"/>
    <col min="8964" max="8964" width="10.28515625" style="598" customWidth="1"/>
    <col min="8965" max="8965" width="18.28515625" style="598" customWidth="1"/>
    <col min="8966" max="8966" width="19" style="598" customWidth="1"/>
    <col min="8967" max="8967" width="1.7109375" style="598" customWidth="1"/>
    <col min="8968" max="8968" width="0.7109375" style="598" customWidth="1"/>
    <col min="8969" max="9215" width="7.5703125" style="598"/>
    <col min="9216" max="9216" width="1.28515625" style="598" customWidth="1"/>
    <col min="9217" max="9217" width="7.5703125" style="598"/>
    <col min="9218" max="9218" width="38.140625" style="598" customWidth="1"/>
    <col min="9219" max="9219" width="1.85546875" style="598" customWidth="1"/>
    <col min="9220" max="9220" width="10.28515625" style="598" customWidth="1"/>
    <col min="9221" max="9221" width="18.28515625" style="598" customWidth="1"/>
    <col min="9222" max="9222" width="19" style="598" customWidth="1"/>
    <col min="9223" max="9223" width="1.7109375" style="598" customWidth="1"/>
    <col min="9224" max="9224" width="0.7109375" style="598" customWidth="1"/>
    <col min="9225" max="9471" width="7.5703125" style="598"/>
    <col min="9472" max="9472" width="1.28515625" style="598" customWidth="1"/>
    <col min="9473" max="9473" width="7.5703125" style="598"/>
    <col min="9474" max="9474" width="38.140625" style="598" customWidth="1"/>
    <col min="9475" max="9475" width="1.85546875" style="598" customWidth="1"/>
    <col min="9476" max="9476" width="10.28515625" style="598" customWidth="1"/>
    <col min="9477" max="9477" width="18.28515625" style="598" customWidth="1"/>
    <col min="9478" max="9478" width="19" style="598" customWidth="1"/>
    <col min="9479" max="9479" width="1.7109375" style="598" customWidth="1"/>
    <col min="9480" max="9480" width="0.7109375" style="598" customWidth="1"/>
    <col min="9481" max="9727" width="7.5703125" style="598"/>
    <col min="9728" max="9728" width="1.28515625" style="598" customWidth="1"/>
    <col min="9729" max="9729" width="7.5703125" style="598"/>
    <col min="9730" max="9730" width="38.140625" style="598" customWidth="1"/>
    <col min="9731" max="9731" width="1.85546875" style="598" customWidth="1"/>
    <col min="9732" max="9732" width="10.28515625" style="598" customWidth="1"/>
    <col min="9733" max="9733" width="18.28515625" style="598" customWidth="1"/>
    <col min="9734" max="9734" width="19" style="598" customWidth="1"/>
    <col min="9735" max="9735" width="1.7109375" style="598" customWidth="1"/>
    <col min="9736" max="9736" width="0.7109375" style="598" customWidth="1"/>
    <col min="9737" max="9983" width="7.5703125" style="598"/>
    <col min="9984" max="9984" width="1.28515625" style="598" customWidth="1"/>
    <col min="9985" max="9985" width="7.5703125" style="598"/>
    <col min="9986" max="9986" width="38.140625" style="598" customWidth="1"/>
    <col min="9987" max="9987" width="1.85546875" style="598" customWidth="1"/>
    <col min="9988" max="9988" width="10.28515625" style="598" customWidth="1"/>
    <col min="9989" max="9989" width="18.28515625" style="598" customWidth="1"/>
    <col min="9990" max="9990" width="19" style="598" customWidth="1"/>
    <col min="9991" max="9991" width="1.7109375" style="598" customWidth="1"/>
    <col min="9992" max="9992" width="0.7109375" style="598" customWidth="1"/>
    <col min="9993" max="10239" width="7.5703125" style="598"/>
    <col min="10240" max="10240" width="1.28515625" style="598" customWidth="1"/>
    <col min="10241" max="10241" width="7.5703125" style="598"/>
    <col min="10242" max="10242" width="38.140625" style="598" customWidth="1"/>
    <col min="10243" max="10243" width="1.85546875" style="598" customWidth="1"/>
    <col min="10244" max="10244" width="10.28515625" style="598" customWidth="1"/>
    <col min="10245" max="10245" width="18.28515625" style="598" customWidth="1"/>
    <col min="10246" max="10246" width="19" style="598" customWidth="1"/>
    <col min="10247" max="10247" width="1.7109375" style="598" customWidth="1"/>
    <col min="10248" max="10248" width="0.7109375" style="598" customWidth="1"/>
    <col min="10249" max="10495" width="7.5703125" style="598"/>
    <col min="10496" max="10496" width="1.28515625" style="598" customWidth="1"/>
    <col min="10497" max="10497" width="7.5703125" style="598"/>
    <col min="10498" max="10498" width="38.140625" style="598" customWidth="1"/>
    <col min="10499" max="10499" width="1.85546875" style="598" customWidth="1"/>
    <col min="10500" max="10500" width="10.28515625" style="598" customWidth="1"/>
    <col min="10501" max="10501" width="18.28515625" style="598" customWidth="1"/>
    <col min="10502" max="10502" width="19" style="598" customWidth="1"/>
    <col min="10503" max="10503" width="1.7109375" style="598" customWidth="1"/>
    <col min="10504" max="10504" width="0.7109375" style="598" customWidth="1"/>
    <col min="10505" max="10751" width="7.5703125" style="598"/>
    <col min="10752" max="10752" width="1.28515625" style="598" customWidth="1"/>
    <col min="10753" max="10753" width="7.5703125" style="598"/>
    <col min="10754" max="10754" width="38.140625" style="598" customWidth="1"/>
    <col min="10755" max="10755" width="1.85546875" style="598" customWidth="1"/>
    <col min="10756" max="10756" width="10.28515625" style="598" customWidth="1"/>
    <col min="10757" max="10757" width="18.28515625" style="598" customWidth="1"/>
    <col min="10758" max="10758" width="19" style="598" customWidth="1"/>
    <col min="10759" max="10759" width="1.7109375" style="598" customWidth="1"/>
    <col min="10760" max="10760" width="0.7109375" style="598" customWidth="1"/>
    <col min="10761" max="11007" width="7.5703125" style="598"/>
    <col min="11008" max="11008" width="1.28515625" style="598" customWidth="1"/>
    <col min="11009" max="11009" width="7.5703125" style="598"/>
    <col min="11010" max="11010" width="38.140625" style="598" customWidth="1"/>
    <col min="11011" max="11011" width="1.85546875" style="598" customWidth="1"/>
    <col min="11012" max="11012" width="10.28515625" style="598" customWidth="1"/>
    <col min="11013" max="11013" width="18.28515625" style="598" customWidth="1"/>
    <col min="11014" max="11014" width="19" style="598" customWidth="1"/>
    <col min="11015" max="11015" width="1.7109375" style="598" customWidth="1"/>
    <col min="11016" max="11016" width="0.7109375" style="598" customWidth="1"/>
    <col min="11017" max="11263" width="7.5703125" style="598"/>
    <col min="11264" max="11264" width="1.28515625" style="598" customWidth="1"/>
    <col min="11265" max="11265" width="7.5703125" style="598"/>
    <col min="11266" max="11266" width="38.140625" style="598" customWidth="1"/>
    <col min="11267" max="11267" width="1.85546875" style="598" customWidth="1"/>
    <col min="11268" max="11268" width="10.28515625" style="598" customWidth="1"/>
    <col min="11269" max="11269" width="18.28515625" style="598" customWidth="1"/>
    <col min="11270" max="11270" width="19" style="598" customWidth="1"/>
    <col min="11271" max="11271" width="1.7109375" style="598" customWidth="1"/>
    <col min="11272" max="11272" width="0.7109375" style="598" customWidth="1"/>
    <col min="11273" max="11519" width="7.5703125" style="598"/>
    <col min="11520" max="11520" width="1.28515625" style="598" customWidth="1"/>
    <col min="11521" max="11521" width="7.5703125" style="598"/>
    <col min="11522" max="11522" width="38.140625" style="598" customWidth="1"/>
    <col min="11523" max="11523" width="1.85546875" style="598" customWidth="1"/>
    <col min="11524" max="11524" width="10.28515625" style="598" customWidth="1"/>
    <col min="11525" max="11525" width="18.28515625" style="598" customWidth="1"/>
    <col min="11526" max="11526" width="19" style="598" customWidth="1"/>
    <col min="11527" max="11527" width="1.7109375" style="598" customWidth="1"/>
    <col min="11528" max="11528" width="0.7109375" style="598" customWidth="1"/>
    <col min="11529" max="11775" width="7.5703125" style="598"/>
    <col min="11776" max="11776" width="1.28515625" style="598" customWidth="1"/>
    <col min="11777" max="11777" width="7.5703125" style="598"/>
    <col min="11778" max="11778" width="38.140625" style="598" customWidth="1"/>
    <col min="11779" max="11779" width="1.85546875" style="598" customWidth="1"/>
    <col min="11780" max="11780" width="10.28515625" style="598" customWidth="1"/>
    <col min="11781" max="11781" width="18.28515625" style="598" customWidth="1"/>
    <col min="11782" max="11782" width="19" style="598" customWidth="1"/>
    <col min="11783" max="11783" width="1.7109375" style="598" customWidth="1"/>
    <col min="11784" max="11784" width="0.7109375" style="598" customWidth="1"/>
    <col min="11785" max="12031" width="7.5703125" style="598"/>
    <col min="12032" max="12032" width="1.28515625" style="598" customWidth="1"/>
    <col min="12033" max="12033" width="7.5703125" style="598"/>
    <col min="12034" max="12034" width="38.140625" style="598" customWidth="1"/>
    <col min="12035" max="12035" width="1.85546875" style="598" customWidth="1"/>
    <col min="12036" max="12036" width="10.28515625" style="598" customWidth="1"/>
    <col min="12037" max="12037" width="18.28515625" style="598" customWidth="1"/>
    <col min="12038" max="12038" width="19" style="598" customWidth="1"/>
    <col min="12039" max="12039" width="1.7109375" style="598" customWidth="1"/>
    <col min="12040" max="12040" width="0.7109375" style="598" customWidth="1"/>
    <col min="12041" max="12287" width="7.5703125" style="598"/>
    <col min="12288" max="12288" width="1.28515625" style="598" customWidth="1"/>
    <col min="12289" max="12289" width="7.5703125" style="598"/>
    <col min="12290" max="12290" width="38.140625" style="598" customWidth="1"/>
    <col min="12291" max="12291" width="1.85546875" style="598" customWidth="1"/>
    <col min="12292" max="12292" width="10.28515625" style="598" customWidth="1"/>
    <col min="12293" max="12293" width="18.28515625" style="598" customWidth="1"/>
    <col min="12294" max="12294" width="19" style="598" customWidth="1"/>
    <col min="12295" max="12295" width="1.7109375" style="598" customWidth="1"/>
    <col min="12296" max="12296" width="0.7109375" style="598" customWidth="1"/>
    <col min="12297" max="12543" width="7.5703125" style="598"/>
    <col min="12544" max="12544" width="1.28515625" style="598" customWidth="1"/>
    <col min="12545" max="12545" width="7.5703125" style="598"/>
    <col min="12546" max="12546" width="38.140625" style="598" customWidth="1"/>
    <col min="12547" max="12547" width="1.85546875" style="598" customWidth="1"/>
    <col min="12548" max="12548" width="10.28515625" style="598" customWidth="1"/>
    <col min="12549" max="12549" width="18.28515625" style="598" customWidth="1"/>
    <col min="12550" max="12550" width="19" style="598" customWidth="1"/>
    <col min="12551" max="12551" width="1.7109375" style="598" customWidth="1"/>
    <col min="12552" max="12552" width="0.7109375" style="598" customWidth="1"/>
    <col min="12553" max="12799" width="7.5703125" style="598"/>
    <col min="12800" max="12800" width="1.28515625" style="598" customWidth="1"/>
    <col min="12801" max="12801" width="7.5703125" style="598"/>
    <col min="12802" max="12802" width="38.140625" style="598" customWidth="1"/>
    <col min="12803" max="12803" width="1.85546875" style="598" customWidth="1"/>
    <col min="12804" max="12804" width="10.28515625" style="598" customWidth="1"/>
    <col min="12805" max="12805" width="18.28515625" style="598" customWidth="1"/>
    <col min="12806" max="12806" width="19" style="598" customWidth="1"/>
    <col min="12807" max="12807" width="1.7109375" style="598" customWidth="1"/>
    <col min="12808" max="12808" width="0.7109375" style="598" customWidth="1"/>
    <col min="12809" max="13055" width="7.5703125" style="598"/>
    <col min="13056" max="13056" width="1.28515625" style="598" customWidth="1"/>
    <col min="13057" max="13057" width="7.5703125" style="598"/>
    <col min="13058" max="13058" width="38.140625" style="598" customWidth="1"/>
    <col min="13059" max="13059" width="1.85546875" style="598" customWidth="1"/>
    <col min="13060" max="13060" width="10.28515625" style="598" customWidth="1"/>
    <col min="13061" max="13061" width="18.28515625" style="598" customWidth="1"/>
    <col min="13062" max="13062" width="19" style="598" customWidth="1"/>
    <col min="13063" max="13063" width="1.7109375" style="598" customWidth="1"/>
    <col min="13064" max="13064" width="0.7109375" style="598" customWidth="1"/>
    <col min="13065" max="13311" width="7.5703125" style="598"/>
    <col min="13312" max="13312" width="1.28515625" style="598" customWidth="1"/>
    <col min="13313" max="13313" width="7.5703125" style="598"/>
    <col min="13314" max="13314" width="38.140625" style="598" customWidth="1"/>
    <col min="13315" max="13315" width="1.85546875" style="598" customWidth="1"/>
    <col min="13316" max="13316" width="10.28515625" style="598" customWidth="1"/>
    <col min="13317" max="13317" width="18.28515625" style="598" customWidth="1"/>
    <col min="13318" max="13318" width="19" style="598" customWidth="1"/>
    <col min="13319" max="13319" width="1.7109375" style="598" customWidth="1"/>
    <col min="13320" max="13320" width="0.7109375" style="598" customWidth="1"/>
    <col min="13321" max="13567" width="7.5703125" style="598"/>
    <col min="13568" max="13568" width="1.28515625" style="598" customWidth="1"/>
    <col min="13569" max="13569" width="7.5703125" style="598"/>
    <col min="13570" max="13570" width="38.140625" style="598" customWidth="1"/>
    <col min="13571" max="13571" width="1.85546875" style="598" customWidth="1"/>
    <col min="13572" max="13572" width="10.28515625" style="598" customWidth="1"/>
    <col min="13573" max="13573" width="18.28515625" style="598" customWidth="1"/>
    <col min="13574" max="13574" width="19" style="598" customWidth="1"/>
    <col min="13575" max="13575" width="1.7109375" style="598" customWidth="1"/>
    <col min="13576" max="13576" width="0.7109375" style="598" customWidth="1"/>
    <col min="13577" max="13823" width="7.5703125" style="598"/>
    <col min="13824" max="13824" width="1.28515625" style="598" customWidth="1"/>
    <col min="13825" max="13825" width="7.5703125" style="598"/>
    <col min="13826" max="13826" width="38.140625" style="598" customWidth="1"/>
    <col min="13827" max="13827" width="1.85546875" style="598" customWidth="1"/>
    <col min="13828" max="13828" width="10.28515625" style="598" customWidth="1"/>
    <col min="13829" max="13829" width="18.28515625" style="598" customWidth="1"/>
    <col min="13830" max="13830" width="19" style="598" customWidth="1"/>
    <col min="13831" max="13831" width="1.7109375" style="598" customWidth="1"/>
    <col min="13832" max="13832" width="0.7109375" style="598" customWidth="1"/>
    <col min="13833" max="14079" width="7.5703125" style="598"/>
    <col min="14080" max="14080" width="1.28515625" style="598" customWidth="1"/>
    <col min="14081" max="14081" width="7.5703125" style="598"/>
    <col min="14082" max="14082" width="38.140625" style="598" customWidth="1"/>
    <col min="14083" max="14083" width="1.85546875" style="598" customWidth="1"/>
    <col min="14084" max="14084" width="10.28515625" style="598" customWidth="1"/>
    <col min="14085" max="14085" width="18.28515625" style="598" customWidth="1"/>
    <col min="14086" max="14086" width="19" style="598" customWidth="1"/>
    <col min="14087" max="14087" width="1.7109375" style="598" customWidth="1"/>
    <col min="14088" max="14088" width="0.7109375" style="598" customWidth="1"/>
    <col min="14089" max="14335" width="7.5703125" style="598"/>
    <col min="14336" max="14336" width="1.28515625" style="598" customWidth="1"/>
    <col min="14337" max="14337" width="7.5703125" style="598"/>
    <col min="14338" max="14338" width="38.140625" style="598" customWidth="1"/>
    <col min="14339" max="14339" width="1.85546875" style="598" customWidth="1"/>
    <col min="14340" max="14340" width="10.28515625" style="598" customWidth="1"/>
    <col min="14341" max="14341" width="18.28515625" style="598" customWidth="1"/>
    <col min="14342" max="14342" width="19" style="598" customWidth="1"/>
    <col min="14343" max="14343" width="1.7109375" style="598" customWidth="1"/>
    <col min="14344" max="14344" width="0.7109375" style="598" customWidth="1"/>
    <col min="14345" max="14591" width="7.5703125" style="598"/>
    <col min="14592" max="14592" width="1.28515625" style="598" customWidth="1"/>
    <col min="14593" max="14593" width="7.5703125" style="598"/>
    <col min="14594" max="14594" width="38.140625" style="598" customWidth="1"/>
    <col min="14595" max="14595" width="1.85546875" style="598" customWidth="1"/>
    <col min="14596" max="14596" width="10.28515625" style="598" customWidth="1"/>
    <col min="14597" max="14597" width="18.28515625" style="598" customWidth="1"/>
    <col min="14598" max="14598" width="19" style="598" customWidth="1"/>
    <col min="14599" max="14599" width="1.7109375" style="598" customWidth="1"/>
    <col min="14600" max="14600" width="0.7109375" style="598" customWidth="1"/>
    <col min="14601" max="14847" width="7.5703125" style="598"/>
    <col min="14848" max="14848" width="1.28515625" style="598" customWidth="1"/>
    <col min="14849" max="14849" width="7.5703125" style="598"/>
    <col min="14850" max="14850" width="38.140625" style="598" customWidth="1"/>
    <col min="14851" max="14851" width="1.85546875" style="598" customWidth="1"/>
    <col min="14852" max="14852" width="10.28515625" style="598" customWidth="1"/>
    <col min="14853" max="14853" width="18.28515625" style="598" customWidth="1"/>
    <col min="14854" max="14854" width="19" style="598" customWidth="1"/>
    <col min="14855" max="14855" width="1.7109375" style="598" customWidth="1"/>
    <col min="14856" max="14856" width="0.7109375" style="598" customWidth="1"/>
    <col min="14857" max="15103" width="7.5703125" style="598"/>
    <col min="15104" max="15104" width="1.28515625" style="598" customWidth="1"/>
    <col min="15105" max="15105" width="7.5703125" style="598"/>
    <col min="15106" max="15106" width="38.140625" style="598" customWidth="1"/>
    <col min="15107" max="15107" width="1.85546875" style="598" customWidth="1"/>
    <col min="15108" max="15108" width="10.28515625" style="598" customWidth="1"/>
    <col min="15109" max="15109" width="18.28515625" style="598" customWidth="1"/>
    <col min="15110" max="15110" width="19" style="598" customWidth="1"/>
    <col min="15111" max="15111" width="1.7109375" style="598" customWidth="1"/>
    <col min="15112" max="15112" width="0.7109375" style="598" customWidth="1"/>
    <col min="15113" max="15359" width="7.5703125" style="598"/>
    <col min="15360" max="15360" width="1.28515625" style="598" customWidth="1"/>
    <col min="15361" max="15361" width="7.5703125" style="598"/>
    <col min="15362" max="15362" width="38.140625" style="598" customWidth="1"/>
    <col min="15363" max="15363" width="1.85546875" style="598" customWidth="1"/>
    <col min="15364" max="15364" width="10.28515625" style="598" customWidth="1"/>
    <col min="15365" max="15365" width="18.28515625" style="598" customWidth="1"/>
    <col min="15366" max="15366" width="19" style="598" customWidth="1"/>
    <col min="15367" max="15367" width="1.7109375" style="598" customWidth="1"/>
    <col min="15368" max="15368" width="0.7109375" style="598" customWidth="1"/>
    <col min="15369" max="15615" width="7.5703125" style="598"/>
    <col min="15616" max="15616" width="1.28515625" style="598" customWidth="1"/>
    <col min="15617" max="15617" width="7.5703125" style="598"/>
    <col min="15618" max="15618" width="38.140625" style="598" customWidth="1"/>
    <col min="15619" max="15619" width="1.85546875" style="598" customWidth="1"/>
    <col min="15620" max="15620" width="10.28515625" style="598" customWidth="1"/>
    <col min="15621" max="15621" width="18.28515625" style="598" customWidth="1"/>
    <col min="15622" max="15622" width="19" style="598" customWidth="1"/>
    <col min="15623" max="15623" width="1.7109375" style="598" customWidth="1"/>
    <col min="15624" max="15624" width="0.7109375" style="598" customWidth="1"/>
    <col min="15625" max="15871" width="7.5703125" style="598"/>
    <col min="15872" max="15872" width="1.28515625" style="598" customWidth="1"/>
    <col min="15873" max="15873" width="7.5703125" style="598"/>
    <col min="15874" max="15874" width="38.140625" style="598" customWidth="1"/>
    <col min="15875" max="15875" width="1.85546875" style="598" customWidth="1"/>
    <col min="15876" max="15876" width="10.28515625" style="598" customWidth="1"/>
    <col min="15877" max="15877" width="18.28515625" style="598" customWidth="1"/>
    <col min="15878" max="15878" width="19" style="598" customWidth="1"/>
    <col min="15879" max="15879" width="1.7109375" style="598" customWidth="1"/>
    <col min="15880" max="15880" width="0.7109375" style="598" customWidth="1"/>
    <col min="15881" max="16127" width="7.5703125" style="598"/>
    <col min="16128" max="16128" width="1.28515625" style="598" customWidth="1"/>
    <col min="16129" max="16129" width="7.5703125" style="598"/>
    <col min="16130" max="16130" width="38.140625" style="598" customWidth="1"/>
    <col min="16131" max="16131" width="1.85546875" style="598" customWidth="1"/>
    <col min="16132" max="16132" width="10.28515625" style="598" customWidth="1"/>
    <col min="16133" max="16133" width="18.28515625" style="598" customWidth="1"/>
    <col min="16134" max="16134" width="19" style="598" customWidth="1"/>
    <col min="16135" max="16135" width="1.7109375" style="598" customWidth="1"/>
    <col min="16136" max="16136" width="0.7109375" style="598" customWidth="1"/>
    <col min="16137" max="16384" width="7.5703125" style="598"/>
  </cols>
  <sheetData>
    <row r="2" spans="1:8" ht="16.5" customHeight="1">
      <c r="B2" s="599" t="s">
        <v>805</v>
      </c>
      <c r="C2" s="600" t="s">
        <v>738</v>
      </c>
    </row>
    <row r="3" spans="1:8" ht="15" customHeight="1">
      <c r="B3" s="599"/>
      <c r="C3" s="600" t="s">
        <v>1321</v>
      </c>
    </row>
    <row r="4" spans="1:8" ht="16.5" customHeight="1">
      <c r="B4" s="602" t="s">
        <v>806</v>
      </c>
      <c r="C4" s="603" t="s">
        <v>765</v>
      </c>
    </row>
    <row r="5" spans="1:8" ht="15" customHeight="1">
      <c r="B5" s="602"/>
      <c r="C5" s="603" t="s">
        <v>1320</v>
      </c>
    </row>
    <row r="6" spans="1:8" ht="10.15" customHeight="1" thickBot="1">
      <c r="A6" s="603"/>
    </row>
    <row r="7" spans="1:8" ht="3.75" customHeight="1" thickTop="1">
      <c r="A7" s="676"/>
      <c r="B7" s="676"/>
      <c r="C7" s="676"/>
      <c r="D7" s="677"/>
      <c r="E7" s="676"/>
      <c r="F7" s="676"/>
      <c r="G7" s="676"/>
      <c r="H7" s="676"/>
    </row>
    <row r="8" spans="1:8" ht="14.25" customHeight="1">
      <c r="A8" s="594"/>
      <c r="B8" s="726" t="s">
        <v>741</v>
      </c>
      <c r="C8" s="693"/>
      <c r="D8" s="727" t="s">
        <v>3</v>
      </c>
      <c r="E8" s="1934" t="s">
        <v>4</v>
      </c>
      <c r="F8" s="1934"/>
      <c r="G8" s="1934"/>
      <c r="H8" s="594"/>
    </row>
    <row r="9" spans="1:8">
      <c r="A9" s="594"/>
      <c r="B9" s="725" t="s">
        <v>744</v>
      </c>
      <c r="C9" s="693"/>
      <c r="D9" s="729" t="s">
        <v>8</v>
      </c>
      <c r="E9" s="1935" t="s">
        <v>9</v>
      </c>
      <c r="F9" s="1935"/>
      <c r="G9" s="1935"/>
      <c r="H9" s="594"/>
    </row>
    <row r="10" spans="1:8">
      <c r="A10" s="594"/>
      <c r="B10" s="594"/>
      <c r="C10" s="594"/>
      <c r="D10" s="729"/>
      <c r="E10" s="731" t="s">
        <v>4</v>
      </c>
      <c r="F10" s="731" t="s">
        <v>37</v>
      </c>
      <c r="G10" s="731" t="s">
        <v>38</v>
      </c>
      <c r="H10" s="594"/>
    </row>
    <row r="11" spans="1:8">
      <c r="A11" s="594"/>
      <c r="B11" s="594"/>
      <c r="C11" s="594"/>
      <c r="D11" s="729"/>
      <c r="E11" s="732" t="s">
        <v>9</v>
      </c>
      <c r="F11" s="732" t="s">
        <v>39</v>
      </c>
      <c r="G11" s="732" t="s">
        <v>40</v>
      </c>
      <c r="H11" s="594"/>
    </row>
    <row r="12" spans="1:8" ht="4.1500000000000004" customHeight="1">
      <c r="A12" s="619"/>
      <c r="B12" s="619"/>
      <c r="C12" s="619"/>
      <c r="D12" s="715"/>
      <c r="E12" s="619"/>
      <c r="F12" s="619"/>
      <c r="G12" s="619"/>
      <c r="H12" s="619"/>
    </row>
    <row r="13" spans="1:8" ht="6.75" customHeight="1">
      <c r="A13" s="594"/>
      <c r="B13" s="594"/>
      <c r="C13" s="594"/>
      <c r="D13" s="623"/>
      <c r="E13" s="594"/>
      <c r="F13" s="594"/>
      <c r="G13" s="594"/>
      <c r="H13" s="594"/>
    </row>
    <row r="14" spans="1:8" ht="15" customHeight="1">
      <c r="A14" s="594"/>
      <c r="B14" s="607" t="s">
        <v>4</v>
      </c>
      <c r="C14" s="584"/>
      <c r="D14" s="1870">
        <v>2023</v>
      </c>
      <c r="E14" s="569">
        <f>SUM('6.28 (6) '!E14,'6.28 (6) '!I14,'6.28 (7)'!E14,'6.28 (7)'!I14,'6.28 (8)'!E14,'6.28 (8)'!I14,'6.28 (9)'!E14,'6.28 (9)'!I14,'6.28 (10)'!E14,'6.28 (10)'!I14)</f>
        <v>886264</v>
      </c>
      <c r="F14" s="569">
        <f>SUM('6.28 (6) '!F14,'6.28 (6) '!J14,'6.28 (7)'!F14,'6.28 (7)'!J14,'6.28 (8)'!F14,'6.28 (8)'!J14,'6.28 (9)'!F14,'6.28 (9)'!J14,'6.28 (10)'!F14,'6.28 (10)'!J14)</f>
        <v>360216</v>
      </c>
      <c r="G14" s="569">
        <f>SUM('6.28 (6) '!G14,'6.28 (6) '!K14,'6.28 (7)'!G14,'6.28 (7)'!K14,'6.28 (8)'!G14,'6.28 (8)'!K14,'6.28 (9)'!G14,'6.28 (9)'!K14,'6.28 (10)'!G14,'6.28 (10)'!K14)</f>
        <v>526048</v>
      </c>
      <c r="H14" s="584"/>
    </row>
    <row r="15" spans="1:8" ht="15" customHeight="1">
      <c r="A15" s="594"/>
      <c r="B15" s="559" t="s">
        <v>9</v>
      </c>
      <c r="C15" s="584"/>
      <c r="D15" s="1870"/>
      <c r="E15" s="569"/>
      <c r="F15" s="569"/>
      <c r="G15" s="569"/>
      <c r="H15" s="584"/>
    </row>
    <row r="16" spans="1:8" ht="15" customHeight="1">
      <c r="A16" s="594"/>
      <c r="B16" s="559"/>
      <c r="C16" s="584"/>
      <c r="D16" s="573"/>
      <c r="E16" s="569"/>
      <c r="F16" s="569"/>
      <c r="G16" s="569"/>
      <c r="H16" s="584"/>
    </row>
    <row r="17" spans="1:8" ht="15" customHeight="1">
      <c r="A17" s="594"/>
      <c r="B17" s="607" t="s">
        <v>1315</v>
      </c>
      <c r="C17" s="612"/>
      <c r="D17" s="573">
        <v>2023</v>
      </c>
      <c r="E17" s="1877">
        <f>SUM('6.28 (6) '!E17,'6.28 (6) '!I17,'6.28 (7)'!E17,'6.28 (7)'!I17,'6.28 (8)'!E17,'6.28 (8)'!I17,'6.28 (9)'!E17,'6.28 (9)'!I17,'6.28 (10)'!E17,'6.28 (10)'!I17)</f>
        <v>9755</v>
      </c>
      <c r="F17" s="1877">
        <f>SUM('6.28 (6) '!F17,'6.28 (6) '!J17,'6.28 (7)'!F17,'6.28 (7)'!J17,'6.28 (8)'!F17,'6.28 (8)'!J17,'6.28 (9)'!F17,'6.28 (9)'!J17,'6.28 (10)'!F17,'6.28 (10)'!J17)</f>
        <v>3941</v>
      </c>
      <c r="G17" s="1877">
        <f>SUM('6.28 (6) '!G17,'6.28 (6) '!K17,'6.28 (7)'!G17,'6.28 (7)'!K17,'6.28 (8)'!G17,'6.28 (8)'!K17,'6.28 (9)'!G17,'6.28 (9)'!K17,'6.28 (10)'!G17,'6.28 (10)'!K17)</f>
        <v>5814</v>
      </c>
      <c r="H17" s="584"/>
    </row>
    <row r="18" spans="1:8" ht="15" customHeight="1">
      <c r="A18" s="594"/>
      <c r="B18" s="559" t="s">
        <v>1316</v>
      </c>
      <c r="C18" s="628"/>
      <c r="D18" s="573"/>
      <c r="E18" s="661"/>
      <c r="F18" s="661"/>
      <c r="G18" s="661"/>
      <c r="H18" s="584"/>
    </row>
    <row r="19" spans="1:8" ht="15" customHeight="1">
      <c r="A19" s="594"/>
      <c r="B19" s="559"/>
      <c r="C19" s="628"/>
      <c r="D19" s="573"/>
      <c r="E19" s="661"/>
      <c r="F19" s="661"/>
      <c r="G19" s="661"/>
      <c r="H19" s="584"/>
    </row>
    <row r="20" spans="1:8" ht="15" customHeight="1">
      <c r="A20" s="594"/>
      <c r="B20" s="607" t="s">
        <v>747</v>
      </c>
      <c r="C20" s="584"/>
      <c r="D20" s="573">
        <v>2023</v>
      </c>
      <c r="E20" s="1877">
        <f>SUM('6.28 (6) '!E20,'6.28 (6) '!I20,'6.28 (7)'!E20,'6.28 (7)'!I20,'6.28 (8)'!E20,'6.28 (8)'!I20,'6.28 (9)'!E20,'6.28 (9)'!I20,'6.28 (10)'!E20,'6.28 (10)'!I20)</f>
        <v>50786</v>
      </c>
      <c r="F20" s="1877">
        <f>SUM('6.28 (6) '!F20,'6.28 (6) '!J20,'6.28 (7)'!F20,'6.28 (7)'!J20,'6.28 (8)'!F20,'6.28 (8)'!J20,'6.28 (9)'!F20,'6.28 (9)'!J20,'6.28 (10)'!F20,'6.28 (10)'!J20)</f>
        <v>14809</v>
      </c>
      <c r="G20" s="1877">
        <f>SUM('6.28 (6) '!G20,'6.28 (6) '!K20,'6.28 (7)'!G20,'6.28 (7)'!K20,'6.28 (8)'!G20,'6.28 (8)'!K20,'6.28 (9)'!G20,'6.28 (9)'!K20,'6.28 (10)'!G20,'6.28 (10)'!K20)</f>
        <v>35977</v>
      </c>
      <c r="H20" s="584"/>
    </row>
    <row r="21" spans="1:8" ht="15" customHeight="1">
      <c r="A21" s="594"/>
      <c r="B21" s="559" t="s">
        <v>748</v>
      </c>
      <c r="C21" s="607"/>
      <c r="D21" s="573"/>
      <c r="E21" s="661"/>
      <c r="F21" s="661"/>
      <c r="G21" s="661"/>
      <c r="H21" s="584"/>
    </row>
    <row r="22" spans="1:8" ht="15" customHeight="1">
      <c r="A22" s="594"/>
      <c r="B22" s="559"/>
      <c r="C22" s="607"/>
      <c r="D22" s="573"/>
      <c r="E22" s="661"/>
      <c r="F22" s="661"/>
      <c r="G22" s="661"/>
      <c r="H22" s="584"/>
    </row>
    <row r="23" spans="1:8" ht="15" customHeight="1">
      <c r="A23" s="594"/>
      <c r="B23" s="607" t="s">
        <v>794</v>
      </c>
      <c r="C23" s="612"/>
      <c r="D23" s="573">
        <v>2023</v>
      </c>
      <c r="E23" s="1877">
        <f>SUM('6.28 (6) '!E23,'6.28 (6) '!I23,'6.28 (7)'!E23,'6.28 (7)'!I23,'6.28 (8)'!E23,'6.28 (8)'!I23,'6.28 (9)'!E23,'6.28 (9)'!I23,'6.28 (10)'!E23,'6.28 (10)'!I23)</f>
        <v>68997</v>
      </c>
      <c r="F23" s="1877">
        <f>SUM('6.28 (6) '!F23,'6.28 (6) '!J23,'6.28 (7)'!F23,'6.28 (7)'!J23,'6.28 (8)'!F23,'6.28 (8)'!J23,'6.28 (9)'!F23,'6.28 (9)'!J23,'6.28 (10)'!F23,'6.28 (10)'!J23)</f>
        <v>23387</v>
      </c>
      <c r="G23" s="1877">
        <f>SUM('6.28 (6) '!G23,'6.28 (6) '!K23,'6.28 (7)'!G23,'6.28 (7)'!K23,'6.28 (8)'!G23,'6.28 (8)'!K23,'6.28 (9)'!G23,'6.28 (9)'!K23,'6.28 (10)'!G23,'6.28 (10)'!K23)</f>
        <v>45610</v>
      </c>
      <c r="H23" s="584"/>
    </row>
    <row r="24" spans="1:8" ht="15" customHeight="1">
      <c r="A24" s="594"/>
      <c r="B24" s="559" t="s">
        <v>1314</v>
      </c>
      <c r="C24" s="628"/>
      <c r="D24" s="573"/>
      <c r="E24" s="661"/>
      <c r="F24" s="661"/>
      <c r="G24" s="661"/>
      <c r="H24" s="584"/>
    </row>
    <row r="25" spans="1:8" ht="15" customHeight="1">
      <c r="A25" s="594"/>
      <c r="B25" s="559"/>
      <c r="C25" s="628"/>
      <c r="D25" s="573"/>
      <c r="E25" s="661"/>
      <c r="F25" s="661"/>
      <c r="G25" s="661"/>
      <c r="H25" s="584"/>
    </row>
    <row r="26" spans="1:8" ht="15" customHeight="1">
      <c r="A26" s="594"/>
      <c r="B26" s="607" t="s">
        <v>1312</v>
      </c>
      <c r="C26" s="584"/>
      <c r="D26" s="573">
        <v>2023</v>
      </c>
      <c r="E26" s="1877">
        <f>SUM('6.28 (6) '!E26,'6.28 (6) '!I26,'6.28 (7)'!E26,'6.28 (7)'!I26,'6.28 (8)'!E26,'6.28 (8)'!I26,'6.28 (9)'!E26,'6.28 (9)'!I26,'6.28 (10)'!E26,'6.28 (10)'!I26)</f>
        <v>87260</v>
      </c>
      <c r="F26" s="1877">
        <f>SUM('6.28 (6) '!F26,'6.28 (6) '!J26,'6.28 (7)'!F26,'6.28 (7)'!J26,'6.28 (8)'!F26,'6.28 (8)'!J26,'6.28 (9)'!F26,'6.28 (9)'!J26,'6.28 (10)'!F26,'6.28 (10)'!J26)</f>
        <v>27513</v>
      </c>
      <c r="G26" s="1877">
        <f>SUM('6.28 (6) '!G26,'6.28 (6) '!K26,'6.28 (7)'!G26,'6.28 (7)'!K26,'6.28 (8)'!G26,'6.28 (8)'!K26,'6.28 (9)'!G26,'6.28 (9)'!K26,'6.28 (10)'!G26,'6.28 (10)'!K26)</f>
        <v>59747</v>
      </c>
      <c r="H26" s="584"/>
    </row>
    <row r="27" spans="1:8" ht="15" customHeight="1">
      <c r="A27" s="594"/>
      <c r="B27" s="559" t="s">
        <v>1313</v>
      </c>
      <c r="C27" s="584"/>
      <c r="D27" s="573"/>
      <c r="E27" s="661"/>
      <c r="F27" s="661"/>
      <c r="G27" s="661"/>
      <c r="H27" s="584"/>
    </row>
    <row r="28" spans="1:8" ht="15" customHeight="1">
      <c r="A28" s="594"/>
      <c r="B28" s="559"/>
      <c r="C28" s="584"/>
      <c r="D28" s="573"/>
      <c r="E28" s="661"/>
      <c r="F28" s="661"/>
      <c r="G28" s="661"/>
      <c r="H28" s="584"/>
    </row>
    <row r="29" spans="1:8" ht="15" customHeight="1">
      <c r="A29" s="594"/>
      <c r="B29" s="607" t="s">
        <v>1310</v>
      </c>
      <c r="C29" s="612"/>
      <c r="D29" s="573">
        <v>2023</v>
      </c>
      <c r="E29" s="1877">
        <f>SUM('6.28 (6) '!E29,'6.28 (6) '!I29,'6.28 (7)'!E29,'6.28 (7)'!I29,'6.28 (8)'!E29,'6.28 (8)'!I29,'6.28 (9)'!E29,'6.28 (9)'!I29,'6.28 (10)'!E29,'6.28 (10)'!I29)</f>
        <v>114609</v>
      </c>
      <c r="F29" s="1877">
        <f>SUM('6.28 (6) '!F29,'6.28 (6) '!J29,'6.28 (7)'!F29,'6.28 (7)'!J29,'6.28 (8)'!F29,'6.28 (8)'!J29,'6.28 (9)'!F29,'6.28 (9)'!J29,'6.28 (10)'!F29,'6.28 (10)'!J29)</f>
        <v>38986</v>
      </c>
      <c r="G29" s="1877">
        <f>SUM('6.28 (6) '!G29,'6.28 (6) '!K29,'6.28 (7)'!G29,'6.28 (7)'!K29,'6.28 (8)'!G29,'6.28 (8)'!K29,'6.28 (9)'!G29,'6.28 (9)'!K29,'6.28 (10)'!G29,'6.28 (10)'!K29)</f>
        <v>75623</v>
      </c>
      <c r="H29" s="584"/>
    </row>
    <row r="30" spans="1:8" ht="15" customHeight="1">
      <c r="A30" s="594"/>
      <c r="B30" s="559" t="s">
        <v>1311</v>
      </c>
      <c r="C30" s="628"/>
      <c r="D30" s="573"/>
      <c r="E30" s="661"/>
      <c r="F30" s="661"/>
      <c r="G30" s="661"/>
      <c r="H30" s="584"/>
    </row>
    <row r="31" spans="1:8" ht="15" customHeight="1">
      <c r="A31" s="594"/>
      <c r="B31" s="559"/>
      <c r="C31" s="628"/>
      <c r="D31" s="573"/>
      <c r="E31" s="661"/>
      <c r="F31" s="661"/>
      <c r="G31" s="661"/>
      <c r="H31" s="584"/>
    </row>
    <row r="32" spans="1:8" ht="15" customHeight="1">
      <c r="A32" s="594"/>
      <c r="B32" s="607" t="s">
        <v>1308</v>
      </c>
      <c r="C32" s="584"/>
      <c r="D32" s="573">
        <v>2023</v>
      </c>
      <c r="E32" s="1877">
        <f>SUM('6.28 (6) '!E32,'6.28 (6) '!I32,'6.28 (7)'!E32,'6.28 (7)'!I32,'6.28 (8)'!E32,'6.28 (8)'!I32,'6.28 (9)'!E32,'6.28 (9)'!I32,'6.28 (10)'!E32,'6.28 (10)'!I32)</f>
        <v>67259</v>
      </c>
      <c r="F32" s="1877">
        <f>SUM('6.28 (6) '!F32,'6.28 (6) '!J32,'6.28 (7)'!F32,'6.28 (7)'!J32,'6.28 (8)'!F32,'6.28 (8)'!J32,'6.28 (9)'!F32,'6.28 (9)'!J32,'6.28 (10)'!F32,'6.28 (10)'!J32)</f>
        <v>28244</v>
      </c>
      <c r="G32" s="1877">
        <f>SUM('6.28 (6) '!G32,'6.28 (6) '!K32,'6.28 (7)'!G32,'6.28 (7)'!K32,'6.28 (8)'!G32,'6.28 (8)'!K32,'6.28 (9)'!G32,'6.28 (9)'!K32,'6.28 (10)'!G32,'6.28 (10)'!K32)</f>
        <v>39015</v>
      </c>
      <c r="H32" s="584"/>
    </row>
    <row r="33" spans="1:8" ht="15" customHeight="1">
      <c r="A33" s="594"/>
      <c r="B33" s="559" t="s">
        <v>1309</v>
      </c>
      <c r="C33" s="612"/>
      <c r="D33" s="573"/>
      <c r="E33" s="661"/>
      <c r="F33" s="661"/>
      <c r="G33" s="661"/>
      <c r="H33" s="584"/>
    </row>
    <row r="34" spans="1:8" ht="15" customHeight="1">
      <c r="A34" s="594"/>
      <c r="B34" s="608"/>
      <c r="C34" s="612"/>
      <c r="D34" s="573"/>
      <c r="E34" s="661"/>
      <c r="F34" s="661"/>
      <c r="G34" s="661"/>
      <c r="H34" s="584"/>
    </row>
    <row r="35" spans="1:8" ht="15" customHeight="1">
      <c r="A35" s="594"/>
      <c r="B35" s="607" t="s">
        <v>1306</v>
      </c>
      <c r="C35" s="612"/>
      <c r="D35" s="573">
        <v>2023</v>
      </c>
      <c r="E35" s="1877">
        <f>SUM('6.28 (6) '!E35,'6.28 (6) '!I35,'6.28 (7)'!E35,'6.28 (7)'!I35,'6.28 (8)'!E35,'6.28 (8)'!I35,'6.28 (9)'!E35,'6.28 (9)'!I35,'6.28 (10)'!E35,'6.28 (10)'!I35)</f>
        <v>58123</v>
      </c>
      <c r="F35" s="1877">
        <f>SUM('6.28 (6) '!F35,'6.28 (6) '!J35,'6.28 (7)'!F35,'6.28 (7)'!J35,'6.28 (8)'!F35,'6.28 (8)'!J35,'6.28 (9)'!F35,'6.28 (9)'!J35,'6.28 (10)'!F35,'6.28 (10)'!J35)</f>
        <v>38557</v>
      </c>
      <c r="G35" s="1877">
        <f>SUM('6.28 (6) '!G35,'6.28 (6) '!K35,'6.28 (7)'!G35,'6.28 (7)'!K35,'6.28 (8)'!G35,'6.28 (8)'!K35,'6.28 (9)'!G35,'6.28 (9)'!K35,'6.28 (10)'!G35,'6.28 (10)'!K35)</f>
        <v>19566</v>
      </c>
      <c r="H35" s="584"/>
    </row>
    <row r="36" spans="1:8" ht="15" customHeight="1">
      <c r="A36" s="594"/>
      <c r="B36" s="559" t="s">
        <v>1307</v>
      </c>
      <c r="C36" s="628"/>
      <c r="D36" s="573"/>
      <c r="E36" s="661"/>
      <c r="F36" s="661"/>
      <c r="G36" s="661"/>
      <c r="H36" s="584"/>
    </row>
    <row r="37" spans="1:8" ht="15" customHeight="1">
      <c r="A37" s="594"/>
      <c r="B37" s="559"/>
      <c r="C37" s="628"/>
      <c r="D37" s="573"/>
      <c r="E37" s="661"/>
      <c r="F37" s="661"/>
      <c r="G37" s="661"/>
      <c r="H37" s="584"/>
    </row>
    <row r="38" spans="1:8" ht="15" customHeight="1">
      <c r="A38" s="594"/>
      <c r="B38" s="607" t="s">
        <v>799</v>
      </c>
      <c r="C38" s="584"/>
      <c r="D38" s="573">
        <v>2023</v>
      </c>
      <c r="E38" s="1877">
        <f>SUM('6.28 (6) '!E38,'6.28 (6) '!I38,'6.28 (7)'!E38,'6.28 (7)'!I38,'6.28 (8)'!E38,'6.28 (8)'!I38,'6.28 (9)'!E38,'6.28 (9)'!I38,'6.28 (10)'!E38,'6.28 (10)'!I38)</f>
        <v>87770</v>
      </c>
      <c r="F38" s="1877">
        <f>SUM('6.28 (6) '!F38,'6.28 (6) '!J38,'6.28 (7)'!F38,'6.28 (7)'!J38,'6.28 (8)'!F38,'6.28 (8)'!J38,'6.28 (9)'!F38,'6.28 (9)'!J38,'6.28 (10)'!F38,'6.28 (10)'!J38)</f>
        <v>47964</v>
      </c>
      <c r="G38" s="1877">
        <f>SUM('6.28 (6) '!G38,'6.28 (6) '!K38,'6.28 (7)'!G38,'6.28 (7)'!K38,'6.28 (8)'!G38,'6.28 (8)'!K38,'6.28 (9)'!G38,'6.28 (9)'!K38,'6.28 (10)'!G38,'6.28 (10)'!K38)</f>
        <v>39806</v>
      </c>
      <c r="H38" s="584"/>
    </row>
    <row r="39" spans="1:8" ht="15" customHeight="1">
      <c r="A39" s="594"/>
      <c r="B39" s="608" t="s">
        <v>800</v>
      </c>
      <c r="C39" s="612"/>
      <c r="D39" s="573"/>
      <c r="E39" s="661"/>
      <c r="F39" s="661"/>
      <c r="G39" s="661"/>
      <c r="H39" s="584"/>
    </row>
    <row r="40" spans="1:8" ht="15" customHeight="1">
      <c r="A40" s="594"/>
      <c r="B40" s="608"/>
      <c r="C40" s="612"/>
      <c r="D40" s="573"/>
      <c r="E40" s="661"/>
      <c r="F40" s="661"/>
      <c r="G40" s="661"/>
      <c r="H40" s="584"/>
    </row>
    <row r="41" spans="1:8" ht="15" customHeight="1">
      <c r="A41" s="594"/>
      <c r="B41" s="607" t="s">
        <v>1304</v>
      </c>
      <c r="C41" s="612"/>
      <c r="D41" s="573">
        <v>2023</v>
      </c>
      <c r="E41" s="1877">
        <f>SUM('6.28 (6) '!E41,'6.28 (6) '!I41,'6.28 (7)'!E41,'6.28 (7)'!I41,'6.28 (8)'!E41,'6.28 (8)'!I41,'6.28 (9)'!E41,'6.28 (9)'!I41,'6.28 (10)'!E41,'6.28 (10)'!I41)</f>
        <v>106055</v>
      </c>
      <c r="F41" s="1877">
        <f>SUM('6.28 (6) '!F41,'6.28 (6) '!J41,'6.28 (7)'!F41,'6.28 (7)'!J41,'6.28 (8)'!F41,'6.28 (8)'!J41,'6.28 (9)'!F41,'6.28 (9)'!J41,'6.28 (10)'!F41,'6.28 (10)'!J41)</f>
        <v>44091</v>
      </c>
      <c r="G41" s="1877">
        <f>SUM('6.28 (6) '!G41,'6.28 (6) '!K41,'6.28 (7)'!G41,'6.28 (7)'!K41,'6.28 (8)'!G41,'6.28 (8)'!K41,'6.28 (9)'!G41,'6.28 (9)'!K41,'6.28 (10)'!G41,'6.28 (10)'!K41)</f>
        <v>61964</v>
      </c>
      <c r="H41" s="584"/>
    </row>
    <row r="42" spans="1:8" ht="15" customHeight="1">
      <c r="A42" s="594"/>
      <c r="B42" s="608" t="s">
        <v>1305</v>
      </c>
      <c r="C42" s="628"/>
      <c r="D42" s="573"/>
      <c r="E42" s="661"/>
      <c r="F42" s="661"/>
      <c r="G42" s="661"/>
      <c r="H42" s="584"/>
    </row>
    <row r="43" spans="1:8" ht="15" customHeight="1">
      <c r="A43" s="594"/>
      <c r="B43" s="608"/>
      <c r="C43" s="612"/>
      <c r="D43" s="573"/>
      <c r="E43" s="661"/>
      <c r="F43" s="661"/>
      <c r="G43" s="661"/>
      <c r="H43" s="584"/>
    </row>
    <row r="44" spans="1:8" ht="15" customHeight="1">
      <c r="A44" s="594"/>
      <c r="B44" s="607" t="s">
        <v>803</v>
      </c>
      <c r="C44" s="612"/>
      <c r="D44" s="573">
        <v>2023</v>
      </c>
      <c r="E44" s="1877">
        <f>SUM('6.28 (6) '!E44,'6.28 (6) '!I44,'6.28 (7)'!E44,'6.28 (7)'!I44,'6.28 (8)'!E44,'6.28 (8)'!I44,'6.28 (9)'!E44,'6.28 (9)'!I44,'6.28 (10)'!E44,'6.28 (10)'!I44)</f>
        <v>33805</v>
      </c>
      <c r="F44" s="1877">
        <f>SUM('6.28 (6) '!F44,'6.28 (6) '!J44,'6.28 (7)'!F44,'6.28 (7)'!J44,'6.28 (8)'!F44,'6.28 (8)'!J44,'6.28 (9)'!F44,'6.28 (9)'!J44,'6.28 (10)'!F44,'6.28 (10)'!J44)</f>
        <v>10514</v>
      </c>
      <c r="G44" s="1877">
        <f>SUM('6.28 (6) '!G44,'6.28 (6) '!K44,'6.28 (7)'!G44,'6.28 (7)'!K44,'6.28 (8)'!G44,'6.28 (8)'!K44,'6.28 (9)'!G44,'6.28 (9)'!K44,'6.28 (10)'!G44,'6.28 (10)'!K44)</f>
        <v>23291</v>
      </c>
      <c r="H44" s="584"/>
    </row>
    <row r="45" spans="1:8" ht="15" customHeight="1">
      <c r="A45" s="594"/>
      <c r="B45" s="559" t="s">
        <v>804</v>
      </c>
      <c r="C45" s="628"/>
      <c r="D45" s="573"/>
      <c r="E45" s="661"/>
      <c r="F45" s="661"/>
      <c r="G45" s="661"/>
      <c r="H45" s="584"/>
    </row>
    <row r="46" spans="1:8" ht="15" customHeight="1">
      <c r="A46" s="594"/>
      <c r="B46" s="608"/>
      <c r="C46" s="612"/>
      <c r="D46" s="573"/>
      <c r="E46" s="661"/>
      <c r="F46" s="661"/>
      <c r="G46" s="661"/>
      <c r="H46" s="584"/>
    </row>
    <row r="47" spans="1:8" ht="15" customHeight="1">
      <c r="A47" s="594"/>
      <c r="B47" s="607" t="s">
        <v>760</v>
      </c>
      <c r="C47" s="612"/>
      <c r="D47" s="573">
        <v>2023</v>
      </c>
      <c r="E47" s="1877">
        <f>SUM('6.28 (6) '!E47,'6.28 (6) '!I47,'6.28 (7)'!E47,'6.28 (7)'!I47,'6.28 (8)'!E47,'6.28 (8)'!I47,'6.28 (9)'!E47,'6.28 (9)'!I47,'6.28 (10)'!E47,'6.28 (10)'!I47)</f>
        <v>201845</v>
      </c>
      <c r="F47" s="1877">
        <f>SUM('6.28 (6) '!F47,'6.28 (6) '!J47,'6.28 (7)'!F47,'6.28 (7)'!J47,'6.28 (8)'!F47,'6.28 (8)'!J47,'6.28 (9)'!F47,'6.28 (9)'!J47,'6.28 (10)'!F47,'6.28 (10)'!J47)</f>
        <v>82210</v>
      </c>
      <c r="G47" s="1877">
        <f>SUM('6.28 (6) '!G47,'6.28 (6) '!K47,'6.28 (7)'!G47,'6.28 (7)'!K47,'6.28 (8)'!G47,'6.28 (8)'!K47,'6.28 (9)'!G47,'6.28 (9)'!K47,'6.28 (10)'!G47,'6.28 (10)'!K47)</f>
        <v>119635</v>
      </c>
      <c r="H47" s="584"/>
    </row>
    <row r="48" spans="1:8" ht="15" customHeight="1">
      <c r="A48" s="594"/>
      <c r="B48" s="559" t="s">
        <v>761</v>
      </c>
      <c r="C48" s="628"/>
      <c r="D48" s="573"/>
      <c r="E48" s="661"/>
      <c r="F48" s="661"/>
      <c r="G48" s="661"/>
      <c r="H48" s="584"/>
    </row>
    <row r="49" spans="1:8" ht="15" customHeight="1">
      <c r="A49" s="594"/>
      <c r="B49" s="608"/>
      <c r="C49" s="612"/>
      <c r="D49" s="573"/>
      <c r="E49" s="661"/>
      <c r="F49" s="661"/>
      <c r="G49" s="661"/>
      <c r="H49" s="584"/>
    </row>
    <row r="50" spans="1:8" ht="3.75" customHeight="1" thickBot="1">
      <c r="A50" s="630"/>
      <c r="B50" s="718"/>
      <c r="C50" s="718"/>
      <c r="D50" s="686"/>
      <c r="E50" s="686"/>
      <c r="F50" s="686"/>
      <c r="G50" s="686"/>
      <c r="H50" s="686"/>
    </row>
    <row r="51" spans="1:8" s="691" customFormat="1" ht="15" customHeight="1">
      <c r="A51" s="583"/>
      <c r="B51" s="584"/>
      <c r="C51" s="584"/>
      <c r="D51" s="573"/>
      <c r="E51" s="584"/>
      <c r="F51" s="733"/>
      <c r="G51" s="672"/>
      <c r="H51" s="418" t="s">
        <v>905</v>
      </c>
    </row>
    <row r="52" spans="1:8" s="691" customFormat="1" ht="18" customHeight="1">
      <c r="B52" s="678"/>
      <c r="C52" s="678"/>
      <c r="D52" s="723"/>
      <c r="E52" s="678"/>
      <c r="F52" s="678"/>
      <c r="G52" s="673"/>
      <c r="H52" s="419" t="s">
        <v>883</v>
      </c>
    </row>
    <row r="53" spans="1:8" ht="14.25" customHeight="1">
      <c r="H53" s="734"/>
    </row>
    <row r="54" spans="1:8" ht="15" customHeight="1"/>
    <row r="55" spans="1:8" ht="6" customHeight="1">
      <c r="A55" s="600"/>
      <c r="B55" s="594"/>
    </row>
    <row r="56" spans="1:8" ht="4.5" customHeight="1">
      <c r="A56" s="603"/>
      <c r="B56" s="637"/>
      <c r="C56" s="735"/>
      <c r="D56" s="736"/>
      <c r="E56" s="735"/>
      <c r="F56" s="735"/>
      <c r="G56" s="735"/>
    </row>
    <row r="57" spans="1:8" ht="13.5" customHeight="1">
      <c r="A57" s="603"/>
      <c r="B57" s="637"/>
      <c r="C57" s="735"/>
      <c r="D57" s="736"/>
      <c r="E57" s="735"/>
      <c r="F57" s="735"/>
      <c r="G57" s="735"/>
    </row>
    <row r="58" spans="1:8" ht="15.75" customHeight="1">
      <c r="A58" s="600"/>
      <c r="B58" s="637"/>
      <c r="C58" s="735"/>
      <c r="D58" s="736"/>
      <c r="E58" s="735"/>
      <c r="F58" s="735"/>
      <c r="G58" s="735"/>
    </row>
    <row r="59" spans="1:8" ht="17.25" customHeight="1">
      <c r="A59" s="603"/>
      <c r="B59" s="637"/>
      <c r="C59" s="735"/>
      <c r="D59" s="736"/>
      <c r="E59" s="735"/>
      <c r="F59" s="735"/>
      <c r="G59" s="735"/>
    </row>
    <row r="60" spans="1:8">
      <c r="A60" s="600"/>
      <c r="B60" s="735"/>
      <c r="C60" s="735"/>
      <c r="D60" s="736"/>
      <c r="E60" s="735"/>
      <c r="F60" s="735"/>
      <c r="G60" s="735"/>
    </row>
    <row r="61" spans="1:8" ht="1.5" customHeight="1">
      <c r="A61" s="603"/>
      <c r="B61" s="735"/>
      <c r="C61" s="735"/>
      <c r="D61" s="736"/>
      <c r="E61" s="735"/>
      <c r="F61" s="735"/>
      <c r="G61" s="735"/>
    </row>
    <row r="62" spans="1:8" ht="6.75" customHeight="1">
      <c r="A62" s="600"/>
      <c r="B62" s="735"/>
      <c r="C62" s="735"/>
      <c r="D62" s="736"/>
      <c r="E62" s="735"/>
      <c r="F62" s="735"/>
      <c r="G62" s="735"/>
    </row>
    <row r="63" spans="1:8" ht="15" customHeight="1">
      <c r="A63" s="600"/>
      <c r="B63" s="735"/>
      <c r="C63" s="735"/>
      <c r="D63" s="736"/>
      <c r="E63" s="735"/>
      <c r="F63" s="735"/>
      <c r="G63" s="735"/>
    </row>
    <row r="64" spans="1:8" ht="15" customHeight="1">
      <c r="A64" s="600"/>
      <c r="B64" s="735"/>
      <c r="C64" s="735"/>
      <c r="D64" s="736"/>
      <c r="E64" s="735"/>
      <c r="F64" s="735"/>
      <c r="G64" s="735"/>
    </row>
    <row r="65" spans="1:7" ht="19.5" customHeight="1">
      <c r="A65" s="603"/>
      <c r="B65" s="735"/>
      <c r="C65" s="735"/>
      <c r="D65" s="736"/>
      <c r="E65" s="735"/>
      <c r="F65" s="735"/>
      <c r="G65" s="735"/>
    </row>
    <row r="66" spans="1:7" ht="13.5" customHeight="1">
      <c r="A66" s="600"/>
      <c r="B66" s="735"/>
      <c r="C66" s="735"/>
      <c r="D66" s="736"/>
      <c r="E66" s="735"/>
      <c r="F66" s="735"/>
      <c r="G66" s="735"/>
    </row>
    <row r="67" spans="1:7" ht="15" customHeight="1">
      <c r="A67" s="603"/>
      <c r="B67" s="735"/>
      <c r="C67" s="735"/>
      <c r="D67" s="736"/>
      <c r="E67" s="735"/>
      <c r="F67" s="735"/>
      <c r="G67" s="735"/>
    </row>
    <row r="68" spans="1:7" ht="13.5" customHeight="1">
      <c r="A68" s="735"/>
      <c r="B68" s="735"/>
      <c r="C68" s="735"/>
      <c r="D68" s="736"/>
      <c r="E68" s="735"/>
      <c r="F68" s="735"/>
      <c r="G68" s="735"/>
    </row>
    <row r="69" spans="1:7" ht="15" customHeight="1"/>
    <row r="70" spans="1:7" ht="13.5" customHeight="1"/>
    <row r="71" spans="1:7" ht="15" customHeight="1"/>
    <row r="72" spans="1:7" ht="13.5" customHeight="1"/>
    <row r="73" spans="1:7" ht="15" customHeight="1"/>
    <row r="74" spans="1:7" ht="13.5" customHeight="1"/>
    <row r="75" spans="1:7" ht="15" customHeight="1"/>
    <row r="76" spans="1:7" ht="13.5" customHeight="1"/>
    <row r="77" spans="1:7" ht="15" customHeight="1"/>
    <row r="78" spans="1:7" s="594" customFormat="1" ht="13.5" customHeight="1">
      <c r="D78" s="623"/>
    </row>
    <row r="79" spans="1:7" s="594" customFormat="1" ht="15" customHeight="1">
      <c r="D79" s="623"/>
    </row>
    <row r="80" spans="1:7" s="594" customFormat="1" ht="13.5" customHeight="1">
      <c r="D80" s="623"/>
    </row>
    <row r="81" spans="4:4" s="594" customFormat="1" ht="15" customHeight="1">
      <c r="D81" s="623"/>
    </row>
    <row r="82" spans="4:4" s="594" customFormat="1" ht="13.5" customHeight="1">
      <c r="D82" s="623"/>
    </row>
    <row r="83" spans="4:4" s="594" customFormat="1" ht="1.5" customHeight="1">
      <c r="D83" s="623"/>
    </row>
    <row r="84" spans="4:4" s="530" customFormat="1" ht="16.5" customHeight="1">
      <c r="D84" s="638"/>
    </row>
    <row r="85" spans="4:4" s="530" customFormat="1" ht="12" customHeight="1">
      <c r="D85" s="638"/>
    </row>
    <row r="86" spans="4:4" s="594" customFormat="1" ht="9.75" customHeight="1">
      <c r="D86" s="623"/>
    </row>
    <row r="87" spans="4:4" s="594" customFormat="1" ht="15" customHeight="1">
      <c r="D87" s="623"/>
    </row>
    <row r="88" spans="4:4" s="594" customFormat="1" ht="15" customHeight="1">
      <c r="D88" s="623"/>
    </row>
    <row r="89" spans="4:4" s="594" customFormat="1" ht="9.75" customHeight="1">
      <c r="D89" s="623"/>
    </row>
    <row r="90" spans="4:4" s="594" customFormat="1" ht="15" customHeight="1">
      <c r="D90" s="623"/>
    </row>
    <row r="91" spans="4:4" s="594" customFormat="1" ht="9.75" customHeight="1">
      <c r="D91" s="623"/>
    </row>
    <row r="92" spans="4:4" s="594" customFormat="1" ht="15" customHeight="1">
      <c r="D92" s="623"/>
    </row>
    <row r="93" spans="4:4" s="594" customFormat="1" ht="9.75" customHeight="1">
      <c r="D93" s="623"/>
    </row>
    <row r="94" spans="4:4" s="594" customFormat="1" ht="9.75" customHeight="1">
      <c r="D94" s="623"/>
    </row>
    <row r="95" spans="4:4" s="594" customFormat="1" ht="15" customHeight="1">
      <c r="D95" s="623"/>
    </row>
    <row r="96" spans="4:4" s="594" customFormat="1" ht="9.75" customHeight="1">
      <c r="D96" s="623"/>
    </row>
    <row r="97" spans="4:4" s="594" customFormat="1" ht="9.75" customHeight="1">
      <c r="D97" s="623"/>
    </row>
    <row r="98" spans="4:4" s="594" customFormat="1" ht="15" customHeight="1">
      <c r="D98" s="623"/>
    </row>
    <row r="99" spans="4:4" s="594" customFormat="1" ht="9.75" customHeight="1">
      <c r="D99" s="623"/>
    </row>
    <row r="100" spans="4:4" s="594" customFormat="1" ht="15" customHeight="1">
      <c r="D100" s="623"/>
    </row>
    <row r="101" spans="4:4" s="594" customFormat="1" ht="9.75" customHeight="1">
      <c r="D101" s="623"/>
    </row>
    <row r="102" spans="4:4" s="594" customFormat="1" ht="15" customHeight="1">
      <c r="D102" s="623"/>
    </row>
    <row r="103" spans="4:4" s="594" customFormat="1" ht="9.75" customHeight="1">
      <c r="D103" s="623"/>
    </row>
    <row r="104" spans="4:4" s="594" customFormat="1" ht="15" customHeight="1">
      <c r="D104" s="623"/>
    </row>
    <row r="105" spans="4:4" s="594" customFormat="1" ht="9.75" customHeight="1">
      <c r="D105" s="623"/>
    </row>
    <row r="106" spans="4:4" s="594" customFormat="1" ht="18" customHeight="1">
      <c r="D106" s="623"/>
    </row>
    <row r="107" spans="4:4" s="594" customFormat="1" ht="15" customHeight="1">
      <c r="D107" s="623"/>
    </row>
    <row r="108" spans="4:4" s="594" customFormat="1" ht="9.75" customHeight="1">
      <c r="D108" s="623"/>
    </row>
    <row r="109" spans="4:4" s="594" customFormat="1" ht="15" customHeight="1">
      <c r="D109" s="623"/>
    </row>
    <row r="110" spans="4:4" s="594" customFormat="1" ht="9.75" customHeight="1">
      <c r="D110" s="623"/>
    </row>
    <row r="111" spans="4:4" s="594" customFormat="1" ht="5.0999999999999996" customHeight="1">
      <c r="D111" s="623"/>
    </row>
    <row r="112" spans="4:4" s="594" customFormat="1" ht="11.1" customHeight="1">
      <c r="D112" s="623"/>
    </row>
    <row r="113" spans="4:4" s="594" customFormat="1" ht="11.1" customHeight="1">
      <c r="D113" s="623"/>
    </row>
    <row r="114" spans="4:4" s="594" customFormat="1" ht="11.25" customHeight="1">
      <c r="D114" s="623"/>
    </row>
    <row r="115" spans="4:4" s="594" customFormat="1" ht="5.25" customHeight="1">
      <c r="D115" s="623"/>
    </row>
    <row r="116" spans="4:4" s="594" customFormat="1" ht="4.1500000000000004" customHeight="1">
      <c r="D116" s="623"/>
    </row>
    <row r="117" spans="4:4" s="594" customFormat="1" ht="11.1" customHeight="1">
      <c r="D117" s="623"/>
    </row>
    <row r="118" spans="4:4" s="594" customFormat="1" ht="10.5" customHeigh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  <row r="509" spans="4:4" s="594" customFormat="1">
      <c r="D509" s="623"/>
    </row>
    <row r="510" spans="4:4" s="594" customFormat="1">
      <c r="D510" s="623"/>
    </row>
    <row r="511" spans="4:4" s="594" customFormat="1">
      <c r="D511" s="623"/>
    </row>
    <row r="512" spans="4:4" s="594" customFormat="1">
      <c r="D512" s="623"/>
    </row>
    <row r="513" spans="4:4" s="594" customFormat="1">
      <c r="D513" s="623"/>
    </row>
    <row r="514" spans="4:4" s="594" customFormat="1">
      <c r="D514" s="623"/>
    </row>
    <row r="515" spans="4:4" s="594" customFormat="1">
      <c r="D515" s="623"/>
    </row>
    <row r="516" spans="4:4" s="594" customFormat="1">
      <c r="D516" s="623"/>
    </row>
    <row r="517" spans="4:4" s="594" customFormat="1">
      <c r="D517" s="623"/>
    </row>
    <row r="518" spans="4:4" s="594" customFormat="1">
      <c r="D518" s="623"/>
    </row>
    <row r="519" spans="4:4" s="594" customFormat="1">
      <c r="D519" s="623"/>
    </row>
    <row r="520" spans="4:4" s="594" customFormat="1">
      <c r="D520" s="623"/>
    </row>
    <row r="521" spans="4:4" s="594" customFormat="1">
      <c r="D521" s="623"/>
    </row>
    <row r="522" spans="4:4" s="594" customFormat="1">
      <c r="D522" s="623"/>
    </row>
    <row r="523" spans="4:4" s="594" customFormat="1">
      <c r="D523" s="623"/>
    </row>
    <row r="524" spans="4:4" s="594" customFormat="1">
      <c r="D524" s="623"/>
    </row>
    <row r="525" spans="4:4" s="594" customFormat="1">
      <c r="D525" s="623"/>
    </row>
    <row r="526" spans="4:4" s="594" customFormat="1">
      <c r="D526" s="623"/>
    </row>
    <row r="527" spans="4:4" s="594" customFormat="1">
      <c r="D527" s="623"/>
    </row>
    <row r="528" spans="4:4" s="594" customFormat="1">
      <c r="D528" s="623"/>
    </row>
    <row r="529" spans="4:4" s="594" customFormat="1">
      <c r="D529" s="623"/>
    </row>
    <row r="530" spans="4:4" s="594" customFormat="1">
      <c r="D530" s="623"/>
    </row>
    <row r="531" spans="4:4" s="594" customFormat="1">
      <c r="D531" s="623"/>
    </row>
    <row r="532" spans="4:4" s="594" customFormat="1">
      <c r="D532" s="623"/>
    </row>
    <row r="533" spans="4:4" s="594" customFormat="1">
      <c r="D533" s="623"/>
    </row>
    <row r="534" spans="4:4" s="594" customFormat="1">
      <c r="D534" s="623"/>
    </row>
    <row r="535" spans="4:4" s="594" customFormat="1">
      <c r="D535" s="623"/>
    </row>
    <row r="536" spans="4:4" s="594" customFormat="1">
      <c r="D536" s="623"/>
    </row>
    <row r="537" spans="4:4" s="594" customFormat="1">
      <c r="D537" s="623"/>
    </row>
    <row r="538" spans="4:4" s="594" customFormat="1">
      <c r="D538" s="623"/>
    </row>
    <row r="539" spans="4:4" s="594" customFormat="1">
      <c r="D539" s="623"/>
    </row>
  </sheetData>
  <mergeCells count="2">
    <mergeCell ref="E8:G8"/>
    <mergeCell ref="E9:G9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1"/>
  <headerFooter scaleWithDoc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7">
    <tabColor rgb="FF92D050"/>
  </sheetPr>
  <dimension ref="A1:R409"/>
  <sheetViews>
    <sheetView showGridLines="0" view="pageBreakPreview" topLeftCell="A19" zoomScale="80" zoomScaleNormal="120" zoomScaleSheetLayoutView="80" workbookViewId="0">
      <selection activeCell="C6" sqref="C6"/>
    </sheetView>
  </sheetViews>
  <sheetFormatPr defaultColWidth="7.5703125" defaultRowHeight="16.5"/>
  <cols>
    <col min="1" max="1" width="1.85546875" style="598" customWidth="1"/>
    <col min="2" max="2" width="12.28515625" style="598" customWidth="1"/>
    <col min="3" max="3" width="29.5703125" style="598" customWidth="1"/>
    <col min="4" max="4" width="8.140625" style="605" customWidth="1"/>
    <col min="5" max="5" width="8.140625" style="598" customWidth="1"/>
    <col min="6" max="6" width="8.28515625" style="598" customWidth="1"/>
    <col min="7" max="7" width="12.140625" style="598" customWidth="1"/>
    <col min="8" max="8" width="1.85546875" style="598" customWidth="1"/>
    <col min="9" max="9" width="8.140625" style="598" customWidth="1"/>
    <col min="10" max="10" width="8.28515625" style="598" customWidth="1"/>
    <col min="11" max="11" width="12.140625" style="598" customWidth="1"/>
    <col min="12" max="12" width="1.85546875" style="598" customWidth="1"/>
    <col min="13" max="14" width="7.5703125" style="598" customWidth="1"/>
    <col min="15" max="17" width="7.5703125" style="598"/>
    <col min="18" max="18" width="7.5703125" style="598" customWidth="1"/>
    <col min="19" max="16384" width="7.5703125" style="598"/>
  </cols>
  <sheetData>
    <row r="1" spans="1:12" ht="10.15" customHeight="1"/>
    <row r="2" spans="1:12" ht="10.15" customHeight="1"/>
    <row r="3" spans="1:12" ht="16.5" customHeight="1">
      <c r="B3" s="599" t="s">
        <v>811</v>
      </c>
      <c r="C3" s="600" t="s">
        <v>783</v>
      </c>
      <c r="D3" s="601"/>
    </row>
    <row r="4" spans="1:12" ht="16.5" customHeight="1">
      <c r="B4" s="599"/>
      <c r="C4" s="600" t="s">
        <v>1327</v>
      </c>
      <c r="D4" s="601"/>
    </row>
    <row r="5" spans="1:12" ht="16.5" customHeight="1">
      <c r="B5" s="602" t="s">
        <v>812</v>
      </c>
      <c r="C5" s="603" t="s">
        <v>785</v>
      </c>
      <c r="D5" s="604"/>
    </row>
    <row r="6" spans="1:12" ht="16.5" customHeight="1">
      <c r="B6" s="602"/>
      <c r="C6" s="603" t="s">
        <v>1327</v>
      </c>
      <c r="D6" s="604"/>
    </row>
    <row r="7" spans="1:12" ht="10.15" customHeight="1" thickBot="1">
      <c r="A7" s="603" t="s">
        <v>786</v>
      </c>
      <c r="L7" s="603" t="s">
        <v>786</v>
      </c>
    </row>
    <row r="8" spans="1:12" ht="15" customHeight="1" thickTop="1">
      <c r="A8" s="676"/>
      <c r="B8" s="1222" t="s">
        <v>741</v>
      </c>
      <c r="C8" s="1223"/>
      <c r="D8" s="1224" t="s">
        <v>3</v>
      </c>
      <c r="E8" s="1936" t="s">
        <v>742</v>
      </c>
      <c r="F8" s="1936"/>
      <c r="G8" s="1936"/>
      <c r="H8" s="1225"/>
      <c r="I8" s="1936" t="s">
        <v>743</v>
      </c>
      <c r="J8" s="1936"/>
      <c r="K8" s="1936"/>
      <c r="L8" s="676"/>
    </row>
    <row r="9" spans="1:12" ht="15" customHeight="1">
      <c r="A9" s="594"/>
      <c r="B9" s="559" t="s">
        <v>744</v>
      </c>
      <c r="C9" s="612"/>
      <c r="D9" s="776" t="s">
        <v>8</v>
      </c>
      <c r="E9" s="1933" t="s">
        <v>745</v>
      </c>
      <c r="F9" s="1933"/>
      <c r="G9" s="1933"/>
      <c r="H9" s="610"/>
      <c r="I9" s="1933" t="s">
        <v>746</v>
      </c>
      <c r="J9" s="1933"/>
      <c r="K9" s="1933"/>
      <c r="L9" s="594"/>
    </row>
    <row r="10" spans="1:12" ht="15" customHeight="1">
      <c r="A10" s="594"/>
      <c r="B10" s="584"/>
      <c r="C10" s="608"/>
      <c r="D10" s="568"/>
      <c r="E10" s="616" t="s">
        <v>4</v>
      </c>
      <c r="F10" s="616" t="s">
        <v>37</v>
      </c>
      <c r="G10" s="616" t="s">
        <v>38</v>
      </c>
      <c r="H10" s="584"/>
      <c r="I10" s="616" t="s">
        <v>4</v>
      </c>
      <c r="J10" s="616" t="s">
        <v>37</v>
      </c>
      <c r="K10" s="616" t="s">
        <v>38</v>
      </c>
      <c r="L10" s="594"/>
    </row>
    <row r="11" spans="1:12" ht="15" customHeight="1">
      <c r="A11" s="594"/>
      <c r="B11" s="584"/>
      <c r="C11" s="584"/>
      <c r="D11" s="611"/>
      <c r="E11" s="617" t="s">
        <v>9</v>
      </c>
      <c r="F11" s="617" t="s">
        <v>39</v>
      </c>
      <c r="G11" s="617" t="s">
        <v>40</v>
      </c>
      <c r="H11" s="703"/>
      <c r="I11" s="617" t="s">
        <v>9</v>
      </c>
      <c r="J11" s="617" t="s">
        <v>39</v>
      </c>
      <c r="K11" s="617" t="s">
        <v>40</v>
      </c>
      <c r="L11" s="697"/>
    </row>
    <row r="12" spans="1:12" ht="2.25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</row>
    <row r="13" spans="1:12" ht="3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594"/>
    </row>
    <row r="14" spans="1:12" ht="16.5" customHeight="1">
      <c r="A14" s="594"/>
      <c r="B14" s="607" t="s">
        <v>4</v>
      </c>
      <c r="C14" s="584"/>
      <c r="D14" s="1511">
        <v>2020</v>
      </c>
      <c r="E14" s="716">
        <f t="shared" ref="E14:G16" si="0">SUM(E18,E22,E26,E30,E34,E38,E42,E46,E50)</f>
        <v>3407</v>
      </c>
      <c r="F14" s="716">
        <f t="shared" si="0"/>
        <v>1843</v>
      </c>
      <c r="G14" s="716">
        <f t="shared" si="0"/>
        <v>1564</v>
      </c>
      <c r="H14" s="717"/>
      <c r="I14" s="716">
        <f t="shared" ref="I14:K16" si="1">SUM(I18,I22,I26,I30,I34,I38,I42,I46,I50)</f>
        <v>13360</v>
      </c>
      <c r="J14" s="716">
        <f t="shared" si="1"/>
        <v>5244</v>
      </c>
      <c r="K14" s="716">
        <f t="shared" si="1"/>
        <v>8116</v>
      </c>
      <c r="L14" s="594"/>
    </row>
    <row r="15" spans="1:12" ht="15" customHeight="1">
      <c r="A15" s="594"/>
      <c r="B15" s="698" t="s">
        <v>9</v>
      </c>
      <c r="C15" s="584"/>
      <c r="D15" s="1511">
        <v>2021</v>
      </c>
      <c r="E15" s="716">
        <f t="shared" si="0"/>
        <v>3681</v>
      </c>
      <c r="F15" s="716">
        <f t="shared" si="0"/>
        <v>1968</v>
      </c>
      <c r="G15" s="716">
        <f t="shared" si="0"/>
        <v>1713</v>
      </c>
      <c r="H15" s="717"/>
      <c r="I15" s="716">
        <f t="shared" si="1"/>
        <v>15721</v>
      </c>
      <c r="J15" s="716">
        <f t="shared" si="1"/>
        <v>6139</v>
      </c>
      <c r="K15" s="716">
        <f t="shared" si="1"/>
        <v>9582</v>
      </c>
      <c r="L15" s="594"/>
    </row>
    <row r="16" spans="1:12" ht="15" customHeight="1">
      <c r="A16" s="594"/>
      <c r="B16" s="698"/>
      <c r="C16" s="584"/>
      <c r="D16" s="1511">
        <v>2022</v>
      </c>
      <c r="E16" s="716">
        <f t="shared" si="0"/>
        <v>3814</v>
      </c>
      <c r="F16" s="716">
        <f t="shared" si="0"/>
        <v>2089</v>
      </c>
      <c r="G16" s="716">
        <f t="shared" si="0"/>
        <v>1725</v>
      </c>
      <c r="H16" s="626"/>
      <c r="I16" s="716">
        <f t="shared" si="1"/>
        <v>15030</v>
      </c>
      <c r="J16" s="716">
        <f t="shared" si="1"/>
        <v>5820</v>
      </c>
      <c r="K16" s="716">
        <f t="shared" si="1"/>
        <v>9210</v>
      </c>
      <c r="L16" s="594"/>
    </row>
    <row r="17" spans="1:12" ht="15" customHeight="1">
      <c r="A17" s="594"/>
      <c r="B17" s="559"/>
      <c r="C17" s="584"/>
      <c r="D17" s="573"/>
      <c r="E17" s="626"/>
      <c r="F17" s="626"/>
      <c r="G17" s="626"/>
      <c r="H17" s="626"/>
      <c r="I17" s="626"/>
      <c r="J17" s="626"/>
      <c r="K17" s="626"/>
      <c r="L17" s="594"/>
    </row>
    <row r="18" spans="1:12" ht="15" customHeight="1">
      <c r="A18" s="594"/>
      <c r="B18" s="607" t="s">
        <v>747</v>
      </c>
      <c r="C18" s="584"/>
      <c r="D18" s="573">
        <v>2020</v>
      </c>
      <c r="E18" s="626">
        <f>SUM(F18:G18)</f>
        <v>334</v>
      </c>
      <c r="F18" s="626">
        <v>138</v>
      </c>
      <c r="G18" s="626">
        <v>196</v>
      </c>
      <c r="H18" s="626"/>
      <c r="I18" s="626">
        <f>SUM(J18:K18)</f>
        <v>2780</v>
      </c>
      <c r="J18" s="626">
        <v>719</v>
      </c>
      <c r="K18" s="626">
        <v>2061</v>
      </c>
      <c r="L18" s="594"/>
    </row>
    <row r="19" spans="1:12" ht="15" customHeight="1">
      <c r="A19" s="594"/>
      <c r="B19" s="559" t="s">
        <v>748</v>
      </c>
      <c r="C19" s="584"/>
      <c r="D19" s="573">
        <v>2021</v>
      </c>
      <c r="E19" s="626">
        <f t="shared" ref="E19:E20" si="2">SUM(F19:G19)</f>
        <v>441</v>
      </c>
      <c r="F19" s="626">
        <v>202</v>
      </c>
      <c r="G19" s="626">
        <v>239</v>
      </c>
      <c r="H19" s="626"/>
      <c r="I19" s="626">
        <f t="shared" ref="I19:I20" si="3">SUM(J19:K19)</f>
        <v>2997</v>
      </c>
      <c r="J19" s="626">
        <v>773</v>
      </c>
      <c r="K19" s="626">
        <v>2224</v>
      </c>
      <c r="L19" s="594"/>
    </row>
    <row r="20" spans="1:12" ht="15" customHeight="1">
      <c r="A20" s="594"/>
      <c r="B20" s="559"/>
      <c r="C20" s="584"/>
      <c r="D20" s="573">
        <v>2022</v>
      </c>
      <c r="E20" s="626">
        <f t="shared" si="2"/>
        <v>370</v>
      </c>
      <c r="F20" s="626">
        <v>171</v>
      </c>
      <c r="G20" s="626">
        <v>199</v>
      </c>
      <c r="H20" s="626"/>
      <c r="I20" s="626">
        <f t="shared" si="3"/>
        <v>2400</v>
      </c>
      <c r="J20" s="626">
        <v>532</v>
      </c>
      <c r="K20" s="626">
        <v>1868</v>
      </c>
      <c r="L20" s="594"/>
    </row>
    <row r="21" spans="1:12" ht="15" customHeight="1">
      <c r="A21" s="594"/>
      <c r="B21" s="559"/>
      <c r="C21" s="584"/>
      <c r="D21" s="573"/>
      <c r="E21" s="626"/>
      <c r="F21" s="626"/>
      <c r="G21" s="626"/>
      <c r="H21" s="626"/>
      <c r="I21" s="626"/>
      <c r="J21" s="626"/>
      <c r="K21" s="626"/>
      <c r="L21" s="594"/>
    </row>
    <row r="22" spans="1:12" ht="15" customHeight="1">
      <c r="A22" s="594"/>
      <c r="B22" s="607" t="s">
        <v>749</v>
      </c>
      <c r="C22" s="584"/>
      <c r="D22" s="573">
        <v>2020</v>
      </c>
      <c r="E22" s="626">
        <f>SUM(F22:G22)</f>
        <v>356</v>
      </c>
      <c r="F22" s="626">
        <v>219</v>
      </c>
      <c r="G22" s="626">
        <v>137</v>
      </c>
      <c r="H22" s="626"/>
      <c r="I22" s="626">
        <f>SUM(J22:K22)</f>
        <v>1003</v>
      </c>
      <c r="J22" s="626">
        <v>360</v>
      </c>
      <c r="K22" s="626">
        <v>643</v>
      </c>
      <c r="L22" s="594"/>
    </row>
    <row r="23" spans="1:12" ht="15" customHeight="1">
      <c r="A23" s="594"/>
      <c r="B23" s="559" t="s">
        <v>750</v>
      </c>
      <c r="C23" s="607"/>
      <c r="D23" s="573">
        <v>2021</v>
      </c>
      <c r="E23" s="626">
        <f t="shared" ref="E23:E24" si="4">SUM(F23:G23)</f>
        <v>367</v>
      </c>
      <c r="F23" s="626">
        <v>205</v>
      </c>
      <c r="G23" s="626">
        <v>162</v>
      </c>
      <c r="H23" s="626"/>
      <c r="I23" s="626">
        <f t="shared" ref="I23:I24" si="5">SUM(J23:K23)</f>
        <v>1092</v>
      </c>
      <c r="J23" s="626">
        <v>399</v>
      </c>
      <c r="K23" s="626">
        <v>693</v>
      </c>
      <c r="L23" s="594"/>
    </row>
    <row r="24" spans="1:12" ht="15" customHeight="1">
      <c r="A24" s="594"/>
      <c r="B24" s="559"/>
      <c r="C24" s="607"/>
      <c r="D24" s="573">
        <v>2022</v>
      </c>
      <c r="E24" s="626">
        <f t="shared" si="4"/>
        <v>382</v>
      </c>
      <c r="F24" s="626">
        <v>229</v>
      </c>
      <c r="G24" s="626">
        <v>153</v>
      </c>
      <c r="H24" s="626"/>
      <c r="I24" s="626">
        <f t="shared" si="5"/>
        <v>1056</v>
      </c>
      <c r="J24" s="626">
        <v>382</v>
      </c>
      <c r="K24" s="626">
        <v>674</v>
      </c>
      <c r="L24" s="594"/>
    </row>
    <row r="25" spans="1:12" ht="15" customHeight="1">
      <c r="A25" s="594"/>
      <c r="B25" s="559"/>
      <c r="C25" s="607"/>
      <c r="D25" s="573"/>
      <c r="E25" s="626"/>
      <c r="F25" s="626"/>
      <c r="G25" s="626"/>
      <c r="H25" s="626"/>
      <c r="I25" s="626"/>
      <c r="J25" s="626"/>
      <c r="K25" s="626"/>
      <c r="L25" s="594"/>
    </row>
    <row r="26" spans="1:12" ht="15" customHeight="1">
      <c r="A26" s="594"/>
      <c r="B26" s="607" t="s">
        <v>751</v>
      </c>
      <c r="C26" s="584"/>
      <c r="D26" s="573">
        <v>2020</v>
      </c>
      <c r="E26" s="626">
        <f>SUM(F26:G26)</f>
        <v>847</v>
      </c>
      <c r="F26" s="626">
        <v>500</v>
      </c>
      <c r="G26" s="626">
        <v>347</v>
      </c>
      <c r="H26" s="626"/>
      <c r="I26" s="626">
        <f>SUM(J26:K26)</f>
        <v>3918</v>
      </c>
      <c r="J26" s="626">
        <v>1541</v>
      </c>
      <c r="K26" s="626">
        <v>2377</v>
      </c>
      <c r="L26" s="594"/>
    </row>
    <row r="27" spans="1:12" ht="15" customHeight="1">
      <c r="A27" s="594"/>
      <c r="B27" s="559" t="s">
        <v>752</v>
      </c>
      <c r="C27" s="584"/>
      <c r="D27" s="573">
        <v>2021</v>
      </c>
      <c r="E27" s="626">
        <f t="shared" ref="E27:E28" si="6">SUM(F27:G27)</f>
        <v>876</v>
      </c>
      <c r="F27" s="626">
        <v>512</v>
      </c>
      <c r="G27" s="626">
        <v>364</v>
      </c>
      <c r="H27" s="626"/>
      <c r="I27" s="626">
        <f t="shared" ref="I27:I28" si="7">SUM(J27:K27)</f>
        <v>4538</v>
      </c>
      <c r="J27" s="626">
        <v>1722</v>
      </c>
      <c r="K27" s="626">
        <v>2816</v>
      </c>
      <c r="L27" s="594"/>
    </row>
    <row r="28" spans="1:12" ht="15" customHeight="1">
      <c r="A28" s="594"/>
      <c r="B28" s="559"/>
      <c r="C28" s="584"/>
      <c r="D28" s="573">
        <v>2022</v>
      </c>
      <c r="E28" s="626">
        <f t="shared" si="6"/>
        <v>979</v>
      </c>
      <c r="F28" s="626">
        <v>578</v>
      </c>
      <c r="G28" s="626">
        <v>401</v>
      </c>
      <c r="H28" s="626"/>
      <c r="I28" s="626">
        <f t="shared" si="7"/>
        <v>4632</v>
      </c>
      <c r="J28" s="626">
        <v>1816</v>
      </c>
      <c r="K28" s="626">
        <v>2816</v>
      </c>
      <c r="L28" s="594"/>
    </row>
    <row r="29" spans="1:12" ht="15" customHeight="1">
      <c r="A29" s="594"/>
      <c r="B29" s="559"/>
      <c r="C29" s="584"/>
      <c r="D29" s="573"/>
      <c r="E29" s="626"/>
      <c r="F29" s="626"/>
      <c r="G29" s="626"/>
      <c r="H29" s="626"/>
      <c r="I29" s="626"/>
      <c r="J29" s="626"/>
      <c r="K29" s="626"/>
      <c r="L29" s="594"/>
    </row>
    <row r="30" spans="1:12" ht="15" customHeight="1">
      <c r="A30" s="594"/>
      <c r="B30" s="607" t="s">
        <v>753</v>
      </c>
      <c r="C30" s="584"/>
      <c r="D30" s="573">
        <v>2020</v>
      </c>
      <c r="E30" s="626">
        <f>SUM(F30:G30)</f>
        <v>674</v>
      </c>
      <c r="F30" s="626">
        <v>347</v>
      </c>
      <c r="G30" s="626">
        <v>327</v>
      </c>
      <c r="H30" s="626"/>
      <c r="I30" s="626">
        <f>SUM(J30:K30)</f>
        <v>1587</v>
      </c>
      <c r="J30" s="626">
        <v>675</v>
      </c>
      <c r="K30" s="626">
        <v>912</v>
      </c>
      <c r="L30" s="594"/>
    </row>
    <row r="31" spans="1:12" ht="15" customHeight="1">
      <c r="A31" s="594"/>
      <c r="B31" s="559" t="s">
        <v>1193</v>
      </c>
      <c r="C31" s="584"/>
      <c r="D31" s="573">
        <v>2021</v>
      </c>
      <c r="E31" s="626">
        <f t="shared" ref="E31:E32" si="8">SUM(F31:G31)</f>
        <v>790</v>
      </c>
      <c r="F31" s="626">
        <v>424</v>
      </c>
      <c r="G31" s="626">
        <v>366</v>
      </c>
      <c r="H31" s="626"/>
      <c r="I31" s="626">
        <f t="shared" ref="I31:I32" si="9">SUM(J31:K31)</f>
        <v>1633</v>
      </c>
      <c r="J31" s="626">
        <v>664</v>
      </c>
      <c r="K31" s="626">
        <v>969</v>
      </c>
      <c r="L31" s="594"/>
    </row>
    <row r="32" spans="1:12" ht="15" customHeight="1">
      <c r="A32" s="594"/>
      <c r="B32" s="559"/>
      <c r="C32" s="584"/>
      <c r="D32" s="573">
        <v>2022</v>
      </c>
      <c r="E32" s="626">
        <f t="shared" si="8"/>
        <v>690</v>
      </c>
      <c r="F32" s="626">
        <v>352</v>
      </c>
      <c r="G32" s="626">
        <v>338</v>
      </c>
      <c r="H32" s="626"/>
      <c r="I32" s="626">
        <f t="shared" si="9"/>
        <v>2069</v>
      </c>
      <c r="J32" s="626">
        <v>855</v>
      </c>
      <c r="K32" s="626">
        <v>1214</v>
      </c>
      <c r="L32" s="594"/>
    </row>
    <row r="33" spans="1:12" ht="15" customHeight="1">
      <c r="A33" s="594"/>
      <c r="B33" s="559"/>
      <c r="C33" s="584"/>
      <c r="D33" s="573"/>
      <c r="E33" s="626"/>
      <c r="F33" s="626"/>
      <c r="G33" s="626"/>
      <c r="H33" s="626"/>
      <c r="I33" s="626"/>
      <c r="J33" s="626"/>
      <c r="K33" s="626"/>
      <c r="L33" s="594"/>
    </row>
    <row r="34" spans="1:12" ht="15" customHeight="1">
      <c r="A34" s="594"/>
      <c r="B34" s="607" t="s">
        <v>754</v>
      </c>
      <c r="C34" s="584"/>
      <c r="D34" s="573">
        <v>2020</v>
      </c>
      <c r="E34" s="626">
        <f>SUM(F34:G34)</f>
        <v>819</v>
      </c>
      <c r="F34" s="626">
        <v>493</v>
      </c>
      <c r="G34" s="626">
        <v>326</v>
      </c>
      <c r="H34" s="626"/>
      <c r="I34" s="626">
        <f>SUM(J34:K34)</f>
        <v>2340</v>
      </c>
      <c r="J34" s="626">
        <v>1246</v>
      </c>
      <c r="K34" s="626">
        <v>1094</v>
      </c>
      <c r="L34" s="594"/>
    </row>
    <row r="35" spans="1:12" ht="15" customHeight="1">
      <c r="A35" s="594"/>
      <c r="B35" s="559" t="s">
        <v>755</v>
      </c>
      <c r="C35" s="584"/>
      <c r="D35" s="573">
        <v>2021</v>
      </c>
      <c r="E35" s="626">
        <f t="shared" ref="E35:E36" si="10">SUM(F35:G35)</f>
        <v>830</v>
      </c>
      <c r="F35" s="626">
        <v>465</v>
      </c>
      <c r="G35" s="626">
        <v>365</v>
      </c>
      <c r="H35" s="626"/>
      <c r="I35" s="626">
        <f t="shared" ref="I35:I36" si="11">SUM(J35:K35)</f>
        <v>2763</v>
      </c>
      <c r="J35" s="626">
        <v>1494</v>
      </c>
      <c r="K35" s="626">
        <v>1269</v>
      </c>
      <c r="L35" s="594"/>
    </row>
    <row r="36" spans="1:12" ht="15" customHeight="1">
      <c r="A36" s="594"/>
      <c r="B36" s="559"/>
      <c r="C36" s="584"/>
      <c r="D36" s="573">
        <v>2022</v>
      </c>
      <c r="E36" s="626">
        <f t="shared" si="10"/>
        <v>903</v>
      </c>
      <c r="F36" s="626">
        <v>541</v>
      </c>
      <c r="G36" s="626">
        <v>362</v>
      </c>
      <c r="H36" s="626"/>
      <c r="I36" s="626">
        <f t="shared" si="11"/>
        <v>2615</v>
      </c>
      <c r="J36" s="626">
        <v>1388</v>
      </c>
      <c r="K36" s="626">
        <v>1227</v>
      </c>
      <c r="L36" s="594"/>
    </row>
    <row r="37" spans="1:12" ht="15" customHeight="1">
      <c r="A37" s="594"/>
      <c r="B37" s="559"/>
      <c r="C37" s="584"/>
      <c r="D37" s="573"/>
      <c r="E37" s="626"/>
      <c r="F37" s="626"/>
      <c r="G37" s="626"/>
      <c r="H37" s="626"/>
      <c r="I37" s="626"/>
      <c r="J37" s="626"/>
      <c r="K37" s="626"/>
      <c r="L37" s="594"/>
    </row>
    <row r="38" spans="1:12" ht="15" customHeight="1">
      <c r="A38" s="594"/>
      <c r="B38" s="607" t="s">
        <v>756</v>
      </c>
      <c r="C38" s="584"/>
      <c r="D38" s="573">
        <v>2020</v>
      </c>
      <c r="E38" s="626">
        <f>SUM(F38:G38)</f>
        <v>48</v>
      </c>
      <c r="F38" s="626">
        <v>25</v>
      </c>
      <c r="G38" s="626">
        <v>23</v>
      </c>
      <c r="H38" s="626"/>
      <c r="I38" s="626">
        <f>SUM(J38:K38)</f>
        <v>183</v>
      </c>
      <c r="J38" s="626">
        <v>74</v>
      </c>
      <c r="K38" s="626">
        <v>109</v>
      </c>
      <c r="L38" s="594"/>
    </row>
    <row r="39" spans="1:12" ht="15" customHeight="1">
      <c r="A39" s="594"/>
      <c r="B39" s="608" t="s">
        <v>757</v>
      </c>
      <c r="C39" s="559"/>
      <c r="D39" s="573">
        <v>2021</v>
      </c>
      <c r="E39" s="626">
        <f t="shared" ref="E39:E40" si="12">SUM(F39:G39)</f>
        <v>60</v>
      </c>
      <c r="F39" s="626">
        <v>37</v>
      </c>
      <c r="G39" s="626">
        <v>23</v>
      </c>
      <c r="H39" s="626"/>
      <c r="I39" s="626">
        <f t="shared" ref="I39:I40" si="13">SUM(J39:K39)</f>
        <v>176</v>
      </c>
      <c r="J39" s="626">
        <v>66</v>
      </c>
      <c r="K39" s="626">
        <v>110</v>
      </c>
      <c r="L39" s="594"/>
    </row>
    <row r="40" spans="1:12" ht="15" customHeight="1">
      <c r="A40" s="594"/>
      <c r="B40" s="608"/>
      <c r="C40" s="559"/>
      <c r="D40" s="573">
        <v>2022</v>
      </c>
      <c r="E40" s="626">
        <f t="shared" si="12"/>
        <v>136</v>
      </c>
      <c r="F40" s="626">
        <v>78</v>
      </c>
      <c r="G40" s="626">
        <v>58</v>
      </c>
      <c r="H40" s="626"/>
      <c r="I40" s="626">
        <f t="shared" si="13"/>
        <v>337</v>
      </c>
      <c r="J40" s="626">
        <v>123</v>
      </c>
      <c r="K40" s="626">
        <v>214</v>
      </c>
      <c r="L40" s="594"/>
    </row>
    <row r="41" spans="1:12" ht="15" customHeight="1">
      <c r="A41" s="594"/>
      <c r="B41" s="608"/>
      <c r="C41" s="559"/>
      <c r="D41" s="573"/>
      <c r="E41" s="626"/>
      <c r="F41" s="626"/>
      <c r="G41" s="626"/>
      <c r="H41" s="626"/>
      <c r="I41" s="626"/>
      <c r="J41" s="626"/>
      <c r="K41" s="626"/>
      <c r="L41" s="594"/>
    </row>
    <row r="42" spans="1:12" ht="15" customHeight="1">
      <c r="A42" s="594"/>
      <c r="B42" s="607" t="s">
        <v>758</v>
      </c>
      <c r="C42" s="584"/>
      <c r="D42" s="573">
        <v>2020</v>
      </c>
      <c r="E42" s="626">
        <f>SUM(F42:G42)</f>
        <v>288</v>
      </c>
      <c r="F42" s="626">
        <v>108</v>
      </c>
      <c r="G42" s="626">
        <v>180</v>
      </c>
      <c r="H42" s="626"/>
      <c r="I42" s="626">
        <f>SUM(J42:K42)</f>
        <v>1187</v>
      </c>
      <c r="J42" s="626">
        <v>409</v>
      </c>
      <c r="K42" s="626">
        <v>778</v>
      </c>
      <c r="L42" s="594"/>
    </row>
    <row r="43" spans="1:12" ht="15" customHeight="1">
      <c r="A43" s="594"/>
      <c r="B43" s="559" t="s">
        <v>759</v>
      </c>
      <c r="C43" s="584"/>
      <c r="D43" s="573">
        <v>2021</v>
      </c>
      <c r="E43" s="626">
        <f t="shared" ref="E43:E44" si="14">SUM(F43:G43)</f>
        <v>267</v>
      </c>
      <c r="F43" s="626">
        <v>99</v>
      </c>
      <c r="G43" s="626">
        <v>168</v>
      </c>
      <c r="H43" s="626"/>
      <c r="I43" s="626">
        <f t="shared" ref="I43:I44" si="15">SUM(J43:K43)</f>
        <v>2142</v>
      </c>
      <c r="J43" s="626">
        <v>840</v>
      </c>
      <c r="K43" s="626">
        <v>1302</v>
      </c>
      <c r="L43" s="594"/>
    </row>
    <row r="44" spans="1:12" ht="15" customHeight="1">
      <c r="A44" s="594"/>
      <c r="B44" s="559"/>
      <c r="C44" s="584"/>
      <c r="D44" s="573">
        <v>2022</v>
      </c>
      <c r="E44" s="626">
        <f t="shared" si="14"/>
        <v>300</v>
      </c>
      <c r="F44" s="626">
        <v>120</v>
      </c>
      <c r="G44" s="626">
        <v>180</v>
      </c>
      <c r="H44" s="626"/>
      <c r="I44" s="626">
        <f t="shared" si="15"/>
        <v>1471</v>
      </c>
      <c r="J44" s="626">
        <v>514</v>
      </c>
      <c r="K44" s="626">
        <v>957</v>
      </c>
      <c r="L44" s="594"/>
    </row>
    <row r="45" spans="1:12" ht="15" customHeight="1">
      <c r="A45" s="594"/>
      <c r="B45" s="559"/>
      <c r="C45" s="584"/>
      <c r="D45" s="573"/>
      <c r="E45" s="626"/>
      <c r="F45" s="626"/>
      <c r="G45" s="626"/>
      <c r="H45" s="626"/>
      <c r="I45" s="626"/>
      <c r="J45" s="626"/>
      <c r="K45" s="626"/>
      <c r="L45" s="594"/>
    </row>
    <row r="46" spans="1:12" ht="15" customHeight="1">
      <c r="A46" s="594"/>
      <c r="B46" s="607" t="s">
        <v>760</v>
      </c>
      <c r="C46" s="559"/>
      <c r="D46" s="573">
        <v>2020</v>
      </c>
      <c r="E46" s="626">
        <f>SUM(F46:G46)</f>
        <v>37</v>
      </c>
      <c r="F46" s="626">
        <v>10</v>
      </c>
      <c r="G46" s="626">
        <v>27</v>
      </c>
      <c r="H46" s="626"/>
      <c r="I46" s="626">
        <f>SUM(J46:K46)</f>
        <v>357</v>
      </c>
      <c r="J46" s="626">
        <v>219</v>
      </c>
      <c r="K46" s="626">
        <v>138</v>
      </c>
      <c r="L46" s="594"/>
    </row>
    <row r="47" spans="1:12" ht="15" customHeight="1">
      <c r="A47" s="594"/>
      <c r="B47" s="608" t="s">
        <v>761</v>
      </c>
      <c r="C47" s="559"/>
      <c r="D47" s="573">
        <v>2021</v>
      </c>
      <c r="E47" s="626">
        <f t="shared" ref="E47:E48" si="16">SUM(F47:G47)</f>
        <v>43</v>
      </c>
      <c r="F47" s="626">
        <v>18</v>
      </c>
      <c r="G47" s="626">
        <v>25</v>
      </c>
      <c r="H47" s="626"/>
      <c r="I47" s="626">
        <f t="shared" ref="I47:I48" si="17">SUM(J47:K47)</f>
        <v>321</v>
      </c>
      <c r="J47" s="626">
        <v>164</v>
      </c>
      <c r="K47" s="626">
        <v>157</v>
      </c>
      <c r="L47" s="594"/>
    </row>
    <row r="48" spans="1:12" ht="15" customHeight="1">
      <c r="A48" s="594"/>
      <c r="B48" s="608"/>
      <c r="C48" s="559"/>
      <c r="D48" s="573">
        <v>2022</v>
      </c>
      <c r="E48" s="626">
        <f t="shared" si="16"/>
        <v>45</v>
      </c>
      <c r="F48" s="626">
        <v>15</v>
      </c>
      <c r="G48" s="626">
        <v>30</v>
      </c>
      <c r="H48" s="626"/>
      <c r="I48" s="626">
        <f t="shared" si="17"/>
        <v>414</v>
      </c>
      <c r="J48" s="626">
        <v>207</v>
      </c>
      <c r="K48" s="626">
        <v>207</v>
      </c>
      <c r="L48" s="594"/>
    </row>
    <row r="49" spans="1:18" ht="15" customHeight="1">
      <c r="A49" s="594"/>
      <c r="B49" s="608"/>
      <c r="C49" s="559"/>
      <c r="D49" s="573"/>
      <c r="E49" s="626"/>
      <c r="F49" s="626"/>
      <c r="G49" s="626"/>
      <c r="H49" s="626"/>
      <c r="I49" s="626"/>
      <c r="J49" s="626"/>
      <c r="K49" s="626"/>
      <c r="L49" s="594"/>
    </row>
    <row r="50" spans="1:18" ht="15" customHeight="1">
      <c r="A50" s="594"/>
      <c r="B50" s="607" t="s">
        <v>762</v>
      </c>
      <c r="C50" s="584"/>
      <c r="D50" s="573">
        <v>2020</v>
      </c>
      <c r="E50" s="626">
        <f>SUM(F50:G50)</f>
        <v>4</v>
      </c>
      <c r="F50" s="626">
        <v>3</v>
      </c>
      <c r="G50" s="626">
        <v>1</v>
      </c>
      <c r="H50" s="626"/>
      <c r="I50" s="626">
        <f>SUM(J50:K50)</f>
        <v>5</v>
      </c>
      <c r="J50" s="626">
        <v>1</v>
      </c>
      <c r="K50" s="626">
        <v>4</v>
      </c>
      <c r="L50" s="594"/>
    </row>
    <row r="51" spans="1:18" ht="15" customHeight="1">
      <c r="A51" s="594"/>
      <c r="B51" s="559" t="s">
        <v>787</v>
      </c>
      <c r="C51" s="584"/>
      <c r="D51" s="573">
        <v>2021</v>
      </c>
      <c r="E51" s="626">
        <f t="shared" ref="E51:E52" si="18">SUM(F51:G51)</f>
        <v>7</v>
      </c>
      <c r="F51" s="626">
        <v>6</v>
      </c>
      <c r="G51" s="626">
        <v>1</v>
      </c>
      <c r="H51" s="626"/>
      <c r="I51" s="626">
        <f t="shared" ref="I51:I52" si="19">SUM(J51:K51)</f>
        <v>59</v>
      </c>
      <c r="J51" s="626">
        <v>17</v>
      </c>
      <c r="K51" s="626">
        <v>42</v>
      </c>
      <c r="L51" s="594"/>
    </row>
    <row r="52" spans="1:18" ht="15" customHeight="1">
      <c r="A52" s="594"/>
      <c r="B52" s="559"/>
      <c r="C52" s="584"/>
      <c r="D52" s="573">
        <v>2022</v>
      </c>
      <c r="E52" s="626">
        <f t="shared" si="18"/>
        <v>9</v>
      </c>
      <c r="F52" s="626">
        <v>5</v>
      </c>
      <c r="G52" s="626">
        <v>4</v>
      </c>
      <c r="H52" s="626"/>
      <c r="I52" s="626">
        <f t="shared" si="19"/>
        <v>36</v>
      </c>
      <c r="J52" s="626">
        <v>3</v>
      </c>
      <c r="K52" s="626">
        <v>33</v>
      </c>
      <c r="L52" s="594"/>
    </row>
    <row r="53" spans="1:18" ht="15" customHeight="1" thickBot="1">
      <c r="A53" s="630"/>
      <c r="B53" s="684"/>
      <c r="C53" s="685"/>
      <c r="D53" s="686"/>
      <c r="E53" s="685"/>
      <c r="F53" s="670"/>
      <c r="G53" s="670"/>
      <c r="H53" s="670"/>
      <c r="I53" s="718"/>
      <c r="J53" s="719"/>
      <c r="K53" s="720"/>
      <c r="L53" s="630"/>
    </row>
    <row r="54" spans="1:18" s="673" customFormat="1" ht="15" customHeight="1">
      <c r="A54" s="530"/>
      <c r="B54" s="530"/>
      <c r="C54" s="530"/>
      <c r="D54" s="638"/>
      <c r="E54" s="638"/>
      <c r="F54" s="638"/>
      <c r="G54" s="638"/>
      <c r="H54" s="638"/>
      <c r="I54" s="638"/>
      <c r="J54" s="721"/>
      <c r="L54" s="418" t="s">
        <v>905</v>
      </c>
    </row>
    <row r="55" spans="1:18" s="722" customFormat="1" ht="15" customHeight="1">
      <c r="F55" s="675"/>
      <c r="G55" s="673"/>
      <c r="H55" s="673"/>
      <c r="I55" s="673"/>
      <c r="J55" s="673"/>
      <c r="L55" s="419" t="s">
        <v>883</v>
      </c>
      <c r="M55" s="638"/>
      <c r="N55" s="530"/>
      <c r="O55" s="530"/>
      <c r="P55" s="672"/>
      <c r="Q55" s="672"/>
    </row>
    <row r="56" spans="1:18" ht="3" customHeight="1">
      <c r="A56" s="691"/>
      <c r="B56" s="678"/>
      <c r="C56" s="678"/>
      <c r="D56" s="723"/>
      <c r="E56" s="678"/>
      <c r="F56" s="678"/>
      <c r="G56" s="678"/>
      <c r="H56" s="678"/>
      <c r="I56" s="724" t="s">
        <v>788</v>
      </c>
      <c r="J56" s="594"/>
      <c r="K56" s="678"/>
      <c r="L56" s="691"/>
      <c r="M56" s="723"/>
      <c r="N56" s="678"/>
      <c r="O56" s="678"/>
      <c r="P56" s="678"/>
      <c r="Q56" s="678"/>
      <c r="R56" s="724" t="s">
        <v>788</v>
      </c>
    </row>
    <row r="57" spans="1:18" ht="15" customHeight="1"/>
    <row r="58" spans="1:18" ht="15" customHeight="1"/>
    <row r="59" spans="1:18" ht="15" customHeight="1"/>
    <row r="60" spans="1:18" ht="15" customHeight="1"/>
    <row r="61" spans="1:18" ht="3.75" customHeight="1"/>
    <row r="62" spans="1:18" ht="3" customHeight="1"/>
    <row r="63" spans="1:18" ht="16.5" customHeight="1"/>
    <row r="64" spans="1:18" ht="15" customHeight="1"/>
    <row r="65" spans="4:4" ht="5.25" customHeight="1"/>
    <row r="66" spans="4:4" ht="15" customHeight="1"/>
    <row r="67" spans="4:4" ht="15" customHeight="1"/>
    <row r="68" spans="4:4" ht="15" customHeight="1"/>
    <row r="69" spans="4:4" ht="15" customHeight="1"/>
    <row r="70" spans="4:4" ht="15" customHeight="1"/>
    <row r="71" spans="4:4" ht="15" customHeight="1"/>
    <row r="72" spans="4:4" ht="15" customHeight="1"/>
    <row r="73" spans="4:4" ht="15" customHeight="1"/>
    <row r="74" spans="4:4" ht="15" customHeight="1"/>
    <row r="75" spans="4:4" ht="15" customHeight="1"/>
    <row r="76" spans="4:4" ht="15" customHeight="1"/>
    <row r="77" spans="4:4" ht="15" customHeight="1"/>
    <row r="78" spans="4:4" ht="15" customHeight="1"/>
    <row r="79" spans="4:4" s="594" customFormat="1" ht="15" customHeight="1">
      <c r="D79" s="623"/>
    </row>
    <row r="80" spans="4:4" s="594" customFormat="1" ht="15" customHeight="1">
      <c r="D80" s="623"/>
    </row>
    <row r="81" spans="2:4" s="594" customFormat="1" ht="15" customHeight="1">
      <c r="D81" s="623"/>
    </row>
    <row r="82" spans="2:4" s="594" customFormat="1" ht="15" customHeight="1">
      <c r="D82" s="623"/>
    </row>
    <row r="83" spans="2:4" s="594" customFormat="1" ht="15" customHeight="1">
      <c r="D83" s="623"/>
    </row>
    <row r="84" spans="2:4" s="594" customFormat="1" ht="3" customHeight="1">
      <c r="D84" s="623"/>
    </row>
    <row r="85" spans="2:4" s="594" customFormat="1" ht="3" customHeight="1">
      <c r="D85" s="623"/>
    </row>
    <row r="86" spans="2:4" s="691" customFormat="1" ht="13.15" customHeight="1">
      <c r="D86" s="690"/>
    </row>
    <row r="87" spans="2:4" s="691" customFormat="1" ht="13.15" customHeight="1">
      <c r="D87" s="690"/>
    </row>
    <row r="88" spans="2:4" s="594" customFormat="1" ht="6.75" customHeight="1">
      <c r="B88" s="595"/>
      <c r="C88" s="725"/>
      <c r="D88" s="692"/>
    </row>
    <row r="89" spans="2:4" s="594" customFormat="1">
      <c r="D89" s="623"/>
    </row>
    <row r="90" spans="2:4" s="594" customFormat="1">
      <c r="D90" s="623"/>
    </row>
    <row r="91" spans="2:4" s="594" customFormat="1">
      <c r="D91" s="623"/>
    </row>
    <row r="92" spans="2:4" s="594" customFormat="1">
      <c r="D92" s="623"/>
    </row>
    <row r="93" spans="2:4" s="594" customFormat="1">
      <c r="D93" s="623"/>
    </row>
    <row r="94" spans="2:4" s="594" customFormat="1">
      <c r="D94" s="623"/>
    </row>
    <row r="95" spans="2:4" s="594" customFormat="1">
      <c r="D95" s="623"/>
    </row>
    <row r="96" spans="2:4" s="594" customFormat="1">
      <c r="D96" s="623"/>
    </row>
    <row r="97" spans="4:4" s="594" customFormat="1">
      <c r="D97" s="623"/>
    </row>
    <row r="98" spans="4:4" s="594" customFormat="1">
      <c r="D98" s="623"/>
    </row>
    <row r="99" spans="4:4" s="594" customFormat="1">
      <c r="D99" s="623"/>
    </row>
    <row r="100" spans="4:4" s="594" customFormat="1">
      <c r="D100" s="623"/>
    </row>
    <row r="101" spans="4:4" s="594" customFormat="1">
      <c r="D101" s="623"/>
    </row>
    <row r="102" spans="4:4" s="594" customFormat="1">
      <c r="D102" s="623"/>
    </row>
    <row r="103" spans="4:4" s="594" customFormat="1">
      <c r="D103" s="623"/>
    </row>
    <row r="104" spans="4:4" s="594" customFormat="1">
      <c r="D104" s="623"/>
    </row>
    <row r="105" spans="4:4" s="594" customFormat="1">
      <c r="D105" s="623"/>
    </row>
    <row r="106" spans="4:4" s="594" customFormat="1">
      <c r="D106" s="623"/>
    </row>
    <row r="107" spans="4:4" s="594" customFormat="1">
      <c r="D107" s="623"/>
    </row>
    <row r="108" spans="4:4" s="594" customFormat="1">
      <c r="D108" s="623"/>
    </row>
    <row r="109" spans="4:4" s="594" customFormat="1">
      <c r="D109" s="623"/>
    </row>
    <row r="110" spans="4:4" s="594" customFormat="1">
      <c r="D110" s="623"/>
    </row>
    <row r="111" spans="4:4" s="594" customFormat="1">
      <c r="D111" s="623"/>
    </row>
    <row r="112" spans="4:4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8">
    <tabColor rgb="FF92D050"/>
  </sheetPr>
  <dimension ref="A1:L55"/>
  <sheetViews>
    <sheetView view="pageBreakPreview" topLeftCell="A16" zoomScale="80" zoomScaleNormal="100" zoomScaleSheetLayoutView="80" workbookViewId="0">
      <selection activeCell="C6" sqref="C6"/>
    </sheetView>
  </sheetViews>
  <sheetFormatPr defaultColWidth="12.5703125" defaultRowHeight="17.25"/>
  <cols>
    <col min="1" max="1" width="1.85546875" style="647" customWidth="1"/>
    <col min="2" max="2" width="12.5703125" style="647"/>
    <col min="3" max="3" width="29.28515625" style="647" customWidth="1"/>
    <col min="4" max="4" width="9" style="695" customWidth="1"/>
    <col min="5" max="5" width="8.28515625" style="647" customWidth="1"/>
    <col min="6" max="6" width="8.140625" style="647" customWidth="1"/>
    <col min="7" max="7" width="11.7109375" style="647" customWidth="1"/>
    <col min="8" max="8" width="1.85546875" style="647" customWidth="1"/>
    <col min="9" max="9" width="8.28515625" style="647" customWidth="1"/>
    <col min="10" max="10" width="8.140625" style="647" customWidth="1"/>
    <col min="11" max="11" width="11.7109375" style="647" customWidth="1"/>
    <col min="12" max="12" width="1.85546875" style="647" customWidth="1"/>
    <col min="13" max="16384" width="12.5703125" style="647"/>
  </cols>
  <sheetData>
    <row r="1" spans="1:12" ht="10.15" customHeight="1"/>
    <row r="2" spans="1:12" ht="10.15" customHeight="1"/>
    <row r="3" spans="1:12" s="598" customFormat="1" ht="16.5" customHeight="1">
      <c r="B3" s="599" t="s">
        <v>811</v>
      </c>
      <c r="C3" s="600" t="s">
        <v>783</v>
      </c>
      <c r="D3" s="601"/>
    </row>
    <row r="4" spans="1:12" s="598" customFormat="1" ht="15" customHeight="1">
      <c r="B4" s="599"/>
      <c r="C4" s="600" t="s">
        <v>1321</v>
      </c>
      <c r="D4" s="601"/>
    </row>
    <row r="5" spans="1:12" s="598" customFormat="1" ht="16.5" customHeight="1">
      <c r="B5" s="602" t="s">
        <v>812</v>
      </c>
      <c r="C5" s="603" t="s">
        <v>785</v>
      </c>
      <c r="D5" s="604"/>
    </row>
    <row r="6" spans="1:12" s="598" customFormat="1" ht="15" customHeight="1">
      <c r="B6" s="602"/>
      <c r="C6" s="603" t="s">
        <v>1322</v>
      </c>
      <c r="D6" s="604"/>
    </row>
    <row r="7" spans="1:12" s="598" customFormat="1" ht="10.15" customHeight="1" thickBot="1">
      <c r="A7" s="649"/>
      <c r="B7" s="650"/>
      <c r="C7" s="651"/>
      <c r="D7" s="696"/>
      <c r="E7" s="649"/>
      <c r="F7" s="649"/>
      <c r="G7" s="649"/>
      <c r="H7" s="649"/>
      <c r="I7" s="649"/>
      <c r="J7" s="649"/>
      <c r="K7" s="649"/>
      <c r="L7" s="649"/>
    </row>
    <row r="8" spans="1:12" ht="18" thickTop="1">
      <c r="A8" s="594"/>
      <c r="B8" s="607" t="s">
        <v>741</v>
      </c>
      <c r="C8" s="608"/>
      <c r="D8" s="609" t="s">
        <v>3</v>
      </c>
      <c r="E8" s="1930" t="s">
        <v>766</v>
      </c>
      <c r="F8" s="1930"/>
      <c r="G8" s="1930"/>
      <c r="H8" s="628"/>
      <c r="I8" s="1930" t="s">
        <v>767</v>
      </c>
      <c r="J8" s="1930"/>
      <c r="K8" s="1930"/>
      <c r="L8" s="594"/>
    </row>
    <row r="9" spans="1:12" s="702" customFormat="1">
      <c r="A9" s="697"/>
      <c r="B9" s="698" t="s">
        <v>744</v>
      </c>
      <c r="C9" s="699"/>
      <c r="D9" s="700" t="s">
        <v>8</v>
      </c>
      <c r="E9" s="1932" t="s">
        <v>768</v>
      </c>
      <c r="F9" s="1932"/>
      <c r="G9" s="1932"/>
      <c r="H9" s="701"/>
      <c r="I9" s="1932" t="s">
        <v>769</v>
      </c>
      <c r="J9" s="1932"/>
      <c r="K9" s="1932"/>
      <c r="L9" s="697"/>
    </row>
    <row r="10" spans="1:12">
      <c r="A10" s="594"/>
      <c r="B10" s="584"/>
      <c r="C10" s="608"/>
      <c r="D10" s="615"/>
      <c r="E10" s="616" t="s">
        <v>4</v>
      </c>
      <c r="F10" s="616" t="s">
        <v>37</v>
      </c>
      <c r="G10" s="616" t="s">
        <v>38</v>
      </c>
      <c r="H10" s="584"/>
      <c r="I10" s="616" t="s">
        <v>4</v>
      </c>
      <c r="J10" s="616" t="s">
        <v>37</v>
      </c>
      <c r="K10" s="616" t="s">
        <v>38</v>
      </c>
      <c r="L10" s="594"/>
    </row>
    <row r="11" spans="1:12">
      <c r="A11" s="59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703"/>
      <c r="I11" s="617" t="s">
        <v>9</v>
      </c>
      <c r="J11" s="617" t="s">
        <v>39</v>
      </c>
      <c r="K11" s="617" t="s">
        <v>40</v>
      </c>
      <c r="L11" s="594"/>
    </row>
    <row r="12" spans="1:12" ht="8.1" customHeight="1">
      <c r="A12" s="619"/>
      <c r="B12" s="704"/>
      <c r="C12" s="704"/>
      <c r="D12" s="705"/>
      <c r="E12" s="704"/>
      <c r="F12" s="704"/>
      <c r="G12" s="704"/>
      <c r="H12" s="704"/>
      <c r="I12" s="704"/>
      <c r="J12" s="704"/>
      <c r="K12" s="704"/>
      <c r="L12" s="619"/>
    </row>
    <row r="13" spans="1:12" ht="8.1" customHeight="1">
      <c r="A13" s="594"/>
      <c r="B13" s="594"/>
      <c r="C13" s="594"/>
      <c r="D13" s="706"/>
      <c r="E13" s="594"/>
      <c r="F13" s="594"/>
      <c r="G13" s="594"/>
      <c r="H13" s="594"/>
      <c r="I13" s="594"/>
      <c r="J13" s="594"/>
      <c r="K13" s="594"/>
      <c r="L13" s="594"/>
    </row>
    <row r="14" spans="1:12">
      <c r="A14" s="594"/>
      <c r="B14" s="607" t="s">
        <v>4</v>
      </c>
      <c r="C14" s="584"/>
      <c r="D14" s="1511">
        <v>2020</v>
      </c>
      <c r="E14" s="569">
        <f t="shared" ref="E14:G16" si="0">SUM(E18,E22,E26,E30,E34,E38,E42,E46,E50)</f>
        <v>762</v>
      </c>
      <c r="F14" s="569">
        <f t="shared" si="0"/>
        <v>352</v>
      </c>
      <c r="G14" s="569">
        <f t="shared" si="0"/>
        <v>410</v>
      </c>
      <c r="I14" s="569">
        <f t="shared" ref="I14:K16" si="1">SUM(I18,I22,I26,I30,I34,I38,I42,I46,I50)</f>
        <v>68606</v>
      </c>
      <c r="J14" s="569">
        <f t="shared" si="1"/>
        <v>23201</v>
      </c>
      <c r="K14" s="569">
        <f t="shared" si="1"/>
        <v>45405</v>
      </c>
      <c r="L14" s="594"/>
    </row>
    <row r="15" spans="1:12">
      <c r="A15" s="594"/>
      <c r="B15" s="559" t="s">
        <v>9</v>
      </c>
      <c r="C15" s="584"/>
      <c r="D15" s="1511">
        <v>2021</v>
      </c>
      <c r="E15" s="569">
        <f t="shared" si="0"/>
        <v>1534</v>
      </c>
      <c r="F15" s="569">
        <f t="shared" si="0"/>
        <v>545</v>
      </c>
      <c r="G15" s="569">
        <f t="shared" si="0"/>
        <v>989</v>
      </c>
      <c r="I15" s="569">
        <f t="shared" si="1"/>
        <v>93939</v>
      </c>
      <c r="J15" s="569">
        <f t="shared" si="1"/>
        <v>31984</v>
      </c>
      <c r="K15" s="569">
        <f t="shared" si="1"/>
        <v>61955</v>
      </c>
      <c r="L15" s="594"/>
    </row>
    <row r="16" spans="1:12">
      <c r="A16" s="594"/>
      <c r="B16" s="559"/>
      <c r="C16" s="584"/>
      <c r="D16" s="1511">
        <v>2022</v>
      </c>
      <c r="E16" s="569">
        <f t="shared" si="0"/>
        <v>1429</v>
      </c>
      <c r="F16" s="569">
        <f t="shared" si="0"/>
        <v>498</v>
      </c>
      <c r="G16" s="569">
        <f t="shared" si="0"/>
        <v>931</v>
      </c>
      <c r="H16" s="707"/>
      <c r="I16" s="569">
        <f t="shared" si="1"/>
        <v>91822</v>
      </c>
      <c r="J16" s="569">
        <f t="shared" si="1"/>
        <v>32563</v>
      </c>
      <c r="K16" s="569">
        <f t="shared" si="1"/>
        <v>59259</v>
      </c>
      <c r="L16" s="594"/>
    </row>
    <row r="17" spans="1:12">
      <c r="A17" s="594"/>
      <c r="B17" s="559"/>
      <c r="C17" s="584"/>
      <c r="D17" s="573"/>
      <c r="E17" s="626"/>
      <c r="F17" s="661"/>
      <c r="G17" s="661"/>
      <c r="H17" s="661"/>
      <c r="I17" s="626"/>
      <c r="J17" s="708"/>
      <c r="K17" s="661"/>
      <c r="L17" s="594"/>
    </row>
    <row r="18" spans="1:12">
      <c r="A18" s="594"/>
      <c r="B18" s="607" t="s">
        <v>747</v>
      </c>
      <c r="C18" s="584"/>
      <c r="D18" s="573">
        <v>2020</v>
      </c>
      <c r="E18" s="626">
        <f>SUM(F18:G18)</f>
        <v>337</v>
      </c>
      <c r="F18" s="626">
        <v>102</v>
      </c>
      <c r="G18" s="626">
        <v>235</v>
      </c>
      <c r="H18" s="626"/>
      <c r="I18" s="626">
        <f>SUM(J18:K18)</f>
        <v>3149</v>
      </c>
      <c r="J18" s="626">
        <v>743</v>
      </c>
      <c r="K18" s="626">
        <v>2406</v>
      </c>
      <c r="L18" s="594"/>
    </row>
    <row r="19" spans="1:12">
      <c r="A19" s="594"/>
      <c r="B19" s="559" t="s">
        <v>748</v>
      </c>
      <c r="C19" s="584"/>
      <c r="D19" s="573">
        <v>2021</v>
      </c>
      <c r="E19" s="626">
        <f t="shared" ref="E19:E20" si="2">SUM(F19:G19)</f>
        <v>868</v>
      </c>
      <c r="F19" s="626">
        <v>222</v>
      </c>
      <c r="G19" s="626">
        <v>646</v>
      </c>
      <c r="H19" s="626"/>
      <c r="I19" s="626">
        <f t="shared" ref="I19:I20" si="3">SUM(J19:K19)</f>
        <v>3072</v>
      </c>
      <c r="J19" s="626">
        <v>861</v>
      </c>
      <c r="K19" s="626">
        <v>2211</v>
      </c>
      <c r="L19" s="594"/>
    </row>
    <row r="20" spans="1:12">
      <c r="A20" s="594"/>
      <c r="B20" s="559"/>
      <c r="C20" s="584"/>
      <c r="D20" s="573">
        <v>2022</v>
      </c>
      <c r="E20" s="626">
        <f t="shared" si="2"/>
        <v>696</v>
      </c>
      <c r="F20" s="626">
        <v>167</v>
      </c>
      <c r="G20" s="626">
        <v>529</v>
      </c>
      <c r="H20" s="626"/>
      <c r="I20" s="626">
        <f t="shared" si="3"/>
        <v>5653</v>
      </c>
      <c r="J20" s="626">
        <v>1500</v>
      </c>
      <c r="K20" s="626">
        <v>4153</v>
      </c>
      <c r="L20" s="594"/>
    </row>
    <row r="21" spans="1:12">
      <c r="A21" s="594"/>
      <c r="B21" s="559"/>
      <c r="C21" s="584"/>
      <c r="D21" s="573"/>
      <c r="E21" s="626"/>
      <c r="F21" s="626"/>
      <c r="G21" s="626"/>
      <c r="H21" s="626"/>
      <c r="I21" s="626"/>
      <c r="J21" s="626"/>
      <c r="K21" s="626"/>
      <c r="L21" s="594"/>
    </row>
    <row r="22" spans="1:12">
      <c r="A22" s="594"/>
      <c r="B22" s="607" t="s">
        <v>749</v>
      </c>
      <c r="C22" s="584"/>
      <c r="D22" s="573">
        <v>2020</v>
      </c>
      <c r="E22" s="626">
        <f>SUM(F22:G22)</f>
        <v>5</v>
      </c>
      <c r="F22" s="626">
        <v>2</v>
      </c>
      <c r="G22" s="626">
        <v>3</v>
      </c>
      <c r="H22" s="626"/>
      <c r="I22" s="626">
        <f>SUM(J22:K22)</f>
        <v>7003</v>
      </c>
      <c r="J22" s="626">
        <v>1957</v>
      </c>
      <c r="K22" s="626">
        <v>5046</v>
      </c>
      <c r="L22" s="594"/>
    </row>
    <row r="23" spans="1:12">
      <c r="A23" s="594"/>
      <c r="B23" s="559" t="s">
        <v>750</v>
      </c>
      <c r="C23" s="607"/>
      <c r="D23" s="573">
        <v>2021</v>
      </c>
      <c r="E23" s="626" t="s">
        <v>31</v>
      </c>
      <c r="F23" s="626" t="s">
        <v>31</v>
      </c>
      <c r="G23" s="626" t="s">
        <v>31</v>
      </c>
      <c r="H23" s="626"/>
      <c r="I23" s="626">
        <f t="shared" ref="I23:I24" si="4">SUM(J23:K23)</f>
        <v>7936</v>
      </c>
      <c r="J23" s="626">
        <v>2397</v>
      </c>
      <c r="K23" s="626">
        <v>5539</v>
      </c>
      <c r="L23" s="594"/>
    </row>
    <row r="24" spans="1:12">
      <c r="A24" s="594"/>
      <c r="B24" s="559"/>
      <c r="C24" s="607"/>
      <c r="D24" s="573">
        <v>2022</v>
      </c>
      <c r="E24" s="626" t="s">
        <v>31</v>
      </c>
      <c r="F24" s="626" t="s">
        <v>31</v>
      </c>
      <c r="G24" s="626" t="s">
        <v>31</v>
      </c>
      <c r="H24" s="626"/>
      <c r="I24" s="626">
        <f t="shared" si="4"/>
        <v>8149</v>
      </c>
      <c r="J24" s="626">
        <v>2440</v>
      </c>
      <c r="K24" s="626">
        <v>5709</v>
      </c>
      <c r="L24" s="594"/>
    </row>
    <row r="25" spans="1:12">
      <c r="A25" s="594"/>
      <c r="B25" s="559"/>
      <c r="C25" s="607"/>
      <c r="D25" s="573"/>
      <c r="E25" s="626"/>
      <c r="F25" s="626"/>
      <c r="G25" s="626"/>
      <c r="H25" s="626"/>
      <c r="I25" s="626"/>
      <c r="J25" s="626"/>
      <c r="K25" s="626"/>
      <c r="L25" s="594"/>
    </row>
    <row r="26" spans="1:12">
      <c r="A26" s="594"/>
      <c r="B26" s="607" t="s">
        <v>751</v>
      </c>
      <c r="C26" s="584"/>
      <c r="D26" s="573">
        <v>2020</v>
      </c>
      <c r="E26" s="626">
        <f>SUM(F26:G26)</f>
        <v>257</v>
      </c>
      <c r="F26" s="626">
        <v>104</v>
      </c>
      <c r="G26" s="626">
        <v>153</v>
      </c>
      <c r="H26" s="626"/>
      <c r="I26" s="626">
        <f>SUM(J26:K26)</f>
        <v>23418</v>
      </c>
      <c r="J26" s="626">
        <v>6116</v>
      </c>
      <c r="K26" s="626">
        <v>17302</v>
      </c>
      <c r="L26" s="594"/>
    </row>
    <row r="27" spans="1:12">
      <c r="A27" s="594"/>
      <c r="B27" s="559" t="s">
        <v>752</v>
      </c>
      <c r="C27" s="584"/>
      <c r="D27" s="573">
        <v>2021</v>
      </c>
      <c r="E27" s="626">
        <f t="shared" ref="E27:E28" si="5">SUM(F27:G27)</f>
        <v>468</v>
      </c>
      <c r="F27" s="626">
        <v>151</v>
      </c>
      <c r="G27" s="626">
        <v>317</v>
      </c>
      <c r="H27" s="626"/>
      <c r="I27" s="626">
        <f t="shared" ref="I27:I28" si="6">SUM(J27:K27)</f>
        <v>34929</v>
      </c>
      <c r="J27" s="626">
        <v>9163</v>
      </c>
      <c r="K27" s="626">
        <v>25766</v>
      </c>
      <c r="L27" s="594"/>
    </row>
    <row r="28" spans="1:12">
      <c r="A28" s="594"/>
      <c r="B28" s="559"/>
      <c r="C28" s="584"/>
      <c r="D28" s="573">
        <v>2022</v>
      </c>
      <c r="E28" s="626">
        <f t="shared" si="5"/>
        <v>553</v>
      </c>
      <c r="F28" s="626">
        <v>170</v>
      </c>
      <c r="G28" s="626">
        <v>383</v>
      </c>
      <c r="H28" s="626"/>
      <c r="I28" s="626">
        <f t="shared" si="6"/>
        <v>32711</v>
      </c>
      <c r="J28" s="626">
        <v>9240</v>
      </c>
      <c r="K28" s="626">
        <v>23471</v>
      </c>
      <c r="L28" s="594"/>
    </row>
    <row r="29" spans="1:12">
      <c r="A29" s="594"/>
      <c r="B29" s="559"/>
      <c r="C29" s="584"/>
      <c r="D29" s="573"/>
      <c r="E29" s="626"/>
      <c r="F29" s="626"/>
      <c r="G29" s="626"/>
      <c r="H29" s="626"/>
      <c r="I29" s="626"/>
      <c r="J29" s="626"/>
      <c r="K29" s="626"/>
      <c r="L29" s="594"/>
    </row>
    <row r="30" spans="1:12">
      <c r="A30" s="594"/>
      <c r="B30" s="607" t="s">
        <v>753</v>
      </c>
      <c r="C30" s="584"/>
      <c r="D30" s="573">
        <v>2020</v>
      </c>
      <c r="E30" s="626" t="s">
        <v>31</v>
      </c>
      <c r="F30" s="626" t="s">
        <v>31</v>
      </c>
      <c r="G30" s="626" t="s">
        <v>31</v>
      </c>
      <c r="H30" s="626"/>
      <c r="I30" s="626">
        <f>SUM(J30:K30)</f>
        <v>11195</v>
      </c>
      <c r="J30" s="626">
        <v>3460</v>
      </c>
      <c r="K30" s="626">
        <v>7735</v>
      </c>
      <c r="L30" s="594"/>
    </row>
    <row r="31" spans="1:12">
      <c r="A31" s="594"/>
      <c r="B31" s="559" t="s">
        <v>1193</v>
      </c>
      <c r="C31" s="584"/>
      <c r="D31" s="573">
        <v>2021</v>
      </c>
      <c r="E31" s="626" t="s">
        <v>31</v>
      </c>
      <c r="F31" s="626" t="s">
        <v>31</v>
      </c>
      <c r="G31" s="626" t="s">
        <v>31</v>
      </c>
      <c r="H31" s="626"/>
      <c r="I31" s="626">
        <f t="shared" ref="I31:I32" si="7">SUM(J31:K31)</f>
        <v>14685</v>
      </c>
      <c r="J31" s="626">
        <v>4845</v>
      </c>
      <c r="K31" s="626">
        <v>9840</v>
      </c>
      <c r="L31" s="594"/>
    </row>
    <row r="32" spans="1:12">
      <c r="A32" s="594"/>
      <c r="B32" s="559"/>
      <c r="C32" s="584"/>
      <c r="D32" s="573">
        <v>2022</v>
      </c>
      <c r="E32" s="626" t="s">
        <v>31</v>
      </c>
      <c r="F32" s="626" t="s">
        <v>31</v>
      </c>
      <c r="G32" s="626" t="s">
        <v>31</v>
      </c>
      <c r="H32" s="626"/>
      <c r="I32" s="626">
        <f t="shared" si="7"/>
        <v>12789</v>
      </c>
      <c r="J32" s="626">
        <v>4424</v>
      </c>
      <c r="K32" s="626">
        <v>8365</v>
      </c>
      <c r="L32" s="594"/>
    </row>
    <row r="33" spans="1:12">
      <c r="A33" s="594"/>
      <c r="B33" s="559"/>
      <c r="C33" s="584"/>
      <c r="D33" s="573"/>
      <c r="E33" s="626"/>
      <c r="F33" s="626"/>
      <c r="G33" s="626"/>
      <c r="H33" s="626"/>
      <c r="I33" s="626"/>
      <c r="J33" s="626"/>
      <c r="K33" s="626"/>
      <c r="L33" s="594"/>
    </row>
    <row r="34" spans="1:12">
      <c r="A34" s="594"/>
      <c r="B34" s="607" t="s">
        <v>754</v>
      </c>
      <c r="C34" s="584"/>
      <c r="D34" s="573">
        <v>2020</v>
      </c>
      <c r="E34" s="626" t="s">
        <v>31</v>
      </c>
      <c r="F34" s="626" t="s">
        <v>31</v>
      </c>
      <c r="G34" s="626" t="s">
        <v>31</v>
      </c>
      <c r="H34" s="626"/>
      <c r="I34" s="626">
        <f>SUM(J34:K34)</f>
        <v>16847</v>
      </c>
      <c r="J34" s="626">
        <v>8861</v>
      </c>
      <c r="K34" s="626">
        <v>7986</v>
      </c>
      <c r="L34" s="594"/>
    </row>
    <row r="35" spans="1:12">
      <c r="A35" s="594"/>
      <c r="B35" s="559" t="s">
        <v>755</v>
      </c>
      <c r="C35" s="584"/>
      <c r="D35" s="573">
        <v>2021</v>
      </c>
      <c r="E35" s="626" t="s">
        <v>31</v>
      </c>
      <c r="F35" s="626" t="s">
        <v>31</v>
      </c>
      <c r="G35" s="626" t="s">
        <v>31</v>
      </c>
      <c r="H35" s="626"/>
      <c r="I35" s="626">
        <f t="shared" ref="I35:I36" si="8">SUM(J35:K35)</f>
        <v>23509</v>
      </c>
      <c r="J35" s="626">
        <v>12018</v>
      </c>
      <c r="K35" s="626">
        <v>11491</v>
      </c>
      <c r="L35" s="594"/>
    </row>
    <row r="36" spans="1:12">
      <c r="A36" s="594"/>
      <c r="B36" s="559"/>
      <c r="C36" s="584"/>
      <c r="D36" s="573">
        <v>2022</v>
      </c>
      <c r="E36" s="626" t="s">
        <v>31</v>
      </c>
      <c r="F36" s="626" t="s">
        <v>31</v>
      </c>
      <c r="G36" s="626" t="s">
        <v>31</v>
      </c>
      <c r="H36" s="626"/>
      <c r="I36" s="626">
        <f t="shared" si="8"/>
        <v>21609</v>
      </c>
      <c r="J36" s="626">
        <v>11611</v>
      </c>
      <c r="K36" s="626">
        <v>9998</v>
      </c>
      <c r="L36" s="594"/>
    </row>
    <row r="37" spans="1:12">
      <c r="A37" s="594"/>
      <c r="B37" s="559"/>
      <c r="C37" s="584"/>
      <c r="D37" s="573"/>
      <c r="E37" s="626"/>
      <c r="F37" s="626"/>
      <c r="G37" s="626"/>
      <c r="H37" s="626"/>
      <c r="I37" s="626"/>
      <c r="J37" s="626"/>
      <c r="K37" s="626"/>
      <c r="L37" s="594"/>
    </row>
    <row r="38" spans="1:12">
      <c r="A38" s="594"/>
      <c r="B38" s="607" t="s">
        <v>756</v>
      </c>
      <c r="C38" s="584"/>
      <c r="D38" s="573">
        <v>2020</v>
      </c>
      <c r="E38" s="626" t="s">
        <v>31</v>
      </c>
      <c r="F38" s="626" t="s">
        <v>31</v>
      </c>
      <c r="G38" s="626" t="s">
        <v>31</v>
      </c>
      <c r="H38" s="626"/>
      <c r="I38" s="626">
        <f>SUM(J38:K38)</f>
        <v>1257</v>
      </c>
      <c r="J38" s="626">
        <v>377</v>
      </c>
      <c r="K38" s="626">
        <v>880</v>
      </c>
      <c r="L38" s="594"/>
    </row>
    <row r="39" spans="1:12">
      <c r="A39" s="594"/>
      <c r="B39" s="608" t="s">
        <v>757</v>
      </c>
      <c r="C39" s="559"/>
      <c r="D39" s="573">
        <v>2021</v>
      </c>
      <c r="E39" s="626" t="s">
        <v>31</v>
      </c>
      <c r="F39" s="626" t="s">
        <v>31</v>
      </c>
      <c r="G39" s="626" t="s">
        <v>31</v>
      </c>
      <c r="H39" s="626"/>
      <c r="I39" s="626">
        <f t="shared" ref="I39:I40" si="9">SUM(J39:K39)</f>
        <v>1168</v>
      </c>
      <c r="J39" s="626">
        <v>436</v>
      </c>
      <c r="K39" s="626">
        <v>732</v>
      </c>
      <c r="L39" s="594"/>
    </row>
    <row r="40" spans="1:12">
      <c r="A40" s="594"/>
      <c r="B40" s="608"/>
      <c r="C40" s="559"/>
      <c r="D40" s="573">
        <v>2022</v>
      </c>
      <c r="E40" s="626" t="s">
        <v>31</v>
      </c>
      <c r="F40" s="626" t="s">
        <v>31</v>
      </c>
      <c r="G40" s="626" t="s">
        <v>31</v>
      </c>
      <c r="H40" s="626"/>
      <c r="I40" s="626">
        <f t="shared" si="9"/>
        <v>2478</v>
      </c>
      <c r="J40" s="626">
        <v>934</v>
      </c>
      <c r="K40" s="626">
        <v>1544</v>
      </c>
      <c r="L40" s="594"/>
    </row>
    <row r="41" spans="1:12">
      <c r="A41" s="594"/>
      <c r="B41" s="608"/>
      <c r="C41" s="559"/>
      <c r="D41" s="573"/>
      <c r="E41" s="626"/>
      <c r="F41" s="626"/>
      <c r="G41" s="626"/>
      <c r="H41" s="626"/>
      <c r="I41" s="626"/>
      <c r="J41" s="626"/>
      <c r="K41" s="626"/>
      <c r="L41" s="594"/>
    </row>
    <row r="42" spans="1:12">
      <c r="A42" s="594"/>
      <c r="B42" s="607" t="s">
        <v>758</v>
      </c>
      <c r="C42" s="584"/>
      <c r="D42" s="573">
        <v>2020</v>
      </c>
      <c r="E42" s="626" t="s">
        <v>31</v>
      </c>
      <c r="F42" s="626" t="s">
        <v>31</v>
      </c>
      <c r="G42" s="626" t="s">
        <v>31</v>
      </c>
      <c r="H42" s="626"/>
      <c r="I42" s="626">
        <f>SUM(J42:K42)</f>
        <v>3216</v>
      </c>
      <c r="J42" s="626">
        <v>777</v>
      </c>
      <c r="K42" s="626">
        <v>2439</v>
      </c>
      <c r="L42" s="594"/>
    </row>
    <row r="43" spans="1:12">
      <c r="A43" s="594"/>
      <c r="B43" s="559" t="s">
        <v>759</v>
      </c>
      <c r="C43" s="584"/>
      <c r="D43" s="573">
        <v>2021</v>
      </c>
      <c r="E43" s="626" t="s">
        <v>31</v>
      </c>
      <c r="F43" s="626" t="s">
        <v>31</v>
      </c>
      <c r="G43" s="626" t="s">
        <v>31</v>
      </c>
      <c r="H43" s="626"/>
      <c r="I43" s="626">
        <f t="shared" ref="I43:I44" si="10">SUM(J43:K43)</f>
        <v>4535</v>
      </c>
      <c r="J43" s="626">
        <v>900</v>
      </c>
      <c r="K43" s="626">
        <v>3635</v>
      </c>
      <c r="L43" s="594"/>
    </row>
    <row r="44" spans="1:12">
      <c r="A44" s="594"/>
      <c r="B44" s="559"/>
      <c r="C44" s="584"/>
      <c r="D44" s="573">
        <v>2022</v>
      </c>
      <c r="E44" s="626" t="s">
        <v>31</v>
      </c>
      <c r="F44" s="626" t="s">
        <v>31</v>
      </c>
      <c r="G44" s="626" t="s">
        <v>31</v>
      </c>
      <c r="H44" s="626"/>
      <c r="I44" s="626">
        <f t="shared" si="10"/>
        <v>5091</v>
      </c>
      <c r="J44" s="626">
        <v>1166</v>
      </c>
      <c r="K44" s="626">
        <v>3925</v>
      </c>
      <c r="L44" s="594"/>
    </row>
    <row r="45" spans="1:12">
      <c r="A45" s="594"/>
      <c r="B45" s="559"/>
      <c r="C45" s="584"/>
      <c r="D45" s="573"/>
      <c r="E45" s="626"/>
      <c r="F45" s="626"/>
      <c r="G45" s="626"/>
      <c r="H45" s="626"/>
      <c r="I45" s="626"/>
      <c r="J45" s="626"/>
      <c r="K45" s="626"/>
      <c r="L45" s="594"/>
    </row>
    <row r="46" spans="1:12">
      <c r="A46" s="594"/>
      <c r="B46" s="607" t="s">
        <v>760</v>
      </c>
      <c r="C46" s="559"/>
      <c r="D46" s="573">
        <v>2020</v>
      </c>
      <c r="E46" s="626">
        <f>SUM(F46:G46)</f>
        <v>163</v>
      </c>
      <c r="F46" s="626">
        <v>144</v>
      </c>
      <c r="G46" s="626">
        <v>19</v>
      </c>
      <c r="H46" s="626"/>
      <c r="I46" s="626">
        <f>SUM(J46:K46)</f>
        <v>2521</v>
      </c>
      <c r="J46" s="626">
        <v>910</v>
      </c>
      <c r="K46" s="626">
        <v>1611</v>
      </c>
      <c r="L46" s="594"/>
    </row>
    <row r="47" spans="1:12">
      <c r="A47" s="594"/>
      <c r="B47" s="608" t="s">
        <v>761</v>
      </c>
      <c r="C47" s="559"/>
      <c r="D47" s="573">
        <v>2021</v>
      </c>
      <c r="E47" s="626">
        <f t="shared" ref="E47:E48" si="11">SUM(F47:G47)</f>
        <v>198</v>
      </c>
      <c r="F47" s="626">
        <v>172</v>
      </c>
      <c r="G47" s="626">
        <v>26</v>
      </c>
      <c r="H47" s="626"/>
      <c r="I47" s="626">
        <f t="shared" ref="I47:I48" si="12">SUM(J47:K47)</f>
        <v>4032</v>
      </c>
      <c r="J47" s="626">
        <v>1350</v>
      </c>
      <c r="K47" s="626">
        <v>2682</v>
      </c>
      <c r="L47" s="594"/>
    </row>
    <row r="48" spans="1:12">
      <c r="A48" s="594"/>
      <c r="B48" s="608"/>
      <c r="C48" s="559"/>
      <c r="D48" s="573">
        <v>2022</v>
      </c>
      <c r="E48" s="626">
        <f t="shared" si="11"/>
        <v>180</v>
      </c>
      <c r="F48" s="626">
        <v>161</v>
      </c>
      <c r="G48" s="626">
        <v>19</v>
      </c>
      <c r="H48" s="626"/>
      <c r="I48" s="626">
        <f t="shared" si="12"/>
        <v>3245</v>
      </c>
      <c r="J48" s="626">
        <v>1226</v>
      </c>
      <c r="K48" s="626">
        <v>2019</v>
      </c>
      <c r="L48" s="594"/>
    </row>
    <row r="49" spans="1:12">
      <c r="A49" s="594"/>
      <c r="B49" s="608"/>
      <c r="C49" s="559"/>
      <c r="D49" s="573"/>
      <c r="E49" s="626"/>
      <c r="F49" s="626"/>
      <c r="G49" s="626"/>
      <c r="H49" s="626"/>
      <c r="I49" s="626"/>
      <c r="J49" s="626"/>
      <c r="K49" s="626"/>
      <c r="L49" s="594"/>
    </row>
    <row r="50" spans="1:12">
      <c r="A50" s="594"/>
      <c r="B50" s="607" t="s">
        <v>762</v>
      </c>
      <c r="C50" s="584"/>
      <c r="D50" s="573">
        <v>2020</v>
      </c>
      <c r="E50" s="626" t="s">
        <v>31</v>
      </c>
      <c r="F50" s="626" t="s">
        <v>31</v>
      </c>
      <c r="G50" s="626" t="s">
        <v>31</v>
      </c>
      <c r="H50" s="626"/>
      <c r="I50" s="626" t="s">
        <v>31</v>
      </c>
      <c r="J50" s="626" t="s">
        <v>31</v>
      </c>
      <c r="K50" s="626" t="s">
        <v>31</v>
      </c>
      <c r="L50" s="594"/>
    </row>
    <row r="51" spans="1:12">
      <c r="A51" s="594"/>
      <c r="B51" s="559" t="s">
        <v>787</v>
      </c>
      <c r="C51" s="584"/>
      <c r="D51" s="573">
        <v>2021</v>
      </c>
      <c r="E51" s="626" t="s">
        <v>31</v>
      </c>
      <c r="F51" s="626" t="s">
        <v>31</v>
      </c>
      <c r="G51" s="626" t="s">
        <v>31</v>
      </c>
      <c r="H51" s="626"/>
      <c r="I51" s="626">
        <f t="shared" ref="I51:I52" si="13">SUM(J51:K51)</f>
        <v>73</v>
      </c>
      <c r="J51" s="626">
        <v>14</v>
      </c>
      <c r="K51" s="626">
        <v>59</v>
      </c>
      <c r="L51" s="594"/>
    </row>
    <row r="52" spans="1:12">
      <c r="A52" s="594"/>
      <c r="B52" s="559"/>
      <c r="C52" s="584"/>
      <c r="D52" s="573">
        <v>2022</v>
      </c>
      <c r="E52" s="626" t="s">
        <v>31</v>
      </c>
      <c r="F52" s="626" t="s">
        <v>31</v>
      </c>
      <c r="G52" s="626" t="s">
        <v>31</v>
      </c>
      <c r="H52" s="626"/>
      <c r="I52" s="626">
        <f t="shared" si="13"/>
        <v>97</v>
      </c>
      <c r="J52" s="626">
        <v>22</v>
      </c>
      <c r="K52" s="626">
        <v>75</v>
      </c>
      <c r="L52" s="594"/>
    </row>
    <row r="53" spans="1:12" ht="18" thickBot="1">
      <c r="A53" s="630"/>
      <c r="B53" s="632"/>
      <c r="C53" s="684"/>
      <c r="D53" s="710"/>
      <c r="E53" s="671"/>
      <c r="F53" s="670"/>
      <c r="G53" s="670"/>
      <c r="H53" s="670"/>
      <c r="I53" s="671"/>
      <c r="J53" s="711"/>
      <c r="K53" s="712"/>
      <c r="L53" s="630"/>
    </row>
    <row r="54" spans="1:12" s="674" customFormat="1" ht="16.5" customHeight="1">
      <c r="A54" s="530"/>
      <c r="B54" s="530"/>
      <c r="C54" s="530"/>
      <c r="D54" s="713"/>
      <c r="E54" s="530"/>
      <c r="F54" s="530"/>
      <c r="G54" s="672"/>
      <c r="H54" s="672"/>
      <c r="I54" s="673"/>
      <c r="J54" s="673"/>
      <c r="L54" s="418" t="s">
        <v>905</v>
      </c>
    </row>
    <row r="55" spans="1:12" s="674" customFormat="1" ht="15" customHeight="1">
      <c r="A55" s="673"/>
      <c r="B55" s="673"/>
      <c r="C55" s="673"/>
      <c r="D55" s="714"/>
      <c r="E55" s="673"/>
      <c r="F55" s="673"/>
      <c r="G55" s="673"/>
      <c r="H55" s="673"/>
      <c r="I55" s="673"/>
      <c r="J55" s="673"/>
      <c r="L55" s="419" t="s">
        <v>883</v>
      </c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59">
    <tabColor rgb="FF92D050"/>
  </sheetPr>
  <dimension ref="A1:L541"/>
  <sheetViews>
    <sheetView showGridLines="0" view="pageBreakPreview" topLeftCell="A19" zoomScaleNormal="100" zoomScaleSheetLayoutView="100" workbookViewId="0">
      <selection activeCell="C6" sqref="C6"/>
    </sheetView>
  </sheetViews>
  <sheetFormatPr defaultColWidth="7.5703125" defaultRowHeight="16.5"/>
  <cols>
    <col min="1" max="1" width="1.85546875" style="598" customWidth="1"/>
    <col min="2" max="2" width="13.28515625" style="598" customWidth="1"/>
    <col min="3" max="3" width="28.85546875" style="598" customWidth="1"/>
    <col min="4" max="4" width="8.28515625" style="605" customWidth="1"/>
    <col min="5" max="6" width="8.5703125" style="598" customWidth="1"/>
    <col min="7" max="7" width="11.28515625" style="598" customWidth="1"/>
    <col min="8" max="8" width="1.85546875" style="598" customWidth="1"/>
    <col min="9" max="10" width="8.5703125" style="598" customWidth="1"/>
    <col min="11" max="11" width="11.28515625" style="598" customWidth="1"/>
    <col min="12" max="12" width="1.85546875" style="598" customWidth="1"/>
    <col min="13" max="13" width="7.5703125" style="598"/>
    <col min="14" max="15" width="7.5703125" style="598" customWidth="1"/>
    <col min="16" max="18" width="7.5703125" style="598"/>
    <col min="19" max="19" width="7.5703125" style="598" customWidth="1"/>
    <col min="20" max="16384" width="7.5703125" style="598"/>
  </cols>
  <sheetData>
    <row r="1" spans="1:12" ht="10.15" customHeight="1"/>
    <row r="2" spans="1:12" ht="10.15" customHeight="1"/>
    <row r="3" spans="1:12" ht="16.5" customHeight="1">
      <c r="B3" s="599" t="s">
        <v>811</v>
      </c>
      <c r="C3" s="600" t="s">
        <v>783</v>
      </c>
      <c r="D3" s="601"/>
    </row>
    <row r="4" spans="1:12" ht="15" customHeight="1">
      <c r="B4" s="599"/>
      <c r="C4" s="600" t="s">
        <v>1321</v>
      </c>
      <c r="D4" s="601"/>
    </row>
    <row r="5" spans="1:12" ht="16.5" customHeight="1">
      <c r="B5" s="602" t="s">
        <v>812</v>
      </c>
      <c r="C5" s="603" t="s">
        <v>785</v>
      </c>
      <c r="D5" s="604"/>
    </row>
    <row r="6" spans="1:12" ht="15" customHeight="1">
      <c r="B6" s="602"/>
      <c r="C6" s="603" t="s">
        <v>1322</v>
      </c>
      <c r="D6" s="604"/>
    </row>
    <row r="7" spans="1:12" ht="10.15" customHeight="1" thickBot="1">
      <c r="A7" s="603"/>
      <c r="L7" s="603"/>
    </row>
    <row r="8" spans="1:12" s="678" customFormat="1" ht="14.25" thickTop="1">
      <c r="A8" s="606"/>
      <c r="B8" s="1222" t="s">
        <v>741</v>
      </c>
      <c r="C8" s="1223"/>
      <c r="D8" s="737" t="s">
        <v>3</v>
      </c>
      <c r="E8" s="1936" t="s">
        <v>770</v>
      </c>
      <c r="F8" s="1936"/>
      <c r="G8" s="1936"/>
      <c r="H8" s="1226"/>
      <c r="I8" s="1936" t="s">
        <v>1173</v>
      </c>
      <c r="J8" s="1936"/>
      <c r="K8" s="1936"/>
      <c r="L8" s="606"/>
    </row>
    <row r="9" spans="1:12" s="678" customFormat="1" ht="15" customHeight="1">
      <c r="A9" s="584"/>
      <c r="B9" s="559" t="s">
        <v>744</v>
      </c>
      <c r="C9" s="612"/>
      <c r="D9" s="613" t="s">
        <v>8</v>
      </c>
      <c r="E9" s="1933" t="s">
        <v>770</v>
      </c>
      <c r="F9" s="1933"/>
      <c r="G9" s="1933"/>
      <c r="H9" s="568"/>
      <c r="I9" s="1933" t="s">
        <v>1174</v>
      </c>
      <c r="J9" s="1933"/>
      <c r="K9" s="1933"/>
      <c r="L9" s="584"/>
    </row>
    <row r="10" spans="1:12" s="678" customFormat="1" ht="15" customHeight="1">
      <c r="A10" s="584"/>
      <c r="B10" s="584"/>
      <c r="C10" s="608"/>
      <c r="D10" s="609"/>
      <c r="E10" s="616" t="s">
        <v>4</v>
      </c>
      <c r="F10" s="616" t="s">
        <v>37</v>
      </c>
      <c r="G10" s="616" t="s">
        <v>38</v>
      </c>
      <c r="H10" s="584"/>
      <c r="I10" s="616" t="s">
        <v>4</v>
      </c>
      <c r="J10" s="616" t="s">
        <v>37</v>
      </c>
      <c r="K10" s="616" t="s">
        <v>38</v>
      </c>
      <c r="L10" s="584"/>
    </row>
    <row r="11" spans="1:12" s="678" customFormat="1" ht="13.5" customHeight="1">
      <c r="A11" s="584"/>
      <c r="B11" s="584"/>
      <c r="C11" s="584"/>
      <c r="D11" s="609"/>
      <c r="E11" s="657" t="s">
        <v>773</v>
      </c>
      <c r="F11" s="657" t="s">
        <v>39</v>
      </c>
      <c r="G11" s="657" t="s">
        <v>40</v>
      </c>
      <c r="H11" s="616"/>
      <c r="I11" s="657" t="s">
        <v>773</v>
      </c>
      <c r="J11" s="657" t="s">
        <v>39</v>
      </c>
      <c r="K11" s="657" t="s">
        <v>40</v>
      </c>
      <c r="L11" s="584"/>
    </row>
    <row r="12" spans="1:12" ht="4.1500000000000004" customHeight="1">
      <c r="A12" s="619"/>
      <c r="B12" s="619"/>
      <c r="C12" s="619"/>
      <c r="D12" s="679"/>
      <c r="E12" s="619"/>
      <c r="F12" s="619"/>
      <c r="G12" s="619"/>
      <c r="H12" s="619"/>
      <c r="I12" s="619"/>
      <c r="J12" s="619"/>
      <c r="K12" s="619"/>
      <c r="L12" s="619"/>
    </row>
    <row r="13" spans="1:12" ht="3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594"/>
    </row>
    <row r="14" spans="1:12" ht="15" customHeight="1">
      <c r="A14" s="594"/>
      <c r="B14" s="607" t="s">
        <v>4</v>
      </c>
      <c r="C14" s="584"/>
      <c r="D14" s="1511">
        <v>2020</v>
      </c>
      <c r="E14" s="569">
        <f t="shared" ref="E14:G16" si="0">SUM(E18,E22,E26,E30,E34,E38,E42,E46,E50)</f>
        <v>28415</v>
      </c>
      <c r="F14" s="569">
        <f t="shared" si="0"/>
        <v>10684</v>
      </c>
      <c r="G14" s="569">
        <f t="shared" si="0"/>
        <v>17731</v>
      </c>
      <c r="I14" s="569" t="s">
        <v>31</v>
      </c>
      <c r="J14" s="569" t="s">
        <v>31</v>
      </c>
      <c r="K14" s="569" t="s">
        <v>31</v>
      </c>
      <c r="L14" s="594"/>
    </row>
    <row r="15" spans="1:12" ht="15" customHeight="1">
      <c r="A15" s="594"/>
      <c r="B15" s="559" t="s">
        <v>9</v>
      </c>
      <c r="C15" s="584"/>
      <c r="D15" s="1511">
        <v>2021</v>
      </c>
      <c r="E15" s="569">
        <f t="shared" si="0"/>
        <v>42785</v>
      </c>
      <c r="F15" s="569">
        <f t="shared" si="0"/>
        <v>16379</v>
      </c>
      <c r="G15" s="569">
        <f t="shared" si="0"/>
        <v>26406</v>
      </c>
      <c r="I15" s="569" t="s">
        <v>31</v>
      </c>
      <c r="J15" s="569" t="s">
        <v>31</v>
      </c>
      <c r="K15" s="569" t="s">
        <v>31</v>
      </c>
      <c r="L15" s="594"/>
    </row>
    <row r="16" spans="1:12" ht="15" customHeight="1">
      <c r="A16" s="594"/>
      <c r="B16" s="559"/>
      <c r="C16" s="584"/>
      <c r="D16" s="1511">
        <v>2022</v>
      </c>
      <c r="E16" s="569">
        <f t="shared" si="0"/>
        <v>35174</v>
      </c>
      <c r="F16" s="569">
        <f t="shared" si="0"/>
        <v>13294</v>
      </c>
      <c r="G16" s="569">
        <f t="shared" si="0"/>
        <v>21880</v>
      </c>
      <c r="H16" s="681"/>
      <c r="I16" s="569" t="s">
        <v>31</v>
      </c>
      <c r="J16" s="569" t="s">
        <v>31</v>
      </c>
      <c r="K16" s="569" t="s">
        <v>31</v>
      </c>
      <c r="L16" s="594"/>
    </row>
    <row r="17" spans="1:12" ht="14.1" customHeight="1">
      <c r="A17" s="594"/>
      <c r="B17" s="559"/>
      <c r="C17" s="584"/>
      <c r="D17" s="573"/>
      <c r="E17" s="662"/>
      <c r="F17" s="662"/>
      <c r="G17" s="662"/>
      <c r="H17" s="662"/>
      <c r="I17" s="665"/>
      <c r="J17" s="626"/>
      <c r="K17" s="626"/>
      <c r="L17" s="594"/>
    </row>
    <row r="18" spans="1:12" ht="14.1" customHeight="1">
      <c r="A18" s="594"/>
      <c r="B18" s="607" t="s">
        <v>747</v>
      </c>
      <c r="C18" s="612"/>
      <c r="D18" s="573">
        <v>2020</v>
      </c>
      <c r="E18" s="626">
        <f>SUM(F18:G18)</f>
        <v>207</v>
      </c>
      <c r="F18" s="662">
        <v>17</v>
      </c>
      <c r="G18" s="662">
        <v>190</v>
      </c>
      <c r="H18" s="662"/>
      <c r="I18" s="665" t="s">
        <v>31</v>
      </c>
      <c r="J18" s="626" t="s">
        <v>31</v>
      </c>
      <c r="K18" s="626" t="s">
        <v>31</v>
      </c>
      <c r="L18" s="594"/>
    </row>
    <row r="19" spans="1:12" ht="14.1" customHeight="1">
      <c r="A19" s="594"/>
      <c r="B19" s="559" t="s">
        <v>748</v>
      </c>
      <c r="C19" s="628"/>
      <c r="D19" s="573">
        <v>2021</v>
      </c>
      <c r="E19" s="626">
        <f t="shared" ref="E19:E20" si="1">SUM(F19:G19)</f>
        <v>517</v>
      </c>
      <c r="F19" s="663">
        <v>83</v>
      </c>
      <c r="G19" s="663">
        <v>434</v>
      </c>
      <c r="H19" s="662"/>
      <c r="I19" s="665" t="s">
        <v>31</v>
      </c>
      <c r="J19" s="626" t="s">
        <v>31</v>
      </c>
      <c r="K19" s="626" t="s">
        <v>31</v>
      </c>
      <c r="L19" s="594"/>
    </row>
    <row r="20" spans="1:12" ht="14.1" customHeight="1">
      <c r="A20" s="594"/>
      <c r="B20" s="559"/>
      <c r="C20" s="628"/>
      <c r="D20" s="573">
        <v>2022</v>
      </c>
      <c r="E20" s="626">
        <f t="shared" si="1"/>
        <v>186</v>
      </c>
      <c r="F20" s="681">
        <v>24</v>
      </c>
      <c r="G20" s="681">
        <v>162</v>
      </c>
      <c r="H20" s="681"/>
      <c r="I20" s="665" t="s">
        <v>31</v>
      </c>
      <c r="J20" s="626" t="s">
        <v>31</v>
      </c>
      <c r="K20" s="626" t="s">
        <v>31</v>
      </c>
      <c r="L20" s="594"/>
    </row>
    <row r="21" spans="1:12" ht="14.1" customHeight="1">
      <c r="A21" s="594"/>
      <c r="B21" s="559"/>
      <c r="C21" s="628"/>
      <c r="D21" s="573"/>
      <c r="E21" s="662"/>
      <c r="F21" s="662"/>
      <c r="G21" s="662"/>
      <c r="H21" s="662"/>
      <c r="I21" s="665"/>
      <c r="J21" s="626"/>
      <c r="K21" s="626"/>
      <c r="L21" s="594"/>
    </row>
    <row r="22" spans="1:12" ht="14.1" customHeight="1">
      <c r="A22" s="594"/>
      <c r="B22" s="607" t="s">
        <v>749</v>
      </c>
      <c r="C22" s="584"/>
      <c r="D22" s="573">
        <v>2020</v>
      </c>
      <c r="E22" s="626">
        <f>SUM(F22:G22)</f>
        <v>2988</v>
      </c>
      <c r="F22" s="682">
        <v>1141</v>
      </c>
      <c r="G22" s="682">
        <v>1847</v>
      </c>
      <c r="H22" s="662"/>
      <c r="I22" s="665" t="s">
        <v>31</v>
      </c>
      <c r="J22" s="626" t="s">
        <v>31</v>
      </c>
      <c r="K22" s="626" t="s">
        <v>31</v>
      </c>
      <c r="L22" s="594"/>
    </row>
    <row r="23" spans="1:12" ht="14.1" customHeight="1">
      <c r="A23" s="594"/>
      <c r="B23" s="559" t="s">
        <v>750</v>
      </c>
      <c r="C23" s="607"/>
      <c r="D23" s="573">
        <v>2021</v>
      </c>
      <c r="E23" s="626">
        <f t="shared" ref="E23:E24" si="2">SUM(F23:G23)</f>
        <v>3803</v>
      </c>
      <c r="F23" s="663">
        <v>1472</v>
      </c>
      <c r="G23" s="663">
        <v>2331</v>
      </c>
      <c r="H23" s="662"/>
      <c r="I23" s="665" t="s">
        <v>31</v>
      </c>
      <c r="J23" s="626" t="s">
        <v>31</v>
      </c>
      <c r="K23" s="626" t="s">
        <v>31</v>
      </c>
      <c r="L23" s="594"/>
    </row>
    <row r="24" spans="1:12" ht="14.1" customHeight="1">
      <c r="A24" s="594"/>
      <c r="B24" s="559"/>
      <c r="C24" s="607"/>
      <c r="D24" s="573">
        <v>2022</v>
      </c>
      <c r="E24" s="626">
        <f t="shared" si="2"/>
        <v>2584</v>
      </c>
      <c r="F24" s="681">
        <v>1012</v>
      </c>
      <c r="G24" s="681">
        <v>1572</v>
      </c>
      <c r="H24" s="681"/>
      <c r="I24" s="665" t="s">
        <v>31</v>
      </c>
      <c r="J24" s="626" t="s">
        <v>31</v>
      </c>
      <c r="K24" s="626" t="s">
        <v>31</v>
      </c>
      <c r="L24" s="594"/>
    </row>
    <row r="25" spans="1:12" ht="14.1" customHeight="1">
      <c r="A25" s="594"/>
      <c r="B25" s="559"/>
      <c r="C25" s="607"/>
      <c r="D25" s="573"/>
      <c r="E25" s="662"/>
      <c r="F25" s="662"/>
      <c r="G25" s="662"/>
      <c r="H25" s="662"/>
      <c r="I25" s="665"/>
      <c r="J25" s="626"/>
      <c r="K25" s="626"/>
      <c r="L25" s="594"/>
    </row>
    <row r="26" spans="1:12" ht="14.1" customHeight="1">
      <c r="A26" s="594"/>
      <c r="B26" s="607" t="s">
        <v>751</v>
      </c>
      <c r="C26" s="612"/>
      <c r="D26" s="573">
        <v>2020</v>
      </c>
      <c r="E26" s="626">
        <f>SUM(F26:G26)</f>
        <v>10804</v>
      </c>
      <c r="F26" s="682">
        <v>2857</v>
      </c>
      <c r="G26" s="682">
        <v>7947</v>
      </c>
      <c r="H26" s="662"/>
      <c r="I26" s="665" t="s">
        <v>31</v>
      </c>
      <c r="J26" s="626" t="s">
        <v>31</v>
      </c>
      <c r="K26" s="626" t="s">
        <v>31</v>
      </c>
      <c r="L26" s="594"/>
    </row>
    <row r="27" spans="1:12" ht="14.1" customHeight="1">
      <c r="A27" s="594"/>
      <c r="B27" s="559" t="s">
        <v>752</v>
      </c>
      <c r="C27" s="628"/>
      <c r="D27" s="573">
        <v>2021</v>
      </c>
      <c r="E27" s="626">
        <f t="shared" ref="E27:E28" si="3">SUM(F27:G27)</f>
        <v>16486</v>
      </c>
      <c r="F27" s="663">
        <v>4566</v>
      </c>
      <c r="G27" s="663">
        <v>11920</v>
      </c>
      <c r="H27" s="662"/>
      <c r="I27" s="665" t="s">
        <v>31</v>
      </c>
      <c r="J27" s="626" t="s">
        <v>31</v>
      </c>
      <c r="K27" s="626" t="s">
        <v>31</v>
      </c>
      <c r="L27" s="594"/>
    </row>
    <row r="28" spans="1:12" ht="14.1" customHeight="1">
      <c r="A28" s="594"/>
      <c r="B28" s="559"/>
      <c r="C28" s="628"/>
      <c r="D28" s="573">
        <v>2022</v>
      </c>
      <c r="E28" s="626">
        <f t="shared" si="3"/>
        <v>13758</v>
      </c>
      <c r="F28" s="681">
        <v>3684</v>
      </c>
      <c r="G28" s="681">
        <v>10074</v>
      </c>
      <c r="H28" s="681"/>
      <c r="I28" s="665" t="s">
        <v>31</v>
      </c>
      <c r="J28" s="626" t="s">
        <v>31</v>
      </c>
      <c r="K28" s="626" t="s">
        <v>31</v>
      </c>
      <c r="L28" s="594"/>
    </row>
    <row r="29" spans="1:12" ht="14.1" customHeight="1">
      <c r="A29" s="594"/>
      <c r="B29" s="559"/>
      <c r="C29" s="628"/>
      <c r="D29" s="573"/>
      <c r="E29" s="662"/>
      <c r="F29" s="662"/>
      <c r="G29" s="662"/>
      <c r="H29" s="662"/>
      <c r="I29" s="665"/>
      <c r="J29" s="626"/>
      <c r="K29" s="626"/>
      <c r="L29" s="594"/>
    </row>
    <row r="30" spans="1:12" ht="14.1" customHeight="1">
      <c r="A30" s="594"/>
      <c r="B30" s="607" t="s">
        <v>753</v>
      </c>
      <c r="C30" s="584"/>
      <c r="D30" s="573">
        <v>2020</v>
      </c>
      <c r="E30" s="626">
        <f>SUM(F30:G30)</f>
        <v>4974</v>
      </c>
      <c r="F30" s="682">
        <v>1720</v>
      </c>
      <c r="G30" s="682">
        <v>3254</v>
      </c>
      <c r="H30" s="662"/>
      <c r="I30" s="665" t="s">
        <v>31</v>
      </c>
      <c r="J30" s="626" t="s">
        <v>31</v>
      </c>
      <c r="K30" s="626" t="s">
        <v>31</v>
      </c>
      <c r="L30" s="594"/>
    </row>
    <row r="31" spans="1:12" ht="14.1" customHeight="1">
      <c r="A31" s="594"/>
      <c r="B31" s="559" t="s">
        <v>1193</v>
      </c>
      <c r="C31" s="584"/>
      <c r="D31" s="573">
        <v>2021</v>
      </c>
      <c r="E31" s="626">
        <f t="shared" ref="E31:E32" si="4">SUM(F31:G31)</f>
        <v>6154</v>
      </c>
      <c r="F31" s="663">
        <v>2511</v>
      </c>
      <c r="G31" s="663">
        <v>3643</v>
      </c>
      <c r="H31" s="662"/>
      <c r="I31" s="665" t="s">
        <v>31</v>
      </c>
      <c r="J31" s="626" t="s">
        <v>31</v>
      </c>
      <c r="K31" s="626" t="s">
        <v>31</v>
      </c>
      <c r="L31" s="594"/>
    </row>
    <row r="32" spans="1:12" ht="14.1" customHeight="1">
      <c r="A32" s="594"/>
      <c r="B32" s="559"/>
      <c r="C32" s="584"/>
      <c r="D32" s="573">
        <v>2022</v>
      </c>
      <c r="E32" s="626">
        <f t="shared" si="4"/>
        <v>5607</v>
      </c>
      <c r="F32" s="681">
        <v>2282</v>
      </c>
      <c r="G32" s="681">
        <v>3325</v>
      </c>
      <c r="H32" s="681"/>
      <c r="I32" s="665" t="s">
        <v>31</v>
      </c>
      <c r="J32" s="626" t="s">
        <v>31</v>
      </c>
      <c r="K32" s="626" t="s">
        <v>31</v>
      </c>
      <c r="L32" s="594"/>
    </row>
    <row r="33" spans="1:12" ht="14.1" customHeight="1">
      <c r="A33" s="594"/>
      <c r="B33" s="559"/>
      <c r="C33" s="584"/>
      <c r="D33" s="573"/>
      <c r="E33" s="662"/>
      <c r="F33" s="662"/>
      <c r="G33" s="662"/>
      <c r="H33" s="662"/>
      <c r="I33" s="665"/>
      <c r="J33" s="626"/>
      <c r="K33" s="626"/>
      <c r="L33" s="594"/>
    </row>
    <row r="34" spans="1:12" ht="14.1" customHeight="1">
      <c r="A34" s="594"/>
      <c r="B34" s="607" t="s">
        <v>754</v>
      </c>
      <c r="C34" s="612"/>
      <c r="D34" s="573">
        <v>2020</v>
      </c>
      <c r="E34" s="626">
        <f>SUM(F34:G34)</f>
        <v>5043</v>
      </c>
      <c r="F34" s="682">
        <v>3141</v>
      </c>
      <c r="G34" s="682">
        <v>1902</v>
      </c>
      <c r="H34" s="662"/>
      <c r="I34" s="665" t="s">
        <v>31</v>
      </c>
      <c r="J34" s="626" t="s">
        <v>31</v>
      </c>
      <c r="K34" s="626" t="s">
        <v>31</v>
      </c>
      <c r="L34" s="594"/>
    </row>
    <row r="35" spans="1:12" ht="14.1" customHeight="1">
      <c r="A35" s="594"/>
      <c r="B35" s="559" t="s">
        <v>755</v>
      </c>
      <c r="C35" s="628"/>
      <c r="D35" s="573">
        <v>2021</v>
      </c>
      <c r="E35" s="626">
        <f t="shared" ref="E35:E36" si="5">SUM(F35:G35)</f>
        <v>9918</v>
      </c>
      <c r="F35" s="663">
        <v>5377</v>
      </c>
      <c r="G35" s="663">
        <v>4541</v>
      </c>
      <c r="H35" s="662"/>
      <c r="I35" s="665" t="s">
        <v>31</v>
      </c>
      <c r="J35" s="626" t="s">
        <v>31</v>
      </c>
      <c r="K35" s="626" t="s">
        <v>31</v>
      </c>
      <c r="L35" s="594"/>
    </row>
    <row r="36" spans="1:12" ht="14.1" customHeight="1">
      <c r="A36" s="594"/>
      <c r="B36" s="559"/>
      <c r="C36" s="628"/>
      <c r="D36" s="573">
        <v>2022</v>
      </c>
      <c r="E36" s="626">
        <f t="shared" si="5"/>
        <v>6515</v>
      </c>
      <c r="F36" s="681">
        <v>3642</v>
      </c>
      <c r="G36" s="681">
        <v>2873</v>
      </c>
      <c r="H36" s="681"/>
      <c r="I36" s="665" t="s">
        <v>31</v>
      </c>
      <c r="J36" s="626" t="s">
        <v>31</v>
      </c>
      <c r="K36" s="626" t="s">
        <v>31</v>
      </c>
      <c r="L36" s="594"/>
    </row>
    <row r="37" spans="1:12" ht="14.1" customHeight="1">
      <c r="A37" s="594"/>
      <c r="B37" s="559"/>
      <c r="C37" s="628"/>
      <c r="D37" s="573"/>
      <c r="E37" s="662"/>
      <c r="F37" s="662"/>
      <c r="G37" s="662"/>
      <c r="H37" s="662"/>
      <c r="I37" s="665"/>
      <c r="J37" s="626"/>
      <c r="K37" s="626"/>
      <c r="L37" s="594"/>
    </row>
    <row r="38" spans="1:12" ht="14.1" customHeight="1">
      <c r="A38" s="594"/>
      <c r="B38" s="607" t="s">
        <v>756</v>
      </c>
      <c r="C38" s="584"/>
      <c r="D38" s="573">
        <v>2020</v>
      </c>
      <c r="E38" s="626">
        <f>SUM(F38:G38)</f>
        <v>1547</v>
      </c>
      <c r="F38" s="682">
        <v>759</v>
      </c>
      <c r="G38" s="682">
        <v>788</v>
      </c>
      <c r="H38" s="662"/>
      <c r="I38" s="665" t="s">
        <v>31</v>
      </c>
      <c r="J38" s="626" t="s">
        <v>31</v>
      </c>
      <c r="K38" s="626" t="s">
        <v>31</v>
      </c>
      <c r="L38" s="594"/>
    </row>
    <row r="39" spans="1:12" ht="14.1" customHeight="1">
      <c r="A39" s="594"/>
      <c r="B39" s="608" t="s">
        <v>757</v>
      </c>
      <c r="C39" s="612"/>
      <c r="D39" s="573">
        <v>2021</v>
      </c>
      <c r="E39" s="626">
        <f t="shared" ref="E39:E40" si="6">SUM(F39:G39)</f>
        <v>1575</v>
      </c>
      <c r="F39" s="663">
        <v>849</v>
      </c>
      <c r="G39" s="663">
        <v>726</v>
      </c>
      <c r="H39" s="662"/>
      <c r="I39" s="665" t="s">
        <v>31</v>
      </c>
      <c r="J39" s="626" t="s">
        <v>31</v>
      </c>
      <c r="K39" s="626" t="s">
        <v>31</v>
      </c>
      <c r="L39" s="594"/>
    </row>
    <row r="40" spans="1:12" ht="14.1" customHeight="1">
      <c r="A40" s="594"/>
      <c r="B40" s="608"/>
      <c r="C40" s="612"/>
      <c r="D40" s="573">
        <v>2022</v>
      </c>
      <c r="E40" s="626">
        <f t="shared" si="6"/>
        <v>2663</v>
      </c>
      <c r="F40" s="681">
        <v>1369</v>
      </c>
      <c r="G40" s="681">
        <v>1294</v>
      </c>
      <c r="H40" s="681"/>
      <c r="I40" s="665" t="s">
        <v>31</v>
      </c>
      <c r="J40" s="626" t="s">
        <v>31</v>
      </c>
      <c r="K40" s="626" t="s">
        <v>31</v>
      </c>
      <c r="L40" s="594"/>
    </row>
    <row r="41" spans="1:12" ht="14.1" customHeight="1">
      <c r="A41" s="594"/>
      <c r="B41" s="608"/>
      <c r="C41" s="612"/>
      <c r="D41" s="573"/>
      <c r="E41" s="662"/>
      <c r="F41" s="662"/>
      <c r="G41" s="662"/>
      <c r="H41" s="662"/>
      <c r="I41" s="665"/>
      <c r="J41" s="626"/>
      <c r="K41" s="626"/>
      <c r="L41" s="594"/>
    </row>
    <row r="42" spans="1:12" ht="14.1" customHeight="1">
      <c r="A42" s="594"/>
      <c r="B42" s="607" t="s">
        <v>758</v>
      </c>
      <c r="C42" s="612"/>
      <c r="D42" s="573">
        <v>2020</v>
      </c>
      <c r="E42" s="626">
        <f>SUM(F42:G42)</f>
        <v>658</v>
      </c>
      <c r="F42" s="682">
        <v>98</v>
      </c>
      <c r="G42" s="682">
        <v>560</v>
      </c>
      <c r="H42" s="662"/>
      <c r="I42" s="665" t="s">
        <v>31</v>
      </c>
      <c r="J42" s="626" t="s">
        <v>31</v>
      </c>
      <c r="K42" s="626" t="s">
        <v>31</v>
      </c>
      <c r="L42" s="594"/>
    </row>
    <row r="43" spans="1:12" ht="14.1" customHeight="1">
      <c r="A43" s="594"/>
      <c r="B43" s="559" t="s">
        <v>759</v>
      </c>
      <c r="C43" s="628"/>
      <c r="D43" s="573">
        <v>2021</v>
      </c>
      <c r="E43" s="626">
        <f t="shared" ref="E43:E44" si="7">SUM(F43:G43)</f>
        <v>1087</v>
      </c>
      <c r="F43" s="663">
        <v>185</v>
      </c>
      <c r="G43" s="663">
        <v>902</v>
      </c>
      <c r="H43" s="662"/>
      <c r="I43" s="665" t="s">
        <v>31</v>
      </c>
      <c r="J43" s="626" t="s">
        <v>31</v>
      </c>
      <c r="K43" s="626" t="s">
        <v>31</v>
      </c>
      <c r="L43" s="594"/>
    </row>
    <row r="44" spans="1:12" ht="14.1" customHeight="1">
      <c r="A44" s="594"/>
      <c r="B44" s="559"/>
      <c r="C44" s="628"/>
      <c r="D44" s="573">
        <v>2022</v>
      </c>
      <c r="E44" s="626">
        <f t="shared" si="7"/>
        <v>824</v>
      </c>
      <c r="F44" s="681">
        <v>133</v>
      </c>
      <c r="G44" s="681">
        <v>691</v>
      </c>
      <c r="H44" s="681"/>
      <c r="I44" s="665" t="s">
        <v>31</v>
      </c>
      <c r="J44" s="626" t="s">
        <v>31</v>
      </c>
      <c r="K44" s="626" t="s">
        <v>31</v>
      </c>
      <c r="L44" s="594"/>
    </row>
    <row r="45" spans="1:12" ht="14.1" customHeight="1">
      <c r="A45" s="594"/>
      <c r="B45" s="559"/>
      <c r="C45" s="628"/>
      <c r="D45" s="573"/>
      <c r="E45" s="662"/>
      <c r="F45" s="683"/>
      <c r="G45" s="662"/>
      <c r="H45" s="662"/>
      <c r="I45" s="665"/>
      <c r="J45" s="626"/>
      <c r="K45" s="626"/>
      <c r="L45" s="594"/>
    </row>
    <row r="46" spans="1:12" ht="14.1" customHeight="1">
      <c r="A46" s="594"/>
      <c r="B46" s="607" t="s">
        <v>760</v>
      </c>
      <c r="C46" s="584"/>
      <c r="D46" s="573">
        <v>2020</v>
      </c>
      <c r="E46" s="626">
        <f>SUM(F46:G46)</f>
        <v>2194</v>
      </c>
      <c r="F46" s="662">
        <v>951</v>
      </c>
      <c r="G46" s="662">
        <v>1243</v>
      </c>
      <c r="H46" s="662"/>
      <c r="I46" s="662" t="s">
        <v>31</v>
      </c>
      <c r="J46" s="662" t="s">
        <v>31</v>
      </c>
      <c r="K46" s="662" t="s">
        <v>31</v>
      </c>
      <c r="L46" s="594"/>
    </row>
    <row r="47" spans="1:12" ht="14.1" customHeight="1">
      <c r="A47" s="594"/>
      <c r="B47" s="608" t="s">
        <v>761</v>
      </c>
      <c r="C47" s="612"/>
      <c r="D47" s="573">
        <v>2021</v>
      </c>
      <c r="E47" s="626">
        <f t="shared" ref="E47:E48" si="8">SUM(F47:G47)</f>
        <v>3088</v>
      </c>
      <c r="F47" s="662">
        <v>1296</v>
      </c>
      <c r="G47" s="662">
        <v>1792</v>
      </c>
      <c r="H47" s="662"/>
      <c r="I47" s="662" t="s">
        <v>31</v>
      </c>
      <c r="J47" s="662" t="s">
        <v>31</v>
      </c>
      <c r="K47" s="662" t="s">
        <v>31</v>
      </c>
      <c r="L47" s="594"/>
    </row>
    <row r="48" spans="1:12" ht="14.1" customHeight="1">
      <c r="A48" s="594"/>
      <c r="B48" s="608"/>
      <c r="C48" s="612"/>
      <c r="D48" s="573">
        <v>2022</v>
      </c>
      <c r="E48" s="626">
        <f t="shared" si="8"/>
        <v>2869</v>
      </c>
      <c r="F48" s="662">
        <v>1111</v>
      </c>
      <c r="G48" s="662">
        <v>1758</v>
      </c>
      <c r="H48" s="662"/>
      <c r="I48" s="662" t="s">
        <v>31</v>
      </c>
      <c r="J48" s="662" t="s">
        <v>31</v>
      </c>
      <c r="K48" s="662" t="s">
        <v>31</v>
      </c>
      <c r="L48" s="594"/>
    </row>
    <row r="49" spans="1:12" ht="14.1" customHeight="1">
      <c r="A49" s="594"/>
      <c r="B49" s="608"/>
      <c r="C49" s="612"/>
      <c r="D49" s="573"/>
      <c r="E49" s="662"/>
      <c r="F49" s="662"/>
      <c r="G49" s="662"/>
      <c r="H49" s="662"/>
      <c r="I49" s="662"/>
      <c r="J49" s="662"/>
      <c r="K49" s="662"/>
      <c r="L49" s="594"/>
    </row>
    <row r="50" spans="1:12" ht="14.1" customHeight="1">
      <c r="A50" s="594"/>
      <c r="B50" s="607" t="s">
        <v>762</v>
      </c>
      <c r="C50" s="612"/>
      <c r="D50" s="573">
        <v>2020</v>
      </c>
      <c r="E50" s="662" t="s">
        <v>31</v>
      </c>
      <c r="F50" s="662" t="s">
        <v>31</v>
      </c>
      <c r="G50" s="662" t="s">
        <v>31</v>
      </c>
      <c r="H50" s="662"/>
      <c r="I50" s="662" t="s">
        <v>31</v>
      </c>
      <c r="J50" s="662" t="s">
        <v>31</v>
      </c>
      <c r="K50" s="662" t="s">
        <v>31</v>
      </c>
      <c r="L50" s="594"/>
    </row>
    <row r="51" spans="1:12" ht="14.1" customHeight="1">
      <c r="A51" s="594"/>
      <c r="B51" s="559" t="s">
        <v>787</v>
      </c>
      <c r="C51" s="628"/>
      <c r="D51" s="573">
        <v>2021</v>
      </c>
      <c r="E51" s="626">
        <f t="shared" ref="E51:E52" si="9">SUM(F51:G51)</f>
        <v>157</v>
      </c>
      <c r="F51" s="662">
        <v>40</v>
      </c>
      <c r="G51" s="662">
        <v>117</v>
      </c>
      <c r="H51" s="662"/>
      <c r="I51" s="662" t="s">
        <v>31</v>
      </c>
      <c r="J51" s="662" t="s">
        <v>31</v>
      </c>
      <c r="K51" s="662" t="s">
        <v>31</v>
      </c>
      <c r="L51" s="594"/>
    </row>
    <row r="52" spans="1:12" ht="14.1" customHeight="1">
      <c r="A52" s="594"/>
      <c r="B52" s="559"/>
      <c r="C52" s="628"/>
      <c r="D52" s="573">
        <v>2022</v>
      </c>
      <c r="E52" s="626">
        <f t="shared" si="9"/>
        <v>168</v>
      </c>
      <c r="F52" s="662">
        <v>37</v>
      </c>
      <c r="G52" s="662">
        <v>131</v>
      </c>
      <c r="H52" s="662"/>
      <c r="I52" s="662" t="s">
        <v>31</v>
      </c>
      <c r="J52" s="662" t="s">
        <v>31</v>
      </c>
      <c r="K52" s="662" t="s">
        <v>31</v>
      </c>
      <c r="L52" s="594"/>
    </row>
    <row r="53" spans="1:12" ht="14.1" customHeight="1" thickBot="1">
      <c r="A53" s="630"/>
      <c r="B53" s="684"/>
      <c r="C53" s="685"/>
      <c r="D53" s="686"/>
      <c r="E53" s="687"/>
      <c r="F53" s="688"/>
      <c r="G53" s="688"/>
      <c r="H53" s="688"/>
      <c r="I53" s="688"/>
      <c r="J53" s="688"/>
      <c r="K53" s="689"/>
      <c r="L53" s="630"/>
    </row>
    <row r="54" spans="1:12" s="674" customFormat="1" ht="16.5" customHeight="1">
      <c r="A54" s="530"/>
      <c r="B54" s="530"/>
      <c r="C54" s="530"/>
      <c r="D54" s="638"/>
      <c r="E54" s="530"/>
      <c r="F54" s="530"/>
      <c r="G54" s="672"/>
      <c r="H54" s="672"/>
      <c r="I54" s="673"/>
      <c r="J54" s="673"/>
      <c r="L54" s="418" t="s">
        <v>905</v>
      </c>
    </row>
    <row r="55" spans="1:12" s="674" customFormat="1" ht="15" customHeight="1">
      <c r="A55" s="673"/>
      <c r="B55" s="673"/>
      <c r="C55" s="673"/>
      <c r="D55" s="675"/>
      <c r="E55" s="673"/>
      <c r="F55" s="673"/>
      <c r="G55" s="673"/>
      <c r="H55" s="673"/>
      <c r="I55" s="673"/>
      <c r="J55" s="673"/>
      <c r="L55" s="419" t="s">
        <v>883</v>
      </c>
    </row>
    <row r="56" spans="1:12" ht="15" customHeight="1"/>
    <row r="57" spans="1:12" ht="15" customHeight="1"/>
    <row r="58" spans="1:12" ht="15" customHeight="1"/>
    <row r="59" spans="1:12" ht="2.25" customHeight="1"/>
    <row r="60" spans="1:12" ht="3" customHeight="1"/>
    <row r="61" spans="1:12" ht="16.5" customHeight="1"/>
    <row r="62" spans="1:12" ht="16.5" customHeight="1"/>
    <row r="63" spans="1:12" ht="14.1" customHeight="1"/>
    <row r="64" spans="1:12" ht="14.1" customHeight="1"/>
    <row r="65" spans="4:4" ht="14.1" customHeight="1"/>
    <row r="66" spans="4:4" ht="14.1" customHeight="1"/>
    <row r="67" spans="4:4" ht="14.1" customHeight="1"/>
    <row r="68" spans="4:4" ht="14.1" customHeight="1"/>
    <row r="69" spans="4:4" ht="14.1" customHeight="1"/>
    <row r="70" spans="4:4" ht="14.1" customHeight="1"/>
    <row r="71" spans="4:4" ht="14.1" customHeight="1"/>
    <row r="72" spans="4:4" ht="14.1" customHeight="1"/>
    <row r="73" spans="4:4" ht="14.1" customHeight="1"/>
    <row r="74" spans="4:4" ht="14.1" customHeight="1"/>
    <row r="75" spans="4:4" ht="14.1" customHeight="1"/>
    <row r="76" spans="4:4" s="594" customFormat="1" ht="14.1" customHeight="1">
      <c r="D76" s="623"/>
    </row>
    <row r="77" spans="4:4" s="594" customFormat="1" ht="14.1" customHeight="1">
      <c r="D77" s="623"/>
    </row>
    <row r="78" spans="4:4" s="594" customFormat="1" ht="14.1" customHeight="1">
      <c r="D78" s="623"/>
    </row>
    <row r="79" spans="4:4" s="594" customFormat="1" ht="14.1" customHeight="1">
      <c r="D79" s="623"/>
    </row>
    <row r="80" spans="4:4" s="594" customFormat="1" ht="14.1" customHeight="1">
      <c r="D80" s="623"/>
    </row>
    <row r="81" spans="4:4" s="594" customFormat="1" ht="3" customHeight="1">
      <c r="D81" s="623"/>
    </row>
    <row r="82" spans="4:4" s="691" customFormat="1" ht="13.15" customHeight="1">
      <c r="D82" s="690"/>
    </row>
    <row r="83" spans="4:4" s="691" customFormat="1" ht="13.15" customHeight="1">
      <c r="D83" s="690"/>
    </row>
    <row r="84" spans="4:4" s="594" customFormat="1">
      <c r="D84" s="623"/>
    </row>
    <row r="85" spans="4:4" s="594" customFormat="1" ht="15" customHeight="1">
      <c r="D85" s="623"/>
    </row>
    <row r="86" spans="4:4" s="594" customFormat="1" ht="15" customHeight="1">
      <c r="D86" s="623"/>
    </row>
    <row r="87" spans="4:4" s="594" customFormat="1" ht="15" customHeight="1">
      <c r="D87" s="623"/>
    </row>
    <row r="88" spans="4:4" s="594" customFormat="1" ht="15" customHeight="1">
      <c r="D88" s="623"/>
    </row>
    <row r="89" spans="4:4" s="595" customFormat="1" ht="13.5" customHeight="1">
      <c r="D89" s="596"/>
    </row>
    <row r="90" spans="4:4" s="693" customFormat="1" ht="14.25">
      <c r="D90" s="692"/>
    </row>
    <row r="91" spans="4:4" s="594" customFormat="1" ht="9.75" customHeight="1">
      <c r="D91" s="623"/>
    </row>
    <row r="92" spans="4:4" s="594" customFormat="1" ht="15" customHeight="1">
      <c r="D92" s="623"/>
    </row>
    <row r="93" spans="4:4" s="594" customFormat="1">
      <c r="D93" s="623"/>
    </row>
    <row r="94" spans="4:4" s="594" customFormat="1" ht="15" customHeight="1">
      <c r="D94" s="623"/>
    </row>
    <row r="95" spans="4:4" s="594" customFormat="1">
      <c r="D95" s="623"/>
    </row>
    <row r="96" spans="4:4" s="594" customFormat="1">
      <c r="D96" s="623"/>
    </row>
    <row r="97" spans="1:12" s="594" customFormat="1" ht="15" customHeight="1">
      <c r="A97" s="595"/>
      <c r="B97" s="595"/>
      <c r="C97" s="595"/>
      <c r="D97" s="596"/>
      <c r="E97" s="595"/>
      <c r="F97" s="595"/>
      <c r="G97" s="595"/>
      <c r="H97" s="595"/>
      <c r="I97" s="595"/>
      <c r="J97" s="595"/>
      <c r="K97" s="595"/>
      <c r="L97" s="595"/>
    </row>
    <row r="98" spans="1:12" s="594" customFormat="1">
      <c r="D98" s="623"/>
    </row>
    <row r="99" spans="1:12" s="594" customFormat="1" ht="9.75" customHeight="1">
      <c r="D99" s="623"/>
    </row>
    <row r="100" spans="1:12" s="594" customFormat="1" ht="15" customHeight="1">
      <c r="D100" s="623"/>
    </row>
    <row r="101" spans="1:12" s="594" customFormat="1">
      <c r="D101" s="623"/>
    </row>
    <row r="102" spans="1:12" s="594" customFormat="1" ht="15" customHeight="1">
      <c r="D102" s="623"/>
    </row>
    <row r="103" spans="1:12" s="594" customFormat="1">
      <c r="D103" s="623"/>
    </row>
    <row r="104" spans="1:12" s="594" customFormat="1">
      <c r="D104" s="623"/>
    </row>
    <row r="105" spans="1:12" s="594" customFormat="1">
      <c r="D105" s="623"/>
    </row>
    <row r="106" spans="1:12" s="594" customFormat="1">
      <c r="D106" s="623"/>
    </row>
    <row r="107" spans="1:12" s="594" customFormat="1">
      <c r="D107" s="623"/>
    </row>
    <row r="108" spans="1:12" s="594" customFormat="1">
      <c r="D108" s="623"/>
    </row>
    <row r="109" spans="1:12" s="594" customFormat="1">
      <c r="A109" s="595"/>
      <c r="B109" s="595"/>
      <c r="C109" s="595"/>
      <c r="D109" s="596"/>
      <c r="E109" s="595"/>
      <c r="F109" s="595"/>
      <c r="G109" s="595"/>
      <c r="H109" s="595"/>
      <c r="I109" s="595"/>
      <c r="J109" s="595"/>
      <c r="K109" s="595"/>
      <c r="L109" s="595"/>
    </row>
    <row r="110" spans="1:12" s="594" customFormat="1">
      <c r="D110" s="623"/>
    </row>
    <row r="111" spans="1:12" s="594" customFormat="1">
      <c r="A111" s="595"/>
      <c r="B111" s="595"/>
      <c r="C111" s="595"/>
      <c r="D111" s="596"/>
      <c r="E111" s="595"/>
      <c r="F111" s="595"/>
      <c r="G111" s="595"/>
      <c r="H111" s="595"/>
      <c r="I111" s="595"/>
      <c r="J111" s="595"/>
      <c r="K111" s="595"/>
      <c r="L111" s="595"/>
    </row>
    <row r="112" spans="1:12" s="594" customFormat="1">
      <c r="D112" s="623"/>
    </row>
    <row r="113" spans="1:12" s="594" customFormat="1">
      <c r="D113" s="623"/>
    </row>
    <row r="114" spans="1:12" s="594" customFormat="1">
      <c r="D114" s="623"/>
    </row>
    <row r="115" spans="1:12" s="594" customFormat="1">
      <c r="A115" s="595"/>
      <c r="B115" s="595"/>
      <c r="C115" s="595"/>
      <c r="D115" s="596"/>
      <c r="E115" s="595"/>
      <c r="F115" s="595"/>
      <c r="G115" s="595"/>
      <c r="H115" s="595"/>
      <c r="I115" s="595"/>
      <c r="J115" s="595"/>
      <c r="K115" s="595"/>
      <c r="L115" s="595"/>
    </row>
    <row r="116" spans="1:12" s="594" customFormat="1">
      <c r="D116" s="623"/>
    </row>
    <row r="117" spans="1:12" s="594" customFormat="1">
      <c r="D117" s="623"/>
    </row>
    <row r="118" spans="1:12" s="594" customFormat="1">
      <c r="A118" s="637"/>
      <c r="B118" s="637"/>
      <c r="C118" s="637"/>
      <c r="D118" s="694"/>
      <c r="E118" s="637"/>
      <c r="F118" s="637"/>
      <c r="G118" s="637"/>
      <c r="H118" s="637"/>
      <c r="I118" s="637"/>
      <c r="J118" s="637"/>
      <c r="K118" s="637"/>
      <c r="L118" s="637"/>
    </row>
    <row r="119" spans="1:12" s="594" customFormat="1">
      <c r="D119" s="623"/>
    </row>
    <row r="120" spans="1:12" s="594" customFormat="1">
      <c r="D120" s="623"/>
    </row>
    <row r="121" spans="1:12" s="594" customFormat="1">
      <c r="D121" s="623"/>
    </row>
    <row r="122" spans="1:12" s="594" customFormat="1" ht="12" customHeight="1">
      <c r="D122" s="623"/>
    </row>
    <row r="123" spans="1:12" s="594" customFormat="1" ht="12" customHeight="1">
      <c r="D123" s="623"/>
    </row>
    <row r="124" spans="1:12" s="594" customFormat="1" ht="12" customHeight="1">
      <c r="A124" s="637"/>
      <c r="B124" s="637"/>
      <c r="C124" s="637"/>
      <c r="D124" s="694"/>
      <c r="E124" s="637"/>
      <c r="F124" s="637"/>
      <c r="G124" s="637"/>
      <c r="H124" s="637"/>
      <c r="I124" s="637"/>
      <c r="J124" s="637"/>
      <c r="K124" s="637"/>
      <c r="L124" s="637"/>
    </row>
    <row r="125" spans="1:12" s="594" customFormat="1" ht="12" customHeight="1">
      <c r="A125" s="637"/>
      <c r="B125" s="637"/>
      <c r="C125" s="637"/>
      <c r="D125" s="694"/>
      <c r="E125" s="637"/>
      <c r="F125" s="637"/>
      <c r="G125" s="637"/>
      <c r="H125" s="637"/>
      <c r="I125" s="637"/>
      <c r="J125" s="637"/>
      <c r="K125" s="637"/>
      <c r="L125" s="637"/>
    </row>
    <row r="126" spans="1:12" s="594" customFormat="1">
      <c r="A126" s="637"/>
      <c r="B126" s="637"/>
      <c r="C126" s="637"/>
      <c r="D126" s="694"/>
      <c r="E126" s="637"/>
      <c r="F126" s="637"/>
      <c r="G126" s="637"/>
      <c r="H126" s="637"/>
      <c r="I126" s="637"/>
      <c r="J126" s="637"/>
      <c r="K126" s="637"/>
      <c r="L126" s="637"/>
    </row>
    <row r="127" spans="1:12" s="594" customFormat="1">
      <c r="A127" s="637"/>
      <c r="B127" s="637"/>
      <c r="C127" s="637"/>
      <c r="D127" s="694"/>
      <c r="E127" s="637"/>
      <c r="F127" s="637"/>
      <c r="G127" s="637"/>
      <c r="H127" s="637"/>
      <c r="I127" s="637"/>
      <c r="J127" s="637"/>
      <c r="K127" s="637"/>
      <c r="L127" s="637"/>
    </row>
    <row r="128" spans="1:12" s="594" customFormat="1">
      <c r="A128" s="637"/>
      <c r="B128" s="637"/>
      <c r="C128" s="637"/>
      <c r="D128" s="694"/>
      <c r="E128" s="637"/>
      <c r="F128" s="637"/>
      <c r="G128" s="637"/>
      <c r="H128" s="637"/>
      <c r="I128" s="637"/>
      <c r="J128" s="637"/>
      <c r="K128" s="637"/>
      <c r="L128" s="637"/>
    </row>
    <row r="129" spans="1:12" s="594" customFormat="1">
      <c r="A129" s="637"/>
      <c r="B129" s="637"/>
      <c r="C129" s="637"/>
      <c r="D129" s="694"/>
      <c r="E129" s="637"/>
      <c r="F129" s="637"/>
      <c r="G129" s="637"/>
      <c r="H129" s="637"/>
      <c r="I129" s="637"/>
      <c r="J129" s="637"/>
      <c r="K129" s="637"/>
      <c r="L129" s="637"/>
    </row>
    <row r="130" spans="1:12" s="594" customFormat="1">
      <c r="A130" s="637"/>
      <c r="B130" s="637"/>
      <c r="C130" s="637"/>
      <c r="D130" s="694"/>
      <c r="E130" s="637"/>
      <c r="F130" s="637"/>
      <c r="G130" s="637"/>
      <c r="H130" s="637"/>
      <c r="I130" s="637"/>
      <c r="J130" s="637"/>
      <c r="K130" s="637"/>
      <c r="L130" s="637"/>
    </row>
    <row r="131" spans="1:12" s="594" customFormat="1">
      <c r="A131" s="637"/>
      <c r="B131" s="637"/>
      <c r="C131" s="637"/>
      <c r="D131" s="694"/>
      <c r="E131" s="637"/>
      <c r="F131" s="637"/>
      <c r="G131" s="637"/>
      <c r="H131" s="637"/>
      <c r="I131" s="637"/>
      <c r="J131" s="637"/>
      <c r="K131" s="637"/>
      <c r="L131" s="637"/>
    </row>
    <row r="132" spans="1:12" s="594" customFormat="1">
      <c r="A132" s="637"/>
      <c r="B132" s="637"/>
      <c r="C132" s="637"/>
      <c r="D132" s="694"/>
      <c r="E132" s="637"/>
      <c r="F132" s="637"/>
      <c r="G132" s="637"/>
      <c r="H132" s="637"/>
      <c r="I132" s="637"/>
      <c r="J132" s="637"/>
      <c r="K132" s="637"/>
      <c r="L132" s="637"/>
    </row>
    <row r="133" spans="1:12" s="594" customFormat="1">
      <c r="A133" s="637"/>
      <c r="B133" s="637"/>
      <c r="C133" s="637"/>
      <c r="D133" s="694"/>
      <c r="E133" s="637"/>
      <c r="F133" s="637"/>
      <c r="G133" s="637"/>
      <c r="H133" s="637"/>
      <c r="I133" s="637"/>
      <c r="J133" s="637"/>
      <c r="K133" s="637"/>
      <c r="L133" s="637"/>
    </row>
    <row r="134" spans="1:12" s="594" customFormat="1">
      <c r="A134" s="637"/>
      <c r="B134" s="637"/>
      <c r="C134" s="637"/>
      <c r="D134" s="694"/>
      <c r="E134" s="637"/>
      <c r="F134" s="637"/>
      <c r="G134" s="637"/>
      <c r="H134" s="637"/>
      <c r="I134" s="637"/>
      <c r="J134" s="637"/>
      <c r="K134" s="637"/>
      <c r="L134" s="637"/>
    </row>
    <row r="135" spans="1:12" s="594" customFormat="1">
      <c r="A135" s="637"/>
      <c r="B135" s="637"/>
      <c r="C135" s="637"/>
      <c r="D135" s="694"/>
      <c r="E135" s="637"/>
      <c r="F135" s="637"/>
      <c r="G135" s="637"/>
      <c r="H135" s="637"/>
      <c r="I135" s="637"/>
      <c r="J135" s="637"/>
      <c r="K135" s="637"/>
      <c r="L135" s="637"/>
    </row>
    <row r="136" spans="1:12" s="594" customFormat="1">
      <c r="A136" s="637"/>
      <c r="B136" s="637"/>
      <c r="C136" s="637"/>
      <c r="D136" s="694"/>
      <c r="E136" s="637"/>
      <c r="F136" s="637"/>
      <c r="G136" s="637"/>
      <c r="H136" s="637"/>
      <c r="I136" s="637"/>
      <c r="J136" s="637"/>
      <c r="K136" s="637"/>
      <c r="L136" s="637"/>
    </row>
    <row r="137" spans="1:12" s="594" customFormat="1">
      <c r="A137" s="637"/>
      <c r="B137" s="637"/>
      <c r="C137" s="637"/>
      <c r="D137" s="694"/>
      <c r="E137" s="637"/>
      <c r="F137" s="637"/>
      <c r="G137" s="637"/>
      <c r="H137" s="637"/>
      <c r="I137" s="637"/>
      <c r="J137" s="637"/>
      <c r="K137" s="637"/>
      <c r="L137" s="637"/>
    </row>
    <row r="138" spans="1:12" s="594" customFormat="1">
      <c r="A138" s="637"/>
      <c r="B138" s="637"/>
      <c r="C138" s="637"/>
      <c r="D138" s="694"/>
      <c r="E138" s="637"/>
      <c r="F138" s="637"/>
      <c r="G138" s="637"/>
      <c r="H138" s="637"/>
      <c r="I138" s="637"/>
      <c r="J138" s="637"/>
      <c r="K138" s="637"/>
      <c r="L138" s="637"/>
    </row>
    <row r="139" spans="1:12" s="594" customFormat="1">
      <c r="A139" s="637"/>
      <c r="B139" s="637"/>
      <c r="C139" s="637"/>
      <c r="D139" s="694"/>
      <c r="E139" s="637"/>
      <c r="F139" s="637"/>
      <c r="G139" s="637"/>
      <c r="H139" s="637"/>
      <c r="I139" s="637"/>
      <c r="J139" s="637"/>
      <c r="K139" s="637"/>
      <c r="L139" s="637"/>
    </row>
    <row r="140" spans="1:12" s="594" customFormat="1">
      <c r="A140" s="637"/>
      <c r="B140" s="637"/>
      <c r="C140" s="637"/>
      <c r="D140" s="694"/>
      <c r="E140" s="637"/>
      <c r="F140" s="637"/>
      <c r="G140" s="637"/>
      <c r="H140" s="637"/>
      <c r="I140" s="637"/>
      <c r="J140" s="637"/>
      <c r="K140" s="637"/>
      <c r="L140" s="637"/>
    </row>
    <row r="141" spans="1:12" s="594" customFormat="1">
      <c r="A141" s="637"/>
      <c r="B141" s="637"/>
      <c r="C141" s="637"/>
      <c r="D141" s="694"/>
      <c r="E141" s="637"/>
      <c r="F141" s="637"/>
      <c r="G141" s="637"/>
      <c r="H141" s="637"/>
      <c r="I141" s="637"/>
      <c r="J141" s="637"/>
      <c r="K141" s="637"/>
      <c r="L141" s="637"/>
    </row>
    <row r="142" spans="1:12" s="594" customFormat="1">
      <c r="A142" s="637"/>
      <c r="B142" s="637"/>
      <c r="C142" s="637"/>
      <c r="D142" s="694"/>
      <c r="E142" s="637"/>
      <c r="F142" s="637"/>
      <c r="G142" s="637"/>
      <c r="H142" s="637"/>
      <c r="I142" s="637"/>
      <c r="J142" s="637"/>
      <c r="K142" s="637"/>
      <c r="L142" s="637"/>
    </row>
    <row r="143" spans="1:12" s="594" customFormat="1">
      <c r="D143" s="623"/>
    </row>
    <row r="144" spans="1:12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  <row r="509" spans="4:4" s="594" customFormat="1">
      <c r="D509" s="623"/>
    </row>
    <row r="510" spans="4:4" s="594" customFormat="1">
      <c r="D510" s="623"/>
    </row>
    <row r="511" spans="4:4" s="594" customFormat="1">
      <c r="D511" s="623"/>
    </row>
    <row r="512" spans="4:4" s="594" customFormat="1">
      <c r="D512" s="623"/>
    </row>
    <row r="513" spans="4:4" s="594" customFormat="1">
      <c r="D513" s="623"/>
    </row>
    <row r="514" spans="4:4" s="594" customFormat="1">
      <c r="D514" s="623"/>
    </row>
    <row r="515" spans="4:4" s="594" customFormat="1">
      <c r="D515" s="623"/>
    </row>
    <row r="516" spans="4:4" s="594" customFormat="1">
      <c r="D516" s="623"/>
    </row>
    <row r="517" spans="4:4" s="594" customFormat="1">
      <c r="D517" s="623"/>
    </row>
    <row r="518" spans="4:4" s="594" customFormat="1">
      <c r="D518" s="623"/>
    </row>
    <row r="519" spans="4:4" s="594" customFormat="1">
      <c r="D519" s="623"/>
    </row>
    <row r="520" spans="4:4" s="594" customFormat="1">
      <c r="D520" s="623"/>
    </row>
    <row r="521" spans="4:4" s="594" customFormat="1">
      <c r="D521" s="623"/>
    </row>
    <row r="522" spans="4:4" s="594" customFormat="1">
      <c r="D522" s="623"/>
    </row>
    <row r="523" spans="4:4" s="594" customFormat="1">
      <c r="D523" s="623"/>
    </row>
    <row r="524" spans="4:4" s="594" customFormat="1">
      <c r="D524" s="623"/>
    </row>
    <row r="525" spans="4:4" s="594" customFormat="1">
      <c r="D525" s="623"/>
    </row>
    <row r="526" spans="4:4" s="594" customFormat="1">
      <c r="D526" s="623"/>
    </row>
    <row r="527" spans="4:4" s="594" customFormat="1">
      <c r="D527" s="623"/>
    </row>
    <row r="528" spans="4:4" s="594" customFormat="1">
      <c r="D528" s="623"/>
    </row>
    <row r="529" spans="4:4" s="594" customFormat="1">
      <c r="D529" s="623"/>
    </row>
    <row r="530" spans="4:4" s="594" customFormat="1">
      <c r="D530" s="623"/>
    </row>
    <row r="531" spans="4:4" s="594" customFormat="1">
      <c r="D531" s="623"/>
    </row>
    <row r="532" spans="4:4" s="594" customFormat="1">
      <c r="D532" s="623"/>
    </row>
    <row r="533" spans="4:4" s="594" customFormat="1">
      <c r="D533" s="623"/>
    </row>
    <row r="534" spans="4:4" s="594" customFormat="1">
      <c r="D534" s="623"/>
    </row>
    <row r="535" spans="4:4" s="594" customFormat="1">
      <c r="D535" s="623"/>
    </row>
    <row r="536" spans="4:4" s="594" customFormat="1">
      <c r="D536" s="623"/>
    </row>
    <row r="537" spans="4:4" s="594" customFormat="1">
      <c r="D537" s="623"/>
    </row>
    <row r="538" spans="4:4" s="594" customFormat="1">
      <c r="D538" s="623"/>
    </row>
    <row r="539" spans="4:4" s="594" customFormat="1">
      <c r="D539" s="623"/>
    </row>
    <row r="540" spans="4:4" s="594" customFormat="1">
      <c r="D540" s="623"/>
    </row>
    <row r="541" spans="4:4" s="594" customFormat="1">
      <c r="D541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  <rowBreaks count="1" manualBreakCount="1">
    <brk id="83" max="16383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0">
    <tabColor rgb="FF92D050"/>
  </sheetPr>
  <dimension ref="A1:L55"/>
  <sheetViews>
    <sheetView view="pageBreakPreview" topLeftCell="A25" zoomScaleNormal="100" zoomScaleSheetLayoutView="100" workbookViewId="0">
      <selection activeCell="C6" sqref="C6"/>
    </sheetView>
  </sheetViews>
  <sheetFormatPr defaultColWidth="12.5703125" defaultRowHeight="17.25"/>
  <cols>
    <col min="1" max="1" width="1.85546875" style="647" customWidth="1"/>
    <col min="2" max="2" width="12.5703125" style="647"/>
    <col min="3" max="3" width="29.5703125" style="647" customWidth="1"/>
    <col min="4" max="4" width="8.28515625" style="648" customWidth="1"/>
    <col min="5" max="5" width="8.5703125" style="647" customWidth="1"/>
    <col min="6" max="6" width="7.85546875" style="647" customWidth="1"/>
    <col min="7" max="7" width="11.7109375" style="647" customWidth="1"/>
    <col min="8" max="8" width="1.85546875" style="647" customWidth="1"/>
    <col min="9" max="9" width="8.5703125" style="647" customWidth="1"/>
    <col min="10" max="10" width="7.85546875" style="647" customWidth="1"/>
    <col min="11" max="11" width="11.7109375" style="647" customWidth="1"/>
    <col min="12" max="12" width="1.85546875" style="647" customWidth="1"/>
    <col min="13" max="16384" width="12.5703125" style="647"/>
  </cols>
  <sheetData>
    <row r="1" spans="1:12" ht="10.15" customHeight="1"/>
    <row r="2" spans="1:12" ht="10.15" customHeight="1"/>
    <row r="3" spans="1:12" s="598" customFormat="1" ht="16.5" customHeight="1">
      <c r="B3" s="599" t="s">
        <v>811</v>
      </c>
      <c r="C3" s="600" t="s">
        <v>783</v>
      </c>
      <c r="D3" s="601"/>
    </row>
    <row r="4" spans="1:12" s="598" customFormat="1" ht="16.5" customHeight="1">
      <c r="B4" s="599"/>
      <c r="C4" s="600" t="s">
        <v>1321</v>
      </c>
      <c r="D4" s="601"/>
    </row>
    <row r="5" spans="1:12" s="598" customFormat="1" ht="16.5" customHeight="1">
      <c r="B5" s="602" t="s">
        <v>812</v>
      </c>
      <c r="C5" s="603" t="s">
        <v>785</v>
      </c>
      <c r="D5" s="604"/>
    </row>
    <row r="6" spans="1:12" s="598" customFormat="1" ht="16.5" customHeight="1">
      <c r="B6" s="602"/>
      <c r="C6" s="603" t="s">
        <v>1322</v>
      </c>
      <c r="D6" s="604"/>
    </row>
    <row r="7" spans="1:12" s="598" customFormat="1" ht="10.15" customHeight="1" thickBot="1">
      <c r="A7" s="649"/>
      <c r="B7" s="650"/>
      <c r="C7" s="651"/>
      <c r="D7" s="652"/>
      <c r="E7" s="649"/>
      <c r="F7" s="649"/>
      <c r="G7" s="649"/>
      <c r="H7" s="649"/>
      <c r="I7" s="649"/>
      <c r="J7" s="649"/>
      <c r="K7" s="649"/>
      <c r="L7" s="649"/>
    </row>
    <row r="8" spans="1:12" s="653" customFormat="1" ht="14.25" thickTop="1">
      <c r="A8" s="584"/>
      <c r="B8" s="607" t="s">
        <v>741</v>
      </c>
      <c r="C8" s="608"/>
      <c r="D8" s="609" t="s">
        <v>3</v>
      </c>
      <c r="E8" s="1930" t="s">
        <v>774</v>
      </c>
      <c r="F8" s="1930"/>
      <c r="G8" s="1930"/>
      <c r="H8" s="584"/>
      <c r="I8" s="584"/>
      <c r="J8" s="568" t="s">
        <v>83</v>
      </c>
      <c r="K8" s="614"/>
      <c r="L8" s="584"/>
    </row>
    <row r="9" spans="1:12" s="653" customFormat="1" ht="13.5">
      <c r="A9" s="584"/>
      <c r="B9" s="559" t="s">
        <v>744</v>
      </c>
      <c r="C9" s="612"/>
      <c r="D9" s="613" t="s">
        <v>8</v>
      </c>
      <c r="E9" s="1933" t="s">
        <v>776</v>
      </c>
      <c r="F9" s="1933"/>
      <c r="G9" s="1933"/>
      <c r="H9" s="568"/>
      <c r="I9" s="568"/>
      <c r="J9" s="654" t="s">
        <v>84</v>
      </c>
      <c r="K9" s="655"/>
      <c r="L9" s="584"/>
    </row>
    <row r="10" spans="1:12" s="653" customFormat="1" ht="13.5">
      <c r="A10" s="584"/>
      <c r="B10" s="584"/>
      <c r="C10" s="608"/>
      <c r="D10" s="615"/>
      <c r="E10" s="616" t="s">
        <v>4</v>
      </c>
      <c r="F10" s="616" t="s">
        <v>37</v>
      </c>
      <c r="G10" s="616" t="s">
        <v>38</v>
      </c>
      <c r="H10" s="584"/>
      <c r="I10" s="656" t="s">
        <v>4</v>
      </c>
      <c r="J10" s="656" t="s">
        <v>37</v>
      </c>
      <c r="K10" s="616" t="s">
        <v>38</v>
      </c>
      <c r="L10" s="584"/>
    </row>
    <row r="11" spans="1:12" s="653" customFormat="1" ht="13.5">
      <c r="A11" s="584"/>
      <c r="B11" s="584"/>
      <c r="C11" s="584"/>
      <c r="D11" s="615"/>
      <c r="E11" s="657" t="s">
        <v>777</v>
      </c>
      <c r="F11" s="657" t="s">
        <v>39</v>
      </c>
      <c r="G11" s="657" t="s">
        <v>40</v>
      </c>
      <c r="H11" s="616"/>
      <c r="I11" s="657" t="s">
        <v>777</v>
      </c>
      <c r="J11" s="657" t="s">
        <v>39</v>
      </c>
      <c r="K11" s="657" t="s">
        <v>40</v>
      </c>
      <c r="L11" s="584"/>
    </row>
    <row r="12" spans="1:12" ht="8.1" customHeight="1">
      <c r="A12" s="619"/>
      <c r="B12" s="619"/>
      <c r="C12" s="619"/>
      <c r="D12" s="620"/>
      <c r="E12" s="619"/>
      <c r="F12" s="619"/>
      <c r="G12" s="619"/>
      <c r="H12" s="619"/>
      <c r="I12" s="619"/>
      <c r="J12" s="619"/>
      <c r="K12" s="619"/>
      <c r="L12" s="619"/>
    </row>
    <row r="13" spans="1:12" ht="8.1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658"/>
      <c r="L13" s="594"/>
    </row>
    <row r="14" spans="1:12">
      <c r="A14" s="594"/>
      <c r="B14" s="607" t="s">
        <v>4</v>
      </c>
      <c r="C14" s="584"/>
      <c r="D14" s="1511">
        <v>2020</v>
      </c>
      <c r="E14" s="569">
        <f t="shared" ref="E14:G15" si="0">SUM(E18,E22,E26,E30,E34,E38,E42,E46,E50)</f>
        <v>70</v>
      </c>
      <c r="F14" s="569">
        <f t="shared" si="0"/>
        <v>25</v>
      </c>
      <c r="G14" s="569">
        <f t="shared" si="0"/>
        <v>45</v>
      </c>
      <c r="H14" s="661"/>
      <c r="I14" s="569">
        <f>SUM(I18,I22,I26,I30,I34,I38,I42,I46,I50)</f>
        <v>89</v>
      </c>
      <c r="J14" s="569">
        <f>SUM(J18,J22,J26,J30,J34,J38,J42,J46,J50)</f>
        <v>10</v>
      </c>
      <c r="K14" s="569">
        <f>SUM(K18,K22,K26,K30,K34,K38,K42,K46,K50)</f>
        <v>79</v>
      </c>
      <c r="L14" s="594"/>
    </row>
    <row r="15" spans="1:12">
      <c r="A15" s="594"/>
      <c r="B15" s="559" t="s">
        <v>9</v>
      </c>
      <c r="C15" s="584"/>
      <c r="D15" s="1511">
        <v>2021</v>
      </c>
      <c r="E15" s="569">
        <f t="shared" si="0"/>
        <v>208</v>
      </c>
      <c r="F15" s="569">
        <f t="shared" si="0"/>
        <v>66</v>
      </c>
      <c r="G15" s="569">
        <f t="shared" si="0"/>
        <v>142</v>
      </c>
      <c r="H15" s="661"/>
      <c r="I15" s="680" t="s">
        <v>31</v>
      </c>
      <c r="J15" s="1228" t="s">
        <v>31</v>
      </c>
      <c r="K15" s="1228" t="s">
        <v>31</v>
      </c>
      <c r="L15" s="594"/>
    </row>
    <row r="16" spans="1:12">
      <c r="A16" s="594"/>
      <c r="B16" s="559"/>
      <c r="C16" s="584"/>
      <c r="D16" s="1511">
        <v>2022</v>
      </c>
      <c r="E16" s="569">
        <f>SUM(E20,E24,E28,E32,E36,E40,E44,E48,E52)</f>
        <v>230</v>
      </c>
      <c r="F16" s="569">
        <f>SUM(F20,F24,F28,F32,F36,F40,F44,F48,F52)</f>
        <v>78</v>
      </c>
      <c r="G16" s="569">
        <f>SUM(G20,G24,G28,G32,G36,G40,G44,G48,G52)</f>
        <v>152</v>
      </c>
      <c r="H16" s="662"/>
      <c r="I16" s="569">
        <f>SUM(I20,I24,I28,I32,I36,I40,I44,I48,I52)</f>
        <v>59</v>
      </c>
      <c r="J16" s="569">
        <f>SUM(J20,J24,J28,J32,J36,J40,J44,J48,J52)</f>
        <v>20</v>
      </c>
      <c r="K16" s="569">
        <f>SUM(K20,K24,K28,K32,K36,K40,K44,K48,K52)</f>
        <v>39</v>
      </c>
      <c r="L16" s="594"/>
    </row>
    <row r="17" spans="1:12">
      <c r="A17" s="594"/>
      <c r="B17" s="559"/>
      <c r="C17" s="584"/>
      <c r="D17" s="573"/>
      <c r="E17" s="662"/>
      <c r="F17" s="663"/>
      <c r="G17" s="663"/>
      <c r="H17" s="662"/>
      <c r="I17" s="662"/>
      <c r="J17" s="663"/>
      <c r="K17" s="663"/>
      <c r="L17" s="594"/>
    </row>
    <row r="18" spans="1:12">
      <c r="A18" s="594"/>
      <c r="B18" s="607" t="s">
        <v>747</v>
      </c>
      <c r="C18" s="612"/>
      <c r="D18" s="573">
        <v>2020</v>
      </c>
      <c r="E18" s="662" t="s">
        <v>31</v>
      </c>
      <c r="F18" s="662" t="s">
        <v>31</v>
      </c>
      <c r="G18" s="662" t="s">
        <v>31</v>
      </c>
      <c r="H18" s="662"/>
      <c r="I18" s="662" t="s">
        <v>31</v>
      </c>
      <c r="J18" s="662" t="s">
        <v>31</v>
      </c>
      <c r="K18" s="662" t="s">
        <v>31</v>
      </c>
      <c r="L18" s="594"/>
    </row>
    <row r="19" spans="1:12">
      <c r="A19" s="594"/>
      <c r="B19" s="559" t="s">
        <v>748</v>
      </c>
      <c r="C19" s="628"/>
      <c r="D19" s="573">
        <v>2021</v>
      </c>
      <c r="E19" s="662" t="s">
        <v>31</v>
      </c>
      <c r="F19" s="662" t="s">
        <v>31</v>
      </c>
      <c r="G19" s="662" t="s">
        <v>31</v>
      </c>
      <c r="H19" s="662"/>
      <c r="I19" s="662" t="s">
        <v>31</v>
      </c>
      <c r="J19" s="662" t="s">
        <v>31</v>
      </c>
      <c r="K19" s="662" t="s">
        <v>31</v>
      </c>
      <c r="L19" s="594"/>
    </row>
    <row r="20" spans="1:12">
      <c r="A20" s="594"/>
      <c r="B20" s="559"/>
      <c r="C20" s="628"/>
      <c r="D20" s="573">
        <v>2022</v>
      </c>
      <c r="E20" s="662" t="s">
        <v>31</v>
      </c>
      <c r="F20" s="662" t="s">
        <v>31</v>
      </c>
      <c r="G20" s="662" t="s">
        <v>31</v>
      </c>
      <c r="H20" s="662"/>
      <c r="I20" s="662" t="s">
        <v>31</v>
      </c>
      <c r="J20" s="662" t="s">
        <v>31</v>
      </c>
      <c r="K20" s="662" t="s">
        <v>31</v>
      </c>
      <c r="L20" s="594"/>
    </row>
    <row r="21" spans="1:12">
      <c r="A21" s="594"/>
      <c r="B21" s="559"/>
      <c r="C21" s="628"/>
      <c r="D21" s="573"/>
      <c r="E21" s="662"/>
      <c r="F21" s="662"/>
      <c r="G21" s="662"/>
      <c r="H21" s="662"/>
      <c r="I21" s="662"/>
      <c r="J21" s="662"/>
      <c r="K21" s="662"/>
      <c r="L21" s="594"/>
    </row>
    <row r="22" spans="1:12">
      <c r="A22" s="594"/>
      <c r="B22" s="607" t="s">
        <v>749</v>
      </c>
      <c r="C22" s="584"/>
      <c r="D22" s="573">
        <v>2020</v>
      </c>
      <c r="E22" s="662" t="s">
        <v>31</v>
      </c>
      <c r="F22" s="662" t="s">
        <v>31</v>
      </c>
      <c r="G22" s="662" t="s">
        <v>31</v>
      </c>
      <c r="H22" s="662"/>
      <c r="I22" s="662" t="s">
        <v>31</v>
      </c>
      <c r="J22" s="662" t="s">
        <v>31</v>
      </c>
      <c r="K22" s="662" t="s">
        <v>31</v>
      </c>
      <c r="L22" s="594"/>
    </row>
    <row r="23" spans="1:12">
      <c r="A23" s="594"/>
      <c r="B23" s="559" t="s">
        <v>750</v>
      </c>
      <c r="C23" s="607"/>
      <c r="D23" s="573">
        <v>2021</v>
      </c>
      <c r="E23" s="662" t="s">
        <v>31</v>
      </c>
      <c r="F23" s="662" t="s">
        <v>31</v>
      </c>
      <c r="G23" s="662" t="s">
        <v>31</v>
      </c>
      <c r="H23" s="662"/>
      <c r="I23" s="662" t="s">
        <v>31</v>
      </c>
      <c r="J23" s="662" t="s">
        <v>31</v>
      </c>
      <c r="K23" s="662" t="s">
        <v>31</v>
      </c>
      <c r="L23" s="594"/>
    </row>
    <row r="24" spans="1:12">
      <c r="A24" s="594"/>
      <c r="B24" s="559"/>
      <c r="C24" s="607"/>
      <c r="D24" s="573">
        <v>2022</v>
      </c>
      <c r="E24" s="662" t="s">
        <v>31</v>
      </c>
      <c r="F24" s="662" t="s">
        <v>31</v>
      </c>
      <c r="G24" s="662" t="s">
        <v>31</v>
      </c>
      <c r="H24" s="662"/>
      <c r="I24" s="662" t="s">
        <v>31</v>
      </c>
      <c r="J24" s="662" t="s">
        <v>31</v>
      </c>
      <c r="K24" s="662" t="s">
        <v>31</v>
      </c>
      <c r="L24" s="594"/>
    </row>
    <row r="25" spans="1:12">
      <c r="A25" s="594"/>
      <c r="B25" s="559"/>
      <c r="C25" s="607"/>
      <c r="D25" s="573"/>
      <c r="E25" s="662"/>
      <c r="F25" s="662"/>
      <c r="G25" s="662"/>
      <c r="H25" s="662"/>
      <c r="I25" s="662"/>
      <c r="J25" s="662"/>
      <c r="K25" s="662"/>
      <c r="L25" s="594"/>
    </row>
    <row r="26" spans="1:12">
      <c r="A26" s="594"/>
      <c r="B26" s="607" t="s">
        <v>751</v>
      </c>
      <c r="C26" s="612"/>
      <c r="D26" s="573">
        <v>2020</v>
      </c>
      <c r="E26" s="626">
        <f t="shared" ref="E26:E28" si="1">SUM(F26:G26)</f>
        <v>70</v>
      </c>
      <c r="F26" s="662">
        <v>25</v>
      </c>
      <c r="G26" s="662">
        <v>45</v>
      </c>
      <c r="H26" s="662"/>
      <c r="I26" s="662" t="s">
        <v>31</v>
      </c>
      <c r="J26" s="662" t="s">
        <v>31</v>
      </c>
      <c r="K26" s="662" t="s">
        <v>31</v>
      </c>
      <c r="L26" s="594"/>
    </row>
    <row r="27" spans="1:12">
      <c r="A27" s="594"/>
      <c r="B27" s="559" t="s">
        <v>752</v>
      </c>
      <c r="C27" s="628"/>
      <c r="D27" s="573">
        <v>2021</v>
      </c>
      <c r="E27" s="626">
        <f t="shared" si="1"/>
        <v>202</v>
      </c>
      <c r="F27" s="662">
        <v>61</v>
      </c>
      <c r="G27" s="662">
        <v>141</v>
      </c>
      <c r="H27" s="662"/>
      <c r="I27" s="662" t="s">
        <v>31</v>
      </c>
      <c r="J27" s="662" t="s">
        <v>31</v>
      </c>
      <c r="K27" s="662" t="s">
        <v>31</v>
      </c>
      <c r="L27" s="594"/>
    </row>
    <row r="28" spans="1:12">
      <c r="A28" s="594"/>
      <c r="B28" s="559"/>
      <c r="C28" s="628"/>
      <c r="D28" s="573">
        <v>2022</v>
      </c>
      <c r="E28" s="626">
        <f t="shared" si="1"/>
        <v>230</v>
      </c>
      <c r="F28" s="662">
        <v>78</v>
      </c>
      <c r="G28" s="662">
        <v>152</v>
      </c>
      <c r="H28" s="662"/>
      <c r="I28" s="662" t="s">
        <v>31</v>
      </c>
      <c r="J28" s="662" t="s">
        <v>31</v>
      </c>
      <c r="K28" s="662" t="s">
        <v>31</v>
      </c>
      <c r="L28" s="594"/>
    </row>
    <row r="29" spans="1:12">
      <c r="A29" s="594"/>
      <c r="B29" s="559"/>
      <c r="C29" s="628"/>
      <c r="D29" s="573"/>
      <c r="E29" s="662"/>
      <c r="F29" s="662"/>
      <c r="G29" s="662"/>
      <c r="H29" s="662"/>
      <c r="I29" s="662"/>
      <c r="J29" s="662"/>
      <c r="K29" s="662"/>
      <c r="L29" s="594"/>
    </row>
    <row r="30" spans="1:12">
      <c r="A30" s="594"/>
      <c r="B30" s="607" t="s">
        <v>753</v>
      </c>
      <c r="C30" s="584"/>
      <c r="D30" s="573">
        <v>2020</v>
      </c>
      <c r="E30" s="662" t="s">
        <v>31</v>
      </c>
      <c r="F30" s="662" t="s">
        <v>31</v>
      </c>
      <c r="G30" s="662" t="s">
        <v>31</v>
      </c>
      <c r="H30" s="662"/>
      <c r="I30" s="662" t="s">
        <v>31</v>
      </c>
      <c r="J30" s="662" t="s">
        <v>31</v>
      </c>
      <c r="K30" s="662" t="s">
        <v>31</v>
      </c>
      <c r="L30" s="594"/>
    </row>
    <row r="31" spans="1:12">
      <c r="A31" s="594"/>
      <c r="B31" s="559" t="s">
        <v>1193</v>
      </c>
      <c r="C31" s="584"/>
      <c r="D31" s="573">
        <v>2021</v>
      </c>
      <c r="E31" s="662" t="s">
        <v>31</v>
      </c>
      <c r="F31" s="662" t="s">
        <v>31</v>
      </c>
      <c r="G31" s="662" t="s">
        <v>31</v>
      </c>
      <c r="H31" s="662"/>
      <c r="I31" s="662" t="s">
        <v>31</v>
      </c>
      <c r="J31" s="662" t="s">
        <v>31</v>
      </c>
      <c r="K31" s="662" t="s">
        <v>31</v>
      </c>
      <c r="L31" s="594"/>
    </row>
    <row r="32" spans="1:12">
      <c r="A32" s="594"/>
      <c r="B32" s="559"/>
      <c r="C32" s="584"/>
      <c r="D32" s="573">
        <v>2022</v>
      </c>
      <c r="E32" s="662" t="s">
        <v>31</v>
      </c>
      <c r="F32" s="662" t="s">
        <v>31</v>
      </c>
      <c r="G32" s="662" t="s">
        <v>31</v>
      </c>
      <c r="H32" s="662"/>
      <c r="I32" s="662" t="s">
        <v>31</v>
      </c>
      <c r="J32" s="662" t="s">
        <v>31</v>
      </c>
      <c r="K32" s="662" t="s">
        <v>31</v>
      </c>
      <c r="L32" s="594"/>
    </row>
    <row r="33" spans="1:12">
      <c r="A33" s="594"/>
      <c r="B33" s="559"/>
      <c r="C33" s="584"/>
      <c r="D33" s="573"/>
      <c r="E33" s="662"/>
      <c r="F33" s="662"/>
      <c r="G33" s="662"/>
      <c r="H33" s="662"/>
      <c r="I33" s="662"/>
      <c r="J33" s="662"/>
      <c r="K33" s="662"/>
      <c r="L33" s="594"/>
    </row>
    <row r="34" spans="1:12">
      <c r="A34" s="594"/>
      <c r="B34" s="607" t="s">
        <v>754</v>
      </c>
      <c r="C34" s="612"/>
      <c r="D34" s="573">
        <v>2020</v>
      </c>
      <c r="E34" s="662" t="s">
        <v>31</v>
      </c>
      <c r="F34" s="662" t="s">
        <v>31</v>
      </c>
      <c r="G34" s="662" t="s">
        <v>31</v>
      </c>
      <c r="H34" s="662"/>
      <c r="I34" s="662" t="s">
        <v>31</v>
      </c>
      <c r="J34" s="662" t="s">
        <v>31</v>
      </c>
      <c r="K34" s="662" t="s">
        <v>31</v>
      </c>
      <c r="L34" s="594"/>
    </row>
    <row r="35" spans="1:12">
      <c r="A35" s="594"/>
      <c r="B35" s="559" t="s">
        <v>755</v>
      </c>
      <c r="C35" s="628"/>
      <c r="D35" s="573">
        <v>2021</v>
      </c>
      <c r="E35" s="662" t="s">
        <v>31</v>
      </c>
      <c r="F35" s="662" t="s">
        <v>31</v>
      </c>
      <c r="G35" s="662" t="s">
        <v>31</v>
      </c>
      <c r="H35" s="662"/>
      <c r="I35" s="662" t="s">
        <v>31</v>
      </c>
      <c r="J35" s="662" t="s">
        <v>31</v>
      </c>
      <c r="K35" s="662" t="s">
        <v>31</v>
      </c>
      <c r="L35" s="594"/>
    </row>
    <row r="36" spans="1:12">
      <c r="A36" s="594"/>
      <c r="B36" s="559"/>
      <c r="C36" s="628"/>
      <c r="D36" s="573">
        <v>2022</v>
      </c>
      <c r="E36" s="662" t="s">
        <v>31</v>
      </c>
      <c r="F36" s="662" t="s">
        <v>31</v>
      </c>
      <c r="G36" s="662" t="s">
        <v>31</v>
      </c>
      <c r="H36" s="662"/>
      <c r="I36" s="662" t="s">
        <v>31</v>
      </c>
      <c r="J36" s="662" t="s">
        <v>31</v>
      </c>
      <c r="K36" s="662" t="s">
        <v>31</v>
      </c>
      <c r="L36" s="594"/>
    </row>
    <row r="37" spans="1:12">
      <c r="A37" s="594"/>
      <c r="B37" s="559"/>
      <c r="C37" s="628"/>
      <c r="D37" s="573"/>
      <c r="E37" s="662"/>
      <c r="F37" s="662"/>
      <c r="G37" s="662"/>
      <c r="H37" s="662"/>
      <c r="I37" s="662"/>
      <c r="J37" s="662"/>
      <c r="K37" s="662"/>
      <c r="L37" s="594"/>
    </row>
    <row r="38" spans="1:12">
      <c r="A38" s="594"/>
      <c r="B38" s="607" t="s">
        <v>756</v>
      </c>
      <c r="C38" s="584"/>
      <c r="D38" s="573">
        <v>2020</v>
      </c>
      <c r="E38" s="662" t="s">
        <v>31</v>
      </c>
      <c r="F38" s="662" t="s">
        <v>31</v>
      </c>
      <c r="G38" s="662" t="s">
        <v>31</v>
      </c>
      <c r="H38" s="662"/>
      <c r="I38" s="662" t="s">
        <v>31</v>
      </c>
      <c r="J38" s="662" t="s">
        <v>31</v>
      </c>
      <c r="K38" s="662" t="s">
        <v>31</v>
      </c>
      <c r="L38" s="594"/>
    </row>
    <row r="39" spans="1:12">
      <c r="A39" s="594"/>
      <c r="B39" s="608" t="s">
        <v>757</v>
      </c>
      <c r="C39" s="612"/>
      <c r="D39" s="573">
        <v>2021</v>
      </c>
      <c r="E39" s="662" t="s">
        <v>31</v>
      </c>
      <c r="F39" s="662" t="s">
        <v>31</v>
      </c>
      <c r="G39" s="662" t="s">
        <v>31</v>
      </c>
      <c r="H39" s="662"/>
      <c r="I39" s="662" t="s">
        <v>31</v>
      </c>
      <c r="J39" s="662" t="s">
        <v>31</v>
      </c>
      <c r="K39" s="662" t="s">
        <v>31</v>
      </c>
      <c r="L39" s="594"/>
    </row>
    <row r="40" spans="1:12">
      <c r="A40" s="594"/>
      <c r="B40" s="608"/>
      <c r="C40" s="612"/>
      <c r="D40" s="573">
        <v>2022</v>
      </c>
      <c r="E40" s="662" t="s">
        <v>31</v>
      </c>
      <c r="F40" s="662" t="s">
        <v>31</v>
      </c>
      <c r="G40" s="662" t="s">
        <v>31</v>
      </c>
      <c r="H40" s="662"/>
      <c r="I40" s="662" t="s">
        <v>31</v>
      </c>
      <c r="J40" s="662" t="s">
        <v>31</v>
      </c>
      <c r="K40" s="662" t="s">
        <v>31</v>
      </c>
      <c r="L40" s="594"/>
    </row>
    <row r="41" spans="1:12">
      <c r="A41" s="594"/>
      <c r="B41" s="608"/>
      <c r="C41" s="612"/>
      <c r="D41" s="573"/>
      <c r="E41" s="662"/>
      <c r="F41" s="662"/>
      <c r="G41" s="662"/>
      <c r="H41" s="662"/>
      <c r="I41" s="662"/>
      <c r="J41" s="662"/>
      <c r="K41" s="662"/>
      <c r="L41" s="594"/>
    </row>
    <row r="42" spans="1:12">
      <c r="A42" s="594"/>
      <c r="B42" s="607" t="s">
        <v>758</v>
      </c>
      <c r="C42" s="612"/>
      <c r="D42" s="573">
        <v>2020</v>
      </c>
      <c r="E42" s="662" t="s">
        <v>31</v>
      </c>
      <c r="F42" s="662" t="s">
        <v>31</v>
      </c>
      <c r="G42" s="662" t="s">
        <v>31</v>
      </c>
      <c r="H42" s="662"/>
      <c r="I42" s="662">
        <f>SUM(J42:K42)</f>
        <v>89</v>
      </c>
      <c r="J42" s="662">
        <v>10</v>
      </c>
      <c r="K42" s="662">
        <v>79</v>
      </c>
      <c r="L42" s="594"/>
    </row>
    <row r="43" spans="1:12">
      <c r="A43" s="594"/>
      <c r="B43" s="559" t="s">
        <v>759</v>
      </c>
      <c r="C43" s="628"/>
      <c r="D43" s="573">
        <v>2021</v>
      </c>
      <c r="E43" s="662" t="s">
        <v>31</v>
      </c>
      <c r="F43" s="662" t="s">
        <v>31</v>
      </c>
      <c r="G43" s="662" t="s">
        <v>31</v>
      </c>
      <c r="H43" s="662"/>
      <c r="I43" s="662" t="s">
        <v>31</v>
      </c>
      <c r="J43" s="662" t="s">
        <v>31</v>
      </c>
      <c r="K43" s="662" t="s">
        <v>31</v>
      </c>
      <c r="L43" s="594"/>
    </row>
    <row r="44" spans="1:12">
      <c r="A44" s="594"/>
      <c r="B44" s="559"/>
      <c r="C44" s="628"/>
      <c r="D44" s="573">
        <v>2022</v>
      </c>
      <c r="E44" s="662" t="s">
        <v>31</v>
      </c>
      <c r="F44" s="662" t="s">
        <v>31</v>
      </c>
      <c r="G44" s="662" t="s">
        <v>31</v>
      </c>
      <c r="H44" s="662"/>
      <c r="I44" s="662" t="s">
        <v>31</v>
      </c>
      <c r="J44" s="662" t="s">
        <v>31</v>
      </c>
      <c r="K44" s="662" t="s">
        <v>31</v>
      </c>
      <c r="L44" s="594"/>
    </row>
    <row r="45" spans="1:12">
      <c r="A45" s="594"/>
      <c r="B45" s="559"/>
      <c r="C45" s="628"/>
      <c r="D45" s="573"/>
      <c r="E45" s="662"/>
      <c r="F45" s="662"/>
      <c r="G45" s="662"/>
      <c r="H45" s="662"/>
      <c r="I45" s="662"/>
      <c r="J45" s="662"/>
      <c r="K45" s="662"/>
      <c r="L45" s="594"/>
    </row>
    <row r="46" spans="1:12">
      <c r="A46" s="594"/>
      <c r="B46" s="607" t="s">
        <v>760</v>
      </c>
      <c r="C46" s="584"/>
      <c r="D46" s="573">
        <v>2020</v>
      </c>
      <c r="E46" s="662" t="s">
        <v>31</v>
      </c>
      <c r="F46" s="662" t="s">
        <v>31</v>
      </c>
      <c r="G46" s="662" t="s">
        <v>31</v>
      </c>
      <c r="H46" s="662"/>
      <c r="I46" s="662" t="s">
        <v>31</v>
      </c>
      <c r="J46" s="662" t="s">
        <v>31</v>
      </c>
      <c r="K46" s="662" t="s">
        <v>31</v>
      </c>
      <c r="L46" s="594"/>
    </row>
    <row r="47" spans="1:12">
      <c r="A47" s="594"/>
      <c r="B47" s="608" t="s">
        <v>761</v>
      </c>
      <c r="C47" s="612"/>
      <c r="D47" s="573">
        <v>2021</v>
      </c>
      <c r="E47" s="662">
        <v>6</v>
      </c>
      <c r="F47" s="662">
        <v>5</v>
      </c>
      <c r="G47" s="662">
        <v>1</v>
      </c>
      <c r="H47" s="662"/>
      <c r="I47" s="662" t="s">
        <v>31</v>
      </c>
      <c r="J47" s="662" t="s">
        <v>31</v>
      </c>
      <c r="K47" s="662" t="s">
        <v>31</v>
      </c>
      <c r="L47" s="594"/>
    </row>
    <row r="48" spans="1:12">
      <c r="A48" s="594"/>
      <c r="B48" s="608"/>
      <c r="C48" s="612"/>
      <c r="D48" s="573">
        <v>2022</v>
      </c>
      <c r="E48" s="662" t="s">
        <v>31</v>
      </c>
      <c r="F48" s="662" t="s">
        <v>31</v>
      </c>
      <c r="G48" s="662" t="s">
        <v>31</v>
      </c>
      <c r="H48" s="662"/>
      <c r="I48" s="662" t="s">
        <v>31</v>
      </c>
      <c r="J48" s="662" t="s">
        <v>31</v>
      </c>
      <c r="K48" s="662" t="s">
        <v>31</v>
      </c>
      <c r="L48" s="594"/>
    </row>
    <row r="49" spans="1:12">
      <c r="A49" s="594"/>
      <c r="B49" s="608"/>
      <c r="C49" s="612"/>
      <c r="D49" s="573"/>
      <c r="E49" s="662"/>
      <c r="F49" s="662"/>
      <c r="G49" s="662"/>
      <c r="H49" s="662"/>
      <c r="I49" s="662"/>
      <c r="J49" s="662"/>
      <c r="K49" s="662"/>
      <c r="L49" s="594"/>
    </row>
    <row r="50" spans="1:12">
      <c r="A50" s="594"/>
      <c r="B50" s="607" t="s">
        <v>762</v>
      </c>
      <c r="C50" s="612"/>
      <c r="D50" s="573">
        <v>2020</v>
      </c>
      <c r="E50" s="662" t="s">
        <v>31</v>
      </c>
      <c r="F50" s="662" t="s">
        <v>31</v>
      </c>
      <c r="G50" s="662" t="s">
        <v>31</v>
      </c>
      <c r="H50" s="662"/>
      <c r="I50" s="662" t="s">
        <v>31</v>
      </c>
      <c r="J50" s="662" t="s">
        <v>31</v>
      </c>
      <c r="K50" s="662" t="s">
        <v>31</v>
      </c>
      <c r="L50" s="594"/>
    </row>
    <row r="51" spans="1:12">
      <c r="A51" s="594"/>
      <c r="B51" s="559" t="s">
        <v>787</v>
      </c>
      <c r="C51" s="628"/>
      <c r="D51" s="573">
        <v>2021</v>
      </c>
      <c r="E51" s="662" t="s">
        <v>31</v>
      </c>
      <c r="F51" s="662" t="s">
        <v>31</v>
      </c>
      <c r="G51" s="662" t="s">
        <v>31</v>
      </c>
      <c r="H51" s="662"/>
      <c r="I51" s="662" t="s">
        <v>31</v>
      </c>
      <c r="J51" s="662" t="s">
        <v>31</v>
      </c>
      <c r="K51" s="662" t="s">
        <v>31</v>
      </c>
      <c r="L51" s="594"/>
    </row>
    <row r="52" spans="1:12">
      <c r="A52" s="594"/>
      <c r="B52" s="559"/>
      <c r="C52" s="628"/>
      <c r="D52" s="573">
        <v>2022</v>
      </c>
      <c r="E52" s="662" t="s">
        <v>31</v>
      </c>
      <c r="F52" s="662" t="s">
        <v>31</v>
      </c>
      <c r="G52" s="662" t="s">
        <v>31</v>
      </c>
      <c r="H52" s="662"/>
      <c r="I52" s="626">
        <f t="shared" ref="I52" si="2">SUM(J52:K52)</f>
        <v>59</v>
      </c>
      <c r="J52" s="662">
        <v>20</v>
      </c>
      <c r="K52" s="662">
        <v>39</v>
      </c>
      <c r="L52" s="594"/>
    </row>
    <row r="53" spans="1:12" ht="18" thickBot="1">
      <c r="A53" s="630"/>
      <c r="B53" s="631"/>
      <c r="C53" s="632"/>
      <c r="D53" s="633"/>
      <c r="E53" s="667"/>
      <c r="F53" s="668"/>
      <c r="G53" s="669"/>
      <c r="H53" s="670"/>
      <c r="I53" s="671"/>
      <c r="J53" s="670"/>
      <c r="K53" s="670"/>
      <c r="L53" s="630"/>
    </row>
    <row r="54" spans="1:12" s="674" customFormat="1" ht="16.5" customHeight="1">
      <c r="A54" s="530"/>
      <c r="B54" s="530"/>
      <c r="C54" s="530"/>
      <c r="D54" s="638"/>
      <c r="E54" s="530"/>
      <c r="F54" s="530"/>
      <c r="G54" s="672"/>
      <c r="H54" s="672"/>
      <c r="I54" s="673"/>
      <c r="J54" s="673"/>
      <c r="L54" s="418" t="s">
        <v>905</v>
      </c>
    </row>
    <row r="55" spans="1:12" s="674" customFormat="1" ht="15" customHeight="1">
      <c r="A55" s="673"/>
      <c r="B55" s="673"/>
      <c r="C55" s="673"/>
      <c r="D55" s="675"/>
      <c r="E55" s="673"/>
      <c r="F55" s="673"/>
      <c r="G55" s="673"/>
      <c r="H55" s="673"/>
      <c r="I55" s="673"/>
      <c r="J55" s="673"/>
      <c r="L55" s="419" t="s">
        <v>883</v>
      </c>
    </row>
  </sheetData>
  <mergeCells count="2">
    <mergeCell ref="E8:G8"/>
    <mergeCell ref="E9:G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1">
    <tabColor rgb="FF92D050"/>
  </sheetPr>
  <dimension ref="A1:T471"/>
  <sheetViews>
    <sheetView showGridLines="0" view="pageBreakPreview" topLeftCell="A22" zoomScaleNormal="100" zoomScaleSheetLayoutView="100" workbookViewId="0">
      <selection activeCell="F33" sqref="F33"/>
    </sheetView>
  </sheetViews>
  <sheetFormatPr defaultColWidth="7.5703125" defaultRowHeight="16.5"/>
  <cols>
    <col min="1" max="1" width="1.85546875" style="598" customWidth="1"/>
    <col min="2" max="2" width="13.5703125" style="598" customWidth="1"/>
    <col min="3" max="3" width="28.28515625" style="598" customWidth="1"/>
    <col min="4" max="4" width="9.5703125" style="605" customWidth="1"/>
    <col min="5" max="5" width="16.7109375" style="646" customWidth="1"/>
    <col min="6" max="6" width="18.85546875" style="598" customWidth="1"/>
    <col min="7" max="7" width="21.28515625" style="598" customWidth="1"/>
    <col min="8" max="8" width="1.85546875" style="598" customWidth="1"/>
    <col min="9" max="9" width="19" style="598" customWidth="1"/>
    <col min="10" max="10" width="2.85546875" style="598" customWidth="1"/>
    <col min="11" max="11" width="46.7109375" style="598" customWidth="1"/>
    <col min="12" max="12" width="1.7109375" style="598" customWidth="1"/>
    <col min="13" max="13" width="10.85546875" style="598" customWidth="1"/>
    <col min="14" max="14" width="10.7109375" style="598" customWidth="1"/>
    <col min="15" max="15" width="14.85546875" style="598" customWidth="1"/>
    <col min="16" max="16" width="4" style="598" customWidth="1"/>
    <col min="17" max="17" width="10.85546875" style="598" customWidth="1"/>
    <col min="18" max="18" width="10.7109375" style="598" customWidth="1"/>
    <col min="19" max="19" width="14.85546875" style="598" customWidth="1"/>
    <col min="20" max="20" width="1" style="598" customWidth="1"/>
    <col min="21" max="21" width="3.85546875" style="598" customWidth="1"/>
    <col min="22" max="22" width="7.5703125" style="598"/>
    <col min="23" max="24" width="7.5703125" style="598" customWidth="1"/>
    <col min="25" max="27" width="7.5703125" style="598"/>
    <col min="28" max="28" width="7.5703125" style="598" customWidth="1"/>
    <col min="29" max="16384" width="7.5703125" style="598"/>
  </cols>
  <sheetData>
    <row r="1" spans="1:20" s="594" customFormat="1" ht="10.15" customHeight="1">
      <c r="C1" s="595"/>
      <c r="D1" s="596"/>
      <c r="E1" s="597"/>
    </row>
    <row r="2" spans="1:20" s="594" customFormat="1" ht="10.15" customHeight="1">
      <c r="C2" s="595"/>
      <c r="D2" s="596"/>
      <c r="E2" s="597"/>
    </row>
    <row r="3" spans="1:20" ht="16.5" customHeight="1">
      <c r="B3" s="599" t="s">
        <v>811</v>
      </c>
      <c r="C3" s="600" t="s">
        <v>783</v>
      </c>
      <c r="D3" s="601"/>
      <c r="E3" s="598"/>
    </row>
    <row r="4" spans="1:20" ht="15" customHeight="1">
      <c r="B4" s="599"/>
      <c r="C4" s="600" t="s">
        <v>1321</v>
      </c>
      <c r="D4" s="601"/>
      <c r="E4" s="598"/>
    </row>
    <row r="5" spans="1:20" ht="16.5" customHeight="1">
      <c r="B5" s="602" t="s">
        <v>812</v>
      </c>
      <c r="C5" s="603" t="s">
        <v>789</v>
      </c>
      <c r="D5" s="604"/>
      <c r="E5" s="598"/>
    </row>
    <row r="6" spans="1:20" ht="15" customHeight="1">
      <c r="B6" s="602"/>
      <c r="C6" s="603" t="s">
        <v>1320</v>
      </c>
      <c r="D6" s="604"/>
      <c r="E6" s="598"/>
    </row>
    <row r="7" spans="1:20" s="594" customFormat="1" ht="10.15" customHeight="1" thickBot="1">
      <c r="A7" s="603"/>
      <c r="B7" s="598"/>
      <c r="C7" s="598"/>
      <c r="D7" s="605"/>
      <c r="E7" s="597"/>
    </row>
    <row r="8" spans="1:20" s="584" customFormat="1" ht="14.25" thickTop="1">
      <c r="A8" s="606"/>
      <c r="B8" s="1222" t="s">
        <v>741</v>
      </c>
      <c r="C8" s="1223"/>
      <c r="D8" s="737" t="s">
        <v>3</v>
      </c>
      <c r="E8" s="1936" t="s">
        <v>4</v>
      </c>
      <c r="F8" s="1936"/>
      <c r="G8" s="1936"/>
      <c r="H8" s="1227"/>
    </row>
    <row r="9" spans="1:20" s="584" customFormat="1" ht="13.5">
      <c r="B9" s="559" t="s">
        <v>744</v>
      </c>
      <c r="C9" s="612"/>
      <c r="D9" s="613" t="s">
        <v>8</v>
      </c>
      <c r="E9" s="1933" t="s">
        <v>9</v>
      </c>
      <c r="F9" s="1933"/>
      <c r="G9" s="1933"/>
      <c r="H9" s="614"/>
    </row>
    <row r="10" spans="1:20" s="584" customFormat="1" ht="13.5">
      <c r="C10" s="608"/>
      <c r="D10" s="615"/>
      <c r="E10" s="616" t="s">
        <v>4</v>
      </c>
      <c r="F10" s="616" t="s">
        <v>37</v>
      </c>
      <c r="G10" s="616" t="s">
        <v>38</v>
      </c>
    </row>
    <row r="11" spans="1:20" s="584" customFormat="1" ht="13.5">
      <c r="D11" s="615"/>
      <c r="E11" s="617" t="s">
        <v>9</v>
      </c>
      <c r="F11" s="617" t="s">
        <v>39</v>
      </c>
      <c r="G11" s="617" t="s">
        <v>40</v>
      </c>
      <c r="H11" s="618"/>
      <c r="I11" s="612"/>
      <c r="J11" s="612"/>
      <c r="K11" s="612"/>
      <c r="L11" s="612"/>
      <c r="M11" s="612"/>
      <c r="N11" s="612"/>
      <c r="O11" s="612"/>
      <c r="P11" s="612"/>
      <c r="Q11" s="612"/>
      <c r="R11" s="612"/>
      <c r="S11" s="612"/>
      <c r="T11" s="612"/>
    </row>
    <row r="12" spans="1:20" s="594" customFormat="1" ht="8.1" customHeight="1">
      <c r="A12" s="619"/>
      <c r="B12" s="619"/>
      <c r="C12" s="619"/>
      <c r="D12" s="620"/>
      <c r="E12" s="621"/>
      <c r="F12" s="621"/>
      <c r="G12" s="621"/>
      <c r="H12" s="622"/>
    </row>
    <row r="13" spans="1:20" s="594" customFormat="1" ht="8.1" customHeight="1">
      <c r="D13" s="623"/>
      <c r="E13" s="597"/>
      <c r="F13" s="597"/>
      <c r="G13" s="597"/>
      <c r="H13" s="624"/>
    </row>
    <row r="14" spans="1:20" s="594" customFormat="1" ht="16.5" customHeight="1">
      <c r="B14" s="607" t="s">
        <v>780</v>
      </c>
      <c r="C14" s="584"/>
      <c r="D14" s="1511">
        <v>2020</v>
      </c>
      <c r="E14" s="569">
        <f t="shared" ref="E14:G16" si="0">SUM(E18,E22,E26,E30,E34,E38,E42,E46,E50)</f>
        <v>114620</v>
      </c>
      <c r="F14" s="569">
        <f t="shared" si="0"/>
        <v>41349</v>
      </c>
      <c r="G14" s="569">
        <f t="shared" si="0"/>
        <v>73271</v>
      </c>
      <c r="H14" s="625"/>
    </row>
    <row r="15" spans="1:20" s="594" customFormat="1" ht="16.149999999999999" customHeight="1">
      <c r="B15" s="559" t="s">
        <v>781</v>
      </c>
      <c r="C15" s="584"/>
      <c r="D15" s="1511">
        <v>2021</v>
      </c>
      <c r="E15" s="569">
        <f t="shared" si="0"/>
        <v>157868</v>
      </c>
      <c r="F15" s="569">
        <f t="shared" si="0"/>
        <v>57081</v>
      </c>
      <c r="G15" s="569">
        <f t="shared" si="0"/>
        <v>100787</v>
      </c>
      <c r="H15" s="625"/>
    </row>
    <row r="16" spans="1:20" s="594" customFormat="1" ht="13.15" customHeight="1">
      <c r="B16" s="584"/>
      <c r="C16" s="584"/>
      <c r="D16" s="1511">
        <v>2022</v>
      </c>
      <c r="E16" s="569">
        <f>SUM(E20,E24,E28,E32,E36,E40,E44,E48,E52)</f>
        <v>147499</v>
      </c>
      <c r="F16" s="569">
        <f t="shared" si="0"/>
        <v>54342</v>
      </c>
      <c r="G16" s="569">
        <f t="shared" si="0"/>
        <v>93157</v>
      </c>
      <c r="H16" s="625"/>
    </row>
    <row r="17" spans="2:8" s="594" customFormat="1" ht="15" customHeight="1">
      <c r="B17" s="584"/>
      <c r="C17" s="584"/>
      <c r="D17" s="573"/>
      <c r="E17" s="626"/>
      <c r="F17" s="626"/>
      <c r="G17" s="626"/>
      <c r="H17" s="627"/>
    </row>
    <row r="18" spans="2:8" s="594" customFormat="1" ht="15.75" customHeight="1">
      <c r="B18" s="607" t="s">
        <v>747</v>
      </c>
      <c r="C18" s="612"/>
      <c r="D18" s="573">
        <v>2020</v>
      </c>
      <c r="E18" s="626">
        <f>SUM('6.29'!E18,'6.29'!I18,'6.29 (2)'!E18,'6.29 (2)'!I18,'6.29 (3)'!E18,'6.29 (3)'!I18,'6.29 (4)'!E18,'6.29 (5)'!I18)</f>
        <v>6807</v>
      </c>
      <c r="F18" s="626">
        <f>SUM('6.29'!F18,'6.29'!J18,'6.29 (2)'!F18,'6.29 (2)'!J18,'6.29 (3)'!F18,'6.29 (3)'!J18,'6.29 (4)'!F18,'6.29 (5)'!J18)</f>
        <v>1719</v>
      </c>
      <c r="G18" s="626">
        <f>SUM('6.29'!G18,'6.29'!K18,'6.29 (2)'!G18,'6.29 (2)'!K18,'6.29 (3)'!G18,'6.29 (3)'!K18,'6.29 (4)'!G18,'6.29 (5)'!K18)</f>
        <v>5088</v>
      </c>
      <c r="H18" s="629"/>
    </row>
    <row r="19" spans="2:8" s="594" customFormat="1" ht="15" customHeight="1">
      <c r="B19" s="559" t="s">
        <v>748</v>
      </c>
      <c r="C19" s="628"/>
      <c r="D19" s="573">
        <v>2021</v>
      </c>
      <c r="E19" s="626">
        <f>SUM('6.29'!E19,'6.29'!I19,'6.29 (2)'!E19,'6.29 (2)'!I19,'6.29 (3)'!E19,'6.29 (3)'!I19,'6.29 (4)'!E19,'6.29 (5)'!I19)</f>
        <v>7895</v>
      </c>
      <c r="F19" s="626">
        <f>SUM('6.29'!F19,'6.29'!J19,'6.29 (2)'!F19,'6.29 (2)'!J19,'6.29 (3)'!F19,'6.29 (3)'!J19,'6.29 (4)'!F19,'6.29 (5)'!J19)</f>
        <v>2141</v>
      </c>
      <c r="G19" s="626">
        <f>SUM('6.29'!G19,'6.29'!K19,'6.29 (2)'!G19,'6.29 (2)'!K19,'6.29 (3)'!G19,'6.29 (3)'!K19,'6.29 (4)'!G19,'6.29 (5)'!K19)</f>
        <v>5754</v>
      </c>
      <c r="H19" s="629"/>
    </row>
    <row r="20" spans="2:8" s="594" customFormat="1" ht="15" customHeight="1">
      <c r="B20" s="559"/>
      <c r="C20" s="628"/>
      <c r="D20" s="573">
        <v>2022</v>
      </c>
      <c r="E20" s="626">
        <f>SUM('6.29'!E20,'6.29'!I20,'6.29 (2)'!E20,'6.29 (2)'!I20,'6.29 (3)'!E20,'6.29 (3)'!I20,'6.29 (4)'!E20,'6.29 (5)'!I20)</f>
        <v>9305</v>
      </c>
      <c r="F20" s="626">
        <f>SUM('6.29'!F20,'6.29'!J20,'6.29 (2)'!F20,'6.29 (2)'!J20,'6.29 (3)'!F20,'6.29 (3)'!J20,'6.29 (4)'!F20,'6.29 (5)'!J20)</f>
        <v>2394</v>
      </c>
      <c r="G20" s="626">
        <f>SUM('6.29'!G20,'6.29'!K20,'6.29 (2)'!G20,'6.29 (2)'!K20,'6.29 (3)'!G20,'6.29 (3)'!K20,'6.29 (4)'!G20,'6.29 (5)'!K20)</f>
        <v>6911</v>
      </c>
      <c r="H20" s="629"/>
    </row>
    <row r="21" spans="2:8" s="594" customFormat="1" ht="15" customHeight="1">
      <c r="B21" s="559"/>
      <c r="C21" s="628"/>
      <c r="D21" s="573"/>
      <c r="E21" s="626"/>
      <c r="F21" s="626"/>
      <c r="G21" s="626"/>
      <c r="H21" s="627"/>
    </row>
    <row r="22" spans="2:8" s="594" customFormat="1">
      <c r="B22" s="607" t="s">
        <v>749</v>
      </c>
      <c r="C22" s="584"/>
      <c r="D22" s="573">
        <v>2020</v>
      </c>
      <c r="E22" s="626">
        <f>SUM('6.29'!E22,'6.29'!I22,'6.29 (2)'!E22,'6.29 (2)'!I22,'6.29 (3)'!E22,'6.29 (3)'!I22,'6.29 (4)'!E22,'6.29 (5)'!I22)</f>
        <v>11355</v>
      </c>
      <c r="F22" s="626">
        <f>SUM('6.29'!F22,'6.29'!J22,'6.29 (2)'!F22,'6.29 (2)'!J22,'6.29 (3)'!F22,'6.29 (3)'!J22,'6.29 (4)'!F22,'6.29 (5)'!J22)</f>
        <v>3679</v>
      </c>
      <c r="G22" s="626">
        <f>SUM('6.29'!G22,'6.29'!K22,'6.29 (2)'!G22,'6.29 (2)'!K22,'6.29 (3)'!G22,'6.29 (3)'!K22,'6.29 (4)'!G22,'6.29 (5)'!K22)</f>
        <v>7676</v>
      </c>
      <c r="H22" s="629"/>
    </row>
    <row r="23" spans="2:8" s="594" customFormat="1">
      <c r="B23" s="559" t="s">
        <v>750</v>
      </c>
      <c r="C23" s="607"/>
      <c r="D23" s="573">
        <v>2021</v>
      </c>
      <c r="E23" s="626">
        <f>SUM('6.29'!E23,'6.29'!I23,'6.29 (2)'!E23,'6.29 (2)'!I23,'6.29 (3)'!E23,'6.29 (3)'!I23,'6.29 (4)'!E23,'6.29 (5)'!I23)</f>
        <v>13198</v>
      </c>
      <c r="F23" s="626">
        <f>SUM('6.29'!F23,'6.29'!J23,'6.29 (2)'!F23,'6.29 (2)'!J23,'6.29 (3)'!F23,'6.29 (3)'!J23,'6.29 (4)'!F23,'6.29 (5)'!J23)</f>
        <v>4473</v>
      </c>
      <c r="G23" s="626">
        <f>SUM('6.29'!G23,'6.29'!K23,'6.29 (2)'!G23,'6.29 (2)'!K23,'6.29 (3)'!G23,'6.29 (3)'!K23,'6.29 (4)'!G23,'6.29 (5)'!K23)</f>
        <v>8725</v>
      </c>
      <c r="H23" s="629"/>
    </row>
    <row r="24" spans="2:8" s="594" customFormat="1">
      <c r="B24" s="559"/>
      <c r="C24" s="607"/>
      <c r="D24" s="573">
        <v>2022</v>
      </c>
      <c r="E24" s="626">
        <f>SUM('6.29'!E24,'6.29'!I24,'6.29 (2)'!E24,'6.29 (2)'!I24,'6.29 (3)'!E24,'6.29 (3)'!I24,'6.29 (4)'!E24,'6.29 (5)'!I24)</f>
        <v>12171</v>
      </c>
      <c r="F24" s="626">
        <f>SUM('6.29'!F24,'6.29'!J24,'6.29 (2)'!F24,'6.29 (2)'!J24,'6.29 (3)'!F24,'6.29 (3)'!J24,'6.29 (4)'!F24,'6.29 (5)'!J24)</f>
        <v>4063</v>
      </c>
      <c r="G24" s="626">
        <f>SUM('6.29'!G24,'6.29'!K24,'6.29 (2)'!G24,'6.29 (2)'!K24,'6.29 (3)'!G24,'6.29 (3)'!K24,'6.29 (4)'!G24,'6.29 (5)'!K24)</f>
        <v>8108</v>
      </c>
      <c r="H24" s="629"/>
    </row>
    <row r="25" spans="2:8" s="594" customFormat="1">
      <c r="B25" s="559"/>
      <c r="C25" s="607"/>
      <c r="D25" s="573"/>
      <c r="E25" s="626"/>
      <c r="F25" s="626"/>
      <c r="G25" s="626"/>
      <c r="H25" s="629"/>
    </row>
    <row r="26" spans="2:8" s="594" customFormat="1">
      <c r="B26" s="607" t="s">
        <v>751</v>
      </c>
      <c r="C26" s="612"/>
      <c r="D26" s="573">
        <v>2020</v>
      </c>
      <c r="E26" s="626">
        <f>SUM('6.29'!E26,'6.29'!I26,'6.29 (2)'!E26,'6.29 (2)'!I26,'6.29 (3)'!E26,'6.29 (3)'!I26,'6.29 (4)'!E26,'6.29 (5)'!I26)</f>
        <v>39314</v>
      </c>
      <c r="F26" s="626">
        <f>SUM('6.29'!F26,'6.29'!J26,'6.29 (2)'!F26,'6.29 (2)'!J26,'6.29 (3)'!F26,'6.29 (3)'!J26,'6.29 (4)'!F26,'6.29 (5)'!J26)</f>
        <v>11143</v>
      </c>
      <c r="G26" s="626">
        <f>SUM('6.29'!G26,'6.29'!K26,'6.29 (2)'!G26,'6.29 (2)'!K26,'6.29 (3)'!G26,'6.29 (3)'!K26,'6.29 (4)'!G26,'6.29 (5)'!K26)</f>
        <v>28171</v>
      </c>
      <c r="H26" s="629"/>
    </row>
    <row r="27" spans="2:8" s="594" customFormat="1">
      <c r="B27" s="559" t="s">
        <v>752</v>
      </c>
      <c r="C27" s="628"/>
      <c r="D27" s="573">
        <v>2021</v>
      </c>
      <c r="E27" s="626">
        <f>SUM('6.29'!E27,'6.29'!I27,'6.29 (2)'!E27,'6.29 (2)'!I27,'6.29 (3)'!E27,'6.29 (3)'!I27,'6.29 (4)'!E27,'6.29 (5)'!I27)</f>
        <v>57499</v>
      </c>
      <c r="F27" s="626">
        <f>SUM('6.29'!F27,'6.29'!J27,'6.29 (2)'!F27,'6.29 (2)'!J27,'6.29 (3)'!F27,'6.29 (3)'!J27,'6.29 (4)'!F27,'6.29 (5)'!J27)</f>
        <v>16175</v>
      </c>
      <c r="G27" s="626">
        <f>SUM('6.29'!G27,'6.29'!K27,'6.29 (2)'!G27,'6.29 (2)'!K27,'6.29 (3)'!G27,'6.29 (3)'!K27,'6.29 (4)'!G27,'6.29 (5)'!K27)</f>
        <v>41324</v>
      </c>
      <c r="H27" s="629"/>
    </row>
    <row r="28" spans="2:8" s="594" customFormat="1">
      <c r="B28" s="559"/>
      <c r="C28" s="628"/>
      <c r="D28" s="573">
        <v>2022</v>
      </c>
      <c r="E28" s="626">
        <f>SUM('6.29'!E28,'6.29'!I28,'6.29 (2)'!E28,'6.29 (2)'!I28,'6.29 (3)'!E28,'6.29 (3)'!I28,'6.29 (4)'!E28,'6.29 (5)'!I28)</f>
        <v>52863</v>
      </c>
      <c r="F28" s="626">
        <f>SUM('6.29'!F28,'6.29'!J28,'6.29 (2)'!F28,'6.29 (2)'!J28,'6.29 (3)'!F28,'6.29 (3)'!J28,'6.29 (4)'!F28,'6.29 (5)'!J28)</f>
        <v>15566</v>
      </c>
      <c r="G28" s="626">
        <f>SUM('6.29'!G28,'6.29'!K28,'6.29 (2)'!G28,'6.29 (2)'!K28,'6.29 (3)'!G28,'6.29 (3)'!K28,'6.29 (4)'!G28,'6.29 (5)'!K28)</f>
        <v>37297</v>
      </c>
      <c r="H28" s="629"/>
    </row>
    <row r="29" spans="2:8" s="594" customFormat="1">
      <c r="B29" s="559"/>
      <c r="C29" s="628"/>
      <c r="D29" s="573"/>
      <c r="E29" s="626"/>
      <c r="F29" s="626"/>
      <c r="G29" s="626"/>
      <c r="H29" s="629"/>
    </row>
    <row r="30" spans="2:8" s="594" customFormat="1">
      <c r="B30" s="607" t="s">
        <v>753</v>
      </c>
      <c r="C30" s="584"/>
      <c r="D30" s="573">
        <v>2020</v>
      </c>
      <c r="E30" s="626">
        <f>SUM('6.29'!E30,'6.29'!I30,'6.29 (2)'!E30,'6.29 (2)'!I30,'6.29 (3)'!E30,'6.29 (3)'!I30,'6.29 (4)'!E30,'6.29 (5)'!I30)</f>
        <v>18430</v>
      </c>
      <c r="F30" s="626">
        <f>SUM('6.29'!F30,'6.29'!J30,'6.29 (2)'!F30,'6.29 (2)'!J30,'6.29 (3)'!F30,'6.29 (3)'!J30,'6.29 (4)'!F30,'6.29 (5)'!J30)</f>
        <v>6202</v>
      </c>
      <c r="G30" s="626">
        <f>SUM('6.29'!G30,'6.29'!K30,'6.29 (2)'!G30,'6.29 (2)'!K30,'6.29 (3)'!G30,'6.29 (3)'!K30,'6.29 (4)'!G30,'6.29 (5)'!K30)</f>
        <v>12228</v>
      </c>
      <c r="H30" s="629"/>
    </row>
    <row r="31" spans="2:8" s="594" customFormat="1">
      <c r="B31" s="559" t="s">
        <v>1193</v>
      </c>
      <c r="C31" s="584"/>
      <c r="D31" s="573">
        <v>2021</v>
      </c>
      <c r="E31" s="626">
        <f>SUM('6.29'!E31,'6.29'!I31,'6.29 (2)'!E31,'6.29 (2)'!I31,'6.29 (3)'!E31,'6.29 (3)'!I31,'6.29 (4)'!E31,'6.29 (5)'!I31)</f>
        <v>23262</v>
      </c>
      <c r="F31" s="626">
        <f>SUM('6.29'!F31,'6.29'!J31,'6.29 (2)'!F31,'6.29 (2)'!J31,'6.29 (3)'!F31,'6.29 (3)'!J31,'6.29 (4)'!F31,'6.29 (5)'!J31)</f>
        <v>8444</v>
      </c>
      <c r="G31" s="626">
        <f>SUM('6.29'!G31,'6.29'!K31,'6.29 (2)'!G31,'6.29 (2)'!K31,'6.29 (3)'!G31,'6.29 (3)'!K31,'6.29 (4)'!G31,'6.29 (5)'!K31)</f>
        <v>14818</v>
      </c>
      <c r="H31" s="629"/>
    </row>
    <row r="32" spans="2:8" s="594" customFormat="1">
      <c r="B32" s="559"/>
      <c r="C32" s="584"/>
      <c r="D32" s="573">
        <v>2022</v>
      </c>
      <c r="E32" s="626">
        <f>SUM('6.29'!E32,'6.29'!I32,'6.29 (2)'!E32,'6.29 (2)'!I32,'6.29 (3)'!E32,'6.29 (3)'!I32,'6.29 (4)'!E32,'6.29 (5)'!I32)</f>
        <v>21155</v>
      </c>
      <c r="F32" s="626">
        <f>SUM('6.29'!F32,'6.29'!J32,'6.29 (2)'!F32,'6.29 (2)'!J32,'6.29 (3)'!F32,'6.29 (3)'!J32,'6.29 (4)'!F32,'6.29 (5)'!J32)</f>
        <v>7913</v>
      </c>
      <c r="G32" s="626">
        <f>SUM('6.29'!G32,'6.29'!K32,'6.29 (2)'!G32,'6.29 (2)'!K32,'6.29 (3)'!G32,'6.29 (3)'!K32,'6.29 (4)'!G32,'6.29 (5)'!K32)</f>
        <v>13242</v>
      </c>
      <c r="H32" s="629"/>
    </row>
    <row r="33" spans="2:20" s="594" customFormat="1">
      <c r="B33" s="559"/>
      <c r="C33" s="584"/>
      <c r="D33" s="573"/>
      <c r="E33" s="626"/>
      <c r="F33" s="626"/>
      <c r="G33" s="626"/>
      <c r="H33" s="629"/>
      <c r="I33" s="595"/>
      <c r="J33" s="595"/>
      <c r="K33" s="595"/>
    </row>
    <row r="34" spans="2:20" s="594" customFormat="1">
      <c r="B34" s="607" t="s">
        <v>754</v>
      </c>
      <c r="C34" s="612"/>
      <c r="D34" s="573">
        <v>2020</v>
      </c>
      <c r="E34" s="626">
        <f>SUM('6.29'!E34,'6.29'!I34,'6.29 (2)'!E34,'6.29 (2)'!I34,'6.29 (3)'!E34,'6.29 (3)'!I34,'6.29 (4)'!E34,'6.29 (5)'!I34)</f>
        <v>25049</v>
      </c>
      <c r="F34" s="626">
        <f>SUM('6.29'!F34,'6.29'!J34,'6.29 (2)'!F34,'6.29 (2)'!J34,'6.29 (3)'!F34,'6.29 (3)'!J34,'6.29 (4)'!F34,'6.29 (5)'!J34)</f>
        <v>13741</v>
      </c>
      <c r="G34" s="626">
        <f>SUM('6.29'!G34,'6.29'!K34,'6.29 (2)'!G34,'6.29 (2)'!K34,'6.29 (3)'!G34,'6.29 (3)'!K34,'6.29 (4)'!G34,'6.29 (5)'!K34)</f>
        <v>11308</v>
      </c>
      <c r="H34" s="629"/>
      <c r="L34" s="595"/>
      <c r="M34" s="595"/>
      <c r="N34" s="595"/>
      <c r="O34" s="595"/>
      <c r="P34" s="595"/>
      <c r="Q34" s="595"/>
      <c r="R34" s="595"/>
      <c r="S34" s="595"/>
      <c r="T34" s="595"/>
    </row>
    <row r="35" spans="2:20" s="594" customFormat="1">
      <c r="B35" s="559" t="s">
        <v>755</v>
      </c>
      <c r="C35" s="628"/>
      <c r="D35" s="573">
        <v>2021</v>
      </c>
      <c r="E35" s="626">
        <f>SUM('6.29'!E35,'6.29'!I35,'6.29 (2)'!E35,'6.29 (2)'!I35,'6.29 (3)'!E35,'6.29 (3)'!I35,'6.29 (4)'!E35,'6.29 (5)'!I35)</f>
        <v>37020</v>
      </c>
      <c r="F35" s="626">
        <f>SUM('6.29'!F35,'6.29'!J35,'6.29 (2)'!F35,'6.29 (2)'!J35,'6.29 (3)'!F35,'6.29 (3)'!J35,'6.29 (4)'!F35,'6.29 (5)'!J35)</f>
        <v>19354</v>
      </c>
      <c r="G35" s="626">
        <f>SUM('6.29'!G35,'6.29'!K35,'6.29 (2)'!G35,'6.29 (2)'!K35,'6.29 (3)'!G35,'6.29 (3)'!K35,'6.29 (4)'!G35,'6.29 (5)'!K35)</f>
        <v>17666</v>
      </c>
      <c r="H35" s="629"/>
    </row>
    <row r="36" spans="2:20" s="594" customFormat="1">
      <c r="B36" s="559"/>
      <c r="C36" s="628"/>
      <c r="D36" s="573">
        <v>2022</v>
      </c>
      <c r="E36" s="626">
        <f>SUM('6.29'!E36,'6.29'!I36,'6.29 (2)'!E36,'6.29 (2)'!I36,'6.29 (3)'!E36,'6.29 (3)'!I36,'6.29 (4)'!E36,'6.29 (5)'!I36)</f>
        <v>31642</v>
      </c>
      <c r="F36" s="626">
        <f>SUM('6.29'!F36,'6.29'!J36,'6.29 (2)'!F36,'6.29 (2)'!J36,'6.29 (3)'!F36,'6.29 (3)'!J36,'6.29 (4)'!F36,'6.29 (5)'!J36)</f>
        <v>17182</v>
      </c>
      <c r="G36" s="626">
        <f>SUM('6.29'!G36,'6.29'!K36,'6.29 (2)'!G36,'6.29 (2)'!K36,'6.29 (3)'!G36,'6.29 (3)'!K36,'6.29 (4)'!G36,'6.29 (5)'!K36)</f>
        <v>14460</v>
      </c>
      <c r="H36" s="629"/>
    </row>
    <row r="37" spans="2:20" s="594" customFormat="1">
      <c r="B37" s="559"/>
      <c r="C37" s="628"/>
      <c r="D37" s="573"/>
      <c r="E37" s="626"/>
      <c r="F37" s="626"/>
      <c r="G37" s="626"/>
      <c r="H37" s="629"/>
      <c r="I37" s="595"/>
      <c r="J37" s="595"/>
      <c r="K37" s="595"/>
    </row>
    <row r="38" spans="2:20" s="594" customFormat="1">
      <c r="B38" s="607" t="s">
        <v>756</v>
      </c>
      <c r="C38" s="584"/>
      <c r="D38" s="573">
        <v>2020</v>
      </c>
      <c r="E38" s="626">
        <f>SUM('6.29'!E38,'6.29'!I38,'6.29 (2)'!E38,'6.29 (2)'!I38,'6.29 (3)'!E38,'6.29 (3)'!I38,'6.29 (4)'!E38,'6.29 (5)'!I38)</f>
        <v>3035</v>
      </c>
      <c r="F38" s="626">
        <f>SUM('6.29'!F38,'6.29'!J38,'6.29 (2)'!F38,'6.29 (2)'!J38,'6.29 (3)'!F38,'6.29 (3)'!J38,'6.29 (4)'!F38,'6.29 (5)'!J38)</f>
        <v>1235</v>
      </c>
      <c r="G38" s="626">
        <f>SUM('6.29'!G38,'6.29'!K38,'6.29 (2)'!G38,'6.29 (2)'!K38,'6.29 (3)'!G38,'6.29 (3)'!K38,'6.29 (4)'!G38,'6.29 (5)'!K38)</f>
        <v>1800</v>
      </c>
      <c r="H38" s="629"/>
      <c r="L38" s="595"/>
      <c r="M38" s="595"/>
      <c r="N38" s="595"/>
      <c r="O38" s="595"/>
      <c r="P38" s="595"/>
      <c r="Q38" s="595"/>
      <c r="R38" s="595"/>
      <c r="S38" s="595"/>
      <c r="T38" s="595"/>
    </row>
    <row r="39" spans="2:20" s="594" customFormat="1">
      <c r="B39" s="608" t="s">
        <v>757</v>
      </c>
      <c r="C39" s="612"/>
      <c r="D39" s="573">
        <v>2021</v>
      </c>
      <c r="E39" s="626">
        <f>SUM('6.29'!E39,'6.29'!I39,'6.29 (2)'!E39,'6.29 (2)'!I39,'6.29 (3)'!E39,'6.29 (3)'!I39,'6.29 (4)'!E39,'6.29 (5)'!I39)</f>
        <v>2979</v>
      </c>
      <c r="F39" s="626">
        <f>SUM('6.29'!F39,'6.29'!J39,'6.29 (2)'!F39,'6.29 (2)'!J39,'6.29 (3)'!F39,'6.29 (3)'!J39,'6.29 (4)'!F39,'6.29 (5)'!J39)</f>
        <v>1388</v>
      </c>
      <c r="G39" s="626">
        <f>SUM('6.29'!G39,'6.29'!K39,'6.29 (2)'!G39,'6.29 (2)'!K39,'6.29 (3)'!G39,'6.29 (3)'!K39,'6.29 (4)'!G39,'6.29 (5)'!K39)</f>
        <v>1591</v>
      </c>
      <c r="H39" s="629"/>
    </row>
    <row r="40" spans="2:20" s="594" customFormat="1">
      <c r="B40" s="608"/>
      <c r="C40" s="612"/>
      <c r="D40" s="573">
        <v>2022</v>
      </c>
      <c r="E40" s="626">
        <f>SUM('6.29'!E40,'6.29'!I40,'6.29 (2)'!E40,'6.29 (2)'!I40,'6.29 (3)'!E40,'6.29 (3)'!I40,'6.29 (4)'!E40,'6.29 (5)'!I40)</f>
        <v>5614</v>
      </c>
      <c r="F40" s="626">
        <f>SUM('6.29'!F40,'6.29'!J40,'6.29 (2)'!F40,'6.29 (2)'!J40,'6.29 (3)'!F40,'6.29 (3)'!J40,'6.29 (4)'!F40,'6.29 (5)'!J40)</f>
        <v>2504</v>
      </c>
      <c r="G40" s="626">
        <f>SUM('6.29'!G40,'6.29'!K40,'6.29 (2)'!G40,'6.29 (2)'!K40,'6.29 (3)'!G40,'6.29 (3)'!K40,'6.29 (4)'!G40,'6.29 (5)'!K40)</f>
        <v>3110</v>
      </c>
      <c r="H40" s="629"/>
    </row>
    <row r="41" spans="2:20" s="594" customFormat="1">
      <c r="B41" s="608"/>
      <c r="C41" s="612"/>
      <c r="D41" s="573"/>
      <c r="E41" s="626"/>
      <c r="F41" s="626"/>
      <c r="G41" s="626"/>
      <c r="H41" s="629"/>
    </row>
    <row r="42" spans="2:20" s="594" customFormat="1">
      <c r="B42" s="607" t="s">
        <v>758</v>
      </c>
      <c r="C42" s="612"/>
      <c r="D42" s="573">
        <v>2020</v>
      </c>
      <c r="E42" s="626">
        <f>SUM('6.29'!E42,'6.29'!I42,'6.29 (2)'!E42,'6.29 (2)'!I42,'6.29 (3)'!E42,'6.29 (3)'!I42,'6.29 (4)'!E42,'6.29 (5)'!I42)</f>
        <v>5349</v>
      </c>
      <c r="F42" s="626">
        <f>SUM('6.29'!F42,'6.29'!J42,'6.29 (2)'!F42,'6.29 (2)'!J42,'6.29 (3)'!F42,'6.29 (3)'!J42,'6.29 (4)'!F42,'6.29 (5)'!J42)</f>
        <v>1392</v>
      </c>
      <c r="G42" s="626">
        <f>SUM('6.29'!G42,'6.29'!K42,'6.29 (2)'!G42,'6.29 (2)'!K42,'6.29 (3)'!G42,'6.29 (3)'!K42,'6.29 (4)'!G42,'6.29 (5)'!K42)</f>
        <v>3957</v>
      </c>
      <c r="H42" s="629"/>
    </row>
    <row r="43" spans="2:20" s="594" customFormat="1">
      <c r="B43" s="559" t="s">
        <v>759</v>
      </c>
      <c r="C43" s="628"/>
      <c r="D43" s="573">
        <v>2021</v>
      </c>
      <c r="E43" s="626">
        <f>SUM('6.29'!E43,'6.29'!I43,'6.29 (2)'!E43,'6.29 (2)'!I43,'6.29 (3)'!E43,'6.29 (3)'!I43,'6.29 (4)'!E43,'6.29 (5)'!I43)</f>
        <v>8031</v>
      </c>
      <c r="F43" s="626">
        <f>SUM('6.29'!F43,'6.29'!J43,'6.29 (2)'!F43,'6.29 (2)'!J43,'6.29 (3)'!F43,'6.29 (3)'!J43,'6.29 (4)'!F43,'6.29 (5)'!J43)</f>
        <v>2024</v>
      </c>
      <c r="G43" s="626">
        <f>SUM('6.29'!G43,'6.29'!K43,'6.29 (2)'!G43,'6.29 (2)'!K43,'6.29 (3)'!G43,'6.29 (3)'!K43,'6.29 (4)'!G43,'6.29 (5)'!K43)</f>
        <v>6007</v>
      </c>
      <c r="H43" s="629"/>
    </row>
    <row r="44" spans="2:20" s="594" customFormat="1">
      <c r="B44" s="559"/>
      <c r="C44" s="628"/>
      <c r="D44" s="573">
        <v>2022</v>
      </c>
      <c r="E44" s="626">
        <f>SUM('6.29'!E44,'6.29'!I44,'6.29 (2)'!E44,'6.29 (2)'!I44,'6.29 (3)'!E44,'6.29 (3)'!I44,'6.29 (4)'!E44,'6.29 (5)'!I44)</f>
        <v>7686</v>
      </c>
      <c r="F44" s="626">
        <f>SUM('6.29'!F44,'6.29'!J44,'6.29 (2)'!F44,'6.29 (2)'!J44,'6.29 (3)'!F44,'6.29 (3)'!J44,'6.29 (4)'!F44,'6.29 (5)'!J44)</f>
        <v>1933</v>
      </c>
      <c r="G44" s="626">
        <f>SUM('6.29'!G44,'6.29'!K44,'6.29 (2)'!G44,'6.29 (2)'!K44,'6.29 (3)'!G44,'6.29 (3)'!K44,'6.29 (4)'!G44,'6.29 (5)'!K44)</f>
        <v>5753</v>
      </c>
      <c r="H44" s="629"/>
    </row>
    <row r="45" spans="2:20" s="594" customFormat="1">
      <c r="B45" s="559"/>
      <c r="C45" s="628"/>
      <c r="D45" s="573"/>
      <c r="E45" s="626"/>
      <c r="F45" s="626"/>
      <c r="G45" s="626"/>
      <c r="H45" s="629"/>
      <c r="I45" s="595"/>
      <c r="J45" s="595"/>
      <c r="K45" s="595"/>
    </row>
    <row r="46" spans="2:20" s="594" customFormat="1">
      <c r="B46" s="607" t="s">
        <v>760</v>
      </c>
      <c r="C46" s="584"/>
      <c r="D46" s="573">
        <v>2020</v>
      </c>
      <c r="E46" s="626">
        <f>SUM('6.29'!E46,'6.29'!I46,'6.29 (2)'!E46,'6.29 (2)'!I46,'6.29 (3)'!E46,'6.29 (3)'!I46,'6.29 (4)'!E46,'6.29 (5)'!I46)</f>
        <v>5272</v>
      </c>
      <c r="F46" s="626">
        <f>SUM('6.29'!F46,'6.29'!J46,'6.29 (2)'!F46,'6.29 (2)'!J46,'6.29 (3)'!F46,'6.29 (3)'!J46,'6.29 (4)'!F46,'6.29 (5)'!J46)</f>
        <v>2234</v>
      </c>
      <c r="G46" s="626">
        <f>SUM('6.29'!G46,'6.29'!K46,'6.29 (2)'!G46,'6.29 (2)'!K46,'6.29 (3)'!G46,'6.29 (3)'!K46,'6.29 (4)'!G46,'6.29 (5)'!K46)</f>
        <v>3038</v>
      </c>
      <c r="H46" s="629"/>
      <c r="L46" s="595"/>
      <c r="M46" s="595"/>
      <c r="N46" s="595"/>
      <c r="O46" s="595"/>
      <c r="P46" s="595"/>
      <c r="Q46" s="595"/>
      <c r="R46" s="595"/>
      <c r="S46" s="595"/>
      <c r="T46" s="595"/>
    </row>
    <row r="47" spans="2:20" s="594" customFormat="1">
      <c r="B47" s="608" t="s">
        <v>761</v>
      </c>
      <c r="C47" s="612"/>
      <c r="D47" s="573">
        <v>2021</v>
      </c>
      <c r="E47" s="626">
        <f>SUM('6.29'!E47,'6.29'!I47,'6.29 (2)'!E47,'6.29 (2)'!I47,'6.29 (3)'!E47,'6.29 (3)'!I47,'6.29 (4)'!E47,'6.29 (5)'!I47)</f>
        <v>7688</v>
      </c>
      <c r="F47" s="626">
        <f>SUM('6.29'!F47,'6.29'!J47,'6.29 (2)'!F47,'6.29 (2)'!J47,'6.29 (3)'!F47,'6.29 (3)'!J47,'6.29 (4)'!F47,'6.29 (5)'!J47)</f>
        <v>3005</v>
      </c>
      <c r="G47" s="626">
        <f>SUM('6.29'!G47,'6.29'!K47,'6.29 (2)'!G47,'6.29 (2)'!K47,'6.29 (3)'!G47,'6.29 (3)'!K47,'6.29 (4)'!G47,'6.29 (5)'!K47)</f>
        <v>4683</v>
      </c>
      <c r="H47" s="629"/>
    </row>
    <row r="48" spans="2:20" s="594" customFormat="1">
      <c r="B48" s="608"/>
      <c r="C48" s="612"/>
      <c r="D48" s="573">
        <v>2022</v>
      </c>
      <c r="E48" s="626">
        <f>SUM('6.29'!E48,'6.29'!I48,'6.29 (2)'!E48,'6.29 (2)'!I48,'6.29 (3)'!E48,'6.29 (3)'!I48,'6.29 (4)'!E48,'6.29 (5)'!I48)</f>
        <v>6753</v>
      </c>
      <c r="F48" s="626">
        <f>SUM('6.29'!F48,'6.29'!J48,'6.29 (2)'!F48,'6.29 (2)'!J48,'6.29 (3)'!F48,'6.29 (3)'!J48,'6.29 (4)'!F48,'6.29 (5)'!J48)</f>
        <v>2720</v>
      </c>
      <c r="G48" s="626">
        <f>SUM('6.29'!G48,'6.29'!K48,'6.29 (2)'!G48,'6.29 (2)'!K48,'6.29 (3)'!G48,'6.29 (3)'!K48,'6.29 (4)'!G48,'6.29 (5)'!K48)</f>
        <v>4033</v>
      </c>
      <c r="H48" s="629"/>
    </row>
    <row r="49" spans="1:20" s="594" customFormat="1">
      <c r="B49" s="608"/>
      <c r="C49" s="612"/>
      <c r="D49" s="573"/>
      <c r="E49" s="626"/>
      <c r="F49" s="626"/>
      <c r="G49" s="626"/>
      <c r="H49" s="629"/>
    </row>
    <row r="50" spans="1:20" s="594" customFormat="1">
      <c r="B50" s="607" t="s">
        <v>762</v>
      </c>
      <c r="C50" s="612"/>
      <c r="D50" s="573">
        <v>2020</v>
      </c>
      <c r="E50" s="626">
        <f>SUM('6.29'!E50,'6.29'!I50,'6.29 (2)'!E50,'6.29 (2)'!I50,'6.29 (3)'!E50,'6.29 (3)'!I50,'6.29 (4)'!E50,'6.29 (5)'!I50)</f>
        <v>9</v>
      </c>
      <c r="F50" s="626">
        <f>SUM('6.29'!F50,'6.29'!J50,'6.29 (2)'!F50,'6.29 (2)'!J50,'6.29 (3)'!F50,'6.29 (3)'!J50,'6.29 (4)'!F50,'6.29 (5)'!J50)</f>
        <v>4</v>
      </c>
      <c r="G50" s="626">
        <f>SUM('6.29'!G50,'6.29'!K50,'6.29 (2)'!G50,'6.29 (2)'!K50,'6.29 (3)'!G50,'6.29 (3)'!K50,'6.29 (4)'!G50,'6.29 (5)'!K50)</f>
        <v>5</v>
      </c>
      <c r="H50" s="629"/>
    </row>
    <row r="51" spans="1:20" s="594" customFormat="1">
      <c r="B51" s="559" t="s">
        <v>787</v>
      </c>
      <c r="C51" s="628"/>
      <c r="D51" s="573">
        <v>2021</v>
      </c>
      <c r="E51" s="626">
        <f>SUM('6.29'!E51,'6.29'!I51,'6.29 (2)'!E51,'6.29 (2)'!I51,'6.29 (3)'!E51,'6.29 (3)'!I51,'6.29 (4)'!E51,'6.29 (5)'!I51)</f>
        <v>296</v>
      </c>
      <c r="F51" s="626">
        <f>SUM('6.29'!F51,'6.29'!J51,'6.29 (2)'!F51,'6.29 (2)'!J51,'6.29 (3)'!F51,'6.29 (3)'!J51,'6.29 (4)'!F51,'6.29 (5)'!J51)</f>
        <v>77</v>
      </c>
      <c r="G51" s="626">
        <f>SUM('6.29'!G51,'6.29'!K51,'6.29 (2)'!G51,'6.29 (2)'!K51,'6.29 (3)'!G51,'6.29 (3)'!K51,'6.29 (4)'!G51,'6.29 (5)'!K51)</f>
        <v>219</v>
      </c>
      <c r="H51" s="629"/>
    </row>
    <row r="52" spans="1:20" s="594" customFormat="1">
      <c r="B52" s="559"/>
      <c r="C52" s="628"/>
      <c r="D52" s="573">
        <v>2022</v>
      </c>
      <c r="E52" s="626">
        <f>SUM('6.29'!E52,'6.29'!I52,'6.29 (2)'!E52,'6.29 (2)'!I52,'6.29 (3)'!E52,'6.29 (3)'!I52,'6.29 (4)'!E52,'6.29 (5)'!I52)</f>
        <v>310</v>
      </c>
      <c r="F52" s="626">
        <f>SUM('6.29'!F52,'6.29'!J52,'6.29 (2)'!F52,'6.29 (2)'!J52,'6.29 (3)'!F52,'6.29 (3)'!J52,'6.29 (4)'!F52,'6.29 (5)'!J52)</f>
        <v>67</v>
      </c>
      <c r="G52" s="626">
        <f>SUM('6.29'!G52,'6.29'!K52,'6.29 (2)'!G52,'6.29 (2)'!K52,'6.29 (3)'!G52,'6.29 (3)'!K52,'6.29 (4)'!G52,'6.29 (5)'!K52)</f>
        <v>243</v>
      </c>
    </row>
    <row r="53" spans="1:20" s="594" customFormat="1" ht="8.1" customHeight="1" thickBot="1">
      <c r="A53" s="630"/>
      <c r="B53" s="631"/>
      <c r="C53" s="632"/>
      <c r="D53" s="633"/>
      <c r="E53" s="634"/>
      <c r="F53" s="634"/>
      <c r="G53" s="635"/>
      <c r="H53" s="636"/>
      <c r="I53" s="637"/>
      <c r="J53" s="637"/>
      <c r="K53" s="637"/>
      <c r="L53" s="637"/>
      <c r="M53" s="637"/>
      <c r="N53" s="637"/>
      <c r="O53" s="637"/>
      <c r="P53" s="637"/>
      <c r="Q53" s="637"/>
      <c r="R53" s="637"/>
      <c r="S53" s="637"/>
      <c r="T53" s="637"/>
    </row>
    <row r="54" spans="1:20" s="530" customFormat="1" ht="16.5" customHeight="1">
      <c r="D54" s="638"/>
      <c r="E54" s="639"/>
      <c r="H54" s="418" t="s">
        <v>905</v>
      </c>
    </row>
    <row r="55" spans="1:20" s="640" customFormat="1" ht="16.5" customHeight="1">
      <c r="D55" s="641"/>
      <c r="E55" s="642"/>
      <c r="F55" s="643"/>
      <c r="H55" s="419" t="s">
        <v>883</v>
      </c>
      <c r="I55" s="644"/>
      <c r="J55" s="644"/>
      <c r="K55" s="644"/>
      <c r="L55" s="644"/>
      <c r="M55" s="644"/>
      <c r="N55" s="644"/>
      <c r="O55" s="644"/>
      <c r="P55" s="644"/>
      <c r="Q55" s="644"/>
      <c r="R55" s="644"/>
      <c r="S55" s="644"/>
      <c r="T55" s="644"/>
    </row>
    <row r="56" spans="1:20" s="594" customFormat="1">
      <c r="D56" s="623"/>
      <c r="E56" s="645"/>
      <c r="F56" s="637"/>
      <c r="G56" s="637"/>
      <c r="H56" s="637"/>
      <c r="I56" s="637"/>
      <c r="J56" s="637"/>
      <c r="K56" s="637"/>
      <c r="L56" s="637"/>
      <c r="M56" s="637"/>
      <c r="N56" s="637"/>
      <c r="O56" s="637"/>
      <c r="P56" s="637"/>
      <c r="Q56" s="637"/>
      <c r="R56" s="637"/>
      <c r="S56" s="637"/>
      <c r="T56" s="637"/>
    </row>
    <row r="57" spans="1:20" s="594" customFormat="1">
      <c r="D57" s="623"/>
      <c r="E57" s="645"/>
      <c r="F57" s="637"/>
      <c r="G57" s="637"/>
      <c r="H57" s="637"/>
      <c r="I57" s="637"/>
      <c r="J57" s="637"/>
      <c r="K57" s="637"/>
      <c r="L57" s="637"/>
      <c r="M57" s="637"/>
      <c r="N57" s="637"/>
      <c r="O57" s="637"/>
      <c r="P57" s="637"/>
      <c r="Q57" s="637"/>
      <c r="R57" s="637"/>
      <c r="S57" s="637"/>
      <c r="T57" s="637"/>
    </row>
    <row r="58" spans="1:20" s="594" customFormat="1">
      <c r="D58" s="623"/>
      <c r="E58" s="645"/>
      <c r="F58" s="637"/>
      <c r="G58" s="637"/>
      <c r="H58" s="637"/>
      <c r="I58" s="637"/>
      <c r="J58" s="637"/>
      <c r="K58" s="637"/>
      <c r="L58" s="637"/>
      <c r="M58" s="637"/>
      <c r="N58" s="637"/>
      <c r="O58" s="637"/>
      <c r="P58" s="637"/>
      <c r="Q58" s="637"/>
      <c r="R58" s="637"/>
      <c r="S58" s="637"/>
      <c r="T58" s="637"/>
    </row>
    <row r="59" spans="1:20" s="594" customFormat="1">
      <c r="D59" s="623"/>
      <c r="E59" s="645"/>
      <c r="F59" s="637"/>
      <c r="G59" s="637"/>
      <c r="H59" s="637"/>
      <c r="I59" s="637"/>
      <c r="J59" s="637"/>
      <c r="K59" s="637"/>
      <c r="L59" s="637"/>
      <c r="M59" s="637"/>
      <c r="N59" s="637"/>
      <c r="O59" s="637"/>
      <c r="P59" s="637"/>
      <c r="Q59" s="637"/>
      <c r="R59" s="637"/>
      <c r="S59" s="637"/>
      <c r="T59" s="637"/>
    </row>
    <row r="60" spans="1:20" s="594" customFormat="1">
      <c r="D60" s="623"/>
      <c r="E60" s="645"/>
      <c r="F60" s="637"/>
      <c r="G60" s="637"/>
      <c r="H60" s="637"/>
      <c r="I60" s="637"/>
      <c r="J60" s="637"/>
      <c r="K60" s="637"/>
      <c r="L60" s="637"/>
      <c r="M60" s="637"/>
      <c r="N60" s="637"/>
      <c r="O60" s="637"/>
      <c r="P60" s="637"/>
      <c r="Q60" s="637"/>
      <c r="R60" s="637"/>
      <c r="S60" s="637"/>
      <c r="T60" s="637"/>
    </row>
    <row r="61" spans="1:20" s="594" customFormat="1">
      <c r="D61" s="623"/>
      <c r="E61" s="645"/>
      <c r="F61" s="637"/>
      <c r="G61" s="637"/>
      <c r="H61" s="637"/>
      <c r="I61" s="637"/>
      <c r="J61" s="637"/>
      <c r="K61" s="637"/>
      <c r="L61" s="637"/>
      <c r="M61" s="637"/>
      <c r="N61" s="637"/>
      <c r="O61" s="637"/>
      <c r="P61" s="637"/>
      <c r="Q61" s="637"/>
      <c r="R61" s="637"/>
      <c r="S61" s="637"/>
      <c r="T61" s="637"/>
    </row>
    <row r="62" spans="1:20" s="594" customFormat="1">
      <c r="D62" s="623"/>
      <c r="E62" s="645"/>
      <c r="F62" s="637"/>
      <c r="G62" s="637"/>
      <c r="H62" s="637"/>
      <c r="I62" s="637"/>
      <c r="J62" s="637"/>
      <c r="K62" s="637"/>
      <c r="L62" s="637"/>
      <c r="M62" s="637"/>
      <c r="N62" s="637"/>
      <c r="O62" s="637"/>
      <c r="P62" s="637"/>
      <c r="Q62" s="637"/>
      <c r="R62" s="637"/>
      <c r="S62" s="637"/>
      <c r="T62" s="637"/>
    </row>
    <row r="63" spans="1:20" s="594" customFormat="1">
      <c r="D63" s="623"/>
      <c r="E63" s="645"/>
      <c r="F63" s="637"/>
      <c r="G63" s="637"/>
      <c r="H63" s="637"/>
      <c r="I63" s="637"/>
      <c r="J63" s="637"/>
      <c r="K63" s="637"/>
      <c r="L63" s="637"/>
      <c r="M63" s="637"/>
      <c r="N63" s="637"/>
      <c r="O63" s="637"/>
      <c r="P63" s="637"/>
      <c r="Q63" s="637"/>
      <c r="R63" s="637"/>
      <c r="S63" s="637"/>
      <c r="T63" s="637"/>
    </row>
    <row r="64" spans="1:20" s="594" customFormat="1">
      <c r="D64" s="623"/>
      <c r="E64" s="645"/>
      <c r="F64" s="637"/>
      <c r="G64" s="637"/>
      <c r="H64" s="637"/>
      <c r="I64" s="637"/>
      <c r="J64" s="637"/>
      <c r="K64" s="637"/>
      <c r="L64" s="637"/>
      <c r="M64" s="637"/>
      <c r="N64" s="637"/>
      <c r="O64" s="637"/>
      <c r="P64" s="637"/>
      <c r="Q64" s="637"/>
      <c r="R64" s="637"/>
      <c r="S64" s="637"/>
      <c r="T64" s="637"/>
    </row>
    <row r="65" spans="4:20" s="594" customFormat="1">
      <c r="D65" s="623"/>
      <c r="E65" s="645"/>
      <c r="F65" s="637"/>
      <c r="G65" s="637"/>
      <c r="H65" s="637"/>
      <c r="I65" s="637"/>
      <c r="J65" s="637"/>
      <c r="K65" s="637"/>
      <c r="L65" s="637"/>
      <c r="M65" s="637"/>
      <c r="N65" s="637"/>
      <c r="O65" s="637"/>
      <c r="P65" s="637"/>
      <c r="Q65" s="637"/>
      <c r="R65" s="637"/>
      <c r="S65" s="637"/>
      <c r="T65" s="637"/>
    </row>
    <row r="66" spans="4:20" s="594" customFormat="1">
      <c r="D66" s="623"/>
      <c r="E66" s="645"/>
      <c r="F66" s="637"/>
      <c r="G66" s="637"/>
      <c r="H66" s="637"/>
      <c r="I66" s="637"/>
      <c r="J66" s="637"/>
      <c r="K66" s="637"/>
      <c r="L66" s="637"/>
      <c r="M66" s="637"/>
      <c r="N66" s="637"/>
      <c r="O66" s="637"/>
      <c r="P66" s="637"/>
      <c r="Q66" s="637"/>
      <c r="R66" s="637"/>
      <c r="S66" s="637"/>
      <c r="T66" s="637"/>
    </row>
    <row r="67" spans="4:20" s="594" customFormat="1">
      <c r="D67" s="623"/>
      <c r="E67" s="645"/>
      <c r="F67" s="637"/>
      <c r="G67" s="637"/>
      <c r="H67" s="637"/>
      <c r="I67" s="637"/>
      <c r="J67" s="637"/>
      <c r="K67" s="637"/>
      <c r="L67" s="637"/>
      <c r="M67" s="637"/>
      <c r="N67" s="637"/>
      <c r="O67" s="637"/>
      <c r="P67" s="637"/>
      <c r="Q67" s="637"/>
      <c r="R67" s="637"/>
      <c r="S67" s="637"/>
      <c r="T67" s="637"/>
    </row>
    <row r="68" spans="4:20" s="594" customFormat="1">
      <c r="D68" s="623"/>
      <c r="E68" s="645"/>
      <c r="F68" s="637"/>
      <c r="G68" s="637"/>
      <c r="H68" s="637"/>
      <c r="I68" s="637"/>
      <c r="J68" s="637"/>
      <c r="K68" s="637"/>
      <c r="L68" s="637"/>
      <c r="M68" s="637"/>
      <c r="N68" s="637"/>
      <c r="O68" s="637"/>
      <c r="P68" s="637"/>
      <c r="Q68" s="637"/>
      <c r="R68" s="637"/>
      <c r="S68" s="637"/>
      <c r="T68" s="637"/>
    </row>
    <row r="69" spans="4:20" s="594" customFormat="1">
      <c r="D69" s="623"/>
      <c r="E69" s="645"/>
      <c r="F69" s="637"/>
      <c r="G69" s="637"/>
      <c r="H69" s="637"/>
      <c r="I69" s="637"/>
      <c r="J69" s="637"/>
      <c r="K69" s="637"/>
      <c r="L69" s="637"/>
      <c r="M69" s="637"/>
      <c r="N69" s="637"/>
      <c r="O69" s="637"/>
      <c r="P69" s="637"/>
      <c r="Q69" s="637"/>
      <c r="R69" s="637"/>
      <c r="S69" s="637"/>
      <c r="T69" s="637"/>
    </row>
    <row r="70" spans="4:20" s="594" customFormat="1">
      <c r="D70" s="623"/>
      <c r="E70" s="645"/>
      <c r="F70" s="637"/>
      <c r="G70" s="637"/>
      <c r="H70" s="637"/>
      <c r="I70" s="637"/>
      <c r="J70" s="637"/>
      <c r="K70" s="637"/>
      <c r="L70" s="637"/>
      <c r="M70" s="637"/>
      <c r="N70" s="637"/>
      <c r="O70" s="637"/>
      <c r="P70" s="637"/>
      <c r="Q70" s="637"/>
      <c r="R70" s="637"/>
      <c r="S70" s="637"/>
      <c r="T70" s="637"/>
    </row>
    <row r="71" spans="4:20" s="594" customFormat="1">
      <c r="D71" s="623"/>
      <c r="E71" s="645"/>
      <c r="F71" s="637"/>
      <c r="G71" s="637"/>
      <c r="H71" s="637"/>
      <c r="I71" s="637"/>
      <c r="J71" s="637"/>
      <c r="K71" s="637"/>
      <c r="L71" s="637"/>
      <c r="M71" s="637"/>
      <c r="N71" s="637"/>
      <c r="O71" s="637"/>
      <c r="P71" s="637"/>
      <c r="Q71" s="637"/>
      <c r="R71" s="637"/>
      <c r="S71" s="637"/>
      <c r="T71" s="637"/>
    </row>
    <row r="72" spans="4:20" s="594" customFormat="1">
      <c r="D72" s="623"/>
      <c r="E72" s="645"/>
      <c r="F72" s="637"/>
      <c r="G72" s="637"/>
      <c r="H72" s="637"/>
      <c r="I72" s="637"/>
      <c r="J72" s="637"/>
      <c r="K72" s="637"/>
      <c r="L72" s="637"/>
      <c r="M72" s="637"/>
      <c r="N72" s="637"/>
      <c r="O72" s="637"/>
      <c r="P72" s="637"/>
      <c r="Q72" s="637"/>
      <c r="R72" s="637"/>
      <c r="S72" s="637"/>
      <c r="T72" s="637"/>
    </row>
    <row r="73" spans="4:20" s="594" customFormat="1">
      <c r="D73" s="623"/>
      <c r="E73" s="597"/>
    </row>
    <row r="74" spans="4:20" s="594" customFormat="1">
      <c r="D74" s="623"/>
      <c r="E74" s="597"/>
    </row>
    <row r="75" spans="4:20" s="594" customFormat="1">
      <c r="D75" s="623"/>
      <c r="E75" s="597"/>
    </row>
    <row r="76" spans="4:20" s="594" customFormat="1">
      <c r="D76" s="623"/>
      <c r="E76" s="597"/>
    </row>
    <row r="77" spans="4:20" s="594" customFormat="1">
      <c r="D77" s="623"/>
      <c r="E77" s="597"/>
    </row>
    <row r="78" spans="4:20" s="594" customFormat="1">
      <c r="D78" s="623"/>
      <c r="E78" s="597"/>
    </row>
    <row r="79" spans="4:20" s="594" customFormat="1">
      <c r="D79" s="623"/>
      <c r="E79" s="597"/>
    </row>
    <row r="80" spans="4:20" s="594" customFormat="1">
      <c r="D80" s="623"/>
      <c r="E80" s="597"/>
    </row>
    <row r="81" spans="4:5" s="594" customFormat="1">
      <c r="D81" s="623"/>
      <c r="E81" s="597"/>
    </row>
    <row r="82" spans="4:5" s="594" customFormat="1">
      <c r="D82" s="623"/>
      <c r="E82" s="597"/>
    </row>
    <row r="83" spans="4:5" s="594" customFormat="1">
      <c r="D83" s="623"/>
      <c r="E83" s="597"/>
    </row>
    <row r="84" spans="4:5" s="594" customFormat="1">
      <c r="D84" s="623"/>
      <c r="E84" s="597"/>
    </row>
    <row r="85" spans="4:5" s="594" customFormat="1">
      <c r="D85" s="623"/>
      <c r="E85" s="597"/>
    </row>
    <row r="86" spans="4:5" s="594" customFormat="1">
      <c r="D86" s="623"/>
      <c r="E86" s="597"/>
    </row>
    <row r="87" spans="4:5" s="594" customFormat="1">
      <c r="D87" s="623"/>
      <c r="E87" s="597"/>
    </row>
    <row r="88" spans="4:5" s="594" customFormat="1">
      <c r="D88" s="623"/>
      <c r="E88" s="597"/>
    </row>
    <row r="89" spans="4:5" s="594" customFormat="1">
      <c r="D89" s="623"/>
      <c r="E89" s="597"/>
    </row>
    <row r="90" spans="4:5" s="594" customFormat="1">
      <c r="D90" s="623"/>
      <c r="E90" s="597"/>
    </row>
    <row r="91" spans="4:5" s="594" customFormat="1">
      <c r="D91" s="623"/>
      <c r="E91" s="597"/>
    </row>
    <row r="92" spans="4:5" s="594" customFormat="1">
      <c r="D92" s="623"/>
      <c r="E92" s="597"/>
    </row>
    <row r="93" spans="4:5" s="594" customFormat="1">
      <c r="D93" s="623"/>
      <c r="E93" s="597"/>
    </row>
    <row r="94" spans="4:5" s="594" customFormat="1">
      <c r="D94" s="623"/>
      <c r="E94" s="597"/>
    </row>
    <row r="95" spans="4:5" s="594" customFormat="1">
      <c r="D95" s="623"/>
      <c r="E95" s="597"/>
    </row>
    <row r="96" spans="4:5" s="594" customFormat="1">
      <c r="D96" s="623"/>
      <c r="E96" s="597"/>
    </row>
    <row r="97" spans="4:5" s="594" customFormat="1">
      <c r="D97" s="623"/>
      <c r="E97" s="597"/>
    </row>
    <row r="98" spans="4:5" s="594" customFormat="1">
      <c r="D98" s="623"/>
      <c r="E98" s="597"/>
    </row>
    <row r="99" spans="4:5" s="594" customFormat="1">
      <c r="D99" s="623"/>
      <c r="E99" s="597"/>
    </row>
    <row r="100" spans="4:5" s="594" customFormat="1">
      <c r="D100" s="623"/>
      <c r="E100" s="597"/>
    </row>
    <row r="101" spans="4:5" s="594" customFormat="1">
      <c r="D101" s="623"/>
      <c r="E101" s="597"/>
    </row>
    <row r="102" spans="4:5" s="594" customFormat="1">
      <c r="D102" s="623"/>
      <c r="E102" s="597"/>
    </row>
    <row r="103" spans="4:5" s="594" customFormat="1">
      <c r="D103" s="623"/>
      <c r="E103" s="597"/>
    </row>
    <row r="104" spans="4:5" s="594" customFormat="1">
      <c r="D104" s="623"/>
      <c r="E104" s="597"/>
    </row>
    <row r="105" spans="4:5" s="594" customFormat="1">
      <c r="D105" s="623"/>
      <c r="E105" s="597"/>
    </row>
    <row r="106" spans="4:5" s="594" customFormat="1">
      <c r="D106" s="623"/>
      <c r="E106" s="597"/>
    </row>
    <row r="107" spans="4:5" s="594" customFormat="1">
      <c r="D107" s="623"/>
      <c r="E107" s="597"/>
    </row>
    <row r="108" spans="4:5" s="594" customFormat="1">
      <c r="D108" s="623"/>
      <c r="E108" s="597"/>
    </row>
    <row r="109" spans="4:5" s="594" customFormat="1">
      <c r="D109" s="623"/>
      <c r="E109" s="597"/>
    </row>
    <row r="110" spans="4:5" s="594" customFormat="1">
      <c r="D110" s="623"/>
      <c r="E110" s="597"/>
    </row>
    <row r="111" spans="4:5" s="594" customFormat="1">
      <c r="D111" s="623"/>
      <c r="E111" s="597"/>
    </row>
    <row r="112" spans="4:5" s="594" customFormat="1">
      <c r="D112" s="623"/>
      <c r="E112" s="597"/>
    </row>
    <row r="113" spans="4:5" s="594" customFormat="1">
      <c r="D113" s="623"/>
      <c r="E113" s="597"/>
    </row>
    <row r="114" spans="4:5" s="594" customFormat="1">
      <c r="D114" s="623"/>
      <c r="E114" s="597"/>
    </row>
    <row r="115" spans="4:5" s="594" customFormat="1">
      <c r="D115" s="623"/>
      <c r="E115" s="597"/>
    </row>
    <row r="116" spans="4:5" s="594" customFormat="1">
      <c r="D116" s="623"/>
      <c r="E116" s="597"/>
    </row>
    <row r="117" spans="4:5" s="594" customFormat="1">
      <c r="D117" s="623"/>
      <c r="E117" s="597"/>
    </row>
    <row r="118" spans="4:5" s="594" customFormat="1">
      <c r="D118" s="623"/>
      <c r="E118" s="597"/>
    </row>
    <row r="119" spans="4:5" s="594" customFormat="1">
      <c r="D119" s="623"/>
      <c r="E119" s="597"/>
    </row>
    <row r="120" spans="4:5" s="594" customFormat="1">
      <c r="D120" s="623"/>
      <c r="E120" s="597"/>
    </row>
    <row r="121" spans="4:5" s="594" customFormat="1">
      <c r="D121" s="623"/>
      <c r="E121" s="597"/>
    </row>
    <row r="122" spans="4:5" s="594" customFormat="1">
      <c r="D122" s="623"/>
      <c r="E122" s="597"/>
    </row>
    <row r="123" spans="4:5" s="594" customFormat="1">
      <c r="D123" s="623"/>
      <c r="E123" s="597"/>
    </row>
    <row r="124" spans="4:5" s="594" customFormat="1">
      <c r="D124" s="623"/>
      <c r="E124" s="597"/>
    </row>
    <row r="125" spans="4:5" s="594" customFormat="1">
      <c r="D125" s="623"/>
      <c r="E125" s="597"/>
    </row>
    <row r="126" spans="4:5" s="594" customFormat="1">
      <c r="D126" s="623"/>
      <c r="E126" s="597"/>
    </row>
    <row r="127" spans="4:5" s="594" customFormat="1">
      <c r="D127" s="623"/>
      <c r="E127" s="597"/>
    </row>
    <row r="128" spans="4:5" s="594" customFormat="1">
      <c r="D128" s="623"/>
      <c r="E128" s="597"/>
    </row>
    <row r="129" spans="4:5" s="594" customFormat="1">
      <c r="D129" s="623"/>
      <c r="E129" s="597"/>
    </row>
    <row r="130" spans="4:5" s="594" customFormat="1">
      <c r="D130" s="623"/>
      <c r="E130" s="597"/>
    </row>
    <row r="131" spans="4:5" s="594" customFormat="1">
      <c r="D131" s="623"/>
      <c r="E131" s="597"/>
    </row>
    <row r="132" spans="4:5" s="594" customFormat="1">
      <c r="D132" s="623"/>
      <c r="E132" s="597"/>
    </row>
    <row r="133" spans="4:5" s="594" customFormat="1">
      <c r="D133" s="623"/>
      <c r="E133" s="597"/>
    </row>
    <row r="134" spans="4:5" s="594" customFormat="1">
      <c r="D134" s="623"/>
      <c r="E134" s="597"/>
    </row>
    <row r="135" spans="4:5" s="594" customFormat="1">
      <c r="D135" s="623"/>
      <c r="E135" s="597"/>
    </row>
    <row r="136" spans="4:5" s="594" customFormat="1">
      <c r="D136" s="623"/>
      <c r="E136" s="597"/>
    </row>
    <row r="137" spans="4:5" s="594" customFormat="1">
      <c r="D137" s="623"/>
      <c r="E137" s="597"/>
    </row>
    <row r="138" spans="4:5" s="594" customFormat="1">
      <c r="D138" s="623"/>
      <c r="E138" s="597"/>
    </row>
    <row r="139" spans="4:5" s="594" customFormat="1">
      <c r="D139" s="623"/>
      <c r="E139" s="597"/>
    </row>
    <row r="140" spans="4:5" s="594" customFormat="1">
      <c r="D140" s="623"/>
      <c r="E140" s="597"/>
    </row>
    <row r="141" spans="4:5" s="594" customFormat="1">
      <c r="D141" s="623"/>
      <c r="E141" s="597"/>
    </row>
    <row r="142" spans="4:5" s="594" customFormat="1">
      <c r="D142" s="623"/>
      <c r="E142" s="597"/>
    </row>
    <row r="143" spans="4:5" s="594" customFormat="1">
      <c r="D143" s="623"/>
      <c r="E143" s="597"/>
    </row>
    <row r="144" spans="4:5" s="594" customFormat="1">
      <c r="D144" s="623"/>
      <c r="E144" s="597"/>
    </row>
    <row r="145" spans="4:5" s="594" customFormat="1">
      <c r="D145" s="623"/>
      <c r="E145" s="597"/>
    </row>
    <row r="146" spans="4:5" s="594" customFormat="1">
      <c r="D146" s="623"/>
      <c r="E146" s="597"/>
    </row>
    <row r="147" spans="4:5" s="594" customFormat="1">
      <c r="D147" s="623"/>
      <c r="E147" s="597"/>
    </row>
    <row r="148" spans="4:5" s="594" customFormat="1">
      <c r="D148" s="623"/>
      <c r="E148" s="597"/>
    </row>
    <row r="149" spans="4:5" s="594" customFormat="1">
      <c r="D149" s="623"/>
      <c r="E149" s="597"/>
    </row>
    <row r="150" spans="4:5" s="594" customFormat="1">
      <c r="D150" s="623"/>
      <c r="E150" s="597"/>
    </row>
    <row r="151" spans="4:5" s="594" customFormat="1">
      <c r="D151" s="623"/>
      <c r="E151" s="597"/>
    </row>
    <row r="152" spans="4:5" s="594" customFormat="1">
      <c r="D152" s="623"/>
      <c r="E152" s="597"/>
    </row>
    <row r="153" spans="4:5" s="594" customFormat="1">
      <c r="D153" s="623"/>
      <c r="E153" s="597"/>
    </row>
    <row r="154" spans="4:5" s="594" customFormat="1">
      <c r="D154" s="623"/>
      <c r="E154" s="597"/>
    </row>
    <row r="155" spans="4:5" s="594" customFormat="1">
      <c r="D155" s="623"/>
      <c r="E155" s="597"/>
    </row>
    <row r="156" spans="4:5" s="594" customFormat="1">
      <c r="D156" s="623"/>
      <c r="E156" s="597"/>
    </row>
    <row r="157" spans="4:5" s="594" customFormat="1">
      <c r="D157" s="623"/>
      <c r="E157" s="597"/>
    </row>
    <row r="158" spans="4:5" s="594" customFormat="1">
      <c r="D158" s="623"/>
      <c r="E158" s="597"/>
    </row>
    <row r="159" spans="4:5" s="594" customFormat="1">
      <c r="D159" s="623"/>
      <c r="E159" s="597"/>
    </row>
    <row r="160" spans="4:5" s="594" customFormat="1">
      <c r="D160" s="623"/>
      <c r="E160" s="597"/>
    </row>
    <row r="161" spans="4:5" s="594" customFormat="1">
      <c r="D161" s="623"/>
      <c r="E161" s="597"/>
    </row>
    <row r="162" spans="4:5" s="594" customFormat="1">
      <c r="D162" s="623"/>
      <c r="E162" s="597"/>
    </row>
    <row r="163" spans="4:5" s="594" customFormat="1">
      <c r="D163" s="623"/>
      <c r="E163" s="597"/>
    </row>
    <row r="164" spans="4:5" s="594" customFormat="1">
      <c r="D164" s="623"/>
      <c r="E164" s="597"/>
    </row>
    <row r="165" spans="4:5" s="594" customFormat="1">
      <c r="D165" s="623"/>
      <c r="E165" s="597"/>
    </row>
    <row r="166" spans="4:5" s="594" customFormat="1">
      <c r="D166" s="623"/>
      <c r="E166" s="597"/>
    </row>
    <row r="167" spans="4:5" s="594" customFormat="1">
      <c r="D167" s="623"/>
      <c r="E167" s="597"/>
    </row>
    <row r="168" spans="4:5" s="594" customFormat="1">
      <c r="D168" s="623"/>
      <c r="E168" s="597"/>
    </row>
    <row r="169" spans="4:5" s="594" customFormat="1">
      <c r="D169" s="623"/>
      <c r="E169" s="597"/>
    </row>
    <row r="170" spans="4:5" s="594" customFormat="1">
      <c r="D170" s="623"/>
      <c r="E170" s="597"/>
    </row>
    <row r="171" spans="4:5" s="594" customFormat="1">
      <c r="D171" s="623"/>
      <c r="E171" s="597"/>
    </row>
    <row r="172" spans="4:5" s="594" customFormat="1">
      <c r="D172" s="623"/>
      <c r="E172" s="597"/>
    </row>
    <row r="173" spans="4:5" s="594" customFormat="1">
      <c r="D173" s="623"/>
      <c r="E173" s="597"/>
    </row>
    <row r="174" spans="4:5" s="594" customFormat="1">
      <c r="D174" s="623"/>
      <c r="E174" s="597"/>
    </row>
    <row r="175" spans="4:5" s="594" customFormat="1">
      <c r="D175" s="623"/>
      <c r="E175" s="597"/>
    </row>
    <row r="176" spans="4:5" s="594" customFormat="1">
      <c r="D176" s="623"/>
      <c r="E176" s="597"/>
    </row>
    <row r="177" spans="4:5" s="594" customFormat="1">
      <c r="D177" s="623"/>
      <c r="E177" s="597"/>
    </row>
    <row r="178" spans="4:5" s="594" customFormat="1">
      <c r="D178" s="623"/>
      <c r="E178" s="597"/>
    </row>
    <row r="179" spans="4:5" s="594" customFormat="1">
      <c r="D179" s="623"/>
      <c r="E179" s="597"/>
    </row>
    <row r="180" spans="4:5" s="594" customFormat="1">
      <c r="D180" s="623"/>
      <c r="E180" s="597"/>
    </row>
    <row r="181" spans="4:5" s="594" customFormat="1">
      <c r="D181" s="623"/>
      <c r="E181" s="597"/>
    </row>
    <row r="182" spans="4:5" s="594" customFormat="1">
      <c r="D182" s="623"/>
      <c r="E182" s="597"/>
    </row>
    <row r="183" spans="4:5" s="594" customFormat="1">
      <c r="D183" s="623"/>
      <c r="E183" s="597"/>
    </row>
    <row r="184" spans="4:5" s="594" customFormat="1">
      <c r="D184" s="623"/>
      <c r="E184" s="597"/>
    </row>
    <row r="185" spans="4:5" s="594" customFormat="1">
      <c r="D185" s="623"/>
      <c r="E185" s="597"/>
    </row>
    <row r="186" spans="4:5" s="594" customFormat="1">
      <c r="D186" s="623"/>
      <c r="E186" s="597"/>
    </row>
    <row r="187" spans="4:5" s="594" customFormat="1">
      <c r="D187" s="623"/>
      <c r="E187" s="597"/>
    </row>
    <row r="188" spans="4:5" s="594" customFormat="1">
      <c r="D188" s="623"/>
      <c r="E188" s="597"/>
    </row>
    <row r="189" spans="4:5" s="594" customFormat="1">
      <c r="D189" s="623"/>
      <c r="E189" s="597"/>
    </row>
    <row r="190" spans="4:5" s="594" customFormat="1">
      <c r="D190" s="623"/>
      <c r="E190" s="597"/>
    </row>
    <row r="191" spans="4:5" s="594" customFormat="1">
      <c r="D191" s="623"/>
      <c r="E191" s="597"/>
    </row>
    <row r="192" spans="4:5" s="594" customFormat="1">
      <c r="D192" s="623"/>
      <c r="E192" s="597"/>
    </row>
    <row r="193" spans="4:5" s="594" customFormat="1">
      <c r="D193" s="623"/>
      <c r="E193" s="597"/>
    </row>
    <row r="194" spans="4:5" s="594" customFormat="1">
      <c r="D194" s="623"/>
      <c r="E194" s="597"/>
    </row>
    <row r="195" spans="4:5" s="594" customFormat="1">
      <c r="D195" s="623"/>
      <c r="E195" s="597"/>
    </row>
    <row r="196" spans="4:5" s="594" customFormat="1">
      <c r="D196" s="623"/>
      <c r="E196" s="597"/>
    </row>
    <row r="197" spans="4:5" s="594" customFormat="1">
      <c r="D197" s="623"/>
      <c r="E197" s="597"/>
    </row>
    <row r="198" spans="4:5" s="594" customFormat="1">
      <c r="D198" s="623"/>
      <c r="E198" s="597"/>
    </row>
    <row r="199" spans="4:5" s="594" customFormat="1">
      <c r="D199" s="623"/>
      <c r="E199" s="597"/>
    </row>
    <row r="200" spans="4:5" s="594" customFormat="1">
      <c r="D200" s="623"/>
      <c r="E200" s="597"/>
    </row>
    <row r="201" spans="4:5" s="594" customFormat="1">
      <c r="D201" s="623"/>
      <c r="E201" s="597"/>
    </row>
    <row r="202" spans="4:5" s="594" customFormat="1">
      <c r="D202" s="623"/>
      <c r="E202" s="597"/>
    </row>
    <row r="203" spans="4:5" s="594" customFormat="1">
      <c r="D203" s="623"/>
      <c r="E203" s="597"/>
    </row>
    <row r="204" spans="4:5" s="594" customFormat="1">
      <c r="D204" s="623"/>
      <c r="E204" s="597"/>
    </row>
    <row r="205" spans="4:5" s="594" customFormat="1">
      <c r="D205" s="623"/>
      <c r="E205" s="597"/>
    </row>
    <row r="206" spans="4:5" s="594" customFormat="1">
      <c r="D206" s="623"/>
      <c r="E206" s="597"/>
    </row>
    <row r="207" spans="4:5" s="594" customFormat="1">
      <c r="D207" s="623"/>
      <c r="E207" s="597"/>
    </row>
    <row r="208" spans="4:5" s="594" customFormat="1">
      <c r="D208" s="623"/>
      <c r="E208" s="597"/>
    </row>
    <row r="209" spans="4:5" s="594" customFormat="1">
      <c r="D209" s="623"/>
      <c r="E209" s="597"/>
    </row>
    <row r="210" spans="4:5" s="594" customFormat="1">
      <c r="D210" s="623"/>
      <c r="E210" s="597"/>
    </row>
    <row r="211" spans="4:5" s="594" customFormat="1">
      <c r="D211" s="623"/>
      <c r="E211" s="597"/>
    </row>
    <row r="212" spans="4:5" s="594" customFormat="1">
      <c r="D212" s="623"/>
      <c r="E212" s="597"/>
    </row>
    <row r="213" spans="4:5" s="594" customFormat="1">
      <c r="D213" s="623"/>
      <c r="E213" s="597"/>
    </row>
    <row r="214" spans="4:5" s="594" customFormat="1">
      <c r="D214" s="623"/>
      <c r="E214" s="597"/>
    </row>
    <row r="215" spans="4:5" s="594" customFormat="1">
      <c r="D215" s="623"/>
      <c r="E215" s="597"/>
    </row>
    <row r="216" spans="4:5" s="594" customFormat="1">
      <c r="D216" s="623"/>
      <c r="E216" s="597"/>
    </row>
    <row r="217" spans="4:5" s="594" customFormat="1">
      <c r="D217" s="623"/>
      <c r="E217" s="597"/>
    </row>
    <row r="218" spans="4:5" s="594" customFormat="1">
      <c r="D218" s="623"/>
      <c r="E218" s="597"/>
    </row>
    <row r="219" spans="4:5" s="594" customFormat="1">
      <c r="D219" s="623"/>
      <c r="E219" s="597"/>
    </row>
    <row r="220" spans="4:5" s="594" customFormat="1">
      <c r="D220" s="623"/>
      <c r="E220" s="597"/>
    </row>
    <row r="221" spans="4:5" s="594" customFormat="1">
      <c r="D221" s="623"/>
      <c r="E221" s="597"/>
    </row>
    <row r="222" spans="4:5" s="594" customFormat="1">
      <c r="D222" s="623"/>
      <c r="E222" s="597"/>
    </row>
    <row r="223" spans="4:5" s="594" customFormat="1">
      <c r="D223" s="623"/>
      <c r="E223" s="597"/>
    </row>
    <row r="224" spans="4:5" s="594" customFormat="1">
      <c r="D224" s="623"/>
      <c r="E224" s="597"/>
    </row>
    <row r="225" spans="4:5" s="594" customFormat="1">
      <c r="D225" s="623"/>
      <c r="E225" s="597"/>
    </row>
    <row r="226" spans="4:5" s="594" customFormat="1">
      <c r="D226" s="623"/>
      <c r="E226" s="597"/>
    </row>
    <row r="227" spans="4:5" s="594" customFormat="1">
      <c r="D227" s="623"/>
      <c r="E227" s="597"/>
    </row>
    <row r="228" spans="4:5" s="594" customFormat="1">
      <c r="D228" s="623"/>
      <c r="E228" s="597"/>
    </row>
    <row r="229" spans="4:5" s="594" customFormat="1">
      <c r="D229" s="623"/>
      <c r="E229" s="597"/>
    </row>
    <row r="230" spans="4:5" s="594" customFormat="1">
      <c r="D230" s="623"/>
      <c r="E230" s="597"/>
    </row>
    <row r="231" spans="4:5" s="594" customFormat="1">
      <c r="D231" s="623"/>
      <c r="E231" s="597"/>
    </row>
    <row r="232" spans="4:5" s="594" customFormat="1">
      <c r="D232" s="623"/>
      <c r="E232" s="597"/>
    </row>
    <row r="233" spans="4:5" s="594" customFormat="1">
      <c r="D233" s="623"/>
      <c r="E233" s="597"/>
    </row>
    <row r="234" spans="4:5" s="594" customFormat="1">
      <c r="D234" s="623"/>
      <c r="E234" s="597"/>
    </row>
    <row r="235" spans="4:5" s="594" customFormat="1">
      <c r="D235" s="623"/>
      <c r="E235" s="597"/>
    </row>
    <row r="236" spans="4:5" s="594" customFormat="1">
      <c r="D236" s="623"/>
      <c r="E236" s="597"/>
    </row>
    <row r="237" spans="4:5" s="594" customFormat="1">
      <c r="D237" s="623"/>
      <c r="E237" s="597"/>
    </row>
    <row r="238" spans="4:5" s="594" customFormat="1">
      <c r="D238" s="623"/>
      <c r="E238" s="597"/>
    </row>
    <row r="239" spans="4:5" s="594" customFormat="1">
      <c r="D239" s="623"/>
      <c r="E239" s="597"/>
    </row>
    <row r="240" spans="4:5" s="594" customFormat="1">
      <c r="D240" s="623"/>
      <c r="E240" s="597"/>
    </row>
    <row r="241" spans="4:5" s="594" customFormat="1">
      <c r="D241" s="623"/>
      <c r="E241" s="597"/>
    </row>
    <row r="242" spans="4:5" s="594" customFormat="1">
      <c r="D242" s="623"/>
      <c r="E242" s="597"/>
    </row>
    <row r="243" spans="4:5" s="594" customFormat="1">
      <c r="D243" s="623"/>
      <c r="E243" s="597"/>
    </row>
    <row r="244" spans="4:5" s="594" customFormat="1">
      <c r="D244" s="623"/>
      <c r="E244" s="597"/>
    </row>
    <row r="245" spans="4:5" s="594" customFormat="1">
      <c r="D245" s="623"/>
      <c r="E245" s="597"/>
    </row>
    <row r="246" spans="4:5" s="594" customFormat="1">
      <c r="D246" s="623"/>
      <c r="E246" s="597"/>
    </row>
    <row r="247" spans="4:5" s="594" customFormat="1">
      <c r="D247" s="623"/>
      <c r="E247" s="597"/>
    </row>
    <row r="248" spans="4:5" s="594" customFormat="1">
      <c r="D248" s="623"/>
      <c r="E248" s="597"/>
    </row>
    <row r="249" spans="4:5" s="594" customFormat="1">
      <c r="D249" s="623"/>
      <c r="E249" s="597"/>
    </row>
    <row r="250" spans="4:5" s="594" customFormat="1">
      <c r="D250" s="623"/>
      <c r="E250" s="597"/>
    </row>
    <row r="251" spans="4:5" s="594" customFormat="1">
      <c r="D251" s="623"/>
      <c r="E251" s="597"/>
    </row>
    <row r="252" spans="4:5" s="594" customFormat="1">
      <c r="D252" s="623"/>
      <c r="E252" s="597"/>
    </row>
    <row r="253" spans="4:5" s="594" customFormat="1">
      <c r="D253" s="623"/>
      <c r="E253" s="597"/>
    </row>
    <row r="254" spans="4:5" s="594" customFormat="1">
      <c r="D254" s="623"/>
      <c r="E254" s="597"/>
    </row>
    <row r="255" spans="4:5" s="594" customFormat="1">
      <c r="D255" s="623"/>
      <c r="E255" s="597"/>
    </row>
    <row r="256" spans="4:5" s="594" customFormat="1">
      <c r="D256" s="623"/>
      <c r="E256" s="597"/>
    </row>
    <row r="257" spans="4:5" s="594" customFormat="1">
      <c r="D257" s="623"/>
      <c r="E257" s="597"/>
    </row>
    <row r="258" spans="4:5" s="594" customFormat="1">
      <c r="D258" s="623"/>
      <c r="E258" s="597"/>
    </row>
    <row r="259" spans="4:5" s="594" customFormat="1">
      <c r="D259" s="623"/>
      <c r="E259" s="597"/>
    </row>
    <row r="260" spans="4:5" s="594" customFormat="1">
      <c r="D260" s="623"/>
      <c r="E260" s="597"/>
    </row>
    <row r="261" spans="4:5" s="594" customFormat="1">
      <c r="D261" s="623"/>
      <c r="E261" s="597"/>
    </row>
    <row r="262" spans="4:5" s="594" customFormat="1">
      <c r="D262" s="623"/>
      <c r="E262" s="597"/>
    </row>
    <row r="263" spans="4:5" s="594" customFormat="1">
      <c r="D263" s="623"/>
      <c r="E263" s="597"/>
    </row>
    <row r="264" spans="4:5" s="594" customFormat="1">
      <c r="D264" s="623"/>
      <c r="E264" s="597"/>
    </row>
    <row r="265" spans="4:5" s="594" customFormat="1">
      <c r="D265" s="623"/>
      <c r="E265" s="597"/>
    </row>
    <row r="266" spans="4:5" s="594" customFormat="1">
      <c r="D266" s="623"/>
      <c r="E266" s="597"/>
    </row>
    <row r="267" spans="4:5" s="594" customFormat="1">
      <c r="D267" s="623"/>
      <c r="E267" s="597"/>
    </row>
    <row r="268" spans="4:5" s="594" customFormat="1">
      <c r="D268" s="623"/>
      <c r="E268" s="597"/>
    </row>
    <row r="269" spans="4:5" s="594" customFormat="1">
      <c r="D269" s="623"/>
      <c r="E269" s="597"/>
    </row>
    <row r="270" spans="4:5" s="594" customFormat="1">
      <c r="D270" s="623"/>
      <c r="E270" s="597"/>
    </row>
    <row r="271" spans="4:5" s="594" customFormat="1">
      <c r="D271" s="623"/>
      <c r="E271" s="597"/>
    </row>
    <row r="272" spans="4:5" s="594" customFormat="1">
      <c r="D272" s="623"/>
      <c r="E272" s="597"/>
    </row>
    <row r="273" spans="4:5" s="594" customFormat="1">
      <c r="D273" s="623"/>
      <c r="E273" s="597"/>
    </row>
    <row r="274" spans="4:5" s="594" customFormat="1">
      <c r="D274" s="623"/>
      <c r="E274" s="597"/>
    </row>
    <row r="275" spans="4:5" s="594" customFormat="1">
      <c r="D275" s="623"/>
      <c r="E275" s="597"/>
    </row>
    <row r="276" spans="4:5" s="594" customFormat="1">
      <c r="D276" s="623"/>
      <c r="E276" s="597"/>
    </row>
    <row r="277" spans="4:5" s="594" customFormat="1">
      <c r="D277" s="623"/>
      <c r="E277" s="597"/>
    </row>
    <row r="278" spans="4:5" s="594" customFormat="1">
      <c r="D278" s="623"/>
      <c r="E278" s="597"/>
    </row>
    <row r="279" spans="4:5" s="594" customFormat="1">
      <c r="D279" s="623"/>
      <c r="E279" s="597"/>
    </row>
    <row r="280" spans="4:5" s="594" customFormat="1">
      <c r="D280" s="623"/>
      <c r="E280" s="597"/>
    </row>
    <row r="281" spans="4:5" s="594" customFormat="1">
      <c r="D281" s="623"/>
      <c r="E281" s="597"/>
    </row>
    <row r="282" spans="4:5" s="594" customFormat="1">
      <c r="D282" s="623"/>
      <c r="E282" s="597"/>
    </row>
    <row r="283" spans="4:5" s="594" customFormat="1">
      <c r="D283" s="623"/>
      <c r="E283" s="597"/>
    </row>
    <row r="284" spans="4:5" s="594" customFormat="1">
      <c r="D284" s="623"/>
      <c r="E284" s="597"/>
    </row>
    <row r="285" spans="4:5" s="594" customFormat="1">
      <c r="D285" s="623"/>
      <c r="E285" s="597"/>
    </row>
    <row r="286" spans="4:5" s="594" customFormat="1">
      <c r="D286" s="623"/>
      <c r="E286" s="597"/>
    </row>
    <row r="287" spans="4:5" s="594" customFormat="1">
      <c r="D287" s="623"/>
      <c r="E287" s="597"/>
    </row>
    <row r="288" spans="4:5" s="594" customFormat="1">
      <c r="D288" s="623"/>
      <c r="E288" s="597"/>
    </row>
    <row r="289" spans="4:5" s="594" customFormat="1">
      <c r="D289" s="623"/>
      <c r="E289" s="597"/>
    </row>
    <row r="290" spans="4:5" s="594" customFormat="1">
      <c r="D290" s="623"/>
      <c r="E290" s="597"/>
    </row>
    <row r="291" spans="4:5" s="594" customFormat="1">
      <c r="D291" s="623"/>
      <c r="E291" s="597"/>
    </row>
    <row r="292" spans="4:5" s="594" customFormat="1">
      <c r="D292" s="623"/>
      <c r="E292" s="597"/>
    </row>
    <row r="293" spans="4:5" s="594" customFormat="1">
      <c r="D293" s="623"/>
      <c r="E293" s="597"/>
    </row>
    <row r="294" spans="4:5" s="594" customFormat="1">
      <c r="D294" s="623"/>
      <c r="E294" s="597"/>
    </row>
    <row r="295" spans="4:5" s="594" customFormat="1">
      <c r="D295" s="623"/>
      <c r="E295" s="597"/>
    </row>
    <row r="296" spans="4:5" s="594" customFormat="1">
      <c r="D296" s="623"/>
      <c r="E296" s="597"/>
    </row>
    <row r="297" spans="4:5" s="594" customFormat="1">
      <c r="D297" s="623"/>
      <c r="E297" s="597"/>
    </row>
    <row r="298" spans="4:5" s="594" customFormat="1">
      <c r="D298" s="623"/>
      <c r="E298" s="597"/>
    </row>
    <row r="299" spans="4:5" s="594" customFormat="1">
      <c r="D299" s="623"/>
      <c r="E299" s="597"/>
    </row>
    <row r="300" spans="4:5" s="594" customFormat="1">
      <c r="D300" s="623"/>
      <c r="E300" s="597"/>
    </row>
    <row r="301" spans="4:5" s="594" customFormat="1">
      <c r="D301" s="623"/>
      <c r="E301" s="597"/>
    </row>
    <row r="302" spans="4:5" s="594" customFormat="1">
      <c r="D302" s="623"/>
      <c r="E302" s="597"/>
    </row>
    <row r="303" spans="4:5" s="594" customFormat="1">
      <c r="D303" s="623"/>
      <c r="E303" s="597"/>
    </row>
    <row r="304" spans="4:5" s="594" customFormat="1">
      <c r="D304" s="623"/>
      <c r="E304" s="597"/>
    </row>
    <row r="305" spans="4:5" s="594" customFormat="1">
      <c r="D305" s="623"/>
      <c r="E305" s="597"/>
    </row>
    <row r="306" spans="4:5" s="594" customFormat="1">
      <c r="D306" s="623"/>
      <c r="E306" s="597"/>
    </row>
    <row r="307" spans="4:5" s="594" customFormat="1">
      <c r="D307" s="623"/>
      <c r="E307" s="597"/>
    </row>
    <row r="308" spans="4:5" s="594" customFormat="1">
      <c r="D308" s="623"/>
      <c r="E308" s="597"/>
    </row>
    <row r="309" spans="4:5" s="594" customFormat="1">
      <c r="D309" s="623"/>
      <c r="E309" s="597"/>
    </row>
    <row r="310" spans="4:5" s="594" customFormat="1">
      <c r="D310" s="623"/>
      <c r="E310" s="597"/>
    </row>
    <row r="311" spans="4:5" s="594" customFormat="1">
      <c r="D311" s="623"/>
      <c r="E311" s="597"/>
    </row>
    <row r="312" spans="4:5" s="594" customFormat="1">
      <c r="D312" s="623"/>
      <c r="E312" s="597"/>
    </row>
    <row r="313" spans="4:5" s="594" customFormat="1">
      <c r="D313" s="623"/>
      <c r="E313" s="597"/>
    </row>
    <row r="314" spans="4:5" s="594" customFormat="1">
      <c r="D314" s="623"/>
      <c r="E314" s="597"/>
    </row>
    <row r="315" spans="4:5" s="594" customFormat="1">
      <c r="D315" s="623"/>
      <c r="E315" s="597"/>
    </row>
    <row r="316" spans="4:5" s="594" customFormat="1">
      <c r="D316" s="623"/>
      <c r="E316" s="597"/>
    </row>
    <row r="317" spans="4:5" s="594" customFormat="1">
      <c r="D317" s="623"/>
      <c r="E317" s="597"/>
    </row>
    <row r="318" spans="4:5" s="594" customFormat="1">
      <c r="D318" s="623"/>
      <c r="E318" s="597"/>
    </row>
    <row r="319" spans="4:5" s="594" customFormat="1">
      <c r="D319" s="623"/>
      <c r="E319" s="597"/>
    </row>
    <row r="320" spans="4:5" s="594" customFormat="1">
      <c r="D320" s="623"/>
      <c r="E320" s="597"/>
    </row>
    <row r="321" spans="4:5" s="594" customFormat="1">
      <c r="D321" s="623"/>
      <c r="E321" s="597"/>
    </row>
    <row r="322" spans="4:5" s="594" customFormat="1">
      <c r="D322" s="623"/>
      <c r="E322" s="597"/>
    </row>
    <row r="323" spans="4:5" s="594" customFormat="1">
      <c r="D323" s="623"/>
      <c r="E323" s="597"/>
    </row>
    <row r="324" spans="4:5" s="594" customFormat="1">
      <c r="D324" s="623"/>
      <c r="E324" s="597"/>
    </row>
    <row r="325" spans="4:5" s="594" customFormat="1">
      <c r="D325" s="623"/>
      <c r="E325" s="597"/>
    </row>
    <row r="326" spans="4:5" s="594" customFormat="1">
      <c r="D326" s="623"/>
      <c r="E326" s="597"/>
    </row>
    <row r="327" spans="4:5" s="594" customFormat="1">
      <c r="D327" s="623"/>
      <c r="E327" s="597"/>
    </row>
    <row r="328" spans="4:5" s="594" customFormat="1">
      <c r="D328" s="623"/>
      <c r="E328" s="597"/>
    </row>
    <row r="329" spans="4:5" s="594" customFormat="1">
      <c r="D329" s="623"/>
      <c r="E329" s="597"/>
    </row>
    <row r="330" spans="4:5" s="594" customFormat="1">
      <c r="D330" s="623"/>
      <c r="E330" s="597"/>
    </row>
    <row r="331" spans="4:5" s="594" customFormat="1">
      <c r="D331" s="623"/>
      <c r="E331" s="597"/>
    </row>
    <row r="332" spans="4:5" s="594" customFormat="1">
      <c r="D332" s="623"/>
      <c r="E332" s="597"/>
    </row>
    <row r="333" spans="4:5" s="594" customFormat="1">
      <c r="D333" s="623"/>
      <c r="E333" s="597"/>
    </row>
    <row r="334" spans="4:5" s="594" customFormat="1">
      <c r="D334" s="623"/>
      <c r="E334" s="597"/>
    </row>
    <row r="335" spans="4:5" s="594" customFormat="1">
      <c r="D335" s="623"/>
      <c r="E335" s="597"/>
    </row>
    <row r="336" spans="4:5" s="594" customFormat="1">
      <c r="D336" s="623"/>
      <c r="E336" s="597"/>
    </row>
    <row r="337" spans="4:5" s="594" customFormat="1">
      <c r="D337" s="623"/>
      <c r="E337" s="597"/>
    </row>
    <row r="338" spans="4:5" s="594" customFormat="1">
      <c r="D338" s="623"/>
      <c r="E338" s="597"/>
    </row>
    <row r="339" spans="4:5" s="594" customFormat="1">
      <c r="D339" s="623"/>
      <c r="E339" s="597"/>
    </row>
    <row r="340" spans="4:5" s="594" customFormat="1">
      <c r="D340" s="623"/>
      <c r="E340" s="597"/>
    </row>
    <row r="341" spans="4:5" s="594" customFormat="1">
      <c r="D341" s="623"/>
      <c r="E341" s="597"/>
    </row>
    <row r="342" spans="4:5" s="594" customFormat="1">
      <c r="D342" s="623"/>
      <c r="E342" s="597"/>
    </row>
    <row r="343" spans="4:5" s="594" customFormat="1">
      <c r="D343" s="623"/>
      <c r="E343" s="597"/>
    </row>
    <row r="344" spans="4:5" s="594" customFormat="1">
      <c r="D344" s="623"/>
      <c r="E344" s="597"/>
    </row>
    <row r="345" spans="4:5" s="594" customFormat="1">
      <c r="D345" s="623"/>
      <c r="E345" s="597"/>
    </row>
    <row r="346" spans="4:5" s="594" customFormat="1">
      <c r="D346" s="623"/>
      <c r="E346" s="597"/>
    </row>
    <row r="347" spans="4:5" s="594" customFormat="1">
      <c r="D347" s="623"/>
      <c r="E347" s="597"/>
    </row>
    <row r="348" spans="4:5" s="594" customFormat="1">
      <c r="D348" s="623"/>
      <c r="E348" s="597"/>
    </row>
    <row r="349" spans="4:5" s="594" customFormat="1">
      <c r="D349" s="623"/>
      <c r="E349" s="597"/>
    </row>
    <row r="350" spans="4:5" s="594" customFormat="1">
      <c r="D350" s="623"/>
      <c r="E350" s="597"/>
    </row>
    <row r="351" spans="4:5" s="594" customFormat="1">
      <c r="D351" s="623"/>
      <c r="E351" s="597"/>
    </row>
    <row r="352" spans="4:5" s="594" customFormat="1">
      <c r="D352" s="623"/>
      <c r="E352" s="597"/>
    </row>
    <row r="353" spans="4:5" s="594" customFormat="1">
      <c r="D353" s="623"/>
      <c r="E353" s="597"/>
    </row>
    <row r="354" spans="4:5" s="594" customFormat="1">
      <c r="D354" s="623"/>
      <c r="E354" s="597"/>
    </row>
    <row r="355" spans="4:5" s="594" customFormat="1">
      <c r="D355" s="623"/>
      <c r="E355" s="597"/>
    </row>
    <row r="356" spans="4:5" s="594" customFormat="1">
      <c r="D356" s="623"/>
      <c r="E356" s="597"/>
    </row>
    <row r="357" spans="4:5" s="594" customFormat="1">
      <c r="D357" s="623"/>
      <c r="E357" s="597"/>
    </row>
    <row r="358" spans="4:5" s="594" customFormat="1">
      <c r="D358" s="623"/>
      <c r="E358" s="597"/>
    </row>
    <row r="359" spans="4:5" s="594" customFormat="1">
      <c r="D359" s="623"/>
      <c r="E359" s="597"/>
    </row>
    <row r="360" spans="4:5" s="594" customFormat="1">
      <c r="D360" s="623"/>
      <c r="E360" s="597"/>
    </row>
    <row r="361" spans="4:5" s="594" customFormat="1">
      <c r="D361" s="623"/>
      <c r="E361" s="597"/>
    </row>
    <row r="362" spans="4:5" s="594" customFormat="1">
      <c r="D362" s="623"/>
      <c r="E362" s="597"/>
    </row>
    <row r="363" spans="4:5" s="594" customFormat="1">
      <c r="D363" s="623"/>
      <c r="E363" s="597"/>
    </row>
    <row r="364" spans="4:5" s="594" customFormat="1">
      <c r="D364" s="623"/>
      <c r="E364" s="597"/>
    </row>
    <row r="365" spans="4:5" s="594" customFormat="1">
      <c r="D365" s="623"/>
      <c r="E365" s="597"/>
    </row>
    <row r="366" spans="4:5" s="594" customFormat="1">
      <c r="D366" s="623"/>
      <c r="E366" s="597"/>
    </row>
    <row r="367" spans="4:5" s="594" customFormat="1">
      <c r="D367" s="623"/>
      <c r="E367" s="597"/>
    </row>
    <row r="368" spans="4:5" s="594" customFormat="1">
      <c r="D368" s="623"/>
      <c r="E368" s="597"/>
    </row>
    <row r="369" spans="4:5" s="594" customFormat="1">
      <c r="D369" s="623"/>
      <c r="E369" s="597"/>
    </row>
    <row r="370" spans="4:5" s="594" customFormat="1">
      <c r="D370" s="623"/>
      <c r="E370" s="597"/>
    </row>
    <row r="371" spans="4:5" s="594" customFormat="1">
      <c r="D371" s="623"/>
      <c r="E371" s="597"/>
    </row>
    <row r="372" spans="4:5" s="594" customFormat="1">
      <c r="D372" s="623"/>
      <c r="E372" s="597"/>
    </row>
    <row r="373" spans="4:5" s="594" customFormat="1">
      <c r="D373" s="623"/>
      <c r="E373" s="597"/>
    </row>
    <row r="374" spans="4:5" s="594" customFormat="1">
      <c r="D374" s="623"/>
      <c r="E374" s="597"/>
    </row>
    <row r="375" spans="4:5" s="594" customFormat="1">
      <c r="D375" s="623"/>
      <c r="E375" s="597"/>
    </row>
    <row r="376" spans="4:5" s="594" customFormat="1">
      <c r="D376" s="623"/>
      <c r="E376" s="597"/>
    </row>
    <row r="377" spans="4:5" s="594" customFormat="1">
      <c r="D377" s="623"/>
      <c r="E377" s="597"/>
    </row>
    <row r="378" spans="4:5" s="594" customFormat="1">
      <c r="D378" s="623"/>
      <c r="E378" s="597"/>
    </row>
    <row r="379" spans="4:5" s="594" customFormat="1">
      <c r="D379" s="623"/>
      <c r="E379" s="597"/>
    </row>
    <row r="380" spans="4:5" s="594" customFormat="1">
      <c r="D380" s="623"/>
      <c r="E380" s="597"/>
    </row>
    <row r="381" spans="4:5" s="594" customFormat="1">
      <c r="D381" s="623"/>
      <c r="E381" s="597"/>
    </row>
    <row r="382" spans="4:5" s="594" customFormat="1">
      <c r="D382" s="623"/>
      <c r="E382" s="597"/>
    </row>
    <row r="383" spans="4:5" s="594" customFormat="1">
      <c r="D383" s="623"/>
      <c r="E383" s="597"/>
    </row>
    <row r="384" spans="4:5" s="594" customFormat="1">
      <c r="D384" s="623"/>
      <c r="E384" s="597"/>
    </row>
    <row r="385" spans="4:5" s="594" customFormat="1">
      <c r="D385" s="623"/>
      <c r="E385" s="597"/>
    </row>
    <row r="386" spans="4:5" s="594" customFormat="1">
      <c r="D386" s="623"/>
      <c r="E386" s="597"/>
    </row>
    <row r="387" spans="4:5" s="594" customFormat="1">
      <c r="D387" s="623"/>
      <c r="E387" s="597"/>
    </row>
    <row r="388" spans="4:5" s="594" customFormat="1">
      <c r="D388" s="623"/>
      <c r="E388" s="597"/>
    </row>
    <row r="389" spans="4:5" s="594" customFormat="1">
      <c r="D389" s="623"/>
      <c r="E389" s="597"/>
    </row>
    <row r="390" spans="4:5" s="594" customFormat="1">
      <c r="D390" s="623"/>
      <c r="E390" s="597"/>
    </row>
    <row r="391" spans="4:5" s="594" customFormat="1">
      <c r="D391" s="623"/>
      <c r="E391" s="597"/>
    </row>
    <row r="392" spans="4:5" s="594" customFormat="1">
      <c r="D392" s="623"/>
      <c r="E392" s="597"/>
    </row>
    <row r="393" spans="4:5" s="594" customFormat="1">
      <c r="D393" s="623"/>
      <c r="E393" s="597"/>
    </row>
    <row r="394" spans="4:5" s="594" customFormat="1">
      <c r="D394" s="623"/>
      <c r="E394" s="597"/>
    </row>
    <row r="395" spans="4:5" s="594" customFormat="1">
      <c r="D395" s="623"/>
      <c r="E395" s="597"/>
    </row>
    <row r="396" spans="4:5" s="594" customFormat="1">
      <c r="D396" s="623"/>
      <c r="E396" s="597"/>
    </row>
    <row r="397" spans="4:5" s="594" customFormat="1">
      <c r="D397" s="623"/>
      <c r="E397" s="597"/>
    </row>
    <row r="398" spans="4:5" s="594" customFormat="1">
      <c r="D398" s="623"/>
      <c r="E398" s="597"/>
    </row>
    <row r="399" spans="4:5" s="594" customFormat="1">
      <c r="D399" s="623"/>
      <c r="E399" s="597"/>
    </row>
    <row r="400" spans="4:5" s="594" customFormat="1">
      <c r="D400" s="623"/>
      <c r="E400" s="597"/>
    </row>
    <row r="401" spans="4:5" s="594" customFormat="1">
      <c r="D401" s="623"/>
      <c r="E401" s="597"/>
    </row>
    <row r="402" spans="4:5" s="594" customFormat="1">
      <c r="D402" s="623"/>
      <c r="E402" s="597"/>
    </row>
    <row r="403" spans="4:5" s="594" customFormat="1">
      <c r="D403" s="623"/>
      <c r="E403" s="597"/>
    </row>
    <row r="404" spans="4:5" s="594" customFormat="1">
      <c r="D404" s="623"/>
      <c r="E404" s="597"/>
    </row>
    <row r="405" spans="4:5" s="594" customFormat="1">
      <c r="D405" s="623"/>
      <c r="E405" s="597"/>
    </row>
    <row r="406" spans="4:5" s="594" customFormat="1">
      <c r="D406" s="623"/>
      <c r="E406" s="597"/>
    </row>
    <row r="407" spans="4:5" s="594" customFormat="1">
      <c r="D407" s="623"/>
      <c r="E407" s="597"/>
    </row>
    <row r="408" spans="4:5" s="594" customFormat="1">
      <c r="D408" s="623"/>
      <c r="E408" s="597"/>
    </row>
    <row r="409" spans="4:5" s="594" customFormat="1">
      <c r="D409" s="623"/>
      <c r="E409" s="597"/>
    </row>
    <row r="410" spans="4:5" s="594" customFormat="1">
      <c r="D410" s="623"/>
      <c r="E410" s="597"/>
    </row>
    <row r="411" spans="4:5" s="594" customFormat="1">
      <c r="D411" s="623"/>
      <c r="E411" s="597"/>
    </row>
    <row r="412" spans="4:5" s="594" customFormat="1">
      <c r="D412" s="623"/>
      <c r="E412" s="597"/>
    </row>
    <row r="413" spans="4:5" s="594" customFormat="1">
      <c r="D413" s="623"/>
      <c r="E413" s="597"/>
    </row>
    <row r="414" spans="4:5" s="594" customFormat="1">
      <c r="D414" s="623"/>
      <c r="E414" s="597"/>
    </row>
    <row r="415" spans="4:5" s="594" customFormat="1">
      <c r="D415" s="623"/>
      <c r="E415" s="597"/>
    </row>
    <row r="416" spans="4:5" s="594" customFormat="1">
      <c r="D416" s="623"/>
      <c r="E416" s="597"/>
    </row>
    <row r="417" spans="4:5" s="594" customFormat="1">
      <c r="D417" s="623"/>
      <c r="E417" s="597"/>
    </row>
    <row r="418" spans="4:5" s="594" customFormat="1">
      <c r="D418" s="623"/>
      <c r="E418" s="597"/>
    </row>
    <row r="419" spans="4:5" s="594" customFormat="1">
      <c r="D419" s="623"/>
      <c r="E419" s="597"/>
    </row>
    <row r="420" spans="4:5" s="594" customFormat="1">
      <c r="D420" s="623"/>
      <c r="E420" s="597"/>
    </row>
    <row r="421" spans="4:5" s="594" customFormat="1">
      <c r="D421" s="623"/>
      <c r="E421" s="597"/>
    </row>
    <row r="422" spans="4:5" s="594" customFormat="1">
      <c r="D422" s="623"/>
      <c r="E422" s="597"/>
    </row>
    <row r="423" spans="4:5" s="594" customFormat="1">
      <c r="D423" s="623"/>
      <c r="E423" s="597"/>
    </row>
    <row r="424" spans="4:5" s="594" customFormat="1">
      <c r="D424" s="623"/>
      <c r="E424" s="597"/>
    </row>
    <row r="425" spans="4:5" s="594" customFormat="1">
      <c r="D425" s="623"/>
      <c r="E425" s="597"/>
    </row>
    <row r="426" spans="4:5" s="594" customFormat="1">
      <c r="D426" s="623"/>
      <c r="E426" s="597"/>
    </row>
    <row r="427" spans="4:5" s="594" customFormat="1">
      <c r="D427" s="623"/>
      <c r="E427" s="597"/>
    </row>
    <row r="428" spans="4:5" s="594" customFormat="1">
      <c r="D428" s="623"/>
      <c r="E428" s="597"/>
    </row>
    <row r="429" spans="4:5" s="594" customFormat="1">
      <c r="D429" s="623"/>
      <c r="E429" s="597"/>
    </row>
    <row r="430" spans="4:5" s="594" customFormat="1">
      <c r="D430" s="623"/>
      <c r="E430" s="597"/>
    </row>
    <row r="431" spans="4:5" s="594" customFormat="1">
      <c r="D431" s="623"/>
      <c r="E431" s="597"/>
    </row>
    <row r="432" spans="4:5" s="594" customFormat="1">
      <c r="D432" s="623"/>
      <c r="E432" s="597"/>
    </row>
    <row r="433" spans="4:5" s="594" customFormat="1">
      <c r="D433" s="623"/>
      <c r="E433" s="597"/>
    </row>
    <row r="434" spans="4:5" s="594" customFormat="1">
      <c r="D434" s="623"/>
      <c r="E434" s="597"/>
    </row>
    <row r="435" spans="4:5" s="594" customFormat="1">
      <c r="D435" s="623"/>
      <c r="E435" s="597"/>
    </row>
    <row r="436" spans="4:5" s="594" customFormat="1">
      <c r="D436" s="623"/>
      <c r="E436" s="597"/>
    </row>
    <row r="437" spans="4:5" s="594" customFormat="1">
      <c r="D437" s="623"/>
      <c r="E437" s="597"/>
    </row>
    <row r="438" spans="4:5" s="594" customFormat="1">
      <c r="D438" s="623"/>
      <c r="E438" s="597"/>
    </row>
    <row r="439" spans="4:5" s="594" customFormat="1">
      <c r="D439" s="623"/>
      <c r="E439" s="597"/>
    </row>
    <row r="440" spans="4:5" s="594" customFormat="1">
      <c r="D440" s="623"/>
      <c r="E440" s="597"/>
    </row>
    <row r="441" spans="4:5" s="594" customFormat="1">
      <c r="D441" s="623"/>
      <c r="E441" s="597"/>
    </row>
    <row r="442" spans="4:5" s="594" customFormat="1">
      <c r="D442" s="623"/>
      <c r="E442" s="597"/>
    </row>
    <row r="443" spans="4:5" s="594" customFormat="1">
      <c r="D443" s="623"/>
      <c r="E443" s="597"/>
    </row>
    <row r="444" spans="4:5" s="594" customFormat="1">
      <c r="D444" s="623"/>
      <c r="E444" s="597"/>
    </row>
    <row r="445" spans="4:5" s="594" customFormat="1">
      <c r="D445" s="623"/>
      <c r="E445" s="597"/>
    </row>
    <row r="446" spans="4:5" s="594" customFormat="1">
      <c r="D446" s="623"/>
      <c r="E446" s="597"/>
    </row>
    <row r="447" spans="4:5" s="594" customFormat="1">
      <c r="D447" s="623"/>
      <c r="E447" s="597"/>
    </row>
    <row r="448" spans="4:5" s="594" customFormat="1">
      <c r="D448" s="623"/>
      <c r="E448" s="597"/>
    </row>
    <row r="449" spans="4:5" s="594" customFormat="1">
      <c r="D449" s="623"/>
      <c r="E449" s="597"/>
    </row>
    <row r="450" spans="4:5" s="594" customFormat="1">
      <c r="D450" s="623"/>
      <c r="E450" s="597"/>
    </row>
    <row r="451" spans="4:5" s="594" customFormat="1">
      <c r="D451" s="623"/>
      <c r="E451" s="597"/>
    </row>
    <row r="452" spans="4:5" s="594" customFormat="1">
      <c r="D452" s="623"/>
      <c r="E452" s="597"/>
    </row>
    <row r="453" spans="4:5" s="594" customFormat="1">
      <c r="D453" s="623"/>
      <c r="E453" s="597"/>
    </row>
    <row r="454" spans="4:5" s="594" customFormat="1">
      <c r="D454" s="623"/>
      <c r="E454" s="597"/>
    </row>
    <row r="455" spans="4:5" s="594" customFormat="1">
      <c r="D455" s="623"/>
      <c r="E455" s="597"/>
    </row>
    <row r="456" spans="4:5" s="594" customFormat="1">
      <c r="D456" s="623"/>
      <c r="E456" s="597"/>
    </row>
    <row r="457" spans="4:5" s="594" customFormat="1">
      <c r="D457" s="623"/>
      <c r="E457" s="597"/>
    </row>
    <row r="458" spans="4:5" s="594" customFormat="1">
      <c r="D458" s="623"/>
      <c r="E458" s="597"/>
    </row>
    <row r="459" spans="4:5" s="594" customFormat="1">
      <c r="D459" s="623"/>
      <c r="E459" s="597"/>
    </row>
    <row r="460" spans="4:5" s="594" customFormat="1">
      <c r="D460" s="623"/>
      <c r="E460" s="597"/>
    </row>
    <row r="461" spans="4:5" s="594" customFormat="1">
      <c r="D461" s="623"/>
      <c r="E461" s="597"/>
    </row>
    <row r="462" spans="4:5" s="594" customFormat="1">
      <c r="D462" s="623"/>
      <c r="E462" s="597"/>
    </row>
    <row r="463" spans="4:5" s="594" customFormat="1">
      <c r="D463" s="623"/>
      <c r="E463" s="597"/>
    </row>
    <row r="464" spans="4:5" s="594" customFormat="1">
      <c r="D464" s="623"/>
      <c r="E464" s="597"/>
    </row>
    <row r="465" spans="4:5" s="594" customFormat="1">
      <c r="D465" s="623"/>
      <c r="E465" s="597"/>
    </row>
    <row r="466" spans="4:5" s="594" customFormat="1">
      <c r="D466" s="623"/>
      <c r="E466" s="597"/>
    </row>
    <row r="467" spans="4:5" s="594" customFormat="1">
      <c r="D467" s="623"/>
      <c r="E467" s="597"/>
    </row>
    <row r="468" spans="4:5" s="594" customFormat="1">
      <c r="D468" s="623"/>
      <c r="E468" s="597"/>
    </row>
    <row r="469" spans="4:5" s="594" customFormat="1">
      <c r="D469" s="623"/>
      <c r="E469" s="597"/>
    </row>
    <row r="470" spans="4:5" s="594" customFormat="1">
      <c r="D470" s="623"/>
      <c r="E470" s="597"/>
    </row>
    <row r="471" spans="4:5" s="594" customFormat="1">
      <c r="D471" s="623"/>
      <c r="E471" s="597"/>
    </row>
  </sheetData>
  <mergeCells count="2">
    <mergeCell ref="E8:G8"/>
    <mergeCell ref="E9:G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329B9-4D25-416F-A348-1E15B571443A}">
  <sheetPr>
    <tabColor rgb="FF92D050"/>
  </sheetPr>
  <dimension ref="A2:WVT505"/>
  <sheetViews>
    <sheetView showGridLines="0" view="pageBreakPreview" topLeftCell="A16" zoomScale="90" zoomScaleNormal="100" zoomScaleSheetLayoutView="90" workbookViewId="0">
      <selection activeCell="K33" sqref="K33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2.7109375" style="598" customWidth="1"/>
    <col min="4" max="4" width="7" style="605" customWidth="1"/>
    <col min="5" max="5" width="8.28515625" style="598" customWidth="1"/>
    <col min="6" max="6" width="9.140625" style="598" customWidth="1"/>
    <col min="7" max="7" width="11.7109375" style="598" customWidth="1"/>
    <col min="8" max="8" width="1.140625" style="598" customWidth="1"/>
    <col min="9" max="9" width="8.28515625" style="598" customWidth="1"/>
    <col min="10" max="10" width="9.140625" style="598" customWidth="1"/>
    <col min="11" max="11" width="11.710937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811</v>
      </c>
      <c r="C2" s="600" t="s">
        <v>783</v>
      </c>
      <c r="D2" s="723"/>
    </row>
    <row r="3" spans="1:13" s="678" customFormat="1" ht="16.5" customHeight="1">
      <c r="B3" s="599"/>
      <c r="C3" s="600" t="s">
        <v>1321</v>
      </c>
      <c r="D3" s="723"/>
    </row>
    <row r="4" spans="1:13" s="678" customFormat="1" ht="16.5" customHeight="1">
      <c r="B4" s="602" t="s">
        <v>812</v>
      </c>
      <c r="C4" s="603" t="s">
        <v>789</v>
      </c>
      <c r="D4" s="723"/>
    </row>
    <row r="5" spans="1:13" s="678" customFormat="1" ht="16.5" customHeight="1">
      <c r="B5" s="602"/>
      <c r="C5" s="603" t="s">
        <v>1320</v>
      </c>
      <c r="D5" s="723"/>
    </row>
    <row r="6" spans="1:13" s="678" customFormat="1" ht="16.5" customHeight="1" thickBot="1">
      <c r="A6" s="774"/>
      <c r="D6" s="723"/>
    </row>
    <row r="7" spans="1:13" s="678" customFormat="1" ht="3" customHeight="1" thickTop="1">
      <c r="A7" s="606"/>
      <c r="B7" s="606"/>
      <c r="C7" s="606"/>
      <c r="D7" s="775"/>
      <c r="E7" s="606"/>
      <c r="F7" s="606"/>
      <c r="G7" s="606"/>
      <c r="H7" s="606"/>
      <c r="I7" s="606"/>
      <c r="J7" s="606"/>
      <c r="K7" s="606"/>
      <c r="L7" s="606"/>
      <c r="M7" s="584"/>
    </row>
    <row r="8" spans="1:13" s="678" customFormat="1" ht="17.100000000000001" customHeight="1">
      <c r="A8" s="584"/>
      <c r="B8" s="607" t="s">
        <v>741</v>
      </c>
      <c r="C8" s="584"/>
      <c r="D8" s="609" t="s">
        <v>3</v>
      </c>
      <c r="E8" s="1930" t="s">
        <v>742</v>
      </c>
      <c r="F8" s="1930"/>
      <c r="G8" s="1930"/>
      <c r="H8" s="559"/>
      <c r="I8" s="1930" t="s">
        <v>743</v>
      </c>
      <c r="J8" s="1930"/>
      <c r="K8" s="1930"/>
      <c r="L8" s="614"/>
      <c r="M8" s="614"/>
    </row>
    <row r="9" spans="1:13" s="678" customFormat="1" ht="13.5">
      <c r="A9" s="584"/>
      <c r="B9" s="559" t="s">
        <v>744</v>
      </c>
      <c r="C9" s="584"/>
      <c r="D9" s="613" t="s">
        <v>8</v>
      </c>
      <c r="E9" s="1931" t="s">
        <v>745</v>
      </c>
      <c r="F9" s="1931"/>
      <c r="G9" s="1931"/>
      <c r="H9" s="628"/>
      <c r="I9" s="1931" t="s">
        <v>746</v>
      </c>
      <c r="J9" s="1931"/>
      <c r="K9" s="1931"/>
      <c r="L9" s="584"/>
      <c r="M9" s="584"/>
    </row>
    <row r="10" spans="1:13" s="678" customFormat="1" ht="17.100000000000001" customHeight="1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616"/>
      <c r="M10" s="616"/>
    </row>
    <row r="11" spans="1:13" s="678" customFormat="1" ht="16.5" customHeight="1">
      <c r="A11" s="58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657"/>
      <c r="M11" s="657"/>
    </row>
    <row r="12" spans="1:13" ht="3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6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658"/>
      <c r="M13" s="594"/>
    </row>
    <row r="14" spans="1:13" ht="14.1" customHeight="1">
      <c r="A14" s="594"/>
      <c r="B14" s="607" t="s">
        <v>4</v>
      </c>
      <c r="C14" s="584"/>
      <c r="D14" s="1870">
        <v>2023</v>
      </c>
      <c r="E14" s="659">
        <f>SUM(E17,E20,E23,E26,E29,E32,E35,E38,E41,E44,E47)</f>
        <v>4272</v>
      </c>
      <c r="F14" s="659">
        <f>SUM(F17,F20,F23,F26,F29,F32,F35,F38,F41,F44,F47)</f>
        <v>2226</v>
      </c>
      <c r="G14" s="659">
        <f>SUM(G17,G20,G23,G26,G29,G32,G35,G38,G41,G44,G47)</f>
        <v>2046</v>
      </c>
      <c r="H14" s="681"/>
      <c r="I14" s="659">
        <f>SUM(I17,I20,I23,I26,I29,I32,I35,I38,I41,I44,I47)</f>
        <v>18203</v>
      </c>
      <c r="J14" s="659">
        <f>SUM(J17,J20,J23,J26,J29,J32,J35,J38,J41,J44,J47)</f>
        <v>6937</v>
      </c>
      <c r="K14" s="659">
        <f>SUM(K17,K20,K23,K26,K29,K32,K35,K38,K41,K44,K47)</f>
        <v>11266</v>
      </c>
      <c r="L14" s="584"/>
      <c r="M14" s="594"/>
    </row>
    <row r="15" spans="1:13" ht="14.1" customHeight="1">
      <c r="A15" s="594"/>
      <c r="B15" s="559" t="s">
        <v>9</v>
      </c>
      <c r="C15" s="584"/>
      <c r="D15" s="1870"/>
      <c r="E15" s="659"/>
      <c r="F15" s="659"/>
      <c r="G15" s="659"/>
      <c r="H15" s="681"/>
      <c r="I15" s="659"/>
      <c r="J15" s="659"/>
      <c r="K15" s="659"/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1315</v>
      </c>
      <c r="C17" s="612"/>
      <c r="D17" s="573">
        <v>2023</v>
      </c>
      <c r="E17" s="661">
        <f>SUM(F17:G17)</f>
        <v>91</v>
      </c>
      <c r="F17" s="661">
        <v>46</v>
      </c>
      <c r="G17" s="661">
        <v>45</v>
      </c>
      <c r="H17" s="661"/>
      <c r="I17" s="661">
        <f>SUM(J17:K17)</f>
        <v>92</v>
      </c>
      <c r="J17" s="661">
        <v>47</v>
      </c>
      <c r="K17" s="661">
        <v>45</v>
      </c>
      <c r="L17" s="777"/>
      <c r="M17" s="594"/>
      <c r="O17" s="598">
        <v>1</v>
      </c>
    </row>
    <row r="18" spans="1:15" ht="14.1" customHeight="1">
      <c r="A18" s="594"/>
      <c r="B18" s="559" t="s">
        <v>1316</v>
      </c>
      <c r="C18" s="628"/>
      <c r="D18" s="573"/>
      <c r="E18" s="661"/>
      <c r="F18" s="661"/>
      <c r="G18" s="661"/>
      <c r="H18" s="661"/>
      <c r="I18" s="661"/>
      <c r="J18" s="661"/>
      <c r="K18" s="661"/>
      <c r="L18" s="709"/>
      <c r="M18" s="595"/>
    </row>
    <row r="19" spans="1:15" ht="14.1" customHeight="1">
      <c r="A19" s="594"/>
      <c r="B19" s="559"/>
      <c r="C19" s="628"/>
      <c r="D19" s="573"/>
      <c r="E19" s="661"/>
      <c r="F19" s="661"/>
      <c r="G19" s="661"/>
      <c r="H19" s="661"/>
      <c r="I19" s="661"/>
      <c r="J19" s="661"/>
      <c r="K19" s="661"/>
      <c r="L19" s="709"/>
      <c r="M19" s="595"/>
    </row>
    <row r="20" spans="1:15" ht="14.1" customHeight="1">
      <c r="A20" s="594"/>
      <c r="B20" s="607" t="s">
        <v>747</v>
      </c>
      <c r="C20" s="584"/>
      <c r="D20" s="573">
        <v>2023</v>
      </c>
      <c r="E20" s="661">
        <f>SUM(F20:G20)</f>
        <v>446</v>
      </c>
      <c r="F20" s="661">
        <v>173</v>
      </c>
      <c r="G20" s="661">
        <v>273</v>
      </c>
      <c r="H20" s="661"/>
      <c r="I20" s="661">
        <f>SUM(J20:K20)</f>
        <v>3346</v>
      </c>
      <c r="J20" s="661">
        <v>698</v>
      </c>
      <c r="K20" s="661">
        <v>2648</v>
      </c>
      <c r="L20" s="777"/>
      <c r="M20" s="594"/>
      <c r="O20" s="598">
        <v>2</v>
      </c>
    </row>
    <row r="21" spans="1:15" ht="14.1" customHeight="1">
      <c r="A21" s="594"/>
      <c r="B21" s="559" t="s">
        <v>748</v>
      </c>
      <c r="C21" s="607"/>
      <c r="D21" s="573"/>
      <c r="E21" s="661"/>
      <c r="F21" s="661"/>
      <c r="G21" s="661"/>
      <c r="H21" s="661"/>
      <c r="I21" s="661"/>
      <c r="J21" s="661"/>
      <c r="K21" s="661"/>
      <c r="L21" s="709"/>
      <c r="M21" s="594"/>
      <c r="N21" s="598" t="s">
        <v>57</v>
      </c>
    </row>
    <row r="22" spans="1:15" ht="14.1" customHeight="1">
      <c r="A22" s="594"/>
      <c r="B22" s="559"/>
      <c r="C22" s="607"/>
      <c r="D22" s="573"/>
      <c r="E22" s="661"/>
      <c r="F22" s="661"/>
      <c r="G22" s="661"/>
      <c r="H22" s="661"/>
      <c r="I22" s="661"/>
      <c r="J22" s="661"/>
      <c r="K22" s="661"/>
      <c r="L22" s="709"/>
      <c r="M22" s="594"/>
    </row>
    <row r="23" spans="1:15" ht="14.1" customHeight="1">
      <c r="A23" s="594"/>
      <c r="B23" s="607" t="s">
        <v>794</v>
      </c>
      <c r="C23" s="612"/>
      <c r="D23" s="573">
        <v>2023</v>
      </c>
      <c r="E23" s="661">
        <f>SUM(F23:G23)</f>
        <v>476</v>
      </c>
      <c r="F23" s="661">
        <v>278</v>
      </c>
      <c r="G23" s="661">
        <v>198</v>
      </c>
      <c r="H23" s="661"/>
      <c r="I23" s="661">
        <f>SUM(J23:K23)</f>
        <v>1223</v>
      </c>
      <c r="J23" s="661">
        <v>411</v>
      </c>
      <c r="K23" s="661">
        <v>812</v>
      </c>
      <c r="L23" s="777"/>
      <c r="M23" s="594"/>
      <c r="O23" s="598">
        <v>3</v>
      </c>
    </row>
    <row r="24" spans="1:15" ht="14.1" customHeight="1">
      <c r="A24" s="594"/>
      <c r="B24" s="559" t="s">
        <v>1314</v>
      </c>
      <c r="C24" s="628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559"/>
      <c r="C25" s="628"/>
      <c r="D25" s="573"/>
      <c r="E25" s="661"/>
      <c r="F25" s="661"/>
      <c r="G25" s="661"/>
      <c r="H25" s="661"/>
      <c r="I25" s="661"/>
      <c r="J25" s="661"/>
      <c r="K25" s="661"/>
      <c r="L25" s="709"/>
      <c r="M25" s="594"/>
    </row>
    <row r="26" spans="1:15" ht="14.1" customHeight="1">
      <c r="A26" s="594"/>
      <c r="B26" s="607" t="s">
        <v>1312</v>
      </c>
      <c r="C26" s="584"/>
      <c r="D26" s="573">
        <v>2023</v>
      </c>
      <c r="E26" s="661">
        <f>SUM(F26:G26)</f>
        <v>274</v>
      </c>
      <c r="F26" s="661">
        <v>133</v>
      </c>
      <c r="G26" s="661">
        <v>141</v>
      </c>
      <c r="H26" s="661"/>
      <c r="I26" s="661">
        <f>SUM(J26:K26)</f>
        <v>1543</v>
      </c>
      <c r="J26" s="661">
        <v>510</v>
      </c>
      <c r="K26" s="661">
        <v>1033</v>
      </c>
      <c r="L26" s="777"/>
      <c r="M26" s="594"/>
      <c r="O26" s="598">
        <v>4</v>
      </c>
    </row>
    <row r="27" spans="1:15" ht="14.1" customHeight="1">
      <c r="A27" s="594"/>
      <c r="B27" s="559" t="s">
        <v>1313</v>
      </c>
      <c r="C27" s="584"/>
      <c r="D27" s="573"/>
      <c r="E27" s="661"/>
      <c r="F27" s="661"/>
      <c r="G27" s="661"/>
      <c r="H27" s="661"/>
      <c r="I27" s="661"/>
      <c r="J27" s="661"/>
      <c r="K27" s="661"/>
      <c r="L27" s="777"/>
      <c r="M27" s="594"/>
    </row>
    <row r="28" spans="1:15" ht="14.1" customHeight="1">
      <c r="A28" s="594"/>
      <c r="B28" s="559"/>
      <c r="C28" s="584"/>
      <c r="D28" s="573"/>
      <c r="E28" s="661"/>
      <c r="F28" s="661"/>
      <c r="G28" s="661"/>
      <c r="H28" s="661"/>
      <c r="I28" s="661"/>
      <c r="J28" s="661"/>
      <c r="K28" s="661"/>
      <c r="L28" s="777"/>
      <c r="M28" s="594"/>
    </row>
    <row r="29" spans="1:15" ht="14.1" customHeight="1">
      <c r="A29" s="594"/>
      <c r="B29" s="607" t="s">
        <v>1310</v>
      </c>
      <c r="C29" s="612"/>
      <c r="D29" s="573">
        <v>2023</v>
      </c>
      <c r="E29" s="661">
        <f>SUM(F29:G29)</f>
        <v>823</v>
      </c>
      <c r="F29" s="661">
        <v>486</v>
      </c>
      <c r="G29" s="661">
        <v>337</v>
      </c>
      <c r="H29" s="661"/>
      <c r="I29" s="661">
        <f>SUM(J29:K29)</f>
        <v>4616</v>
      </c>
      <c r="J29" s="661">
        <v>1920</v>
      </c>
      <c r="K29" s="661">
        <v>2696</v>
      </c>
      <c r="L29" s="777"/>
      <c r="M29" s="594"/>
      <c r="O29" s="598">
        <v>5</v>
      </c>
    </row>
    <row r="30" spans="1:15" ht="14.1" customHeight="1">
      <c r="A30" s="594"/>
      <c r="B30" s="559" t="s">
        <v>1311</v>
      </c>
      <c r="C30" s="628"/>
      <c r="D30" s="573"/>
      <c r="E30" s="661"/>
      <c r="F30" s="661"/>
      <c r="G30" s="661"/>
      <c r="H30" s="661"/>
      <c r="I30" s="661"/>
      <c r="J30" s="661"/>
      <c r="K30" s="661"/>
      <c r="L30" s="709"/>
      <c r="M30" s="594"/>
    </row>
    <row r="31" spans="1:15" ht="14.1" customHeight="1">
      <c r="A31" s="594"/>
      <c r="B31" s="559"/>
      <c r="C31" s="628"/>
      <c r="D31" s="573"/>
      <c r="E31" s="661"/>
      <c r="F31" s="661"/>
      <c r="G31" s="661"/>
      <c r="H31" s="661"/>
      <c r="I31" s="661"/>
      <c r="J31" s="661"/>
      <c r="K31" s="661"/>
      <c r="L31" s="709"/>
      <c r="M31" s="594"/>
    </row>
    <row r="32" spans="1:15" ht="14.1" customHeight="1">
      <c r="A32" s="594"/>
      <c r="B32" s="607" t="s">
        <v>1308</v>
      </c>
      <c r="C32" s="584"/>
      <c r="D32" s="573">
        <v>2023</v>
      </c>
      <c r="E32" s="661">
        <f>SUM(F32:G32)</f>
        <v>491</v>
      </c>
      <c r="F32" s="661">
        <v>220</v>
      </c>
      <c r="G32" s="661">
        <v>271</v>
      </c>
      <c r="H32" s="661"/>
      <c r="I32" s="661">
        <f>SUM(J32:K32)</f>
        <v>1294</v>
      </c>
      <c r="J32" s="661">
        <v>389</v>
      </c>
      <c r="K32" s="661">
        <v>905</v>
      </c>
      <c r="L32" s="777"/>
      <c r="M32" s="594"/>
      <c r="O32" s="598">
        <v>6</v>
      </c>
    </row>
    <row r="33" spans="1:15" ht="14.1" customHeight="1">
      <c r="A33" s="594"/>
      <c r="B33" s="559" t="s">
        <v>1309</v>
      </c>
      <c r="C33" s="612"/>
      <c r="D33" s="573"/>
      <c r="E33" s="661"/>
      <c r="F33" s="661"/>
      <c r="G33" s="661"/>
      <c r="H33" s="661"/>
      <c r="I33" s="661"/>
      <c r="J33" s="661"/>
      <c r="K33" s="661"/>
      <c r="L33" s="709"/>
      <c r="M33" s="594"/>
    </row>
    <row r="34" spans="1:15" ht="14.1" customHeight="1">
      <c r="A34" s="594"/>
      <c r="B34" s="608"/>
      <c r="C34" s="612"/>
      <c r="D34" s="573"/>
      <c r="E34" s="661"/>
      <c r="F34" s="661"/>
      <c r="G34" s="661"/>
      <c r="H34" s="661"/>
      <c r="I34" s="661"/>
      <c r="J34" s="661"/>
      <c r="K34" s="661"/>
      <c r="L34" s="709"/>
      <c r="M34" s="594"/>
    </row>
    <row r="35" spans="1:15" ht="14.1" customHeight="1">
      <c r="A35" s="594"/>
      <c r="B35" s="607" t="s">
        <v>1306</v>
      </c>
      <c r="C35" s="612"/>
      <c r="D35" s="573">
        <v>2023</v>
      </c>
      <c r="E35" s="661">
        <f>SUM(F35:G35)</f>
        <v>211</v>
      </c>
      <c r="F35" s="661">
        <v>130</v>
      </c>
      <c r="G35" s="661">
        <v>81</v>
      </c>
      <c r="H35" s="661"/>
      <c r="I35" s="661">
        <f>SUM(J35:K35)</f>
        <v>1106</v>
      </c>
      <c r="J35" s="661">
        <v>555</v>
      </c>
      <c r="K35" s="661">
        <v>551</v>
      </c>
      <c r="L35" s="777"/>
      <c r="M35" s="594"/>
      <c r="O35" s="598">
        <v>7</v>
      </c>
    </row>
    <row r="36" spans="1:15" ht="14.1" customHeight="1">
      <c r="A36" s="594"/>
      <c r="B36" s="559" t="s">
        <v>1307</v>
      </c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09"/>
      <c r="M37" s="594"/>
    </row>
    <row r="38" spans="1:15" ht="14.1" customHeight="1">
      <c r="A38" s="594"/>
      <c r="B38" s="607" t="s">
        <v>799</v>
      </c>
      <c r="C38" s="584"/>
      <c r="D38" s="573">
        <v>2023</v>
      </c>
      <c r="E38" s="661">
        <f>SUM(F38:G38)</f>
        <v>906</v>
      </c>
      <c r="F38" s="661">
        <v>507</v>
      </c>
      <c r="G38" s="661">
        <v>399</v>
      </c>
      <c r="H38" s="661"/>
      <c r="I38" s="661">
        <f>SUM(J38:K38)</f>
        <v>2420</v>
      </c>
      <c r="J38" s="661">
        <v>1298</v>
      </c>
      <c r="K38" s="661">
        <v>1122</v>
      </c>
      <c r="L38" s="709"/>
      <c r="M38" s="594"/>
      <c r="O38" s="598">
        <v>8</v>
      </c>
    </row>
    <row r="39" spans="1:15" ht="14.1" customHeight="1">
      <c r="A39" s="594"/>
      <c r="B39" s="608" t="s">
        <v>800</v>
      </c>
      <c r="C39" s="612"/>
      <c r="D39" s="573"/>
      <c r="E39" s="661"/>
      <c r="F39" s="661"/>
      <c r="G39" s="661"/>
      <c r="H39" s="661"/>
      <c r="I39" s="661"/>
      <c r="J39" s="661"/>
      <c r="K39" s="661"/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1304</v>
      </c>
      <c r="C41" s="612"/>
      <c r="D41" s="573">
        <v>2023</v>
      </c>
      <c r="E41" s="661">
        <f>SUM(F41:G41)</f>
        <v>105</v>
      </c>
      <c r="F41" s="661">
        <v>56</v>
      </c>
      <c r="G41" s="661">
        <v>49</v>
      </c>
      <c r="H41" s="661"/>
      <c r="I41" s="661">
        <f>SUM(J41:K41)</f>
        <v>198</v>
      </c>
      <c r="J41" s="661">
        <v>83</v>
      </c>
      <c r="K41" s="661">
        <v>115</v>
      </c>
      <c r="L41" s="777"/>
      <c r="M41" s="594"/>
      <c r="O41" s="598">
        <v>9</v>
      </c>
    </row>
    <row r="42" spans="1:15" ht="14.1" customHeight="1">
      <c r="A42" s="594"/>
      <c r="B42" s="608" t="s">
        <v>1305</v>
      </c>
      <c r="C42" s="628"/>
      <c r="D42" s="573"/>
      <c r="E42" s="661"/>
      <c r="F42" s="661"/>
      <c r="G42" s="661"/>
      <c r="H42" s="661"/>
      <c r="I42" s="661"/>
      <c r="J42" s="661"/>
      <c r="K42" s="661"/>
      <c r="L42" s="709"/>
      <c r="M42" s="594"/>
    </row>
    <row r="43" spans="1:15" ht="14.1" customHeight="1">
      <c r="A43" s="594"/>
      <c r="B43" s="608"/>
      <c r="C43" s="612"/>
      <c r="D43" s="573"/>
      <c r="E43" s="661"/>
      <c r="F43" s="661"/>
      <c r="G43" s="661"/>
      <c r="H43" s="661"/>
      <c r="I43" s="661"/>
      <c r="J43" s="661"/>
      <c r="K43" s="661"/>
      <c r="L43" s="709"/>
      <c r="M43" s="594"/>
    </row>
    <row r="44" spans="1:15" ht="14.1" customHeight="1">
      <c r="A44" s="594"/>
      <c r="B44" s="607" t="s">
        <v>803</v>
      </c>
      <c r="C44" s="612"/>
      <c r="D44" s="573">
        <v>2023</v>
      </c>
      <c r="E44" s="661">
        <f>SUM(F44:G44)</f>
        <v>364</v>
      </c>
      <c r="F44" s="661">
        <v>136</v>
      </c>
      <c r="G44" s="661">
        <v>228</v>
      </c>
      <c r="H44" s="661"/>
      <c r="I44" s="661">
        <f>SUM(J44:K44)</f>
        <v>1937</v>
      </c>
      <c r="J44" s="661">
        <v>753</v>
      </c>
      <c r="K44" s="661">
        <v>1184</v>
      </c>
      <c r="L44" s="777"/>
      <c r="M44" s="594"/>
      <c r="O44" s="598">
        <v>9</v>
      </c>
    </row>
    <row r="45" spans="1:15" ht="14.1" customHeight="1">
      <c r="A45" s="594"/>
      <c r="B45" s="559" t="s">
        <v>804</v>
      </c>
      <c r="C45" s="628"/>
      <c r="D45" s="573"/>
      <c r="E45" s="661"/>
      <c r="F45" s="661"/>
      <c r="G45" s="661"/>
      <c r="H45" s="661"/>
      <c r="I45" s="661"/>
      <c r="J45" s="661"/>
      <c r="K45" s="661"/>
      <c r="L45" s="709"/>
      <c r="M45" s="594"/>
    </row>
    <row r="46" spans="1:15" ht="14.1" customHeight="1">
      <c r="A46" s="594"/>
      <c r="B46" s="608"/>
      <c r="C46" s="612"/>
      <c r="D46" s="573"/>
      <c r="E46" s="661"/>
      <c r="F46" s="661"/>
      <c r="G46" s="661"/>
      <c r="H46" s="661"/>
      <c r="I46" s="661"/>
      <c r="J46" s="661"/>
      <c r="K46" s="661"/>
      <c r="L46" s="709"/>
      <c r="M46" s="594"/>
    </row>
    <row r="47" spans="1:15" ht="14.1" customHeight="1">
      <c r="A47" s="594"/>
      <c r="B47" s="607" t="s">
        <v>760</v>
      </c>
      <c r="C47" s="612"/>
      <c r="D47" s="573">
        <v>2023</v>
      </c>
      <c r="E47" s="661">
        <f>SUM(F47:G47)</f>
        <v>85</v>
      </c>
      <c r="F47" s="661">
        <v>61</v>
      </c>
      <c r="G47" s="661">
        <v>24</v>
      </c>
      <c r="H47" s="661"/>
      <c r="I47" s="661">
        <f>SUM(J47:K47)</f>
        <v>428</v>
      </c>
      <c r="J47" s="661">
        <v>273</v>
      </c>
      <c r="K47" s="661">
        <v>155</v>
      </c>
      <c r="L47" s="777"/>
      <c r="M47" s="594"/>
      <c r="O47" s="598">
        <v>9</v>
      </c>
    </row>
    <row r="48" spans="1:15" ht="14.1" customHeight="1">
      <c r="A48" s="594"/>
      <c r="B48" s="559" t="s">
        <v>761</v>
      </c>
      <c r="C48" s="628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3" s="594" customFormat="1" ht="17.100000000000001" customHeight="1" thickBot="1">
      <c r="A49" s="630"/>
      <c r="B49" s="718"/>
      <c r="C49" s="718"/>
      <c r="D49" s="686"/>
      <c r="E49" s="634"/>
      <c r="F49" s="634"/>
      <c r="G49" s="634"/>
      <c r="H49" s="634"/>
      <c r="I49" s="634"/>
      <c r="J49" s="634"/>
      <c r="K49" s="634"/>
      <c r="L49" s="704"/>
    </row>
    <row r="50" spans="1:13" s="530" customFormat="1" ht="3" customHeight="1">
      <c r="B50" s="584"/>
      <c r="C50" s="607"/>
      <c r="D50" s="573"/>
      <c r="E50" s="584"/>
      <c r="F50" s="584"/>
      <c r="G50" s="584"/>
      <c r="H50" s="584"/>
      <c r="I50" s="584"/>
      <c r="J50" s="584"/>
      <c r="K50" s="584"/>
      <c r="L50" s="584"/>
    </row>
    <row r="51" spans="1:13" s="691" customFormat="1" ht="16.5" customHeight="1">
      <c r="A51" s="583"/>
      <c r="B51" s="584"/>
      <c r="C51" s="584"/>
      <c r="D51" s="573"/>
      <c r="E51" s="584"/>
      <c r="F51" s="733"/>
      <c r="G51" s="733"/>
      <c r="H51" s="678"/>
      <c r="I51" s="678"/>
      <c r="J51" s="678"/>
      <c r="K51" s="418" t="s">
        <v>905</v>
      </c>
      <c r="L51" s="678"/>
    </row>
    <row r="52" spans="1:13" s="691" customFormat="1" ht="15" customHeight="1">
      <c r="B52" s="678"/>
      <c r="C52" s="678"/>
      <c r="D52" s="723"/>
      <c r="E52" s="678"/>
      <c r="F52" s="678"/>
      <c r="G52" s="678"/>
      <c r="H52" s="678"/>
      <c r="I52" s="678"/>
      <c r="J52" s="678"/>
      <c r="K52" s="419" t="s">
        <v>883</v>
      </c>
      <c r="L52" s="678"/>
    </row>
    <row r="53" spans="1:13" s="594" customFormat="1" ht="15" customHeight="1">
      <c r="C53" s="726"/>
      <c r="D53" s="1871"/>
    </row>
    <row r="54" spans="1:13" s="594" customFormat="1" ht="15" customHeight="1">
      <c r="C54" s="726"/>
      <c r="D54" s="1871"/>
    </row>
    <row r="55" spans="1:13" s="594" customFormat="1" ht="9.75" customHeight="1">
      <c r="C55" s="595"/>
      <c r="D55" s="1872"/>
    </row>
    <row r="56" spans="1:13" s="594" customFormat="1" ht="15" customHeight="1">
      <c r="C56" s="1871"/>
      <c r="D56" s="1871"/>
    </row>
    <row r="57" spans="1:13" s="594" customFormat="1" ht="9.75" customHeight="1">
      <c r="C57" s="595"/>
      <c r="D57" s="1872"/>
    </row>
    <row r="58" spans="1:13" s="594" customFormat="1" ht="15" customHeight="1">
      <c r="C58" s="726"/>
      <c r="D58" s="1871"/>
    </row>
    <row r="59" spans="1:13" s="594" customFormat="1" ht="9.75" customHeight="1">
      <c r="C59" s="595"/>
      <c r="D59" s="1871"/>
    </row>
    <row r="60" spans="1:13" s="594" customFormat="1" ht="9.75" customHeight="1">
      <c r="D60" s="1872"/>
    </row>
    <row r="61" spans="1:13" s="594" customFormat="1" ht="15" customHeight="1">
      <c r="B61" s="726"/>
      <c r="C61" s="726"/>
      <c r="D61" s="623"/>
      <c r="E61" s="595"/>
      <c r="F61" s="595"/>
      <c r="G61" s="595"/>
      <c r="H61" s="595"/>
      <c r="I61" s="595"/>
      <c r="J61" s="595"/>
      <c r="K61" s="595"/>
      <c r="L61" s="595"/>
      <c r="M61" s="595"/>
    </row>
    <row r="62" spans="1:13" s="594" customFormat="1" ht="9.75" customHeight="1">
      <c r="C62" s="725"/>
      <c r="D62" s="623"/>
    </row>
    <row r="63" spans="1:13" s="594" customFormat="1" ht="9.75" customHeight="1">
      <c r="C63" s="725"/>
      <c r="D63" s="623"/>
    </row>
    <row r="64" spans="1:13" s="594" customFormat="1" ht="15" customHeight="1">
      <c r="C64" s="726"/>
      <c r="D64" s="1871"/>
    </row>
    <row r="65" spans="2:13" s="594" customFormat="1" ht="9.75" customHeight="1">
      <c r="C65" s="595"/>
      <c r="D65" s="1872"/>
    </row>
    <row r="66" spans="2:13" s="594" customFormat="1" ht="15" customHeight="1">
      <c r="C66" s="726"/>
      <c r="D66" s="1871"/>
    </row>
    <row r="67" spans="2:13" s="594" customFormat="1" ht="9.75" customHeight="1">
      <c r="C67" s="595"/>
      <c r="D67" s="1872"/>
    </row>
    <row r="68" spans="2:13" s="594" customFormat="1" ht="15" customHeight="1">
      <c r="C68" s="726"/>
      <c r="D68" s="1871"/>
    </row>
    <row r="69" spans="2:13" s="594" customFormat="1" ht="9.75" customHeight="1">
      <c r="C69" s="595"/>
      <c r="D69" s="1872"/>
    </row>
    <row r="70" spans="2:13" s="594" customFormat="1" ht="15" customHeight="1">
      <c r="C70" s="726"/>
      <c r="D70" s="1871"/>
    </row>
    <row r="71" spans="2:13" s="594" customFormat="1" ht="9.75" customHeight="1">
      <c r="D71" s="1872"/>
    </row>
    <row r="72" spans="2:13" s="594" customFormat="1" ht="18" customHeight="1">
      <c r="B72" s="726"/>
      <c r="D72" s="623"/>
    </row>
    <row r="73" spans="2:13" s="594" customFormat="1" ht="15" customHeight="1">
      <c r="B73" s="726"/>
      <c r="C73" s="726"/>
      <c r="D73" s="623"/>
      <c r="E73" s="595"/>
      <c r="F73" s="595"/>
      <c r="G73" s="595"/>
      <c r="H73" s="595"/>
      <c r="I73" s="595"/>
      <c r="J73" s="595"/>
      <c r="K73" s="595"/>
      <c r="L73" s="595"/>
      <c r="M73" s="595"/>
    </row>
    <row r="74" spans="2:13" s="594" customFormat="1" ht="9.75" customHeight="1">
      <c r="B74" s="595"/>
      <c r="C74" s="725"/>
      <c r="D74" s="623"/>
    </row>
    <row r="75" spans="2:13" s="594" customFormat="1" ht="15" customHeight="1">
      <c r="B75" s="726"/>
      <c r="C75" s="726"/>
      <c r="D75" s="623"/>
      <c r="E75" s="595"/>
      <c r="F75" s="595"/>
      <c r="G75" s="595"/>
      <c r="H75" s="595"/>
      <c r="I75" s="595"/>
      <c r="J75" s="595"/>
      <c r="K75" s="595"/>
      <c r="L75" s="595"/>
      <c r="M75" s="595"/>
    </row>
    <row r="76" spans="2:13" s="594" customFormat="1" ht="9.75" customHeight="1">
      <c r="B76" s="595"/>
      <c r="C76" s="725"/>
      <c r="D76" s="623"/>
    </row>
    <row r="77" spans="2:13" s="594" customFormat="1" ht="5.0999999999999996" customHeight="1">
      <c r="D77" s="623"/>
    </row>
    <row r="78" spans="2:13" s="594" customFormat="1" ht="11.1" customHeight="1">
      <c r="D78" s="623"/>
    </row>
    <row r="79" spans="2:13" s="594" customFormat="1" ht="11.1" customHeight="1">
      <c r="C79" s="726"/>
      <c r="D79" s="623"/>
      <c r="E79" s="595"/>
      <c r="F79" s="595"/>
      <c r="G79" s="595"/>
      <c r="H79" s="595"/>
      <c r="I79" s="595"/>
      <c r="J79" s="595"/>
      <c r="K79" s="595"/>
      <c r="L79" s="595"/>
      <c r="M79" s="595"/>
    </row>
    <row r="80" spans="2:13" s="594" customFormat="1" ht="11.25" customHeight="1">
      <c r="C80" s="725"/>
      <c r="D80" s="623"/>
    </row>
    <row r="81" spans="4:13" s="594" customFormat="1" ht="5.25" customHeight="1">
      <c r="D81" s="623"/>
    </row>
    <row r="82" spans="4:13" s="594" customFormat="1" ht="4.1500000000000004" customHeight="1">
      <c r="D82" s="623"/>
      <c r="E82" s="637"/>
      <c r="F82" s="637"/>
      <c r="G82" s="637"/>
      <c r="H82" s="637"/>
      <c r="I82" s="637"/>
      <c r="J82" s="637"/>
      <c r="K82" s="637"/>
      <c r="L82" s="637"/>
      <c r="M82" s="637"/>
    </row>
    <row r="83" spans="4:13" s="594" customFormat="1" ht="11.1" customHeight="1">
      <c r="D83" s="623"/>
    </row>
    <row r="84" spans="4:13" s="594" customFormat="1" ht="10.5" customHeight="1">
      <c r="D84" s="623"/>
    </row>
    <row r="85" spans="4:13" s="594" customFormat="1">
      <c r="D85" s="623"/>
    </row>
    <row r="86" spans="4:13" s="594" customFormat="1">
      <c r="D86" s="623"/>
    </row>
    <row r="87" spans="4:13" s="594" customFormat="1">
      <c r="D87" s="623"/>
    </row>
    <row r="88" spans="4:13" s="594" customFormat="1">
      <c r="D88" s="623"/>
      <c r="E88" s="637"/>
      <c r="F88" s="637"/>
      <c r="G88" s="637"/>
      <c r="H88" s="637"/>
      <c r="I88" s="637"/>
      <c r="J88" s="637"/>
      <c r="K88" s="637"/>
      <c r="L88" s="637"/>
      <c r="M88" s="637"/>
    </row>
    <row r="89" spans="4:13" s="594" customFormat="1">
      <c r="D89" s="623"/>
      <c r="E89" s="637"/>
      <c r="F89" s="637"/>
      <c r="G89" s="637"/>
      <c r="H89" s="637"/>
      <c r="I89" s="637"/>
      <c r="J89" s="637"/>
      <c r="K89" s="637"/>
      <c r="L89" s="637"/>
      <c r="M89" s="637"/>
    </row>
    <row r="90" spans="4:13" s="594" customFormat="1">
      <c r="D90" s="623"/>
      <c r="E90" s="637"/>
      <c r="F90" s="637"/>
      <c r="G90" s="637"/>
      <c r="H90" s="637"/>
      <c r="I90" s="637"/>
      <c r="J90" s="637"/>
      <c r="K90" s="637"/>
      <c r="L90" s="637"/>
      <c r="M90" s="637"/>
    </row>
    <row r="91" spans="4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4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4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4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4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4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</row>
    <row r="108" spans="4:13" s="594" customFormat="1">
      <c r="D108" s="623"/>
    </row>
    <row r="109" spans="4:13" s="594" customFormat="1">
      <c r="D109" s="623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E1F6-9D4D-4051-B987-1FC0F0AF9AA8}">
  <sheetPr>
    <tabColor rgb="FF92D050"/>
  </sheetPr>
  <dimension ref="A2:WVT505"/>
  <sheetViews>
    <sheetView showGridLines="0" view="pageBreakPreview" topLeftCell="A4" zoomScale="90" zoomScaleNormal="100" zoomScaleSheetLayoutView="90" workbookViewId="0">
      <selection activeCell="E44" activeCellId="3" sqref="E23 E35 E41 E44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2.7109375" style="598" customWidth="1"/>
    <col min="4" max="4" width="7" style="605" customWidth="1"/>
    <col min="5" max="5" width="8.28515625" style="598" customWidth="1"/>
    <col min="6" max="6" width="9.140625" style="598" customWidth="1"/>
    <col min="7" max="7" width="11.7109375" style="598" customWidth="1"/>
    <col min="8" max="8" width="1.140625" style="598" customWidth="1"/>
    <col min="9" max="9" width="8.28515625" style="598" customWidth="1"/>
    <col min="10" max="10" width="9.140625" style="598" customWidth="1"/>
    <col min="11" max="11" width="11.710937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811</v>
      </c>
      <c r="C2" s="600" t="s">
        <v>783</v>
      </c>
      <c r="D2" s="723"/>
    </row>
    <row r="3" spans="1:13" s="678" customFormat="1" ht="16.5" customHeight="1">
      <c r="B3" s="599"/>
      <c r="C3" s="600" t="s">
        <v>1321</v>
      </c>
      <c r="D3" s="723"/>
    </row>
    <row r="4" spans="1:13" s="678" customFormat="1" ht="16.5" customHeight="1">
      <c r="B4" s="602" t="s">
        <v>812</v>
      </c>
      <c r="C4" s="603" t="s">
        <v>789</v>
      </c>
      <c r="D4" s="723"/>
    </row>
    <row r="5" spans="1:13" s="678" customFormat="1" ht="16.5" customHeight="1">
      <c r="B5" s="602"/>
      <c r="C5" s="603" t="s">
        <v>1320</v>
      </c>
      <c r="D5" s="723"/>
    </row>
    <row r="6" spans="1:13" s="678" customFormat="1" ht="16.5" customHeight="1" thickBot="1">
      <c r="A6" s="774"/>
      <c r="D6" s="723"/>
    </row>
    <row r="7" spans="1:13" s="678" customFormat="1" ht="3" customHeight="1" thickTop="1">
      <c r="A7" s="606"/>
      <c r="B7" s="606"/>
      <c r="C7" s="606"/>
      <c r="D7" s="775"/>
      <c r="E7" s="606"/>
      <c r="F7" s="606"/>
      <c r="G7" s="606"/>
      <c r="H7" s="606"/>
      <c r="I7" s="606"/>
      <c r="J7" s="606"/>
      <c r="K7" s="606"/>
      <c r="L7" s="606"/>
      <c r="M7" s="584"/>
    </row>
    <row r="8" spans="1:13" s="678" customFormat="1" ht="17.100000000000001" customHeight="1">
      <c r="A8" s="584"/>
      <c r="B8" s="607" t="s">
        <v>741</v>
      </c>
      <c r="C8" s="584"/>
      <c r="D8" s="609" t="s">
        <v>3</v>
      </c>
      <c r="E8" s="1930" t="s">
        <v>766</v>
      </c>
      <c r="F8" s="1930"/>
      <c r="G8" s="1930"/>
      <c r="H8" s="559"/>
      <c r="I8" s="1930" t="s">
        <v>767</v>
      </c>
      <c r="J8" s="1930"/>
      <c r="K8" s="1930"/>
      <c r="L8" s="614"/>
      <c r="M8" s="614"/>
    </row>
    <row r="9" spans="1:13" s="678" customFormat="1" ht="13.5">
      <c r="A9" s="584"/>
      <c r="B9" s="559" t="s">
        <v>744</v>
      </c>
      <c r="C9" s="584"/>
      <c r="D9" s="613" t="s">
        <v>8</v>
      </c>
      <c r="E9" s="1932" t="s">
        <v>768</v>
      </c>
      <c r="F9" s="1932"/>
      <c r="G9" s="1932"/>
      <c r="H9" s="770"/>
      <c r="I9" s="1932" t="s">
        <v>769</v>
      </c>
      <c r="J9" s="1932"/>
      <c r="K9" s="1932"/>
      <c r="L9" s="584"/>
      <c r="M9" s="584"/>
    </row>
    <row r="10" spans="1:13" s="678" customFormat="1" ht="17.100000000000001" customHeight="1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616"/>
      <c r="M10" s="616"/>
    </row>
    <row r="11" spans="1:13" s="678" customFormat="1" ht="16.5" customHeight="1">
      <c r="A11" s="58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657"/>
      <c r="M11" s="657"/>
    </row>
    <row r="12" spans="1:13" ht="3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6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658"/>
      <c r="M13" s="594"/>
    </row>
    <row r="14" spans="1:13" ht="14.1" customHeight="1">
      <c r="A14" s="594"/>
      <c r="B14" s="607" t="s">
        <v>4</v>
      </c>
      <c r="C14" s="584"/>
      <c r="D14" s="1870">
        <v>2023</v>
      </c>
      <c r="E14" s="659">
        <f>SUM(E17,E20,E23,E26,E29,E32,E35,E38,E41,E44,E47)</f>
        <v>4643</v>
      </c>
      <c r="F14" s="659">
        <f>SUM(F17,F20,F23,F26,F29,F32,F35,F38,F41,F44,F47)</f>
        <v>1235</v>
      </c>
      <c r="G14" s="659">
        <f>SUM(G17,G20,G23,G26,G29,G32,G35,G38,G41,G44,G47)</f>
        <v>3408</v>
      </c>
      <c r="H14" s="681"/>
      <c r="I14" s="659">
        <f>SUM(I17,I20,I23,I26,I29,I32,I35,I38,I41,I44,I47)</f>
        <v>91695</v>
      </c>
      <c r="J14" s="659">
        <f>SUM(J17,J20,J23,J26,J29,J32,J35,J38,J41,J44,J47)</f>
        <v>33571</v>
      </c>
      <c r="K14" s="659">
        <f>SUM(K17,K20,K23,K26,K29,K32,K35,K38,K41,K44,K47)</f>
        <v>58124</v>
      </c>
      <c r="L14" s="584"/>
      <c r="M14" s="594"/>
    </row>
    <row r="15" spans="1:13" ht="14.1" customHeight="1">
      <c r="A15" s="594"/>
      <c r="B15" s="559" t="s">
        <v>9</v>
      </c>
      <c r="C15" s="584"/>
      <c r="D15" s="1870"/>
      <c r="E15" s="659"/>
      <c r="F15" s="659"/>
      <c r="G15" s="659"/>
      <c r="H15" s="681"/>
      <c r="I15" s="659"/>
      <c r="J15" s="659"/>
      <c r="K15" s="659"/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1315</v>
      </c>
      <c r="C17" s="612"/>
      <c r="D17" s="573">
        <v>2023</v>
      </c>
      <c r="E17" s="747" t="s">
        <v>31</v>
      </c>
      <c r="F17" s="747" t="s">
        <v>31</v>
      </c>
      <c r="G17" s="747" t="s">
        <v>31</v>
      </c>
      <c r="H17" s="661"/>
      <c r="I17" s="661">
        <f>SUM(J17:K17)</f>
        <v>45</v>
      </c>
      <c r="J17" s="661">
        <v>36</v>
      </c>
      <c r="K17" s="661">
        <v>9</v>
      </c>
      <c r="L17" s="777"/>
      <c r="M17" s="594"/>
      <c r="O17" s="598">
        <v>1</v>
      </c>
    </row>
    <row r="18" spans="1:15" ht="14.1" customHeight="1">
      <c r="A18" s="594"/>
      <c r="B18" s="559" t="s">
        <v>1316</v>
      </c>
      <c r="C18" s="628"/>
      <c r="D18" s="573"/>
      <c r="E18" s="661"/>
      <c r="F18" s="661"/>
      <c r="G18" s="661"/>
      <c r="H18" s="661"/>
      <c r="I18" s="661"/>
      <c r="J18" s="661"/>
      <c r="K18" s="661"/>
      <c r="L18" s="709"/>
      <c r="M18" s="595"/>
    </row>
    <row r="19" spans="1:15" ht="14.1" customHeight="1">
      <c r="A19" s="594"/>
      <c r="B19" s="559"/>
      <c r="C19" s="628"/>
      <c r="D19" s="573"/>
      <c r="E19" s="661"/>
      <c r="F19" s="661"/>
      <c r="G19" s="661"/>
      <c r="H19" s="661"/>
      <c r="I19" s="661"/>
      <c r="J19" s="661"/>
      <c r="K19" s="661"/>
      <c r="L19" s="709"/>
      <c r="M19" s="595"/>
    </row>
    <row r="20" spans="1:15" ht="14.1" customHeight="1">
      <c r="A20" s="594"/>
      <c r="B20" s="607" t="s">
        <v>747</v>
      </c>
      <c r="C20" s="584"/>
      <c r="D20" s="573">
        <v>2023</v>
      </c>
      <c r="E20" s="661">
        <f>SUM(F20:G20)</f>
        <v>2177</v>
      </c>
      <c r="F20" s="661">
        <v>568</v>
      </c>
      <c r="G20" s="661">
        <v>1609</v>
      </c>
      <c r="H20" s="661"/>
      <c r="I20" s="661">
        <f>SUM(J20:K20)</f>
        <v>5886</v>
      </c>
      <c r="J20" s="661">
        <v>1598</v>
      </c>
      <c r="K20" s="661">
        <v>4288</v>
      </c>
      <c r="L20" s="777"/>
      <c r="M20" s="594"/>
      <c r="O20" s="598">
        <v>2</v>
      </c>
    </row>
    <row r="21" spans="1:15" ht="14.1" customHeight="1">
      <c r="A21" s="594"/>
      <c r="B21" s="559" t="s">
        <v>748</v>
      </c>
      <c r="C21" s="607"/>
      <c r="D21" s="573"/>
      <c r="E21" s="661"/>
      <c r="F21" s="661"/>
      <c r="G21" s="661"/>
      <c r="H21" s="661"/>
      <c r="I21" s="661"/>
      <c r="J21" s="661"/>
      <c r="K21" s="661"/>
      <c r="L21" s="709"/>
      <c r="M21" s="594"/>
      <c r="N21" s="598" t="s">
        <v>57</v>
      </c>
    </row>
    <row r="22" spans="1:15" ht="14.1" customHeight="1">
      <c r="A22" s="594"/>
      <c r="B22" s="559"/>
      <c r="C22" s="607"/>
      <c r="D22" s="573"/>
      <c r="E22" s="661"/>
      <c r="F22" s="661"/>
      <c r="G22" s="661"/>
      <c r="H22" s="661"/>
      <c r="I22" s="661"/>
      <c r="J22" s="661"/>
      <c r="K22" s="661"/>
      <c r="L22" s="709"/>
      <c r="M22" s="594"/>
    </row>
    <row r="23" spans="1:15" ht="14.1" customHeight="1">
      <c r="A23" s="594"/>
      <c r="B23" s="607" t="s">
        <v>794</v>
      </c>
      <c r="C23" s="612"/>
      <c r="D23" s="573">
        <v>2023</v>
      </c>
      <c r="E23" s="747" t="s">
        <v>31</v>
      </c>
      <c r="F23" s="747" t="s">
        <v>31</v>
      </c>
      <c r="G23" s="747" t="s">
        <v>31</v>
      </c>
      <c r="H23" s="661"/>
      <c r="I23" s="661">
        <f>SUM(J23:K23)</f>
        <v>9128</v>
      </c>
      <c r="J23" s="661">
        <v>2933</v>
      </c>
      <c r="K23" s="661">
        <v>6195</v>
      </c>
      <c r="L23" s="777"/>
      <c r="M23" s="594"/>
      <c r="O23" s="598">
        <v>3</v>
      </c>
    </row>
    <row r="24" spans="1:15" ht="14.1" customHeight="1">
      <c r="A24" s="594"/>
      <c r="B24" s="559" t="s">
        <v>1314</v>
      </c>
      <c r="C24" s="628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559"/>
      <c r="C25" s="628"/>
      <c r="D25" s="573"/>
      <c r="E25" s="661"/>
      <c r="F25" s="661"/>
      <c r="G25" s="661"/>
      <c r="H25" s="661"/>
      <c r="I25" s="661"/>
      <c r="J25" s="661"/>
      <c r="K25" s="661"/>
      <c r="L25" s="709"/>
      <c r="M25" s="594"/>
    </row>
    <row r="26" spans="1:15" ht="14.1" customHeight="1">
      <c r="A26" s="594"/>
      <c r="B26" s="607" t="s">
        <v>1312</v>
      </c>
      <c r="C26" s="584"/>
      <c r="D26" s="573">
        <v>2023</v>
      </c>
      <c r="E26" s="661">
        <f>SUM(F26:G26)</f>
        <v>1747</v>
      </c>
      <c r="F26" s="661">
        <v>332</v>
      </c>
      <c r="G26" s="661">
        <v>1415</v>
      </c>
      <c r="H26" s="661"/>
      <c r="I26" s="661">
        <f>SUM(J26:K26)</f>
        <v>7890</v>
      </c>
      <c r="J26" s="661">
        <v>2287</v>
      </c>
      <c r="K26" s="661">
        <v>5603</v>
      </c>
      <c r="L26" s="777"/>
      <c r="M26" s="594"/>
      <c r="O26" s="598">
        <v>4</v>
      </c>
    </row>
    <row r="27" spans="1:15" ht="14.1" customHeight="1">
      <c r="A27" s="594"/>
      <c r="B27" s="559" t="s">
        <v>1313</v>
      </c>
      <c r="C27" s="584"/>
      <c r="D27" s="573"/>
      <c r="E27" s="661"/>
      <c r="F27" s="661"/>
      <c r="G27" s="661"/>
      <c r="H27" s="661"/>
      <c r="I27" s="661"/>
      <c r="J27" s="661"/>
      <c r="K27" s="661"/>
      <c r="L27" s="777"/>
      <c r="M27" s="594"/>
    </row>
    <row r="28" spans="1:15" ht="14.1" customHeight="1">
      <c r="A28" s="594"/>
      <c r="B28" s="559"/>
      <c r="C28" s="584"/>
      <c r="D28" s="573"/>
      <c r="E28" s="661"/>
      <c r="F28" s="661"/>
      <c r="G28" s="661"/>
      <c r="H28" s="661"/>
      <c r="I28" s="661"/>
      <c r="J28" s="661"/>
      <c r="K28" s="661"/>
      <c r="L28" s="777"/>
      <c r="M28" s="594"/>
    </row>
    <row r="29" spans="1:15" ht="14.1" customHeight="1">
      <c r="A29" s="594"/>
      <c r="B29" s="607" t="s">
        <v>1310</v>
      </c>
      <c r="C29" s="612"/>
      <c r="D29" s="573">
        <v>2023</v>
      </c>
      <c r="E29" s="661">
        <f>SUM(F29:G29)</f>
        <v>505</v>
      </c>
      <c r="F29" s="661">
        <v>139</v>
      </c>
      <c r="G29" s="661">
        <v>366</v>
      </c>
      <c r="H29" s="661"/>
      <c r="I29" s="661">
        <f>SUM(J29:K29)</f>
        <v>24371</v>
      </c>
      <c r="J29" s="661">
        <v>6837</v>
      </c>
      <c r="K29" s="661">
        <v>17534</v>
      </c>
      <c r="L29" s="777"/>
      <c r="M29" s="594"/>
      <c r="O29" s="598">
        <v>5</v>
      </c>
    </row>
    <row r="30" spans="1:15" ht="14.1" customHeight="1">
      <c r="A30" s="594"/>
      <c r="B30" s="559" t="s">
        <v>1311</v>
      </c>
      <c r="C30" s="628"/>
      <c r="D30" s="573"/>
      <c r="E30" s="661"/>
      <c r="F30" s="661"/>
      <c r="G30" s="661"/>
      <c r="H30" s="661"/>
      <c r="I30" s="661"/>
      <c r="J30" s="661"/>
      <c r="K30" s="661"/>
      <c r="L30" s="709"/>
      <c r="M30" s="594"/>
    </row>
    <row r="31" spans="1:15" ht="14.1" customHeight="1">
      <c r="A31" s="594"/>
      <c r="B31" s="559"/>
      <c r="C31" s="628"/>
      <c r="D31" s="573"/>
      <c r="E31" s="661"/>
      <c r="F31" s="661"/>
      <c r="G31" s="661"/>
      <c r="H31" s="661"/>
      <c r="I31" s="661"/>
      <c r="J31" s="661"/>
      <c r="K31" s="661"/>
      <c r="L31" s="709"/>
      <c r="M31" s="594"/>
    </row>
    <row r="32" spans="1:15" ht="14.1" customHeight="1">
      <c r="A32" s="594"/>
      <c r="B32" s="607" t="s">
        <v>1308</v>
      </c>
      <c r="C32" s="584"/>
      <c r="D32" s="573">
        <v>2023</v>
      </c>
      <c r="E32" s="747" t="s">
        <v>31</v>
      </c>
      <c r="F32" s="747" t="s">
        <v>31</v>
      </c>
      <c r="G32" s="747" t="s">
        <v>31</v>
      </c>
      <c r="H32" s="661"/>
      <c r="I32" s="661">
        <f>SUM(J32:K32)</f>
        <v>7280</v>
      </c>
      <c r="J32" s="661">
        <v>1857</v>
      </c>
      <c r="K32" s="661">
        <v>5423</v>
      </c>
      <c r="L32" s="777"/>
      <c r="M32" s="594"/>
      <c r="O32" s="598">
        <v>6</v>
      </c>
    </row>
    <row r="33" spans="1:15" ht="14.1" customHeight="1">
      <c r="A33" s="594"/>
      <c r="B33" s="559" t="s">
        <v>1309</v>
      </c>
      <c r="C33" s="612"/>
      <c r="D33" s="573"/>
      <c r="E33" s="661"/>
      <c r="F33" s="661"/>
      <c r="G33" s="661"/>
      <c r="H33" s="661"/>
      <c r="I33" s="661"/>
      <c r="J33" s="661"/>
      <c r="K33" s="661"/>
      <c r="L33" s="709"/>
      <c r="M33" s="594"/>
    </row>
    <row r="34" spans="1:15" ht="14.1" customHeight="1">
      <c r="A34" s="594"/>
      <c r="B34" s="608"/>
      <c r="C34" s="612"/>
      <c r="D34" s="573"/>
      <c r="E34" s="661"/>
      <c r="F34" s="661"/>
      <c r="G34" s="661"/>
      <c r="H34" s="661"/>
      <c r="I34" s="661"/>
      <c r="J34" s="661"/>
      <c r="K34" s="661"/>
      <c r="L34" s="709"/>
      <c r="M34" s="594"/>
    </row>
    <row r="35" spans="1:15" ht="14.1" customHeight="1">
      <c r="A35" s="594"/>
      <c r="B35" s="607" t="s">
        <v>1306</v>
      </c>
      <c r="C35" s="612"/>
      <c r="D35" s="573">
        <v>2023</v>
      </c>
      <c r="E35" s="747" t="s">
        <v>31</v>
      </c>
      <c r="F35" s="747" t="s">
        <v>31</v>
      </c>
      <c r="G35" s="747" t="s">
        <v>31</v>
      </c>
      <c r="H35" s="661"/>
      <c r="I35" s="661">
        <f>SUM(J35:K35)</f>
        <v>7163</v>
      </c>
      <c r="J35" s="661">
        <v>3371</v>
      </c>
      <c r="K35" s="661">
        <v>3792</v>
      </c>
      <c r="L35" s="777"/>
      <c r="M35" s="594"/>
      <c r="O35" s="598">
        <v>7</v>
      </c>
    </row>
    <row r="36" spans="1:15" ht="14.1" customHeight="1">
      <c r="A36" s="594"/>
      <c r="B36" s="559" t="s">
        <v>1307</v>
      </c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09"/>
      <c r="M37" s="594"/>
    </row>
    <row r="38" spans="1:15" ht="14.1" customHeight="1">
      <c r="A38" s="594"/>
      <c r="B38" s="607" t="s">
        <v>799</v>
      </c>
      <c r="C38" s="584"/>
      <c r="D38" s="573">
        <v>2023</v>
      </c>
      <c r="E38" s="747" t="s">
        <v>31</v>
      </c>
      <c r="F38" s="747" t="s">
        <v>31</v>
      </c>
      <c r="G38" s="747" t="s">
        <v>31</v>
      </c>
      <c r="H38" s="661"/>
      <c r="I38" s="661">
        <f>SUM(J38:K38)</f>
        <v>20387</v>
      </c>
      <c r="J38" s="661">
        <v>11634</v>
      </c>
      <c r="K38" s="661">
        <v>8753</v>
      </c>
      <c r="L38" s="709"/>
      <c r="M38" s="594"/>
      <c r="O38" s="598">
        <v>8</v>
      </c>
    </row>
    <row r="39" spans="1:15" ht="14.1" customHeight="1">
      <c r="A39" s="594"/>
      <c r="B39" s="608" t="s">
        <v>800</v>
      </c>
      <c r="C39" s="612"/>
      <c r="D39" s="573"/>
      <c r="E39" s="661"/>
      <c r="F39" s="661"/>
      <c r="G39" s="661"/>
      <c r="H39" s="661"/>
      <c r="I39" s="661"/>
      <c r="J39" s="661"/>
      <c r="K39" s="661"/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1304</v>
      </c>
      <c r="C41" s="612"/>
      <c r="D41" s="573">
        <v>2023</v>
      </c>
      <c r="E41" s="747" t="s">
        <v>31</v>
      </c>
      <c r="F41" s="747" t="s">
        <v>31</v>
      </c>
      <c r="G41" s="747" t="s">
        <v>31</v>
      </c>
      <c r="H41" s="661"/>
      <c r="I41" s="661">
        <f>SUM(J41:K41)</f>
        <v>1477</v>
      </c>
      <c r="J41" s="661">
        <v>647</v>
      </c>
      <c r="K41" s="661">
        <v>830</v>
      </c>
      <c r="L41" s="777"/>
      <c r="M41" s="594"/>
      <c r="O41" s="598">
        <v>9</v>
      </c>
    </row>
    <row r="42" spans="1:15" ht="14.1" customHeight="1">
      <c r="A42" s="594"/>
      <c r="B42" s="608" t="s">
        <v>1305</v>
      </c>
      <c r="C42" s="628"/>
      <c r="D42" s="573"/>
      <c r="E42" s="661"/>
      <c r="F42" s="661"/>
      <c r="G42" s="661"/>
      <c r="H42" s="661"/>
      <c r="I42" s="661"/>
      <c r="J42" s="661"/>
      <c r="K42" s="661"/>
      <c r="L42" s="709"/>
      <c r="M42" s="594"/>
    </row>
    <row r="43" spans="1:15" ht="14.1" customHeight="1">
      <c r="A43" s="594"/>
      <c r="B43" s="608"/>
      <c r="C43" s="612"/>
      <c r="D43" s="573"/>
      <c r="E43" s="661"/>
      <c r="F43" s="661"/>
      <c r="G43" s="661"/>
      <c r="H43" s="661"/>
      <c r="I43" s="661"/>
      <c r="J43" s="661"/>
      <c r="K43" s="661"/>
      <c r="L43" s="709"/>
      <c r="M43" s="594"/>
    </row>
    <row r="44" spans="1:15" ht="14.1" customHeight="1">
      <c r="A44" s="594"/>
      <c r="B44" s="607" t="s">
        <v>803</v>
      </c>
      <c r="C44" s="612"/>
      <c r="D44" s="573">
        <v>2023</v>
      </c>
      <c r="E44" s="747" t="s">
        <v>31</v>
      </c>
      <c r="F44" s="747" t="s">
        <v>31</v>
      </c>
      <c r="G44" s="747" t="s">
        <v>31</v>
      </c>
      <c r="H44" s="661"/>
      <c r="I44" s="661">
        <f>SUM(J44:K44)</f>
        <v>4743</v>
      </c>
      <c r="J44" s="661">
        <v>1096</v>
      </c>
      <c r="K44" s="661">
        <v>3647</v>
      </c>
      <c r="L44" s="777"/>
      <c r="M44" s="594"/>
      <c r="O44" s="598">
        <v>9</v>
      </c>
    </row>
    <row r="45" spans="1:15" ht="14.1" customHeight="1">
      <c r="A45" s="594"/>
      <c r="B45" s="559" t="s">
        <v>804</v>
      </c>
      <c r="C45" s="628"/>
      <c r="D45" s="573"/>
      <c r="E45" s="661"/>
      <c r="F45" s="661"/>
      <c r="G45" s="661"/>
      <c r="H45" s="661"/>
      <c r="I45" s="661"/>
      <c r="J45" s="661"/>
      <c r="K45" s="661"/>
      <c r="L45" s="709"/>
      <c r="M45" s="594"/>
    </row>
    <row r="46" spans="1:15" ht="14.1" customHeight="1">
      <c r="A46" s="594"/>
      <c r="B46" s="608"/>
      <c r="C46" s="612"/>
      <c r="D46" s="573"/>
      <c r="E46" s="661"/>
      <c r="F46" s="661"/>
      <c r="G46" s="661"/>
      <c r="H46" s="661"/>
      <c r="I46" s="661"/>
      <c r="J46" s="661"/>
      <c r="K46" s="661"/>
      <c r="L46" s="709"/>
      <c r="M46" s="594"/>
    </row>
    <row r="47" spans="1:15" ht="14.1" customHeight="1">
      <c r="A47" s="594"/>
      <c r="B47" s="607" t="s">
        <v>760</v>
      </c>
      <c r="C47" s="612"/>
      <c r="D47" s="573">
        <v>2023</v>
      </c>
      <c r="E47" s="661">
        <f>SUM(F47:G47)</f>
        <v>214</v>
      </c>
      <c r="F47" s="661">
        <v>196</v>
      </c>
      <c r="G47" s="661">
        <v>18</v>
      </c>
      <c r="H47" s="661"/>
      <c r="I47" s="661">
        <f>SUM(J47:K47)</f>
        <v>3325</v>
      </c>
      <c r="J47" s="661">
        <v>1275</v>
      </c>
      <c r="K47" s="661">
        <v>2050</v>
      </c>
      <c r="L47" s="777"/>
      <c r="M47" s="594"/>
      <c r="O47" s="598">
        <v>9</v>
      </c>
    </row>
    <row r="48" spans="1:15" ht="14.1" customHeight="1">
      <c r="A48" s="594"/>
      <c r="B48" s="559" t="s">
        <v>761</v>
      </c>
      <c r="C48" s="628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3" s="594" customFormat="1" ht="17.100000000000001" customHeight="1" thickBot="1">
      <c r="A49" s="630"/>
      <c r="B49" s="718"/>
      <c r="C49" s="718"/>
      <c r="D49" s="686"/>
      <c r="E49" s="634"/>
      <c r="F49" s="634"/>
      <c r="G49" s="634"/>
      <c r="H49" s="634"/>
      <c r="I49" s="634"/>
      <c r="J49" s="634"/>
      <c r="K49" s="634"/>
      <c r="L49" s="704"/>
    </row>
    <row r="50" spans="1:13" s="530" customFormat="1" ht="3" customHeight="1">
      <c r="B50" s="584"/>
      <c r="C50" s="607"/>
      <c r="D50" s="573"/>
      <c r="E50" s="584"/>
      <c r="F50" s="584"/>
      <c r="G50" s="584"/>
      <c r="H50" s="584"/>
      <c r="I50" s="584"/>
      <c r="J50" s="584"/>
      <c r="K50" s="584"/>
      <c r="L50" s="584"/>
    </row>
    <row r="51" spans="1:13" s="691" customFormat="1" ht="16.5" customHeight="1">
      <c r="A51" s="583"/>
      <c r="B51" s="584"/>
      <c r="C51" s="584"/>
      <c r="D51" s="573"/>
      <c r="E51" s="584"/>
      <c r="F51" s="733"/>
      <c r="G51" s="733"/>
      <c r="H51" s="678"/>
      <c r="I51" s="678"/>
      <c r="J51" s="678"/>
      <c r="K51" s="418" t="s">
        <v>905</v>
      </c>
      <c r="L51" s="678"/>
    </row>
    <row r="52" spans="1:13" s="691" customFormat="1" ht="15" customHeight="1">
      <c r="B52" s="678"/>
      <c r="C52" s="678"/>
      <c r="D52" s="723"/>
      <c r="E52" s="678"/>
      <c r="F52" s="678"/>
      <c r="G52" s="678"/>
      <c r="H52" s="678"/>
      <c r="I52" s="678"/>
      <c r="J52" s="678"/>
      <c r="K52" s="419" t="s">
        <v>883</v>
      </c>
      <c r="L52" s="678"/>
    </row>
    <row r="53" spans="1:13" s="594" customFormat="1" ht="15" customHeight="1">
      <c r="C53" s="726"/>
      <c r="D53" s="1871"/>
    </row>
    <row r="54" spans="1:13" s="594" customFormat="1" ht="15" customHeight="1">
      <c r="C54" s="726"/>
      <c r="D54" s="1871"/>
    </row>
    <row r="55" spans="1:13" s="594" customFormat="1" ht="9.75" customHeight="1">
      <c r="C55" s="595"/>
      <c r="D55" s="1872"/>
    </row>
    <row r="56" spans="1:13" s="594" customFormat="1" ht="15" customHeight="1">
      <c r="C56" s="1871"/>
      <c r="D56" s="1871"/>
    </row>
    <row r="57" spans="1:13" s="594" customFormat="1" ht="9.75" customHeight="1">
      <c r="C57" s="595"/>
      <c r="D57" s="1872"/>
    </row>
    <row r="58" spans="1:13" s="594" customFormat="1" ht="15" customHeight="1">
      <c r="C58" s="726"/>
      <c r="D58" s="1871"/>
    </row>
    <row r="59" spans="1:13" s="594" customFormat="1" ht="9.75" customHeight="1">
      <c r="C59" s="595"/>
      <c r="D59" s="1871"/>
    </row>
    <row r="60" spans="1:13" s="594" customFormat="1" ht="9.75" customHeight="1">
      <c r="D60" s="1872"/>
    </row>
    <row r="61" spans="1:13" s="594" customFormat="1" ht="15" customHeight="1">
      <c r="B61" s="726"/>
      <c r="C61" s="726"/>
      <c r="D61" s="623"/>
      <c r="E61" s="595"/>
      <c r="F61" s="595"/>
      <c r="G61" s="595"/>
      <c r="H61" s="595"/>
      <c r="I61" s="595"/>
      <c r="J61" s="595"/>
      <c r="K61" s="595"/>
      <c r="L61" s="595"/>
      <c r="M61" s="595"/>
    </row>
    <row r="62" spans="1:13" s="594" customFormat="1" ht="9.75" customHeight="1">
      <c r="C62" s="725"/>
      <c r="D62" s="623"/>
    </row>
    <row r="63" spans="1:13" s="594" customFormat="1" ht="9.75" customHeight="1">
      <c r="C63" s="725"/>
      <c r="D63" s="623"/>
    </row>
    <row r="64" spans="1:13" s="594" customFormat="1" ht="15" customHeight="1">
      <c r="C64" s="726"/>
      <c r="D64" s="1871"/>
    </row>
    <row r="65" spans="2:13" s="594" customFormat="1" ht="9.75" customHeight="1">
      <c r="C65" s="595"/>
      <c r="D65" s="1872"/>
    </row>
    <row r="66" spans="2:13" s="594" customFormat="1" ht="15" customHeight="1">
      <c r="C66" s="726"/>
      <c r="D66" s="1871"/>
    </row>
    <row r="67" spans="2:13" s="594" customFormat="1" ht="9.75" customHeight="1">
      <c r="C67" s="595"/>
      <c r="D67" s="1872"/>
    </row>
    <row r="68" spans="2:13" s="594" customFormat="1" ht="15" customHeight="1">
      <c r="C68" s="726"/>
      <c r="D68" s="1871"/>
    </row>
    <row r="69" spans="2:13" s="594" customFormat="1" ht="9.75" customHeight="1">
      <c r="C69" s="595"/>
      <c r="D69" s="1872"/>
    </row>
    <row r="70" spans="2:13" s="594" customFormat="1" ht="15" customHeight="1">
      <c r="C70" s="726"/>
      <c r="D70" s="1871"/>
    </row>
    <row r="71" spans="2:13" s="594" customFormat="1" ht="9.75" customHeight="1">
      <c r="D71" s="1872"/>
    </row>
    <row r="72" spans="2:13" s="594" customFormat="1" ht="18" customHeight="1">
      <c r="B72" s="726"/>
      <c r="D72" s="623"/>
    </row>
    <row r="73" spans="2:13" s="594" customFormat="1" ht="15" customHeight="1">
      <c r="B73" s="726"/>
      <c r="C73" s="726"/>
      <c r="D73" s="623"/>
      <c r="E73" s="595"/>
      <c r="F73" s="595"/>
      <c r="G73" s="595"/>
      <c r="H73" s="595"/>
      <c r="I73" s="595"/>
      <c r="J73" s="595"/>
      <c r="K73" s="595"/>
      <c r="L73" s="595"/>
      <c r="M73" s="595"/>
    </row>
    <row r="74" spans="2:13" s="594" customFormat="1" ht="9.75" customHeight="1">
      <c r="B74" s="595"/>
      <c r="C74" s="725"/>
      <c r="D74" s="623"/>
    </row>
    <row r="75" spans="2:13" s="594" customFormat="1" ht="15" customHeight="1">
      <c r="B75" s="726"/>
      <c r="C75" s="726"/>
      <c r="D75" s="623"/>
      <c r="E75" s="595"/>
      <c r="F75" s="595"/>
      <c r="G75" s="595"/>
      <c r="H75" s="595"/>
      <c r="I75" s="595"/>
      <c r="J75" s="595"/>
      <c r="K75" s="595"/>
      <c r="L75" s="595"/>
      <c r="M75" s="595"/>
    </row>
    <row r="76" spans="2:13" s="594" customFormat="1" ht="9.75" customHeight="1">
      <c r="B76" s="595"/>
      <c r="C76" s="725"/>
      <c r="D76" s="623"/>
    </row>
    <row r="77" spans="2:13" s="594" customFormat="1" ht="5.0999999999999996" customHeight="1">
      <c r="D77" s="623"/>
    </row>
    <row r="78" spans="2:13" s="594" customFormat="1" ht="11.1" customHeight="1">
      <c r="D78" s="623"/>
    </row>
    <row r="79" spans="2:13" s="594" customFormat="1" ht="11.1" customHeight="1">
      <c r="C79" s="726"/>
      <c r="D79" s="623"/>
      <c r="E79" s="595"/>
      <c r="F79" s="595"/>
      <c r="G79" s="595"/>
      <c r="H79" s="595"/>
      <c r="I79" s="595"/>
      <c r="J79" s="595"/>
      <c r="K79" s="595"/>
      <c r="L79" s="595"/>
      <c r="M79" s="595"/>
    </row>
    <row r="80" spans="2:13" s="594" customFormat="1" ht="11.25" customHeight="1">
      <c r="C80" s="725"/>
      <c r="D80" s="623"/>
    </row>
    <row r="81" spans="4:13" s="594" customFormat="1" ht="5.25" customHeight="1">
      <c r="D81" s="623"/>
    </row>
    <row r="82" spans="4:13" s="594" customFormat="1" ht="4.1500000000000004" customHeight="1">
      <c r="D82" s="623"/>
      <c r="E82" s="637"/>
      <c r="F82" s="637"/>
      <c r="G82" s="637"/>
      <c r="H82" s="637"/>
      <c r="I82" s="637"/>
      <c r="J82" s="637"/>
      <c r="K82" s="637"/>
      <c r="L82" s="637"/>
      <c r="M82" s="637"/>
    </row>
    <row r="83" spans="4:13" s="594" customFormat="1" ht="11.1" customHeight="1">
      <c r="D83" s="623"/>
    </row>
    <row r="84" spans="4:13" s="594" customFormat="1" ht="10.5" customHeight="1">
      <c r="D84" s="623"/>
    </row>
    <row r="85" spans="4:13" s="594" customFormat="1">
      <c r="D85" s="623"/>
    </row>
    <row r="86" spans="4:13" s="594" customFormat="1">
      <c r="D86" s="623"/>
    </row>
    <row r="87" spans="4:13" s="594" customFormat="1">
      <c r="D87" s="623"/>
    </row>
    <row r="88" spans="4:13" s="594" customFormat="1">
      <c r="D88" s="623"/>
      <c r="E88" s="637"/>
      <c r="F88" s="637"/>
      <c r="G88" s="637"/>
      <c r="H88" s="637"/>
      <c r="I88" s="637"/>
      <c r="J88" s="637"/>
      <c r="K88" s="637"/>
      <c r="L88" s="637"/>
      <c r="M88" s="637"/>
    </row>
    <row r="89" spans="4:13" s="594" customFormat="1">
      <c r="D89" s="623"/>
      <c r="E89" s="637"/>
      <c r="F89" s="637"/>
      <c r="G89" s="637"/>
      <c r="H89" s="637"/>
      <c r="I89" s="637"/>
      <c r="J89" s="637"/>
      <c r="K89" s="637"/>
      <c r="L89" s="637"/>
      <c r="M89" s="637"/>
    </row>
    <row r="90" spans="4:13" s="594" customFormat="1">
      <c r="D90" s="623"/>
      <c r="E90" s="637"/>
      <c r="F90" s="637"/>
      <c r="G90" s="637"/>
      <c r="H90" s="637"/>
      <c r="I90" s="637"/>
      <c r="J90" s="637"/>
      <c r="K90" s="637"/>
      <c r="L90" s="637"/>
      <c r="M90" s="637"/>
    </row>
    <row r="91" spans="4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4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4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4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4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4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</row>
    <row r="108" spans="4:13" s="594" customFormat="1">
      <c r="D108" s="623"/>
    </row>
    <row r="109" spans="4:13" s="594" customFormat="1">
      <c r="D109" s="623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92D050"/>
  </sheetPr>
  <dimension ref="A1:Y89"/>
  <sheetViews>
    <sheetView view="pageBreakPreview" topLeftCell="A76" zoomScale="90" zoomScaleNormal="100" zoomScaleSheetLayoutView="90" workbookViewId="0">
      <selection activeCell="F102" sqref="F102"/>
    </sheetView>
  </sheetViews>
  <sheetFormatPr defaultColWidth="11.85546875" defaultRowHeight="16.5"/>
  <cols>
    <col min="1" max="1" width="1.85546875" style="164" customWidth="1"/>
    <col min="2" max="2" width="11.28515625" style="164" customWidth="1"/>
    <col min="3" max="3" width="8.140625" style="164" customWidth="1"/>
    <col min="4" max="4" width="11.28515625" style="165" customWidth="1"/>
    <col min="5" max="6" width="11" style="166" customWidth="1"/>
    <col min="7" max="7" width="13.28515625" style="166" customWidth="1"/>
    <col min="8" max="8" width="2" style="166" customWidth="1"/>
    <col min="9" max="10" width="11" style="166" customWidth="1"/>
    <col min="11" max="11" width="13.28515625" style="166" customWidth="1"/>
    <col min="12" max="12" width="2" style="166" customWidth="1"/>
    <col min="13" max="14" width="11" style="166" customWidth="1"/>
    <col min="15" max="15" width="13.28515625" style="166" customWidth="1"/>
    <col min="16" max="16" width="1.85546875" style="164" customWidth="1"/>
    <col min="17" max="16384" width="11.85546875" style="164"/>
  </cols>
  <sheetData>
    <row r="1" spans="1:16" ht="8.1" customHeight="1"/>
    <row r="2" spans="1:16" ht="8.1" customHeight="1"/>
    <row r="3" spans="1:16" s="167" customFormat="1" ht="16.5" customHeight="1">
      <c r="B3" s="168" t="s">
        <v>43</v>
      </c>
      <c r="C3" s="169" t="s">
        <v>861</v>
      </c>
      <c r="D3" s="170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</row>
    <row r="4" spans="1:16" s="167" customFormat="1" ht="16.5" customHeight="1">
      <c r="B4" s="168"/>
      <c r="C4" s="1202" t="s">
        <v>1248</v>
      </c>
      <c r="D4" s="170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</row>
    <row r="5" spans="1:16" s="173" customFormat="1" ht="16.5" customHeight="1">
      <c r="B5" s="174" t="s">
        <v>44</v>
      </c>
      <c r="C5" s="175" t="s">
        <v>1356</v>
      </c>
      <c r="D5" s="176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</row>
    <row r="6" spans="1:16" s="173" customFormat="1" ht="16.5" customHeight="1">
      <c r="B6" s="174"/>
      <c r="C6" s="1207"/>
      <c r="D6" s="176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</row>
    <row r="7" spans="1:16" s="177" customFormat="1" ht="9.9499999999999993" customHeight="1" thickBot="1">
      <c r="B7" s="178"/>
      <c r="C7" s="178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</row>
    <row r="8" spans="1:16" s="186" customFormat="1" ht="5.25" customHeight="1" thickTop="1">
      <c r="A8" s="181"/>
      <c r="B8" s="182"/>
      <c r="C8" s="183"/>
      <c r="D8" s="184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</row>
    <row r="9" spans="1:16" s="186" customFormat="1" ht="16.5" customHeight="1">
      <c r="A9" s="187"/>
      <c r="B9" s="187" t="s">
        <v>2</v>
      </c>
      <c r="C9" s="188"/>
      <c r="D9" s="189" t="s">
        <v>3</v>
      </c>
      <c r="E9" s="1881" t="s">
        <v>884</v>
      </c>
      <c r="F9" s="1881"/>
      <c r="G9" s="1881"/>
      <c r="H9" s="1881"/>
      <c r="I9" s="1881"/>
      <c r="J9" s="1881"/>
      <c r="K9" s="1881"/>
      <c r="L9" s="1881"/>
      <c r="M9" s="1881"/>
      <c r="N9" s="1881"/>
      <c r="O9" s="1881"/>
      <c r="P9" s="190"/>
    </row>
    <row r="10" spans="1:16" s="186" customFormat="1" ht="16.5" customHeight="1">
      <c r="A10" s="192"/>
      <c r="B10" s="192" t="s">
        <v>7</v>
      </c>
      <c r="C10" s="193"/>
      <c r="D10" s="194" t="s">
        <v>8</v>
      </c>
      <c r="E10" s="1882" t="s">
        <v>855</v>
      </c>
      <c r="F10" s="1882"/>
      <c r="G10" s="1882"/>
      <c r="H10" s="1882"/>
      <c r="I10" s="1882"/>
      <c r="J10" s="1882"/>
      <c r="K10" s="1882"/>
      <c r="L10" s="1882"/>
      <c r="M10" s="1882"/>
      <c r="N10" s="1882"/>
      <c r="O10" s="1882"/>
      <c r="P10" s="195"/>
    </row>
    <row r="11" spans="1:16" s="186" customFormat="1">
      <c r="A11" s="192"/>
      <c r="B11" s="192"/>
      <c r="C11" s="193"/>
      <c r="D11" s="194"/>
      <c r="E11" s="1881" t="s">
        <v>850</v>
      </c>
      <c r="F11" s="1881"/>
      <c r="G11" s="1881"/>
      <c r="H11" s="189"/>
      <c r="I11" s="1881" t="s">
        <v>851</v>
      </c>
      <c r="J11" s="1881"/>
      <c r="K11" s="1881"/>
      <c r="L11" s="189"/>
      <c r="M11" s="1881" t="s">
        <v>852</v>
      </c>
      <c r="N11" s="1881"/>
      <c r="O11" s="1881"/>
      <c r="P11" s="195"/>
    </row>
    <row r="12" spans="1:16" s="186" customFormat="1">
      <c r="A12" s="192"/>
      <c r="B12" s="192"/>
      <c r="C12" s="193"/>
      <c r="D12" s="194"/>
      <c r="E12" s="1204" t="s">
        <v>4</v>
      </c>
      <c r="F12" s="1204" t="s">
        <v>858</v>
      </c>
      <c r="G12" s="1204" t="s">
        <v>38</v>
      </c>
      <c r="H12" s="1204"/>
      <c r="I12" s="1204" t="s">
        <v>4</v>
      </c>
      <c r="J12" s="1204" t="s">
        <v>858</v>
      </c>
      <c r="K12" s="1204" t="s">
        <v>38</v>
      </c>
      <c r="L12" s="1204"/>
      <c r="M12" s="1204" t="s">
        <v>4</v>
      </c>
      <c r="N12" s="1204" t="s">
        <v>858</v>
      </c>
      <c r="O12" s="1204" t="s">
        <v>38</v>
      </c>
      <c r="P12" s="195"/>
    </row>
    <row r="13" spans="1:16" s="186" customFormat="1">
      <c r="A13" s="192"/>
      <c r="B13" s="192"/>
      <c r="C13" s="193"/>
      <c r="D13" s="194"/>
      <c r="E13" s="1205" t="s">
        <v>9</v>
      </c>
      <c r="F13" s="1205" t="s">
        <v>39</v>
      </c>
      <c r="G13" s="1205" t="s">
        <v>40</v>
      </c>
      <c r="H13" s="1205"/>
      <c r="I13" s="1205" t="s">
        <v>9</v>
      </c>
      <c r="J13" s="1205" t="s">
        <v>39</v>
      </c>
      <c r="K13" s="1205" t="s">
        <v>40</v>
      </c>
      <c r="L13" s="1205"/>
      <c r="M13" s="1205" t="s">
        <v>9</v>
      </c>
      <c r="N13" s="1205" t="s">
        <v>39</v>
      </c>
      <c r="O13" s="1205" t="s">
        <v>40</v>
      </c>
      <c r="P13" s="195"/>
    </row>
    <row r="14" spans="1:16" s="186" customFormat="1" ht="7.5" customHeight="1">
      <c r="A14" s="198"/>
      <c r="B14" s="198"/>
      <c r="C14" s="199"/>
      <c r="D14" s="200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</row>
    <row r="15" spans="1:16" ht="8.1" customHeight="1">
      <c r="B15" s="304"/>
      <c r="C15" s="304"/>
      <c r="D15" s="305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</row>
    <row r="16" spans="1:16" s="202" customFormat="1" ht="15" customHeight="1">
      <c r="B16" s="207" t="s">
        <v>14</v>
      </c>
      <c r="C16" s="208"/>
      <c r="D16" s="209">
        <v>2021</v>
      </c>
      <c r="E16" s="307">
        <f t="shared" ref="E16:G17" si="0">SUM(E20,E24,E28,E32,E36,E40,E44,E48,E52,E56,E60,E64,E68,E72,E76,E80)</f>
        <v>44203</v>
      </c>
      <c r="F16" s="307">
        <f t="shared" si="0"/>
        <v>24118</v>
      </c>
      <c r="G16" s="307">
        <f t="shared" si="0"/>
        <v>20085</v>
      </c>
      <c r="H16" s="307"/>
      <c r="I16" s="307">
        <f t="shared" ref="I16:K17" si="1">SUM(I20,I24,I28,I32,I36,I40,I44,I48,I52,I56,I60,I64,I68,I72,I76,I80)</f>
        <v>25348</v>
      </c>
      <c r="J16" s="307">
        <f t="shared" si="1"/>
        <v>14331</v>
      </c>
      <c r="K16" s="307">
        <f t="shared" si="1"/>
        <v>11017</v>
      </c>
      <c r="L16" s="307"/>
      <c r="M16" s="307">
        <f t="shared" ref="M16:O17" si="2">SUM(M20,M24,M28,M32,M36,M40,M44,M48,M52,M56,M60,M64,M68,M72,M76,M80)</f>
        <v>3127</v>
      </c>
      <c r="N16" s="307">
        <f t="shared" si="2"/>
        <v>1686</v>
      </c>
      <c r="O16" s="307">
        <f t="shared" si="2"/>
        <v>1441</v>
      </c>
    </row>
    <row r="17" spans="2:15" s="202" customFormat="1" ht="15" customHeight="1">
      <c r="B17" s="208"/>
      <c r="C17" s="208"/>
      <c r="D17" s="209">
        <v>2022</v>
      </c>
      <c r="E17" s="307">
        <f t="shared" si="0"/>
        <v>41427</v>
      </c>
      <c r="F17" s="307">
        <f t="shared" si="0"/>
        <v>22557</v>
      </c>
      <c r="G17" s="307">
        <f t="shared" si="0"/>
        <v>18870</v>
      </c>
      <c r="H17" s="307"/>
      <c r="I17" s="307">
        <f t="shared" si="1"/>
        <v>20838</v>
      </c>
      <c r="J17" s="307">
        <f t="shared" si="1"/>
        <v>11318</v>
      </c>
      <c r="K17" s="307">
        <f t="shared" si="1"/>
        <v>9520</v>
      </c>
      <c r="L17" s="307"/>
      <c r="M17" s="307">
        <f t="shared" si="2"/>
        <v>3163</v>
      </c>
      <c r="N17" s="307">
        <f t="shared" si="2"/>
        <v>1709</v>
      </c>
      <c r="O17" s="307">
        <f t="shared" si="2"/>
        <v>1454</v>
      </c>
    </row>
    <row r="18" spans="2:15" s="202" customFormat="1" ht="15" customHeight="1">
      <c r="B18" s="208"/>
      <c r="C18" s="208"/>
      <c r="D18" s="209">
        <v>2023</v>
      </c>
      <c r="E18" s="307">
        <f>SUM(E22,E26,E30,E34,E38,E42,E46,E50,E54,E58,E62,E66,E70,E74,E78,E82)</f>
        <v>43533</v>
      </c>
      <c r="F18" s="307">
        <f>SUM(F22,F26,F30,F34,F38,F42,F46,F50,F54,F58,F62,F66,F70,F74,F78,F82)</f>
        <v>23646</v>
      </c>
      <c r="G18" s="307">
        <f>SUM(G22,G26,G30,G34,G38,G42,G46,G50,G54,G58,G62,G66,G70,G74,G78,G82)</f>
        <v>19887</v>
      </c>
      <c r="H18" s="307"/>
      <c r="I18" s="307">
        <f>SUM(I22,I26,I30,I34,I38,I42,I46,I50,I54,I58,I62,I66,I70,I74,I78,I82)</f>
        <v>21885</v>
      </c>
      <c r="J18" s="307">
        <f>SUM(J22,J26,J30,J34,J38,J42,J46,J50,J54,J58,J62,J66,J70,J74,J78,J82)</f>
        <v>12559</v>
      </c>
      <c r="K18" s="307">
        <f>SUM(K22,K26,K30,K34,K38,K42,K46,K50,K54,K58,K62,K66,K70,K74,K78,K82)</f>
        <v>9326</v>
      </c>
      <c r="L18" s="307"/>
      <c r="M18" s="307">
        <f>SUM(M22,M26,M30,M34,M38,M42,M46,M50,M54,M58,M62,M66,M70,M74,M78,M82)</f>
        <v>2702</v>
      </c>
      <c r="N18" s="307">
        <f>SUM(N22,N26,N30,N34,N38,N42,N46,N50,N54,N58,N62,N66,N70,N74,N78,N82)</f>
        <v>1261</v>
      </c>
      <c r="O18" s="307">
        <f>SUM(O22,O26,O30,O34,O38,O42,O46,O50,O54,O58,O62,O66,O70,O74,O78,O82)</f>
        <v>1441</v>
      </c>
    </row>
    <row r="19" spans="2:15" s="202" customFormat="1" ht="8.1" customHeight="1">
      <c r="B19" s="208"/>
      <c r="C19" s="208"/>
      <c r="D19" s="214"/>
      <c r="E19" s="980"/>
      <c r="F19" s="980"/>
      <c r="G19" s="980"/>
      <c r="H19" s="980"/>
      <c r="I19" s="980"/>
      <c r="J19" s="980"/>
      <c r="K19" s="980"/>
      <c r="L19" s="980"/>
      <c r="M19" s="980"/>
      <c r="N19" s="980"/>
      <c r="O19" s="980"/>
    </row>
    <row r="20" spans="2:15" s="202" customFormat="1" ht="15" customHeight="1">
      <c r="B20" s="215" t="s">
        <v>15</v>
      </c>
      <c r="C20" s="215"/>
      <c r="D20" s="214">
        <v>2021</v>
      </c>
      <c r="E20" s="56">
        <f>SUM(F20:G20)</f>
        <v>985</v>
      </c>
      <c r="F20" s="56">
        <v>510</v>
      </c>
      <c r="G20" s="56">
        <v>475</v>
      </c>
      <c r="H20" s="56"/>
      <c r="I20" s="442" t="s">
        <v>31</v>
      </c>
      <c r="J20" s="442" t="s">
        <v>31</v>
      </c>
      <c r="K20" s="442" t="s">
        <v>31</v>
      </c>
      <c r="L20" s="56"/>
      <c r="M20" s="442" t="s">
        <v>31</v>
      </c>
      <c r="N20" s="442" t="s">
        <v>31</v>
      </c>
      <c r="O20" s="442" t="s">
        <v>31</v>
      </c>
    </row>
    <row r="21" spans="2:15" s="202" customFormat="1" ht="15" customHeight="1">
      <c r="B21" s="215"/>
      <c r="C21" s="215"/>
      <c r="D21" s="214">
        <v>2022</v>
      </c>
      <c r="E21" s="56">
        <f>SUM(F21:G21)</f>
        <v>839</v>
      </c>
      <c r="F21" s="56">
        <v>438</v>
      </c>
      <c r="G21" s="56">
        <v>401</v>
      </c>
      <c r="H21" s="980"/>
      <c r="I21" s="442" t="s">
        <v>31</v>
      </c>
      <c r="J21" s="442" t="s">
        <v>31</v>
      </c>
      <c r="K21" s="442" t="s">
        <v>31</v>
      </c>
      <c r="L21" s="980"/>
      <c r="M21" s="442" t="s">
        <v>31</v>
      </c>
      <c r="N21" s="442" t="s">
        <v>31</v>
      </c>
      <c r="O21" s="442" t="s">
        <v>31</v>
      </c>
    </row>
    <row r="22" spans="2:15" s="202" customFormat="1" ht="15" customHeight="1">
      <c r="B22" s="215"/>
      <c r="C22" s="215"/>
      <c r="D22" s="214">
        <v>2023</v>
      </c>
      <c r="E22" s="56">
        <f>SUM(F22:G22)</f>
        <v>875</v>
      </c>
      <c r="F22" s="56">
        <v>462</v>
      </c>
      <c r="G22" s="56">
        <v>413</v>
      </c>
      <c r="H22" s="980"/>
      <c r="I22" s="442" t="s">
        <v>31</v>
      </c>
      <c r="J22" s="442" t="s">
        <v>31</v>
      </c>
      <c r="K22" s="442" t="s">
        <v>31</v>
      </c>
      <c r="L22" s="980"/>
      <c r="M22" s="442" t="s">
        <v>31</v>
      </c>
      <c r="N22" s="442" t="s">
        <v>31</v>
      </c>
      <c r="O22" s="442" t="s">
        <v>31</v>
      </c>
    </row>
    <row r="23" spans="2:15" s="202" customFormat="1" ht="8.1" customHeight="1">
      <c r="B23" s="215"/>
      <c r="C23" s="215"/>
      <c r="D23" s="214"/>
      <c r="E23" s="56"/>
      <c r="F23" s="56"/>
      <c r="G23" s="56"/>
      <c r="H23" s="980"/>
      <c r="I23" s="980"/>
      <c r="J23" s="980"/>
      <c r="K23" s="980"/>
      <c r="L23" s="980"/>
      <c r="M23" s="980"/>
      <c r="N23" s="980"/>
      <c r="O23" s="980"/>
    </row>
    <row r="24" spans="2:15" s="202" customFormat="1" ht="15" customHeight="1">
      <c r="B24" s="215" t="s">
        <v>16</v>
      </c>
      <c r="C24" s="215"/>
      <c r="D24" s="214">
        <v>2021</v>
      </c>
      <c r="E24" s="56">
        <f>SUM(F24:G24)</f>
        <v>10472</v>
      </c>
      <c r="F24" s="56">
        <v>5830</v>
      </c>
      <c r="G24" s="56">
        <v>4642</v>
      </c>
      <c r="H24" s="56"/>
      <c r="I24" s="56">
        <f>SUM(J24:K24)</f>
        <v>9638</v>
      </c>
      <c r="J24" s="56">
        <v>5343</v>
      </c>
      <c r="K24" s="56">
        <v>4295</v>
      </c>
      <c r="L24" s="56"/>
      <c r="M24" s="442" t="s">
        <v>31</v>
      </c>
      <c r="N24" s="442" t="s">
        <v>31</v>
      </c>
      <c r="O24" s="442" t="s">
        <v>31</v>
      </c>
    </row>
    <row r="25" spans="2:15" s="202" customFormat="1" ht="15" customHeight="1">
      <c r="B25" s="215"/>
      <c r="C25" s="215"/>
      <c r="D25" s="214">
        <v>2022</v>
      </c>
      <c r="E25" s="56">
        <f>SUM(F25:G25)</f>
        <v>9477</v>
      </c>
      <c r="F25" s="56">
        <v>5233</v>
      </c>
      <c r="G25" s="56">
        <v>4244</v>
      </c>
      <c r="H25" s="980"/>
      <c r="I25" s="56">
        <f>SUM(J25:K25)</f>
        <v>7255</v>
      </c>
      <c r="J25" s="980">
        <v>3500</v>
      </c>
      <c r="K25" s="980">
        <v>3755</v>
      </c>
      <c r="L25" s="980"/>
      <c r="M25" s="442" t="s">
        <v>31</v>
      </c>
      <c r="N25" s="442" t="s">
        <v>31</v>
      </c>
      <c r="O25" s="442" t="s">
        <v>31</v>
      </c>
    </row>
    <row r="26" spans="2:15" s="202" customFormat="1" ht="15" customHeight="1">
      <c r="B26" s="215"/>
      <c r="C26" s="215"/>
      <c r="D26" s="214">
        <v>2023</v>
      </c>
      <c r="E26" s="56">
        <f>SUM(F26:G26)</f>
        <v>10959</v>
      </c>
      <c r="F26" s="56">
        <v>6056</v>
      </c>
      <c r="G26" s="56">
        <v>4903</v>
      </c>
      <c r="H26" s="980"/>
      <c r="I26" s="56">
        <f>SUM(J26:K26)</f>
        <v>7488</v>
      </c>
      <c r="J26" s="980">
        <v>4268</v>
      </c>
      <c r="K26" s="980">
        <v>3220</v>
      </c>
      <c r="L26" s="980"/>
      <c r="M26" s="442" t="s">
        <v>31</v>
      </c>
      <c r="N26" s="442" t="s">
        <v>31</v>
      </c>
      <c r="O26" s="442" t="s">
        <v>31</v>
      </c>
    </row>
    <row r="27" spans="2:15" s="202" customFormat="1" ht="8.1" customHeight="1">
      <c r="B27" s="215"/>
      <c r="C27" s="215"/>
      <c r="D27" s="214"/>
      <c r="E27" s="56"/>
      <c r="F27" s="56"/>
      <c r="G27" s="56"/>
      <c r="H27" s="980"/>
      <c r="I27" s="980"/>
      <c r="J27" s="980"/>
      <c r="K27" s="980"/>
      <c r="L27" s="980"/>
      <c r="M27" s="980"/>
      <c r="N27" s="980"/>
      <c r="O27" s="980"/>
    </row>
    <row r="28" spans="2:15" s="202" customFormat="1" ht="15" customHeight="1">
      <c r="B28" s="215" t="s">
        <v>17</v>
      </c>
      <c r="C28" s="215"/>
      <c r="D28" s="214">
        <v>2021</v>
      </c>
      <c r="E28" s="56">
        <f>SUM(F28:G28)</f>
        <v>818</v>
      </c>
      <c r="F28" s="56">
        <v>441</v>
      </c>
      <c r="G28" s="56">
        <v>377</v>
      </c>
      <c r="H28" s="56"/>
      <c r="I28" s="56">
        <f>SUM(J28:K28)</f>
        <v>8969</v>
      </c>
      <c r="J28" s="56">
        <v>4971</v>
      </c>
      <c r="K28" s="56">
        <v>3998</v>
      </c>
      <c r="L28" s="56"/>
      <c r="M28" s="56">
        <f>SUM(N28:O28)</f>
        <v>1922</v>
      </c>
      <c r="N28" s="56">
        <v>1106</v>
      </c>
      <c r="O28" s="56">
        <v>816</v>
      </c>
    </row>
    <row r="29" spans="2:15" s="202" customFormat="1" ht="15" customHeight="1">
      <c r="B29" s="215"/>
      <c r="C29" s="215"/>
      <c r="D29" s="214">
        <v>2022</v>
      </c>
      <c r="E29" s="56">
        <f>SUM(F29:G29)</f>
        <v>823</v>
      </c>
      <c r="F29" s="56">
        <v>419</v>
      </c>
      <c r="G29" s="56">
        <v>404</v>
      </c>
      <c r="H29" s="980"/>
      <c r="I29" s="56">
        <f>SUM(J29:K29)</f>
        <v>6872</v>
      </c>
      <c r="J29" s="980">
        <v>3810</v>
      </c>
      <c r="K29" s="980">
        <v>3062</v>
      </c>
      <c r="L29" s="980"/>
      <c r="M29" s="56">
        <f>SUM(N29:O29)</f>
        <v>1949</v>
      </c>
      <c r="N29" s="980">
        <v>1129</v>
      </c>
      <c r="O29" s="980">
        <v>820</v>
      </c>
    </row>
    <row r="30" spans="2:15" s="202" customFormat="1" ht="15" customHeight="1">
      <c r="B30" s="215"/>
      <c r="C30" s="215"/>
      <c r="D30" s="214">
        <v>2023</v>
      </c>
      <c r="E30" s="56">
        <f>SUM(F30:G30)</f>
        <v>822</v>
      </c>
      <c r="F30" s="56">
        <v>431</v>
      </c>
      <c r="G30" s="56">
        <v>391</v>
      </c>
      <c r="H30" s="980"/>
      <c r="I30" s="56">
        <f>SUM(J30:K30)</f>
        <v>8140</v>
      </c>
      <c r="J30" s="980">
        <v>4524</v>
      </c>
      <c r="K30" s="980">
        <v>3616</v>
      </c>
      <c r="L30" s="980"/>
      <c r="M30" s="56">
        <f>SUM(N30:O30)</f>
        <v>1954</v>
      </c>
      <c r="N30" s="980">
        <v>1095</v>
      </c>
      <c r="O30" s="980">
        <v>859</v>
      </c>
    </row>
    <row r="31" spans="2:15" s="202" customFormat="1" ht="8.1" customHeight="1">
      <c r="B31" s="215"/>
      <c r="C31" s="215"/>
      <c r="D31" s="214"/>
      <c r="E31" s="56"/>
      <c r="F31" s="56"/>
      <c r="G31" s="56"/>
      <c r="H31" s="980"/>
      <c r="I31" s="980"/>
      <c r="J31" s="980"/>
      <c r="K31" s="980"/>
      <c r="L31" s="980"/>
      <c r="M31" s="980"/>
      <c r="N31" s="980"/>
      <c r="O31" s="980"/>
    </row>
    <row r="32" spans="2:15" s="202" customFormat="1" ht="15" customHeight="1">
      <c r="B32" s="215" t="s">
        <v>18</v>
      </c>
      <c r="C32" s="221"/>
      <c r="D32" s="214">
        <v>2021</v>
      </c>
      <c r="E32" s="56" t="s">
        <v>31</v>
      </c>
      <c r="F32" s="56" t="s">
        <v>31</v>
      </c>
      <c r="G32" s="56" t="s">
        <v>31</v>
      </c>
      <c r="H32" s="980"/>
      <c r="I32" s="442" t="s">
        <v>31</v>
      </c>
      <c r="J32" s="442" t="s">
        <v>31</v>
      </c>
      <c r="K32" s="442" t="s">
        <v>31</v>
      </c>
      <c r="L32" s="980"/>
      <c r="M32" s="442" t="s">
        <v>31</v>
      </c>
      <c r="N32" s="442" t="s">
        <v>31</v>
      </c>
      <c r="O32" s="442" t="s">
        <v>31</v>
      </c>
    </row>
    <row r="33" spans="2:25" s="202" customFormat="1" ht="15" customHeight="1">
      <c r="B33" s="215"/>
      <c r="C33" s="221"/>
      <c r="D33" s="214">
        <v>2022</v>
      </c>
      <c r="E33" s="56" t="s">
        <v>31</v>
      </c>
      <c r="F33" s="56" t="s">
        <v>31</v>
      </c>
      <c r="G33" s="56" t="s">
        <v>31</v>
      </c>
      <c r="H33" s="980"/>
      <c r="I33" s="442" t="s">
        <v>31</v>
      </c>
      <c r="J33" s="442" t="s">
        <v>31</v>
      </c>
      <c r="K33" s="442" t="s">
        <v>31</v>
      </c>
      <c r="L33" s="980"/>
      <c r="M33" s="442" t="s">
        <v>31</v>
      </c>
      <c r="N33" s="442" t="s">
        <v>31</v>
      </c>
      <c r="O33" s="442" t="s">
        <v>31</v>
      </c>
    </row>
    <row r="34" spans="2:25" s="202" customFormat="1" ht="15" customHeight="1">
      <c r="B34" s="215"/>
      <c r="C34" s="221"/>
      <c r="D34" s="214">
        <v>2023</v>
      </c>
      <c r="E34" s="56" t="s">
        <v>31</v>
      </c>
      <c r="F34" s="56" t="s">
        <v>31</v>
      </c>
      <c r="G34" s="56" t="s">
        <v>31</v>
      </c>
      <c r="H34" s="980"/>
      <c r="I34" s="442" t="s">
        <v>31</v>
      </c>
      <c r="J34" s="442" t="s">
        <v>31</v>
      </c>
      <c r="K34" s="442" t="s">
        <v>31</v>
      </c>
      <c r="L34" s="980"/>
      <c r="M34" s="442" t="s">
        <v>31</v>
      </c>
      <c r="N34" s="442" t="s">
        <v>31</v>
      </c>
      <c r="O34" s="442" t="s">
        <v>31</v>
      </c>
    </row>
    <row r="35" spans="2:25" s="202" customFormat="1" ht="8.1" customHeight="1">
      <c r="B35" s="215"/>
      <c r="C35" s="221"/>
      <c r="D35" s="214"/>
      <c r="E35" s="56"/>
      <c r="F35" s="56"/>
      <c r="G35" s="56"/>
      <c r="H35" s="980"/>
      <c r="I35" s="980"/>
      <c r="J35" s="980"/>
      <c r="K35" s="980"/>
      <c r="L35" s="980"/>
      <c r="M35" s="980"/>
      <c r="N35" s="980"/>
      <c r="O35" s="980"/>
    </row>
    <row r="36" spans="2:25" s="202" customFormat="1" ht="15" customHeight="1">
      <c r="B36" s="215" t="s">
        <v>19</v>
      </c>
      <c r="C36" s="208"/>
      <c r="D36" s="214">
        <v>2021</v>
      </c>
      <c r="E36" s="56" t="s">
        <v>31</v>
      </c>
      <c r="F36" s="56" t="s">
        <v>31</v>
      </c>
      <c r="G36" s="56" t="s">
        <v>31</v>
      </c>
      <c r="H36" s="980"/>
      <c r="I36" s="442" t="s">
        <v>31</v>
      </c>
      <c r="J36" s="442" t="s">
        <v>31</v>
      </c>
      <c r="K36" s="442" t="s">
        <v>31</v>
      </c>
      <c r="L36" s="980"/>
      <c r="M36" s="442" t="s">
        <v>31</v>
      </c>
      <c r="N36" s="442" t="s">
        <v>31</v>
      </c>
      <c r="O36" s="442" t="s">
        <v>31</v>
      </c>
    </row>
    <row r="37" spans="2:25" s="202" customFormat="1" ht="15" customHeight="1">
      <c r="B37" s="215"/>
      <c r="C37" s="208"/>
      <c r="D37" s="214">
        <v>2022</v>
      </c>
      <c r="E37" s="56" t="s">
        <v>31</v>
      </c>
      <c r="F37" s="56" t="s">
        <v>31</v>
      </c>
      <c r="G37" s="56" t="s">
        <v>31</v>
      </c>
      <c r="H37" s="980"/>
      <c r="I37" s="442" t="s">
        <v>31</v>
      </c>
      <c r="J37" s="442" t="s">
        <v>31</v>
      </c>
      <c r="K37" s="442" t="s">
        <v>31</v>
      </c>
      <c r="L37" s="980"/>
      <c r="M37" s="442" t="s">
        <v>31</v>
      </c>
      <c r="N37" s="442" t="s">
        <v>31</v>
      </c>
      <c r="O37" s="442" t="s">
        <v>31</v>
      </c>
    </row>
    <row r="38" spans="2:25" s="202" customFormat="1" ht="15" customHeight="1">
      <c r="B38" s="215"/>
      <c r="C38" s="208"/>
      <c r="D38" s="214">
        <v>2023</v>
      </c>
      <c r="E38" s="56" t="s">
        <v>31</v>
      </c>
      <c r="F38" s="56" t="s">
        <v>31</v>
      </c>
      <c r="G38" s="56" t="s">
        <v>31</v>
      </c>
      <c r="H38" s="980"/>
      <c r="I38" s="442" t="s">
        <v>31</v>
      </c>
      <c r="J38" s="442" t="s">
        <v>31</v>
      </c>
      <c r="K38" s="442" t="s">
        <v>31</v>
      </c>
      <c r="L38" s="980"/>
      <c r="M38" s="442" t="s">
        <v>31</v>
      </c>
      <c r="N38" s="442" t="s">
        <v>31</v>
      </c>
      <c r="O38" s="442" t="s">
        <v>31</v>
      </c>
    </row>
    <row r="39" spans="2:25" s="202" customFormat="1" ht="8.1" customHeight="1">
      <c r="B39" s="215"/>
      <c r="C39" s="208"/>
      <c r="D39" s="214"/>
      <c r="E39" s="56"/>
      <c r="F39" s="56"/>
      <c r="G39" s="56"/>
      <c r="H39" s="980"/>
      <c r="I39" s="980"/>
      <c r="J39" s="980"/>
      <c r="K39" s="980"/>
      <c r="L39" s="980"/>
      <c r="M39" s="980"/>
      <c r="N39" s="980"/>
      <c r="O39" s="980"/>
    </row>
    <row r="40" spans="2:25" s="202" customFormat="1" ht="15" customHeight="1">
      <c r="B40" s="215" t="s">
        <v>20</v>
      </c>
      <c r="C40" s="208"/>
      <c r="D40" s="214">
        <v>2021</v>
      </c>
      <c r="E40" s="56">
        <f>SUM(F40:G40)</f>
        <v>2297</v>
      </c>
      <c r="F40" s="56">
        <v>1260</v>
      </c>
      <c r="G40" s="56">
        <v>1037</v>
      </c>
      <c r="H40" s="56"/>
      <c r="I40" s="56">
        <f>SUM(J40:K40)</f>
        <v>1005</v>
      </c>
      <c r="J40" s="56">
        <v>600</v>
      </c>
      <c r="K40" s="56">
        <v>405</v>
      </c>
      <c r="L40" s="56"/>
      <c r="M40" s="442" t="s">
        <v>31</v>
      </c>
      <c r="N40" s="442" t="s">
        <v>31</v>
      </c>
      <c r="O40" s="442" t="s">
        <v>31</v>
      </c>
    </row>
    <row r="41" spans="2:25" s="202" customFormat="1" ht="15" customHeight="1">
      <c r="B41" s="215"/>
      <c r="C41" s="208"/>
      <c r="D41" s="214">
        <v>2022</v>
      </c>
      <c r="E41" s="56">
        <f>SUM(F41:G41)</f>
        <v>1444</v>
      </c>
      <c r="F41" s="56">
        <v>779</v>
      </c>
      <c r="G41" s="56">
        <v>665</v>
      </c>
      <c r="H41" s="980"/>
      <c r="I41" s="56">
        <f>SUM(J41:K41)</f>
        <v>1082</v>
      </c>
      <c r="J41" s="980">
        <v>630</v>
      </c>
      <c r="K41" s="980">
        <v>452</v>
      </c>
      <c r="L41" s="980"/>
      <c r="M41" s="442" t="s">
        <v>31</v>
      </c>
      <c r="N41" s="442" t="s">
        <v>31</v>
      </c>
      <c r="O41" s="442" t="s">
        <v>31</v>
      </c>
    </row>
    <row r="42" spans="2:25" s="202" customFormat="1" ht="15" customHeight="1">
      <c r="B42" s="215"/>
      <c r="C42" s="208"/>
      <c r="D42" s="214">
        <v>2023</v>
      </c>
      <c r="E42" s="56">
        <f>SUM(F42:G42)</f>
        <v>1478</v>
      </c>
      <c r="F42" s="56">
        <v>792</v>
      </c>
      <c r="G42" s="56">
        <v>686</v>
      </c>
      <c r="H42" s="980"/>
      <c r="I42" s="56">
        <f>SUM(J42:K42)</f>
        <v>986</v>
      </c>
      <c r="J42" s="980">
        <v>570</v>
      </c>
      <c r="K42" s="980">
        <v>416</v>
      </c>
      <c r="L42" s="980"/>
      <c r="M42" s="442" t="s">
        <v>31</v>
      </c>
      <c r="N42" s="442" t="s">
        <v>31</v>
      </c>
      <c r="O42" s="442" t="s">
        <v>31</v>
      </c>
    </row>
    <row r="43" spans="2:25" s="202" customFormat="1" ht="8.1" customHeight="1">
      <c r="B43" s="215"/>
      <c r="C43" s="208"/>
      <c r="D43" s="214"/>
      <c r="E43" s="56"/>
      <c r="F43" s="56"/>
      <c r="G43" s="56"/>
      <c r="H43" s="980"/>
      <c r="I43" s="980"/>
      <c r="J43" s="980"/>
      <c r="K43" s="980"/>
      <c r="L43" s="980"/>
      <c r="M43" s="980"/>
      <c r="N43" s="980"/>
      <c r="O43" s="980"/>
    </row>
    <row r="44" spans="2:25" s="202" customFormat="1" ht="15" customHeight="1">
      <c r="B44" s="215" t="s">
        <v>21</v>
      </c>
      <c r="C44" s="208"/>
      <c r="D44" s="214">
        <v>2021</v>
      </c>
      <c r="E44" s="56">
        <f>SUM(F44:G44)</f>
        <v>3512</v>
      </c>
      <c r="F44" s="56">
        <v>1978</v>
      </c>
      <c r="G44" s="56">
        <v>1534</v>
      </c>
      <c r="H44" s="56"/>
      <c r="I44" s="56">
        <f>SUM(J44:K44)</f>
        <v>1697</v>
      </c>
      <c r="J44" s="56">
        <v>1043</v>
      </c>
      <c r="K44" s="56">
        <v>654</v>
      </c>
      <c r="L44" s="56"/>
      <c r="M44" s="442" t="s">
        <v>31</v>
      </c>
      <c r="N44" s="442" t="s">
        <v>31</v>
      </c>
      <c r="O44" s="442" t="s">
        <v>31</v>
      </c>
    </row>
    <row r="45" spans="2:25" s="202" customFormat="1" ht="15" customHeight="1">
      <c r="B45" s="215"/>
      <c r="C45" s="208"/>
      <c r="D45" s="214">
        <v>2022</v>
      </c>
      <c r="E45" s="56">
        <f>SUM(F45:G45)</f>
        <v>2886</v>
      </c>
      <c r="F45" s="56">
        <v>1580</v>
      </c>
      <c r="G45" s="56">
        <v>1306</v>
      </c>
      <c r="H45" s="980"/>
      <c r="I45" s="56">
        <f>SUM(J45:K45)</f>
        <v>1814</v>
      </c>
      <c r="J45" s="980">
        <v>1132</v>
      </c>
      <c r="K45" s="980">
        <v>682</v>
      </c>
      <c r="L45" s="980"/>
      <c r="M45" s="442" t="s">
        <v>31</v>
      </c>
      <c r="N45" s="442" t="s">
        <v>31</v>
      </c>
      <c r="O45" s="442" t="s">
        <v>31</v>
      </c>
    </row>
    <row r="46" spans="2:25" s="202" customFormat="1" ht="15" customHeight="1">
      <c r="B46" s="215"/>
      <c r="C46" s="208"/>
      <c r="D46" s="214">
        <v>2023</v>
      </c>
      <c r="E46" s="56">
        <f>SUM(F46:G46)</f>
        <v>3313</v>
      </c>
      <c r="F46" s="56">
        <v>1838</v>
      </c>
      <c r="G46" s="56">
        <v>1475</v>
      </c>
      <c r="H46" s="980"/>
      <c r="I46" s="56">
        <f>SUM(J46:K46)</f>
        <v>1814</v>
      </c>
      <c r="J46" s="980">
        <v>1132</v>
      </c>
      <c r="K46" s="980">
        <v>682</v>
      </c>
      <c r="L46" s="980"/>
      <c r="M46" s="442" t="s">
        <v>31</v>
      </c>
      <c r="N46" s="442" t="s">
        <v>31</v>
      </c>
      <c r="O46" s="442" t="s">
        <v>31</v>
      </c>
    </row>
    <row r="47" spans="2:25" s="202" customFormat="1" ht="8.1" customHeight="1">
      <c r="B47" s="215"/>
      <c r="C47" s="208"/>
      <c r="D47" s="214"/>
      <c r="E47" s="56"/>
      <c r="F47" s="56"/>
      <c r="G47" s="56"/>
      <c r="H47" s="980"/>
      <c r="I47" s="980"/>
      <c r="J47" s="980"/>
      <c r="K47" s="980"/>
      <c r="L47" s="980"/>
      <c r="M47" s="980"/>
      <c r="N47" s="980"/>
      <c r="O47" s="980"/>
    </row>
    <row r="48" spans="2:25" s="202" customFormat="1" ht="15" customHeight="1">
      <c r="B48" s="215" t="s">
        <v>22</v>
      </c>
      <c r="C48" s="208"/>
      <c r="D48" s="214">
        <v>2021</v>
      </c>
      <c r="E48" s="56">
        <f>SUM(F48:G48)</f>
        <v>8943</v>
      </c>
      <c r="F48" s="56">
        <v>5019</v>
      </c>
      <c r="G48" s="56">
        <v>3924</v>
      </c>
      <c r="H48" s="56"/>
      <c r="I48" s="56">
        <f>SUM(J48:K48)</f>
        <v>2498</v>
      </c>
      <c r="J48" s="56">
        <v>1489</v>
      </c>
      <c r="K48" s="56">
        <v>1009</v>
      </c>
      <c r="L48" s="56"/>
      <c r="M48" s="442" t="s">
        <v>31</v>
      </c>
      <c r="N48" s="442" t="s">
        <v>31</v>
      </c>
      <c r="O48" s="442" t="s">
        <v>31</v>
      </c>
      <c r="P48" s="225"/>
      <c r="Q48" s="225"/>
      <c r="R48" s="225"/>
      <c r="S48" s="225"/>
      <c r="T48" s="225"/>
      <c r="U48" s="225"/>
      <c r="V48" s="225"/>
      <c r="W48" s="225"/>
      <c r="X48" s="225"/>
      <c r="Y48" s="225"/>
    </row>
    <row r="49" spans="2:15" s="202" customFormat="1" ht="15" customHeight="1">
      <c r="B49" s="215"/>
      <c r="C49" s="208"/>
      <c r="D49" s="214">
        <v>2022</v>
      </c>
      <c r="E49" s="56">
        <f>SUM(F49:G49)</f>
        <v>8929</v>
      </c>
      <c r="F49" s="56">
        <v>5040</v>
      </c>
      <c r="G49" s="56">
        <v>3889</v>
      </c>
      <c r="H49" s="980"/>
      <c r="I49" s="56">
        <f>SUM(J49:K49)</f>
        <v>2446</v>
      </c>
      <c r="J49" s="980">
        <v>1461</v>
      </c>
      <c r="K49" s="980">
        <v>985</v>
      </c>
      <c r="L49" s="980"/>
      <c r="M49" s="442" t="s">
        <v>31</v>
      </c>
      <c r="N49" s="442" t="s">
        <v>31</v>
      </c>
      <c r="O49" s="442" t="s">
        <v>31</v>
      </c>
    </row>
    <row r="50" spans="2:15" s="202" customFormat="1" ht="15" customHeight="1">
      <c r="B50" s="215"/>
      <c r="C50" s="208"/>
      <c r="D50" s="214">
        <v>2023</v>
      </c>
      <c r="E50" s="56">
        <f>SUM(F50:G50)</f>
        <v>9027</v>
      </c>
      <c r="F50" s="56">
        <v>5066</v>
      </c>
      <c r="G50" s="56">
        <v>3961</v>
      </c>
      <c r="H50" s="980"/>
      <c r="I50" s="56">
        <f>SUM(J50:K50)</f>
        <v>2040</v>
      </c>
      <c r="J50" s="980">
        <v>1225</v>
      </c>
      <c r="K50" s="980">
        <v>815</v>
      </c>
      <c r="L50" s="980"/>
      <c r="M50" s="442" t="s">
        <v>31</v>
      </c>
      <c r="N50" s="442" t="s">
        <v>31</v>
      </c>
      <c r="O50" s="442" t="s">
        <v>31</v>
      </c>
    </row>
    <row r="51" spans="2:15" s="202" customFormat="1" ht="8.1" customHeight="1">
      <c r="B51" s="215"/>
      <c r="C51" s="208"/>
      <c r="D51" s="214"/>
      <c r="E51" s="56"/>
      <c r="F51" s="56"/>
      <c r="G51" s="56"/>
      <c r="H51" s="980"/>
      <c r="I51" s="980"/>
      <c r="J51" s="980"/>
      <c r="K51" s="980"/>
      <c r="L51" s="980"/>
      <c r="M51" s="980"/>
      <c r="N51" s="980"/>
      <c r="O51" s="980"/>
    </row>
    <row r="52" spans="2:15" s="202" customFormat="1" ht="15" customHeight="1">
      <c r="B52" s="215" t="s">
        <v>23</v>
      </c>
      <c r="C52" s="221"/>
      <c r="D52" s="214">
        <v>2021</v>
      </c>
      <c r="E52" s="56">
        <f>SUM(F52:G52)</f>
        <v>1036</v>
      </c>
      <c r="F52" s="56">
        <v>555</v>
      </c>
      <c r="G52" s="56">
        <v>481</v>
      </c>
      <c r="H52" s="56"/>
      <c r="I52" s="56">
        <f>SUM(J52:K52)</f>
        <v>513</v>
      </c>
      <c r="J52" s="56">
        <v>287</v>
      </c>
      <c r="K52" s="56">
        <v>226</v>
      </c>
      <c r="L52" s="56"/>
      <c r="M52" s="442" t="s">
        <v>31</v>
      </c>
      <c r="N52" s="442" t="s">
        <v>31</v>
      </c>
      <c r="O52" s="442" t="s">
        <v>31</v>
      </c>
    </row>
    <row r="53" spans="2:15" s="202" customFormat="1" ht="15" customHeight="1">
      <c r="B53" s="215"/>
      <c r="C53" s="221"/>
      <c r="D53" s="214">
        <v>2022</v>
      </c>
      <c r="E53" s="56">
        <f>SUM(F53:G53)</f>
        <v>871</v>
      </c>
      <c r="F53" s="56">
        <v>454</v>
      </c>
      <c r="G53" s="56">
        <v>417</v>
      </c>
      <c r="H53" s="980"/>
      <c r="I53" s="56">
        <f>SUM(J53:K53)</f>
        <v>392</v>
      </c>
      <c r="J53" s="980">
        <v>215</v>
      </c>
      <c r="K53" s="980">
        <v>177</v>
      </c>
      <c r="L53" s="980"/>
      <c r="M53" s="442" t="s">
        <v>31</v>
      </c>
      <c r="N53" s="442" t="s">
        <v>31</v>
      </c>
      <c r="O53" s="442" t="s">
        <v>31</v>
      </c>
    </row>
    <row r="54" spans="2:15" s="202" customFormat="1" ht="15" customHeight="1">
      <c r="B54" s="215"/>
      <c r="C54" s="221"/>
      <c r="D54" s="214">
        <v>2023</v>
      </c>
      <c r="E54" s="56">
        <f>SUM(F54:G54)</f>
        <v>865</v>
      </c>
      <c r="F54" s="56">
        <v>457</v>
      </c>
      <c r="G54" s="56">
        <v>408</v>
      </c>
      <c r="H54" s="980"/>
      <c r="I54" s="56">
        <f>SUM(J54:K54)</f>
        <v>428</v>
      </c>
      <c r="J54" s="980">
        <v>246</v>
      </c>
      <c r="K54" s="980">
        <v>182</v>
      </c>
      <c r="L54" s="980"/>
      <c r="M54" s="442" t="s">
        <v>31</v>
      </c>
      <c r="N54" s="442" t="s">
        <v>31</v>
      </c>
      <c r="O54" s="442" t="s">
        <v>31</v>
      </c>
    </row>
    <row r="55" spans="2:15" s="202" customFormat="1" ht="8.1" customHeight="1">
      <c r="B55" s="215"/>
      <c r="C55" s="221"/>
      <c r="D55" s="214"/>
      <c r="E55" s="56"/>
      <c r="F55" s="56"/>
      <c r="G55" s="56"/>
      <c r="H55" s="980"/>
      <c r="I55" s="980"/>
      <c r="J55" s="980"/>
      <c r="K55" s="980"/>
      <c r="L55" s="980"/>
      <c r="M55" s="980"/>
      <c r="N55" s="980"/>
      <c r="O55" s="980"/>
    </row>
    <row r="56" spans="2:15" s="202" customFormat="1" ht="15" customHeight="1">
      <c r="B56" s="215" t="s">
        <v>24</v>
      </c>
      <c r="C56" s="208"/>
      <c r="D56" s="214">
        <v>2021</v>
      </c>
      <c r="E56" s="56" t="s">
        <v>31</v>
      </c>
      <c r="F56" s="56" t="s">
        <v>31</v>
      </c>
      <c r="G56" s="56" t="s">
        <v>31</v>
      </c>
      <c r="H56" s="980"/>
      <c r="I56" s="442" t="s">
        <v>31</v>
      </c>
      <c r="J56" s="442" t="s">
        <v>31</v>
      </c>
      <c r="K56" s="442" t="s">
        <v>31</v>
      </c>
      <c r="L56" s="980"/>
      <c r="M56" s="442" t="s">
        <v>31</v>
      </c>
      <c r="N56" s="442" t="s">
        <v>31</v>
      </c>
      <c r="O56" s="442" t="s">
        <v>31</v>
      </c>
    </row>
    <row r="57" spans="2:15" s="202" customFormat="1" ht="15" customHeight="1">
      <c r="B57" s="215"/>
      <c r="C57" s="208"/>
      <c r="D57" s="214">
        <v>2022</v>
      </c>
      <c r="E57" s="56" t="s">
        <v>31</v>
      </c>
      <c r="F57" s="56" t="s">
        <v>31</v>
      </c>
      <c r="G57" s="56" t="s">
        <v>31</v>
      </c>
      <c r="H57" s="980"/>
      <c r="I57" s="442" t="s">
        <v>31</v>
      </c>
      <c r="J57" s="442" t="s">
        <v>31</v>
      </c>
      <c r="K57" s="442" t="s">
        <v>31</v>
      </c>
      <c r="L57" s="980"/>
      <c r="M57" s="442" t="s">
        <v>31</v>
      </c>
      <c r="N57" s="442" t="s">
        <v>31</v>
      </c>
      <c r="O57" s="442" t="s">
        <v>31</v>
      </c>
    </row>
    <row r="58" spans="2:15" s="202" customFormat="1" ht="15" customHeight="1">
      <c r="B58" s="215"/>
      <c r="C58" s="208"/>
      <c r="D58" s="214">
        <v>2023</v>
      </c>
      <c r="E58" s="56" t="s">
        <v>31</v>
      </c>
      <c r="F58" s="56" t="s">
        <v>31</v>
      </c>
      <c r="G58" s="56" t="s">
        <v>31</v>
      </c>
      <c r="H58" s="980"/>
      <c r="I58" s="442" t="s">
        <v>31</v>
      </c>
      <c r="J58" s="442" t="s">
        <v>31</v>
      </c>
      <c r="K58" s="442" t="s">
        <v>31</v>
      </c>
      <c r="L58" s="980"/>
      <c r="M58" s="442" t="s">
        <v>31</v>
      </c>
      <c r="N58" s="442" t="s">
        <v>31</v>
      </c>
      <c r="O58" s="442" t="s">
        <v>31</v>
      </c>
    </row>
    <row r="59" spans="2:15" s="202" customFormat="1" ht="8.1" customHeight="1">
      <c r="B59" s="215"/>
      <c r="C59" s="208"/>
      <c r="D59" s="214"/>
      <c r="E59" s="56"/>
      <c r="F59" s="56"/>
      <c r="G59" s="56"/>
      <c r="H59" s="980"/>
      <c r="I59" s="980"/>
      <c r="J59" s="980"/>
      <c r="K59" s="980"/>
      <c r="L59" s="980"/>
      <c r="M59" s="980"/>
      <c r="N59" s="980"/>
      <c r="O59" s="980"/>
    </row>
    <row r="60" spans="2:15" s="202" customFormat="1" ht="15" customHeight="1">
      <c r="B60" s="215" t="s">
        <v>25</v>
      </c>
      <c r="C60" s="208"/>
      <c r="D60" s="214">
        <v>2021</v>
      </c>
      <c r="E60" s="56">
        <f>SUM(F60:G60)</f>
        <v>4593</v>
      </c>
      <c r="F60" s="56">
        <v>2570</v>
      </c>
      <c r="G60" s="56">
        <v>2023</v>
      </c>
      <c r="H60" s="56"/>
      <c r="I60" s="56">
        <f>SUM(J60:K60)</f>
        <v>789</v>
      </c>
      <c r="J60" s="56">
        <v>445</v>
      </c>
      <c r="K60" s="56">
        <v>344</v>
      </c>
      <c r="L60" s="56"/>
      <c r="M60" s="56">
        <f>SUM(N60:O60)</f>
        <v>1205</v>
      </c>
      <c r="N60" s="56">
        <v>580</v>
      </c>
      <c r="O60" s="56">
        <v>625</v>
      </c>
    </row>
    <row r="61" spans="2:15" s="202" customFormat="1" ht="15" customHeight="1">
      <c r="B61" s="215"/>
      <c r="C61" s="208"/>
      <c r="D61" s="214">
        <v>2022</v>
      </c>
      <c r="E61" s="56">
        <f>SUM(F61:G61)</f>
        <v>4643</v>
      </c>
      <c r="F61" s="56">
        <v>2587</v>
      </c>
      <c r="G61" s="56">
        <v>2056</v>
      </c>
      <c r="H61" s="980"/>
      <c r="I61" s="56">
        <f>SUM(J61:K61)</f>
        <v>701</v>
      </c>
      <c r="J61" s="980">
        <v>398</v>
      </c>
      <c r="K61" s="980">
        <v>303</v>
      </c>
      <c r="L61" s="980"/>
      <c r="M61" s="56">
        <f>SUM(N61:O61)</f>
        <v>1214</v>
      </c>
      <c r="N61" s="980">
        <v>580</v>
      </c>
      <c r="O61" s="980">
        <v>634</v>
      </c>
    </row>
    <row r="62" spans="2:15" s="202" customFormat="1" ht="15" customHeight="1">
      <c r="B62" s="215"/>
      <c r="C62" s="208"/>
      <c r="D62" s="214">
        <v>2023</v>
      </c>
      <c r="E62" s="56">
        <f>SUM(F62:G62)</f>
        <v>4461</v>
      </c>
      <c r="F62" s="56">
        <v>2469</v>
      </c>
      <c r="G62" s="56">
        <v>1992</v>
      </c>
      <c r="H62" s="980"/>
      <c r="I62" s="56">
        <f>SUM(J62:K62)</f>
        <v>727</v>
      </c>
      <c r="J62" s="980">
        <v>421</v>
      </c>
      <c r="K62" s="980">
        <v>306</v>
      </c>
      <c r="L62" s="980"/>
      <c r="M62" s="56">
        <f>SUM(N62:O62)</f>
        <v>748</v>
      </c>
      <c r="N62" s="980">
        <v>166</v>
      </c>
      <c r="O62" s="980">
        <v>582</v>
      </c>
    </row>
    <row r="63" spans="2:15" s="202" customFormat="1" ht="8.1" customHeight="1">
      <c r="B63" s="215"/>
      <c r="C63" s="208"/>
      <c r="D63" s="214"/>
      <c r="E63" s="56"/>
      <c r="F63" s="56"/>
      <c r="G63" s="56"/>
      <c r="H63" s="980"/>
      <c r="I63" s="980"/>
      <c r="J63" s="980"/>
      <c r="K63" s="980"/>
      <c r="L63" s="980"/>
      <c r="M63" s="980"/>
      <c r="N63" s="980"/>
      <c r="O63" s="980"/>
    </row>
    <row r="64" spans="2:15" s="202" customFormat="1" ht="15" customHeight="1">
      <c r="B64" s="215" t="s">
        <v>26</v>
      </c>
      <c r="C64" s="208"/>
      <c r="D64" s="214">
        <v>2021</v>
      </c>
      <c r="E64" s="56">
        <f>SUM(F64:G64)</f>
        <v>11168</v>
      </c>
      <c r="F64" s="56">
        <v>5776</v>
      </c>
      <c r="G64" s="56">
        <v>5392</v>
      </c>
      <c r="H64" s="56"/>
      <c r="I64" s="442" t="s">
        <v>31</v>
      </c>
      <c r="J64" s="442" t="s">
        <v>31</v>
      </c>
      <c r="K64" s="442" t="s">
        <v>31</v>
      </c>
      <c r="L64" s="56"/>
      <c r="M64" s="442" t="s">
        <v>31</v>
      </c>
      <c r="N64" s="442" t="s">
        <v>31</v>
      </c>
      <c r="O64" s="442" t="s">
        <v>31</v>
      </c>
    </row>
    <row r="65" spans="2:15" s="202" customFormat="1" ht="15" customHeight="1">
      <c r="B65" s="215"/>
      <c r="C65" s="208"/>
      <c r="D65" s="214">
        <v>2022</v>
      </c>
      <c r="E65" s="56">
        <f>SUM(F65:G65)</f>
        <v>10518</v>
      </c>
      <c r="F65" s="56">
        <v>5513</v>
      </c>
      <c r="G65" s="56">
        <v>5005</v>
      </c>
      <c r="H65" s="980"/>
      <c r="I65" s="56">
        <f t="shared" ref="I65:I66" si="3">SUM(J65:K65)</f>
        <v>37</v>
      </c>
      <c r="J65" s="442">
        <v>19</v>
      </c>
      <c r="K65" s="442">
        <v>18</v>
      </c>
      <c r="L65" s="980"/>
      <c r="M65" s="442" t="s">
        <v>31</v>
      </c>
      <c r="N65" s="442" t="s">
        <v>31</v>
      </c>
      <c r="O65" s="442" t="s">
        <v>31</v>
      </c>
    </row>
    <row r="66" spans="2:15" s="202" customFormat="1" ht="15" customHeight="1">
      <c r="B66" s="215"/>
      <c r="C66" s="208"/>
      <c r="D66" s="214">
        <v>2023</v>
      </c>
      <c r="E66" s="56">
        <f>SUM(F66:G66)</f>
        <v>11434</v>
      </c>
      <c r="F66" s="56">
        <v>5934</v>
      </c>
      <c r="G66" s="56">
        <v>5500</v>
      </c>
      <c r="H66" s="980"/>
      <c r="I66" s="56">
        <f t="shared" si="3"/>
        <v>28</v>
      </c>
      <c r="J66" s="442">
        <v>14</v>
      </c>
      <c r="K66" s="442">
        <v>14</v>
      </c>
      <c r="L66" s="980"/>
      <c r="M66" s="442" t="s">
        <v>31</v>
      </c>
      <c r="N66" s="442" t="s">
        <v>31</v>
      </c>
      <c r="O66" s="442" t="s">
        <v>31</v>
      </c>
    </row>
    <row r="67" spans="2:15" s="202" customFormat="1" ht="8.1" customHeight="1">
      <c r="B67" s="215"/>
      <c r="C67" s="208"/>
      <c r="D67" s="214"/>
      <c r="E67" s="56"/>
      <c r="F67" s="56"/>
      <c r="G67" s="56"/>
      <c r="H67" s="980"/>
      <c r="I67" s="980"/>
      <c r="J67" s="980"/>
      <c r="K67" s="980"/>
      <c r="L67" s="980"/>
      <c r="M67" s="980"/>
      <c r="N67" s="980"/>
      <c r="O67" s="980"/>
    </row>
    <row r="68" spans="2:15" s="202" customFormat="1" ht="15" customHeight="1">
      <c r="B68" s="215" t="s">
        <v>27</v>
      </c>
      <c r="C68" s="208"/>
      <c r="D68" s="214">
        <v>2021</v>
      </c>
      <c r="E68" s="56">
        <f>SUM(F68:G68)</f>
        <v>379</v>
      </c>
      <c r="F68" s="56">
        <v>179</v>
      </c>
      <c r="G68" s="56">
        <v>200</v>
      </c>
      <c r="H68" s="56"/>
      <c r="I68" s="56">
        <f>SUM(J68:K68)</f>
        <v>239</v>
      </c>
      <c r="J68" s="56">
        <v>153</v>
      </c>
      <c r="K68" s="56">
        <v>86</v>
      </c>
      <c r="L68" s="56"/>
      <c r="M68" s="442" t="s">
        <v>31</v>
      </c>
      <c r="N68" s="442" t="s">
        <v>31</v>
      </c>
      <c r="O68" s="442" t="s">
        <v>31</v>
      </c>
    </row>
    <row r="69" spans="2:15" s="202" customFormat="1" ht="15" customHeight="1">
      <c r="B69" s="215"/>
      <c r="C69" s="208"/>
      <c r="D69" s="214">
        <v>2022</v>
      </c>
      <c r="E69" s="56">
        <f>SUM(F69:G69)</f>
        <v>997</v>
      </c>
      <c r="F69" s="56">
        <v>514</v>
      </c>
      <c r="G69" s="56">
        <v>483</v>
      </c>
      <c r="H69" s="980"/>
      <c r="I69" s="56">
        <f>SUM(J69:K69)</f>
        <v>239</v>
      </c>
      <c r="J69" s="980">
        <v>153</v>
      </c>
      <c r="K69" s="980">
        <v>86</v>
      </c>
      <c r="L69" s="980"/>
      <c r="M69" s="442" t="s">
        <v>31</v>
      </c>
      <c r="N69" s="442" t="s">
        <v>31</v>
      </c>
      <c r="O69" s="442" t="s">
        <v>31</v>
      </c>
    </row>
    <row r="70" spans="2:15" s="202" customFormat="1" ht="15" customHeight="1">
      <c r="B70" s="215"/>
      <c r="C70" s="208"/>
      <c r="D70" s="214">
        <v>2023</v>
      </c>
      <c r="E70" s="56">
        <f>SUM(F70:G70)</f>
        <v>299</v>
      </c>
      <c r="F70" s="56">
        <v>141</v>
      </c>
      <c r="G70" s="56">
        <v>158</v>
      </c>
      <c r="H70" s="980"/>
      <c r="I70" s="56">
        <f>SUM(J70:K70)</f>
        <v>234</v>
      </c>
      <c r="J70" s="980">
        <v>159</v>
      </c>
      <c r="K70" s="980">
        <v>75</v>
      </c>
      <c r="L70" s="980"/>
      <c r="M70" s="442" t="s">
        <v>31</v>
      </c>
      <c r="N70" s="442" t="s">
        <v>31</v>
      </c>
      <c r="O70" s="442" t="s">
        <v>31</v>
      </c>
    </row>
    <row r="71" spans="2:15" s="202" customFormat="1" ht="8.1" customHeight="1">
      <c r="B71" s="215"/>
      <c r="C71" s="208"/>
      <c r="D71" s="214"/>
      <c r="E71" s="56"/>
      <c r="F71" s="56"/>
      <c r="G71" s="56"/>
      <c r="H71" s="980"/>
      <c r="I71" s="980"/>
      <c r="J71" s="980"/>
      <c r="K71" s="980"/>
      <c r="L71" s="980"/>
      <c r="M71" s="980"/>
      <c r="N71" s="980"/>
      <c r="O71" s="980"/>
    </row>
    <row r="72" spans="2:15" s="202" customFormat="1" ht="15" customHeight="1">
      <c r="B72" s="1206" t="s">
        <v>857</v>
      </c>
      <c r="C72" s="221"/>
      <c r="D72" s="214">
        <v>2021</v>
      </c>
      <c r="E72" s="56" t="s">
        <v>31</v>
      </c>
      <c r="F72" s="56" t="s">
        <v>31</v>
      </c>
      <c r="G72" s="56" t="s">
        <v>31</v>
      </c>
      <c r="H72" s="980"/>
      <c r="I72" s="442" t="s">
        <v>31</v>
      </c>
      <c r="J72" s="442" t="s">
        <v>31</v>
      </c>
      <c r="K72" s="442" t="s">
        <v>31</v>
      </c>
      <c r="L72" s="980"/>
      <c r="M72" s="442" t="s">
        <v>31</v>
      </c>
      <c r="N72" s="442" t="s">
        <v>31</v>
      </c>
      <c r="O72" s="442" t="s">
        <v>31</v>
      </c>
    </row>
    <row r="73" spans="2:15" s="202" customFormat="1" ht="15" customHeight="1">
      <c r="B73" s="215"/>
      <c r="C73" s="221"/>
      <c r="D73" s="214">
        <v>2022</v>
      </c>
      <c r="E73" s="56" t="s">
        <v>31</v>
      </c>
      <c r="F73" s="56" t="s">
        <v>31</v>
      </c>
      <c r="G73" s="56" t="s">
        <v>31</v>
      </c>
      <c r="H73" s="980"/>
      <c r="I73" s="442" t="s">
        <v>31</v>
      </c>
      <c r="J73" s="442" t="s">
        <v>31</v>
      </c>
      <c r="K73" s="442" t="s">
        <v>31</v>
      </c>
      <c r="L73" s="980"/>
      <c r="M73" s="442" t="s">
        <v>31</v>
      </c>
      <c r="N73" s="442" t="s">
        <v>31</v>
      </c>
      <c r="O73" s="442" t="s">
        <v>31</v>
      </c>
    </row>
    <row r="74" spans="2:15" s="202" customFormat="1" ht="15" customHeight="1">
      <c r="B74" s="215"/>
      <c r="C74" s="221"/>
      <c r="D74" s="214">
        <v>2023</v>
      </c>
      <c r="E74" s="56" t="s">
        <v>31</v>
      </c>
      <c r="F74" s="56" t="s">
        <v>31</v>
      </c>
      <c r="G74" s="56" t="s">
        <v>31</v>
      </c>
      <c r="H74" s="980"/>
      <c r="I74" s="442" t="s">
        <v>31</v>
      </c>
      <c r="J74" s="442" t="s">
        <v>31</v>
      </c>
      <c r="K74" s="442" t="s">
        <v>31</v>
      </c>
      <c r="L74" s="980"/>
      <c r="M74" s="442" t="s">
        <v>31</v>
      </c>
      <c r="N74" s="442" t="s">
        <v>31</v>
      </c>
      <c r="O74" s="442" t="s">
        <v>31</v>
      </c>
    </row>
    <row r="75" spans="2:15" s="202" customFormat="1" ht="8.1" customHeight="1">
      <c r="B75" s="215"/>
      <c r="C75" s="208"/>
      <c r="D75" s="214"/>
      <c r="E75" s="980"/>
      <c r="F75" s="980"/>
      <c r="G75" s="980"/>
      <c r="H75" s="56"/>
      <c r="I75" s="980"/>
      <c r="J75" s="980"/>
    </row>
    <row r="76" spans="2:15" s="202" customFormat="1" ht="13.5" customHeight="1">
      <c r="B76" s="215" t="s">
        <v>29</v>
      </c>
      <c r="C76" s="221"/>
      <c r="D76" s="214">
        <v>2021</v>
      </c>
      <c r="E76" s="442" t="s">
        <v>31</v>
      </c>
      <c r="F76" s="442" t="s">
        <v>31</v>
      </c>
      <c r="G76" s="442" t="s">
        <v>31</v>
      </c>
      <c r="H76" s="56"/>
      <c r="I76" s="442" t="s">
        <v>31</v>
      </c>
      <c r="J76" s="442" t="s">
        <v>31</v>
      </c>
      <c r="K76" s="442" t="s">
        <v>31</v>
      </c>
      <c r="L76" s="980"/>
      <c r="M76" s="442" t="s">
        <v>31</v>
      </c>
      <c r="N76" s="442" t="s">
        <v>31</v>
      </c>
      <c r="O76" s="442" t="s">
        <v>31</v>
      </c>
    </row>
    <row r="77" spans="2:15" s="202" customFormat="1" ht="13.5" customHeight="1">
      <c r="B77" s="215"/>
      <c r="C77" s="221"/>
      <c r="D77" s="214">
        <v>2022</v>
      </c>
      <c r="E77" s="442" t="s">
        <v>31</v>
      </c>
      <c r="F77" s="442" t="s">
        <v>31</v>
      </c>
      <c r="G77" s="442" t="s">
        <v>31</v>
      </c>
      <c r="H77" s="56"/>
      <c r="I77" s="442" t="s">
        <v>31</v>
      </c>
      <c r="J77" s="442" t="s">
        <v>31</v>
      </c>
      <c r="K77" s="442" t="s">
        <v>31</v>
      </c>
      <c r="L77" s="980"/>
      <c r="M77" s="442" t="s">
        <v>31</v>
      </c>
      <c r="N77" s="442" t="s">
        <v>31</v>
      </c>
      <c r="O77" s="442" t="s">
        <v>31</v>
      </c>
    </row>
    <row r="78" spans="2:15" s="202" customFormat="1" ht="13.5" customHeight="1">
      <c r="B78" s="215"/>
      <c r="C78" s="221"/>
      <c r="D78" s="214">
        <v>2023</v>
      </c>
      <c r="E78" s="442" t="s">
        <v>31</v>
      </c>
      <c r="F78" s="442" t="s">
        <v>31</v>
      </c>
      <c r="G78" s="442" t="s">
        <v>31</v>
      </c>
      <c r="H78" s="56"/>
      <c r="I78" s="442" t="s">
        <v>31</v>
      </c>
      <c r="J78" s="442" t="s">
        <v>31</v>
      </c>
      <c r="K78" s="442" t="s">
        <v>31</v>
      </c>
      <c r="L78" s="980"/>
      <c r="M78" s="442" t="s">
        <v>31</v>
      </c>
      <c r="N78" s="442" t="s">
        <v>31</v>
      </c>
      <c r="O78" s="442" t="s">
        <v>31</v>
      </c>
    </row>
    <row r="79" spans="2:15" s="202" customFormat="1" ht="8.1" customHeight="1">
      <c r="B79" s="215"/>
      <c r="C79" s="208"/>
      <c r="D79" s="214"/>
      <c r="E79" s="980"/>
      <c r="F79" s="980"/>
      <c r="G79" s="980"/>
      <c r="H79" s="56"/>
      <c r="I79" s="980"/>
      <c r="J79" s="980"/>
    </row>
    <row r="80" spans="2:15" s="202" customFormat="1" ht="13.5" customHeight="1">
      <c r="B80" s="215" t="s">
        <v>30</v>
      </c>
      <c r="C80" s="221"/>
      <c r="D80" s="214">
        <v>2021</v>
      </c>
      <c r="E80" s="442" t="s">
        <v>31</v>
      </c>
      <c r="F80" s="442" t="s">
        <v>31</v>
      </c>
      <c r="G80" s="442" t="s">
        <v>31</v>
      </c>
      <c r="H80" s="56"/>
      <c r="I80" s="442" t="s">
        <v>31</v>
      </c>
      <c r="J80" s="442" t="s">
        <v>31</v>
      </c>
      <c r="K80" s="442" t="s">
        <v>31</v>
      </c>
      <c r="L80" s="980"/>
      <c r="M80" s="442" t="s">
        <v>31</v>
      </c>
      <c r="N80" s="442" t="s">
        <v>31</v>
      </c>
      <c r="O80" s="442" t="s">
        <v>31</v>
      </c>
    </row>
    <row r="81" spans="1:16" s="202" customFormat="1" ht="13.5" customHeight="1">
      <c r="B81" s="215"/>
      <c r="C81" s="221"/>
      <c r="D81" s="214">
        <v>2022</v>
      </c>
      <c r="E81" s="442" t="s">
        <v>31</v>
      </c>
      <c r="F81" s="442" t="s">
        <v>31</v>
      </c>
      <c r="G81" s="442" t="s">
        <v>31</v>
      </c>
      <c r="H81" s="56"/>
      <c r="I81" s="442" t="s">
        <v>31</v>
      </c>
      <c r="J81" s="442" t="s">
        <v>31</v>
      </c>
      <c r="K81" s="442" t="s">
        <v>31</v>
      </c>
      <c r="L81" s="980"/>
      <c r="M81" s="442" t="s">
        <v>31</v>
      </c>
      <c r="N81" s="442" t="s">
        <v>31</v>
      </c>
      <c r="O81" s="442" t="s">
        <v>31</v>
      </c>
    </row>
    <row r="82" spans="1:16" s="202" customFormat="1" ht="13.5" customHeight="1">
      <c r="B82" s="215"/>
      <c r="C82" s="221"/>
      <c r="D82" s="214">
        <v>2023</v>
      </c>
      <c r="E82" s="442" t="s">
        <v>31</v>
      </c>
      <c r="F82" s="442" t="s">
        <v>31</v>
      </c>
      <c r="G82" s="442" t="s">
        <v>31</v>
      </c>
      <c r="H82" s="56"/>
      <c r="I82" s="442" t="s">
        <v>31</v>
      </c>
      <c r="J82" s="442" t="s">
        <v>31</v>
      </c>
      <c r="K82" s="442" t="s">
        <v>31</v>
      </c>
      <c r="L82" s="980"/>
      <c r="M82" s="442" t="s">
        <v>31</v>
      </c>
      <c r="N82" s="442" t="s">
        <v>31</v>
      </c>
      <c r="O82" s="442" t="s">
        <v>31</v>
      </c>
    </row>
    <row r="83" spans="1:16" s="202" customFormat="1" ht="8.1" customHeight="1" thickBot="1">
      <c r="B83" s="227"/>
      <c r="C83" s="228"/>
      <c r="D83" s="1201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</row>
    <row r="84" spans="1:16" s="233" customFormat="1" ht="16.5" customHeight="1">
      <c r="A84" s="309"/>
      <c r="B84" s="234"/>
      <c r="D84" s="214"/>
      <c r="E84" s="291"/>
      <c r="F84" s="291"/>
      <c r="G84" s="291"/>
      <c r="H84" s="291"/>
      <c r="I84" s="237"/>
      <c r="J84" s="291"/>
      <c r="K84" s="291"/>
      <c r="L84" s="291"/>
      <c r="P84" s="1023" t="s">
        <v>865</v>
      </c>
    </row>
    <row r="85" spans="1:16" s="233" customFormat="1" ht="15" customHeight="1">
      <c r="D85" s="214"/>
      <c r="E85" s="237"/>
      <c r="F85" s="237"/>
      <c r="G85" s="237"/>
      <c r="H85" s="237"/>
      <c r="I85" s="237"/>
      <c r="J85" s="237"/>
      <c r="K85" s="237"/>
      <c r="L85" s="237"/>
      <c r="P85" s="1024" t="s">
        <v>866</v>
      </c>
    </row>
    <row r="86" spans="1:16" s="233" customFormat="1" ht="16.5" customHeight="1">
      <c r="B86" s="312" t="s">
        <v>1194</v>
      </c>
      <c r="D86" s="214"/>
      <c r="E86" s="238"/>
      <c r="F86" s="238"/>
      <c r="G86" s="238"/>
      <c r="H86" s="238"/>
      <c r="I86" s="238"/>
      <c r="J86" s="238"/>
    </row>
    <row r="87" spans="1:16">
      <c r="B87" s="244" t="s">
        <v>1196</v>
      </c>
      <c r="C87" s="256"/>
      <c r="D87" s="257"/>
      <c r="E87" s="253"/>
      <c r="F87" s="253"/>
      <c r="G87" s="253"/>
      <c r="H87" s="253"/>
      <c r="I87" s="253"/>
      <c r="J87" s="253"/>
      <c r="K87" s="164"/>
      <c r="L87" s="164"/>
      <c r="M87" s="164"/>
      <c r="N87" s="164"/>
      <c r="O87" s="164"/>
    </row>
    <row r="88" spans="1:16">
      <c r="B88" s="244" t="s">
        <v>1197</v>
      </c>
      <c r="K88" s="164"/>
      <c r="L88" s="164"/>
      <c r="M88" s="164"/>
      <c r="N88" s="164"/>
      <c r="O88" s="164"/>
    </row>
    <row r="89" spans="1:16">
      <c r="B89" s="244" t="s">
        <v>1357</v>
      </c>
      <c r="K89" s="164"/>
      <c r="L89" s="164"/>
      <c r="M89" s="164"/>
      <c r="N89" s="164"/>
      <c r="O89" s="164"/>
    </row>
  </sheetData>
  <mergeCells count="5">
    <mergeCell ref="E9:O9"/>
    <mergeCell ref="E10:O10"/>
    <mergeCell ref="E11:G11"/>
    <mergeCell ref="I11:K11"/>
    <mergeCell ref="M11:O11"/>
  </mergeCells>
  <printOptions horizontalCentered="1"/>
  <pageMargins left="0.55118110236220497" right="0.55118110236220497" top="0.39370078740157499" bottom="0.59055118110236204" header="0.39370078740157499" footer="0.39370078740157499"/>
  <pageSetup paperSize="9" scale="63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A63F-D602-46F8-9289-6E189C51376B}">
  <sheetPr>
    <tabColor rgb="FF92D050"/>
  </sheetPr>
  <dimension ref="A2:WVT505"/>
  <sheetViews>
    <sheetView showGridLines="0" view="pageBreakPreview" topLeftCell="A19" zoomScale="90" zoomScaleNormal="100" zoomScaleSheetLayoutView="90" workbookViewId="0">
      <selection activeCell="I47" activeCellId="5" sqref="I32 I35 I38 I41 I44 I47"/>
    </sheetView>
  </sheetViews>
  <sheetFormatPr defaultColWidth="7.5703125" defaultRowHeight="16.5"/>
  <cols>
    <col min="1" max="1" width="1" style="598" customWidth="1"/>
    <col min="2" max="2" width="12.7109375" style="598" customWidth="1"/>
    <col min="3" max="3" width="32.7109375" style="598" customWidth="1"/>
    <col min="4" max="4" width="7" style="605" customWidth="1"/>
    <col min="5" max="5" width="8.28515625" style="598" customWidth="1"/>
    <col min="6" max="6" width="9.140625" style="598" customWidth="1"/>
    <col min="7" max="7" width="11.7109375" style="598" customWidth="1"/>
    <col min="8" max="8" width="1.140625" style="598" customWidth="1"/>
    <col min="9" max="9" width="8.28515625" style="598" customWidth="1"/>
    <col min="10" max="10" width="9.140625" style="598" customWidth="1"/>
    <col min="11" max="11" width="11.7109375" style="598" customWidth="1"/>
    <col min="12" max="12" width="0.5703125" style="598" customWidth="1"/>
    <col min="13" max="13" width="0.140625" style="598" hidden="1" customWidth="1"/>
    <col min="14" max="254" width="7.5703125" style="598"/>
    <col min="255" max="255" width="1" style="598" customWidth="1"/>
    <col min="256" max="256" width="2.85546875" style="598" customWidth="1"/>
    <col min="257" max="257" width="4.28515625" style="598" customWidth="1"/>
    <col min="258" max="258" width="36.7109375" style="598" customWidth="1"/>
    <col min="259" max="259" width="1.5703125" style="598" customWidth="1"/>
    <col min="260" max="261" width="9.85546875" style="598" customWidth="1"/>
    <col min="262" max="262" width="13.28515625" style="598" customWidth="1"/>
    <col min="263" max="263" width="1.7109375" style="598" customWidth="1"/>
    <col min="264" max="265" width="9.85546875" style="598" customWidth="1"/>
    <col min="266" max="266" width="13.28515625" style="598" customWidth="1"/>
    <col min="267" max="267" width="0.5703125" style="598" customWidth="1"/>
    <col min="268" max="268" width="7.5703125" style="598" hidden="1" customWidth="1"/>
    <col min="269" max="269" width="1.5703125" style="598" customWidth="1"/>
    <col min="270" max="510" width="7.5703125" style="598"/>
    <col min="511" max="511" width="1" style="598" customWidth="1"/>
    <col min="512" max="512" width="2.85546875" style="598" customWidth="1"/>
    <col min="513" max="513" width="4.28515625" style="598" customWidth="1"/>
    <col min="514" max="514" width="36.7109375" style="598" customWidth="1"/>
    <col min="515" max="515" width="1.5703125" style="598" customWidth="1"/>
    <col min="516" max="517" width="9.85546875" style="598" customWidth="1"/>
    <col min="518" max="518" width="13.28515625" style="598" customWidth="1"/>
    <col min="519" max="519" width="1.7109375" style="598" customWidth="1"/>
    <col min="520" max="521" width="9.85546875" style="598" customWidth="1"/>
    <col min="522" max="522" width="13.28515625" style="598" customWidth="1"/>
    <col min="523" max="523" width="0.5703125" style="598" customWidth="1"/>
    <col min="524" max="524" width="7.5703125" style="598" hidden="1" customWidth="1"/>
    <col min="525" max="525" width="1.5703125" style="598" customWidth="1"/>
    <col min="526" max="766" width="7.5703125" style="598"/>
    <col min="767" max="767" width="1" style="598" customWidth="1"/>
    <col min="768" max="768" width="2.85546875" style="598" customWidth="1"/>
    <col min="769" max="769" width="4.28515625" style="598" customWidth="1"/>
    <col min="770" max="770" width="36.7109375" style="598" customWidth="1"/>
    <col min="771" max="771" width="1.5703125" style="598" customWidth="1"/>
    <col min="772" max="773" width="9.85546875" style="598" customWidth="1"/>
    <col min="774" max="774" width="13.28515625" style="598" customWidth="1"/>
    <col min="775" max="775" width="1.7109375" style="598" customWidth="1"/>
    <col min="776" max="777" width="9.85546875" style="598" customWidth="1"/>
    <col min="778" max="778" width="13.28515625" style="598" customWidth="1"/>
    <col min="779" max="779" width="0.5703125" style="598" customWidth="1"/>
    <col min="780" max="780" width="7.5703125" style="598" hidden="1" customWidth="1"/>
    <col min="781" max="781" width="1.5703125" style="598" customWidth="1"/>
    <col min="782" max="1022" width="7.5703125" style="598"/>
    <col min="1023" max="1023" width="1" style="598" customWidth="1"/>
    <col min="1024" max="1024" width="2.85546875" style="598" customWidth="1"/>
    <col min="1025" max="1025" width="4.28515625" style="598" customWidth="1"/>
    <col min="1026" max="1026" width="36.7109375" style="598" customWidth="1"/>
    <col min="1027" max="1027" width="1.5703125" style="598" customWidth="1"/>
    <col min="1028" max="1029" width="9.85546875" style="598" customWidth="1"/>
    <col min="1030" max="1030" width="13.28515625" style="598" customWidth="1"/>
    <col min="1031" max="1031" width="1.7109375" style="598" customWidth="1"/>
    <col min="1032" max="1033" width="9.85546875" style="598" customWidth="1"/>
    <col min="1034" max="1034" width="13.28515625" style="598" customWidth="1"/>
    <col min="1035" max="1035" width="0.5703125" style="598" customWidth="1"/>
    <col min="1036" max="1036" width="7.5703125" style="598" hidden="1" customWidth="1"/>
    <col min="1037" max="1037" width="1.5703125" style="598" customWidth="1"/>
    <col min="1038" max="1278" width="7.5703125" style="598"/>
    <col min="1279" max="1279" width="1" style="598" customWidth="1"/>
    <col min="1280" max="1280" width="2.85546875" style="598" customWidth="1"/>
    <col min="1281" max="1281" width="4.28515625" style="598" customWidth="1"/>
    <col min="1282" max="1282" width="36.7109375" style="598" customWidth="1"/>
    <col min="1283" max="1283" width="1.5703125" style="598" customWidth="1"/>
    <col min="1284" max="1285" width="9.85546875" style="598" customWidth="1"/>
    <col min="1286" max="1286" width="13.28515625" style="598" customWidth="1"/>
    <col min="1287" max="1287" width="1.7109375" style="598" customWidth="1"/>
    <col min="1288" max="1289" width="9.85546875" style="598" customWidth="1"/>
    <col min="1290" max="1290" width="13.28515625" style="598" customWidth="1"/>
    <col min="1291" max="1291" width="0.5703125" style="598" customWidth="1"/>
    <col min="1292" max="1292" width="7.5703125" style="598" hidden="1" customWidth="1"/>
    <col min="1293" max="1293" width="1.5703125" style="598" customWidth="1"/>
    <col min="1294" max="1534" width="7.5703125" style="598"/>
    <col min="1535" max="1535" width="1" style="598" customWidth="1"/>
    <col min="1536" max="1536" width="2.85546875" style="598" customWidth="1"/>
    <col min="1537" max="1537" width="4.28515625" style="598" customWidth="1"/>
    <col min="1538" max="1538" width="36.7109375" style="598" customWidth="1"/>
    <col min="1539" max="1539" width="1.5703125" style="598" customWidth="1"/>
    <col min="1540" max="1541" width="9.85546875" style="598" customWidth="1"/>
    <col min="1542" max="1542" width="13.28515625" style="598" customWidth="1"/>
    <col min="1543" max="1543" width="1.7109375" style="598" customWidth="1"/>
    <col min="1544" max="1545" width="9.85546875" style="598" customWidth="1"/>
    <col min="1546" max="1546" width="13.28515625" style="598" customWidth="1"/>
    <col min="1547" max="1547" width="0.5703125" style="598" customWidth="1"/>
    <col min="1548" max="1548" width="7.5703125" style="598" hidden="1" customWidth="1"/>
    <col min="1549" max="1549" width="1.5703125" style="598" customWidth="1"/>
    <col min="1550" max="1790" width="7.5703125" style="598"/>
    <col min="1791" max="1791" width="1" style="598" customWidth="1"/>
    <col min="1792" max="1792" width="2.85546875" style="598" customWidth="1"/>
    <col min="1793" max="1793" width="4.28515625" style="598" customWidth="1"/>
    <col min="1794" max="1794" width="36.7109375" style="598" customWidth="1"/>
    <col min="1795" max="1795" width="1.5703125" style="598" customWidth="1"/>
    <col min="1796" max="1797" width="9.85546875" style="598" customWidth="1"/>
    <col min="1798" max="1798" width="13.28515625" style="598" customWidth="1"/>
    <col min="1799" max="1799" width="1.7109375" style="598" customWidth="1"/>
    <col min="1800" max="1801" width="9.85546875" style="598" customWidth="1"/>
    <col min="1802" max="1802" width="13.28515625" style="598" customWidth="1"/>
    <col min="1803" max="1803" width="0.5703125" style="598" customWidth="1"/>
    <col min="1804" max="1804" width="7.5703125" style="598" hidden="1" customWidth="1"/>
    <col min="1805" max="1805" width="1.5703125" style="598" customWidth="1"/>
    <col min="1806" max="2046" width="7.5703125" style="598"/>
    <col min="2047" max="2047" width="1" style="598" customWidth="1"/>
    <col min="2048" max="2048" width="2.85546875" style="598" customWidth="1"/>
    <col min="2049" max="2049" width="4.28515625" style="598" customWidth="1"/>
    <col min="2050" max="2050" width="36.7109375" style="598" customWidth="1"/>
    <col min="2051" max="2051" width="1.5703125" style="598" customWidth="1"/>
    <col min="2052" max="2053" width="9.85546875" style="598" customWidth="1"/>
    <col min="2054" max="2054" width="13.28515625" style="598" customWidth="1"/>
    <col min="2055" max="2055" width="1.7109375" style="598" customWidth="1"/>
    <col min="2056" max="2057" width="9.85546875" style="598" customWidth="1"/>
    <col min="2058" max="2058" width="13.28515625" style="598" customWidth="1"/>
    <col min="2059" max="2059" width="0.5703125" style="598" customWidth="1"/>
    <col min="2060" max="2060" width="7.5703125" style="598" hidden="1" customWidth="1"/>
    <col min="2061" max="2061" width="1.5703125" style="598" customWidth="1"/>
    <col min="2062" max="2302" width="7.5703125" style="598"/>
    <col min="2303" max="2303" width="1" style="598" customWidth="1"/>
    <col min="2304" max="2304" width="2.85546875" style="598" customWidth="1"/>
    <col min="2305" max="2305" width="4.28515625" style="598" customWidth="1"/>
    <col min="2306" max="2306" width="36.7109375" style="598" customWidth="1"/>
    <col min="2307" max="2307" width="1.5703125" style="598" customWidth="1"/>
    <col min="2308" max="2309" width="9.85546875" style="598" customWidth="1"/>
    <col min="2310" max="2310" width="13.28515625" style="598" customWidth="1"/>
    <col min="2311" max="2311" width="1.7109375" style="598" customWidth="1"/>
    <col min="2312" max="2313" width="9.85546875" style="598" customWidth="1"/>
    <col min="2314" max="2314" width="13.28515625" style="598" customWidth="1"/>
    <col min="2315" max="2315" width="0.5703125" style="598" customWidth="1"/>
    <col min="2316" max="2316" width="7.5703125" style="598" hidden="1" customWidth="1"/>
    <col min="2317" max="2317" width="1.5703125" style="598" customWidth="1"/>
    <col min="2318" max="2558" width="7.5703125" style="598"/>
    <col min="2559" max="2559" width="1" style="598" customWidth="1"/>
    <col min="2560" max="2560" width="2.85546875" style="598" customWidth="1"/>
    <col min="2561" max="2561" width="4.28515625" style="598" customWidth="1"/>
    <col min="2562" max="2562" width="36.7109375" style="598" customWidth="1"/>
    <col min="2563" max="2563" width="1.5703125" style="598" customWidth="1"/>
    <col min="2564" max="2565" width="9.85546875" style="598" customWidth="1"/>
    <col min="2566" max="2566" width="13.28515625" style="598" customWidth="1"/>
    <col min="2567" max="2567" width="1.7109375" style="598" customWidth="1"/>
    <col min="2568" max="2569" width="9.85546875" style="598" customWidth="1"/>
    <col min="2570" max="2570" width="13.28515625" style="598" customWidth="1"/>
    <col min="2571" max="2571" width="0.5703125" style="598" customWidth="1"/>
    <col min="2572" max="2572" width="7.5703125" style="598" hidden="1" customWidth="1"/>
    <col min="2573" max="2573" width="1.5703125" style="598" customWidth="1"/>
    <col min="2574" max="2814" width="7.5703125" style="598"/>
    <col min="2815" max="2815" width="1" style="598" customWidth="1"/>
    <col min="2816" max="2816" width="2.85546875" style="598" customWidth="1"/>
    <col min="2817" max="2817" width="4.28515625" style="598" customWidth="1"/>
    <col min="2818" max="2818" width="36.7109375" style="598" customWidth="1"/>
    <col min="2819" max="2819" width="1.5703125" style="598" customWidth="1"/>
    <col min="2820" max="2821" width="9.85546875" style="598" customWidth="1"/>
    <col min="2822" max="2822" width="13.28515625" style="598" customWidth="1"/>
    <col min="2823" max="2823" width="1.7109375" style="598" customWidth="1"/>
    <col min="2824" max="2825" width="9.85546875" style="598" customWidth="1"/>
    <col min="2826" max="2826" width="13.28515625" style="598" customWidth="1"/>
    <col min="2827" max="2827" width="0.5703125" style="598" customWidth="1"/>
    <col min="2828" max="2828" width="7.5703125" style="598" hidden="1" customWidth="1"/>
    <col min="2829" max="2829" width="1.5703125" style="598" customWidth="1"/>
    <col min="2830" max="3070" width="7.5703125" style="598"/>
    <col min="3071" max="3071" width="1" style="598" customWidth="1"/>
    <col min="3072" max="3072" width="2.85546875" style="598" customWidth="1"/>
    <col min="3073" max="3073" width="4.28515625" style="598" customWidth="1"/>
    <col min="3074" max="3074" width="36.7109375" style="598" customWidth="1"/>
    <col min="3075" max="3075" width="1.5703125" style="598" customWidth="1"/>
    <col min="3076" max="3077" width="9.85546875" style="598" customWidth="1"/>
    <col min="3078" max="3078" width="13.28515625" style="598" customWidth="1"/>
    <col min="3079" max="3079" width="1.7109375" style="598" customWidth="1"/>
    <col min="3080" max="3081" width="9.85546875" style="598" customWidth="1"/>
    <col min="3082" max="3082" width="13.28515625" style="598" customWidth="1"/>
    <col min="3083" max="3083" width="0.5703125" style="598" customWidth="1"/>
    <col min="3084" max="3084" width="7.5703125" style="598" hidden="1" customWidth="1"/>
    <col min="3085" max="3085" width="1.5703125" style="598" customWidth="1"/>
    <col min="3086" max="3326" width="7.5703125" style="598"/>
    <col min="3327" max="3327" width="1" style="598" customWidth="1"/>
    <col min="3328" max="3328" width="2.85546875" style="598" customWidth="1"/>
    <col min="3329" max="3329" width="4.28515625" style="598" customWidth="1"/>
    <col min="3330" max="3330" width="36.7109375" style="598" customWidth="1"/>
    <col min="3331" max="3331" width="1.5703125" style="598" customWidth="1"/>
    <col min="3332" max="3333" width="9.85546875" style="598" customWidth="1"/>
    <col min="3334" max="3334" width="13.28515625" style="598" customWidth="1"/>
    <col min="3335" max="3335" width="1.7109375" style="598" customWidth="1"/>
    <col min="3336" max="3337" width="9.85546875" style="598" customWidth="1"/>
    <col min="3338" max="3338" width="13.28515625" style="598" customWidth="1"/>
    <col min="3339" max="3339" width="0.5703125" style="598" customWidth="1"/>
    <col min="3340" max="3340" width="7.5703125" style="598" hidden="1" customWidth="1"/>
    <col min="3341" max="3341" width="1.5703125" style="598" customWidth="1"/>
    <col min="3342" max="3582" width="7.5703125" style="598"/>
    <col min="3583" max="3583" width="1" style="598" customWidth="1"/>
    <col min="3584" max="3584" width="2.85546875" style="598" customWidth="1"/>
    <col min="3585" max="3585" width="4.28515625" style="598" customWidth="1"/>
    <col min="3586" max="3586" width="36.7109375" style="598" customWidth="1"/>
    <col min="3587" max="3587" width="1.5703125" style="598" customWidth="1"/>
    <col min="3588" max="3589" width="9.85546875" style="598" customWidth="1"/>
    <col min="3590" max="3590" width="13.28515625" style="598" customWidth="1"/>
    <col min="3591" max="3591" width="1.7109375" style="598" customWidth="1"/>
    <col min="3592" max="3593" width="9.85546875" style="598" customWidth="1"/>
    <col min="3594" max="3594" width="13.28515625" style="598" customWidth="1"/>
    <col min="3595" max="3595" width="0.5703125" style="598" customWidth="1"/>
    <col min="3596" max="3596" width="7.5703125" style="598" hidden="1" customWidth="1"/>
    <col min="3597" max="3597" width="1.5703125" style="598" customWidth="1"/>
    <col min="3598" max="3838" width="7.5703125" style="598"/>
    <col min="3839" max="3839" width="1" style="598" customWidth="1"/>
    <col min="3840" max="3840" width="2.85546875" style="598" customWidth="1"/>
    <col min="3841" max="3841" width="4.28515625" style="598" customWidth="1"/>
    <col min="3842" max="3842" width="36.7109375" style="598" customWidth="1"/>
    <col min="3843" max="3843" width="1.5703125" style="598" customWidth="1"/>
    <col min="3844" max="3845" width="9.85546875" style="598" customWidth="1"/>
    <col min="3846" max="3846" width="13.28515625" style="598" customWidth="1"/>
    <col min="3847" max="3847" width="1.7109375" style="598" customWidth="1"/>
    <col min="3848" max="3849" width="9.85546875" style="598" customWidth="1"/>
    <col min="3850" max="3850" width="13.28515625" style="598" customWidth="1"/>
    <col min="3851" max="3851" width="0.5703125" style="598" customWidth="1"/>
    <col min="3852" max="3852" width="7.5703125" style="598" hidden="1" customWidth="1"/>
    <col min="3853" max="3853" width="1.5703125" style="598" customWidth="1"/>
    <col min="3854" max="4094" width="7.5703125" style="598"/>
    <col min="4095" max="4095" width="1" style="598" customWidth="1"/>
    <col min="4096" max="4096" width="2.85546875" style="598" customWidth="1"/>
    <col min="4097" max="4097" width="4.28515625" style="598" customWidth="1"/>
    <col min="4098" max="4098" width="36.7109375" style="598" customWidth="1"/>
    <col min="4099" max="4099" width="1.5703125" style="598" customWidth="1"/>
    <col min="4100" max="4101" width="9.85546875" style="598" customWidth="1"/>
    <col min="4102" max="4102" width="13.28515625" style="598" customWidth="1"/>
    <col min="4103" max="4103" width="1.7109375" style="598" customWidth="1"/>
    <col min="4104" max="4105" width="9.85546875" style="598" customWidth="1"/>
    <col min="4106" max="4106" width="13.28515625" style="598" customWidth="1"/>
    <col min="4107" max="4107" width="0.5703125" style="598" customWidth="1"/>
    <col min="4108" max="4108" width="7.5703125" style="598" hidden="1" customWidth="1"/>
    <col min="4109" max="4109" width="1.5703125" style="598" customWidth="1"/>
    <col min="4110" max="4350" width="7.5703125" style="598"/>
    <col min="4351" max="4351" width="1" style="598" customWidth="1"/>
    <col min="4352" max="4352" width="2.85546875" style="598" customWidth="1"/>
    <col min="4353" max="4353" width="4.28515625" style="598" customWidth="1"/>
    <col min="4354" max="4354" width="36.7109375" style="598" customWidth="1"/>
    <col min="4355" max="4355" width="1.5703125" style="598" customWidth="1"/>
    <col min="4356" max="4357" width="9.85546875" style="598" customWidth="1"/>
    <col min="4358" max="4358" width="13.28515625" style="598" customWidth="1"/>
    <col min="4359" max="4359" width="1.7109375" style="598" customWidth="1"/>
    <col min="4360" max="4361" width="9.85546875" style="598" customWidth="1"/>
    <col min="4362" max="4362" width="13.28515625" style="598" customWidth="1"/>
    <col min="4363" max="4363" width="0.5703125" style="598" customWidth="1"/>
    <col min="4364" max="4364" width="7.5703125" style="598" hidden="1" customWidth="1"/>
    <col min="4365" max="4365" width="1.5703125" style="598" customWidth="1"/>
    <col min="4366" max="4606" width="7.5703125" style="598"/>
    <col min="4607" max="4607" width="1" style="598" customWidth="1"/>
    <col min="4608" max="4608" width="2.85546875" style="598" customWidth="1"/>
    <col min="4609" max="4609" width="4.28515625" style="598" customWidth="1"/>
    <col min="4610" max="4610" width="36.7109375" style="598" customWidth="1"/>
    <col min="4611" max="4611" width="1.5703125" style="598" customWidth="1"/>
    <col min="4612" max="4613" width="9.85546875" style="598" customWidth="1"/>
    <col min="4614" max="4614" width="13.28515625" style="598" customWidth="1"/>
    <col min="4615" max="4615" width="1.7109375" style="598" customWidth="1"/>
    <col min="4616" max="4617" width="9.85546875" style="598" customWidth="1"/>
    <col min="4618" max="4618" width="13.28515625" style="598" customWidth="1"/>
    <col min="4619" max="4619" width="0.5703125" style="598" customWidth="1"/>
    <col min="4620" max="4620" width="7.5703125" style="598" hidden="1" customWidth="1"/>
    <col min="4621" max="4621" width="1.5703125" style="598" customWidth="1"/>
    <col min="4622" max="4862" width="7.5703125" style="598"/>
    <col min="4863" max="4863" width="1" style="598" customWidth="1"/>
    <col min="4864" max="4864" width="2.85546875" style="598" customWidth="1"/>
    <col min="4865" max="4865" width="4.28515625" style="598" customWidth="1"/>
    <col min="4866" max="4866" width="36.7109375" style="598" customWidth="1"/>
    <col min="4867" max="4867" width="1.5703125" style="598" customWidth="1"/>
    <col min="4868" max="4869" width="9.85546875" style="598" customWidth="1"/>
    <col min="4870" max="4870" width="13.28515625" style="598" customWidth="1"/>
    <col min="4871" max="4871" width="1.7109375" style="598" customWidth="1"/>
    <col min="4872" max="4873" width="9.85546875" style="598" customWidth="1"/>
    <col min="4874" max="4874" width="13.28515625" style="598" customWidth="1"/>
    <col min="4875" max="4875" width="0.5703125" style="598" customWidth="1"/>
    <col min="4876" max="4876" width="7.5703125" style="598" hidden="1" customWidth="1"/>
    <col min="4877" max="4877" width="1.5703125" style="598" customWidth="1"/>
    <col min="4878" max="5118" width="7.5703125" style="598"/>
    <col min="5119" max="5119" width="1" style="598" customWidth="1"/>
    <col min="5120" max="5120" width="2.85546875" style="598" customWidth="1"/>
    <col min="5121" max="5121" width="4.28515625" style="598" customWidth="1"/>
    <col min="5122" max="5122" width="36.7109375" style="598" customWidth="1"/>
    <col min="5123" max="5123" width="1.5703125" style="598" customWidth="1"/>
    <col min="5124" max="5125" width="9.85546875" style="598" customWidth="1"/>
    <col min="5126" max="5126" width="13.28515625" style="598" customWidth="1"/>
    <col min="5127" max="5127" width="1.7109375" style="598" customWidth="1"/>
    <col min="5128" max="5129" width="9.85546875" style="598" customWidth="1"/>
    <col min="5130" max="5130" width="13.28515625" style="598" customWidth="1"/>
    <col min="5131" max="5131" width="0.5703125" style="598" customWidth="1"/>
    <col min="5132" max="5132" width="7.5703125" style="598" hidden="1" customWidth="1"/>
    <col min="5133" max="5133" width="1.5703125" style="598" customWidth="1"/>
    <col min="5134" max="5374" width="7.5703125" style="598"/>
    <col min="5375" max="5375" width="1" style="598" customWidth="1"/>
    <col min="5376" max="5376" width="2.85546875" style="598" customWidth="1"/>
    <col min="5377" max="5377" width="4.28515625" style="598" customWidth="1"/>
    <col min="5378" max="5378" width="36.7109375" style="598" customWidth="1"/>
    <col min="5379" max="5379" width="1.5703125" style="598" customWidth="1"/>
    <col min="5380" max="5381" width="9.85546875" style="598" customWidth="1"/>
    <col min="5382" max="5382" width="13.28515625" style="598" customWidth="1"/>
    <col min="5383" max="5383" width="1.7109375" style="598" customWidth="1"/>
    <col min="5384" max="5385" width="9.85546875" style="598" customWidth="1"/>
    <col min="5386" max="5386" width="13.28515625" style="598" customWidth="1"/>
    <col min="5387" max="5387" width="0.5703125" style="598" customWidth="1"/>
    <col min="5388" max="5388" width="7.5703125" style="598" hidden="1" customWidth="1"/>
    <col min="5389" max="5389" width="1.5703125" style="598" customWidth="1"/>
    <col min="5390" max="5630" width="7.5703125" style="598"/>
    <col min="5631" max="5631" width="1" style="598" customWidth="1"/>
    <col min="5632" max="5632" width="2.85546875" style="598" customWidth="1"/>
    <col min="5633" max="5633" width="4.28515625" style="598" customWidth="1"/>
    <col min="5634" max="5634" width="36.7109375" style="598" customWidth="1"/>
    <col min="5635" max="5635" width="1.5703125" style="598" customWidth="1"/>
    <col min="5636" max="5637" width="9.85546875" style="598" customWidth="1"/>
    <col min="5638" max="5638" width="13.28515625" style="598" customWidth="1"/>
    <col min="5639" max="5639" width="1.7109375" style="598" customWidth="1"/>
    <col min="5640" max="5641" width="9.85546875" style="598" customWidth="1"/>
    <col min="5642" max="5642" width="13.28515625" style="598" customWidth="1"/>
    <col min="5643" max="5643" width="0.5703125" style="598" customWidth="1"/>
    <col min="5644" max="5644" width="7.5703125" style="598" hidden="1" customWidth="1"/>
    <col min="5645" max="5645" width="1.5703125" style="598" customWidth="1"/>
    <col min="5646" max="5886" width="7.5703125" style="598"/>
    <col min="5887" max="5887" width="1" style="598" customWidth="1"/>
    <col min="5888" max="5888" width="2.85546875" style="598" customWidth="1"/>
    <col min="5889" max="5889" width="4.28515625" style="598" customWidth="1"/>
    <col min="5890" max="5890" width="36.7109375" style="598" customWidth="1"/>
    <col min="5891" max="5891" width="1.5703125" style="598" customWidth="1"/>
    <col min="5892" max="5893" width="9.85546875" style="598" customWidth="1"/>
    <col min="5894" max="5894" width="13.28515625" style="598" customWidth="1"/>
    <col min="5895" max="5895" width="1.7109375" style="598" customWidth="1"/>
    <col min="5896" max="5897" width="9.85546875" style="598" customWidth="1"/>
    <col min="5898" max="5898" width="13.28515625" style="598" customWidth="1"/>
    <col min="5899" max="5899" width="0.5703125" style="598" customWidth="1"/>
    <col min="5900" max="5900" width="7.5703125" style="598" hidden="1" customWidth="1"/>
    <col min="5901" max="5901" width="1.5703125" style="598" customWidth="1"/>
    <col min="5902" max="6142" width="7.5703125" style="598"/>
    <col min="6143" max="6143" width="1" style="598" customWidth="1"/>
    <col min="6144" max="6144" width="2.85546875" style="598" customWidth="1"/>
    <col min="6145" max="6145" width="4.28515625" style="598" customWidth="1"/>
    <col min="6146" max="6146" width="36.7109375" style="598" customWidth="1"/>
    <col min="6147" max="6147" width="1.5703125" style="598" customWidth="1"/>
    <col min="6148" max="6149" width="9.85546875" style="598" customWidth="1"/>
    <col min="6150" max="6150" width="13.28515625" style="598" customWidth="1"/>
    <col min="6151" max="6151" width="1.7109375" style="598" customWidth="1"/>
    <col min="6152" max="6153" width="9.85546875" style="598" customWidth="1"/>
    <col min="6154" max="6154" width="13.28515625" style="598" customWidth="1"/>
    <col min="6155" max="6155" width="0.5703125" style="598" customWidth="1"/>
    <col min="6156" max="6156" width="7.5703125" style="598" hidden="1" customWidth="1"/>
    <col min="6157" max="6157" width="1.5703125" style="598" customWidth="1"/>
    <col min="6158" max="6398" width="7.5703125" style="598"/>
    <col min="6399" max="6399" width="1" style="598" customWidth="1"/>
    <col min="6400" max="6400" width="2.85546875" style="598" customWidth="1"/>
    <col min="6401" max="6401" width="4.28515625" style="598" customWidth="1"/>
    <col min="6402" max="6402" width="36.7109375" style="598" customWidth="1"/>
    <col min="6403" max="6403" width="1.5703125" style="598" customWidth="1"/>
    <col min="6404" max="6405" width="9.85546875" style="598" customWidth="1"/>
    <col min="6406" max="6406" width="13.28515625" style="598" customWidth="1"/>
    <col min="6407" max="6407" width="1.7109375" style="598" customWidth="1"/>
    <col min="6408" max="6409" width="9.85546875" style="598" customWidth="1"/>
    <col min="6410" max="6410" width="13.28515625" style="598" customWidth="1"/>
    <col min="6411" max="6411" width="0.5703125" style="598" customWidth="1"/>
    <col min="6412" max="6412" width="7.5703125" style="598" hidden="1" customWidth="1"/>
    <col min="6413" max="6413" width="1.5703125" style="598" customWidth="1"/>
    <col min="6414" max="6654" width="7.5703125" style="598"/>
    <col min="6655" max="6655" width="1" style="598" customWidth="1"/>
    <col min="6656" max="6656" width="2.85546875" style="598" customWidth="1"/>
    <col min="6657" max="6657" width="4.28515625" style="598" customWidth="1"/>
    <col min="6658" max="6658" width="36.7109375" style="598" customWidth="1"/>
    <col min="6659" max="6659" width="1.5703125" style="598" customWidth="1"/>
    <col min="6660" max="6661" width="9.85546875" style="598" customWidth="1"/>
    <col min="6662" max="6662" width="13.28515625" style="598" customWidth="1"/>
    <col min="6663" max="6663" width="1.7109375" style="598" customWidth="1"/>
    <col min="6664" max="6665" width="9.85546875" style="598" customWidth="1"/>
    <col min="6666" max="6666" width="13.28515625" style="598" customWidth="1"/>
    <col min="6667" max="6667" width="0.5703125" style="598" customWidth="1"/>
    <col min="6668" max="6668" width="7.5703125" style="598" hidden="1" customWidth="1"/>
    <col min="6669" max="6669" width="1.5703125" style="598" customWidth="1"/>
    <col min="6670" max="6910" width="7.5703125" style="598"/>
    <col min="6911" max="6911" width="1" style="598" customWidth="1"/>
    <col min="6912" max="6912" width="2.85546875" style="598" customWidth="1"/>
    <col min="6913" max="6913" width="4.28515625" style="598" customWidth="1"/>
    <col min="6914" max="6914" width="36.7109375" style="598" customWidth="1"/>
    <col min="6915" max="6915" width="1.5703125" style="598" customWidth="1"/>
    <col min="6916" max="6917" width="9.85546875" style="598" customWidth="1"/>
    <col min="6918" max="6918" width="13.28515625" style="598" customWidth="1"/>
    <col min="6919" max="6919" width="1.7109375" style="598" customWidth="1"/>
    <col min="6920" max="6921" width="9.85546875" style="598" customWidth="1"/>
    <col min="6922" max="6922" width="13.28515625" style="598" customWidth="1"/>
    <col min="6923" max="6923" width="0.5703125" style="598" customWidth="1"/>
    <col min="6924" max="6924" width="7.5703125" style="598" hidden="1" customWidth="1"/>
    <col min="6925" max="6925" width="1.5703125" style="598" customWidth="1"/>
    <col min="6926" max="7166" width="7.5703125" style="598"/>
    <col min="7167" max="7167" width="1" style="598" customWidth="1"/>
    <col min="7168" max="7168" width="2.85546875" style="598" customWidth="1"/>
    <col min="7169" max="7169" width="4.28515625" style="598" customWidth="1"/>
    <col min="7170" max="7170" width="36.7109375" style="598" customWidth="1"/>
    <col min="7171" max="7171" width="1.5703125" style="598" customWidth="1"/>
    <col min="7172" max="7173" width="9.85546875" style="598" customWidth="1"/>
    <col min="7174" max="7174" width="13.28515625" style="598" customWidth="1"/>
    <col min="7175" max="7175" width="1.7109375" style="598" customWidth="1"/>
    <col min="7176" max="7177" width="9.85546875" style="598" customWidth="1"/>
    <col min="7178" max="7178" width="13.28515625" style="598" customWidth="1"/>
    <col min="7179" max="7179" width="0.5703125" style="598" customWidth="1"/>
    <col min="7180" max="7180" width="7.5703125" style="598" hidden="1" customWidth="1"/>
    <col min="7181" max="7181" width="1.5703125" style="598" customWidth="1"/>
    <col min="7182" max="7422" width="7.5703125" style="598"/>
    <col min="7423" max="7423" width="1" style="598" customWidth="1"/>
    <col min="7424" max="7424" width="2.85546875" style="598" customWidth="1"/>
    <col min="7425" max="7425" width="4.28515625" style="598" customWidth="1"/>
    <col min="7426" max="7426" width="36.7109375" style="598" customWidth="1"/>
    <col min="7427" max="7427" width="1.5703125" style="598" customWidth="1"/>
    <col min="7428" max="7429" width="9.85546875" style="598" customWidth="1"/>
    <col min="7430" max="7430" width="13.28515625" style="598" customWidth="1"/>
    <col min="7431" max="7431" width="1.7109375" style="598" customWidth="1"/>
    <col min="7432" max="7433" width="9.85546875" style="598" customWidth="1"/>
    <col min="7434" max="7434" width="13.28515625" style="598" customWidth="1"/>
    <col min="7435" max="7435" width="0.5703125" style="598" customWidth="1"/>
    <col min="7436" max="7436" width="7.5703125" style="598" hidden="1" customWidth="1"/>
    <col min="7437" max="7437" width="1.5703125" style="598" customWidth="1"/>
    <col min="7438" max="7678" width="7.5703125" style="598"/>
    <col min="7679" max="7679" width="1" style="598" customWidth="1"/>
    <col min="7680" max="7680" width="2.85546875" style="598" customWidth="1"/>
    <col min="7681" max="7681" width="4.28515625" style="598" customWidth="1"/>
    <col min="7682" max="7682" width="36.7109375" style="598" customWidth="1"/>
    <col min="7683" max="7683" width="1.5703125" style="598" customWidth="1"/>
    <col min="7684" max="7685" width="9.85546875" style="598" customWidth="1"/>
    <col min="7686" max="7686" width="13.28515625" style="598" customWidth="1"/>
    <col min="7687" max="7687" width="1.7109375" style="598" customWidth="1"/>
    <col min="7688" max="7689" width="9.85546875" style="598" customWidth="1"/>
    <col min="7690" max="7690" width="13.28515625" style="598" customWidth="1"/>
    <col min="7691" max="7691" width="0.5703125" style="598" customWidth="1"/>
    <col min="7692" max="7692" width="7.5703125" style="598" hidden="1" customWidth="1"/>
    <col min="7693" max="7693" width="1.5703125" style="598" customWidth="1"/>
    <col min="7694" max="7934" width="7.5703125" style="598"/>
    <col min="7935" max="7935" width="1" style="598" customWidth="1"/>
    <col min="7936" max="7936" width="2.85546875" style="598" customWidth="1"/>
    <col min="7937" max="7937" width="4.28515625" style="598" customWidth="1"/>
    <col min="7938" max="7938" width="36.7109375" style="598" customWidth="1"/>
    <col min="7939" max="7939" width="1.5703125" style="598" customWidth="1"/>
    <col min="7940" max="7941" width="9.85546875" style="598" customWidth="1"/>
    <col min="7942" max="7942" width="13.28515625" style="598" customWidth="1"/>
    <col min="7943" max="7943" width="1.7109375" style="598" customWidth="1"/>
    <col min="7944" max="7945" width="9.85546875" style="598" customWidth="1"/>
    <col min="7946" max="7946" width="13.28515625" style="598" customWidth="1"/>
    <col min="7947" max="7947" width="0.5703125" style="598" customWidth="1"/>
    <col min="7948" max="7948" width="7.5703125" style="598" hidden="1" customWidth="1"/>
    <col min="7949" max="7949" width="1.5703125" style="598" customWidth="1"/>
    <col min="7950" max="8190" width="7.5703125" style="598"/>
    <col min="8191" max="8191" width="1" style="598" customWidth="1"/>
    <col min="8192" max="8192" width="2.85546875" style="598" customWidth="1"/>
    <col min="8193" max="8193" width="4.28515625" style="598" customWidth="1"/>
    <col min="8194" max="8194" width="36.7109375" style="598" customWidth="1"/>
    <col min="8195" max="8195" width="1.5703125" style="598" customWidth="1"/>
    <col min="8196" max="8197" width="9.85546875" style="598" customWidth="1"/>
    <col min="8198" max="8198" width="13.28515625" style="598" customWidth="1"/>
    <col min="8199" max="8199" width="1.7109375" style="598" customWidth="1"/>
    <col min="8200" max="8201" width="9.85546875" style="598" customWidth="1"/>
    <col min="8202" max="8202" width="13.28515625" style="598" customWidth="1"/>
    <col min="8203" max="8203" width="0.5703125" style="598" customWidth="1"/>
    <col min="8204" max="8204" width="7.5703125" style="598" hidden="1" customWidth="1"/>
    <col min="8205" max="8205" width="1.5703125" style="598" customWidth="1"/>
    <col min="8206" max="8446" width="7.5703125" style="598"/>
    <col min="8447" max="8447" width="1" style="598" customWidth="1"/>
    <col min="8448" max="8448" width="2.85546875" style="598" customWidth="1"/>
    <col min="8449" max="8449" width="4.28515625" style="598" customWidth="1"/>
    <col min="8450" max="8450" width="36.7109375" style="598" customWidth="1"/>
    <col min="8451" max="8451" width="1.5703125" style="598" customWidth="1"/>
    <col min="8452" max="8453" width="9.85546875" style="598" customWidth="1"/>
    <col min="8454" max="8454" width="13.28515625" style="598" customWidth="1"/>
    <col min="8455" max="8455" width="1.7109375" style="598" customWidth="1"/>
    <col min="8456" max="8457" width="9.85546875" style="598" customWidth="1"/>
    <col min="8458" max="8458" width="13.28515625" style="598" customWidth="1"/>
    <col min="8459" max="8459" width="0.5703125" style="598" customWidth="1"/>
    <col min="8460" max="8460" width="7.5703125" style="598" hidden="1" customWidth="1"/>
    <col min="8461" max="8461" width="1.5703125" style="598" customWidth="1"/>
    <col min="8462" max="8702" width="7.5703125" style="598"/>
    <col min="8703" max="8703" width="1" style="598" customWidth="1"/>
    <col min="8704" max="8704" width="2.85546875" style="598" customWidth="1"/>
    <col min="8705" max="8705" width="4.28515625" style="598" customWidth="1"/>
    <col min="8706" max="8706" width="36.7109375" style="598" customWidth="1"/>
    <col min="8707" max="8707" width="1.5703125" style="598" customWidth="1"/>
    <col min="8708" max="8709" width="9.85546875" style="598" customWidth="1"/>
    <col min="8710" max="8710" width="13.28515625" style="598" customWidth="1"/>
    <col min="8711" max="8711" width="1.7109375" style="598" customWidth="1"/>
    <col min="8712" max="8713" width="9.85546875" style="598" customWidth="1"/>
    <col min="8714" max="8714" width="13.28515625" style="598" customWidth="1"/>
    <col min="8715" max="8715" width="0.5703125" style="598" customWidth="1"/>
    <col min="8716" max="8716" width="7.5703125" style="598" hidden="1" customWidth="1"/>
    <col min="8717" max="8717" width="1.5703125" style="598" customWidth="1"/>
    <col min="8718" max="8958" width="7.5703125" style="598"/>
    <col min="8959" max="8959" width="1" style="598" customWidth="1"/>
    <col min="8960" max="8960" width="2.85546875" style="598" customWidth="1"/>
    <col min="8961" max="8961" width="4.28515625" style="598" customWidth="1"/>
    <col min="8962" max="8962" width="36.7109375" style="598" customWidth="1"/>
    <col min="8963" max="8963" width="1.5703125" style="598" customWidth="1"/>
    <col min="8964" max="8965" width="9.85546875" style="598" customWidth="1"/>
    <col min="8966" max="8966" width="13.28515625" style="598" customWidth="1"/>
    <col min="8967" max="8967" width="1.7109375" style="598" customWidth="1"/>
    <col min="8968" max="8969" width="9.85546875" style="598" customWidth="1"/>
    <col min="8970" max="8970" width="13.28515625" style="598" customWidth="1"/>
    <col min="8971" max="8971" width="0.5703125" style="598" customWidth="1"/>
    <col min="8972" max="8972" width="7.5703125" style="598" hidden="1" customWidth="1"/>
    <col min="8973" max="8973" width="1.5703125" style="598" customWidth="1"/>
    <col min="8974" max="9214" width="7.5703125" style="598"/>
    <col min="9215" max="9215" width="1" style="598" customWidth="1"/>
    <col min="9216" max="9216" width="2.85546875" style="598" customWidth="1"/>
    <col min="9217" max="9217" width="4.28515625" style="598" customWidth="1"/>
    <col min="9218" max="9218" width="36.7109375" style="598" customWidth="1"/>
    <col min="9219" max="9219" width="1.5703125" style="598" customWidth="1"/>
    <col min="9220" max="9221" width="9.85546875" style="598" customWidth="1"/>
    <col min="9222" max="9222" width="13.28515625" style="598" customWidth="1"/>
    <col min="9223" max="9223" width="1.7109375" style="598" customWidth="1"/>
    <col min="9224" max="9225" width="9.85546875" style="598" customWidth="1"/>
    <col min="9226" max="9226" width="13.28515625" style="598" customWidth="1"/>
    <col min="9227" max="9227" width="0.5703125" style="598" customWidth="1"/>
    <col min="9228" max="9228" width="7.5703125" style="598" hidden="1" customWidth="1"/>
    <col min="9229" max="9229" width="1.5703125" style="598" customWidth="1"/>
    <col min="9230" max="9470" width="7.5703125" style="598"/>
    <col min="9471" max="9471" width="1" style="598" customWidth="1"/>
    <col min="9472" max="9472" width="2.85546875" style="598" customWidth="1"/>
    <col min="9473" max="9473" width="4.28515625" style="598" customWidth="1"/>
    <col min="9474" max="9474" width="36.7109375" style="598" customWidth="1"/>
    <col min="9475" max="9475" width="1.5703125" style="598" customWidth="1"/>
    <col min="9476" max="9477" width="9.85546875" style="598" customWidth="1"/>
    <col min="9478" max="9478" width="13.28515625" style="598" customWidth="1"/>
    <col min="9479" max="9479" width="1.7109375" style="598" customWidth="1"/>
    <col min="9480" max="9481" width="9.85546875" style="598" customWidth="1"/>
    <col min="9482" max="9482" width="13.28515625" style="598" customWidth="1"/>
    <col min="9483" max="9483" width="0.5703125" style="598" customWidth="1"/>
    <col min="9484" max="9484" width="7.5703125" style="598" hidden="1" customWidth="1"/>
    <col min="9485" max="9485" width="1.5703125" style="598" customWidth="1"/>
    <col min="9486" max="9726" width="7.5703125" style="598"/>
    <col min="9727" max="9727" width="1" style="598" customWidth="1"/>
    <col min="9728" max="9728" width="2.85546875" style="598" customWidth="1"/>
    <col min="9729" max="9729" width="4.28515625" style="598" customWidth="1"/>
    <col min="9730" max="9730" width="36.7109375" style="598" customWidth="1"/>
    <col min="9731" max="9731" width="1.5703125" style="598" customWidth="1"/>
    <col min="9732" max="9733" width="9.85546875" style="598" customWidth="1"/>
    <col min="9734" max="9734" width="13.28515625" style="598" customWidth="1"/>
    <col min="9735" max="9735" width="1.7109375" style="598" customWidth="1"/>
    <col min="9736" max="9737" width="9.85546875" style="598" customWidth="1"/>
    <col min="9738" max="9738" width="13.28515625" style="598" customWidth="1"/>
    <col min="9739" max="9739" width="0.5703125" style="598" customWidth="1"/>
    <col min="9740" max="9740" width="7.5703125" style="598" hidden="1" customWidth="1"/>
    <col min="9741" max="9741" width="1.5703125" style="598" customWidth="1"/>
    <col min="9742" max="9982" width="7.5703125" style="598"/>
    <col min="9983" max="9983" width="1" style="598" customWidth="1"/>
    <col min="9984" max="9984" width="2.85546875" style="598" customWidth="1"/>
    <col min="9985" max="9985" width="4.28515625" style="598" customWidth="1"/>
    <col min="9986" max="9986" width="36.7109375" style="598" customWidth="1"/>
    <col min="9987" max="9987" width="1.5703125" style="598" customWidth="1"/>
    <col min="9988" max="9989" width="9.85546875" style="598" customWidth="1"/>
    <col min="9990" max="9990" width="13.28515625" style="598" customWidth="1"/>
    <col min="9991" max="9991" width="1.7109375" style="598" customWidth="1"/>
    <col min="9992" max="9993" width="9.85546875" style="598" customWidth="1"/>
    <col min="9994" max="9994" width="13.28515625" style="598" customWidth="1"/>
    <col min="9995" max="9995" width="0.5703125" style="598" customWidth="1"/>
    <col min="9996" max="9996" width="7.5703125" style="598" hidden="1" customWidth="1"/>
    <col min="9997" max="9997" width="1.5703125" style="598" customWidth="1"/>
    <col min="9998" max="10238" width="7.5703125" style="598"/>
    <col min="10239" max="10239" width="1" style="598" customWidth="1"/>
    <col min="10240" max="10240" width="2.85546875" style="598" customWidth="1"/>
    <col min="10241" max="10241" width="4.28515625" style="598" customWidth="1"/>
    <col min="10242" max="10242" width="36.7109375" style="598" customWidth="1"/>
    <col min="10243" max="10243" width="1.5703125" style="598" customWidth="1"/>
    <col min="10244" max="10245" width="9.85546875" style="598" customWidth="1"/>
    <col min="10246" max="10246" width="13.28515625" style="598" customWidth="1"/>
    <col min="10247" max="10247" width="1.7109375" style="598" customWidth="1"/>
    <col min="10248" max="10249" width="9.85546875" style="598" customWidth="1"/>
    <col min="10250" max="10250" width="13.28515625" style="598" customWidth="1"/>
    <col min="10251" max="10251" width="0.5703125" style="598" customWidth="1"/>
    <col min="10252" max="10252" width="7.5703125" style="598" hidden="1" customWidth="1"/>
    <col min="10253" max="10253" width="1.5703125" style="598" customWidth="1"/>
    <col min="10254" max="10494" width="7.5703125" style="598"/>
    <col min="10495" max="10495" width="1" style="598" customWidth="1"/>
    <col min="10496" max="10496" width="2.85546875" style="598" customWidth="1"/>
    <col min="10497" max="10497" width="4.28515625" style="598" customWidth="1"/>
    <col min="10498" max="10498" width="36.7109375" style="598" customWidth="1"/>
    <col min="10499" max="10499" width="1.5703125" style="598" customWidth="1"/>
    <col min="10500" max="10501" width="9.85546875" style="598" customWidth="1"/>
    <col min="10502" max="10502" width="13.28515625" style="598" customWidth="1"/>
    <col min="10503" max="10503" width="1.7109375" style="598" customWidth="1"/>
    <col min="10504" max="10505" width="9.85546875" style="598" customWidth="1"/>
    <col min="10506" max="10506" width="13.28515625" style="598" customWidth="1"/>
    <col min="10507" max="10507" width="0.5703125" style="598" customWidth="1"/>
    <col min="10508" max="10508" width="7.5703125" style="598" hidden="1" customWidth="1"/>
    <col min="10509" max="10509" width="1.5703125" style="598" customWidth="1"/>
    <col min="10510" max="10750" width="7.5703125" style="598"/>
    <col min="10751" max="10751" width="1" style="598" customWidth="1"/>
    <col min="10752" max="10752" width="2.85546875" style="598" customWidth="1"/>
    <col min="10753" max="10753" width="4.28515625" style="598" customWidth="1"/>
    <col min="10754" max="10754" width="36.7109375" style="598" customWidth="1"/>
    <col min="10755" max="10755" width="1.5703125" style="598" customWidth="1"/>
    <col min="10756" max="10757" width="9.85546875" style="598" customWidth="1"/>
    <col min="10758" max="10758" width="13.28515625" style="598" customWidth="1"/>
    <col min="10759" max="10759" width="1.7109375" style="598" customWidth="1"/>
    <col min="10760" max="10761" width="9.85546875" style="598" customWidth="1"/>
    <col min="10762" max="10762" width="13.28515625" style="598" customWidth="1"/>
    <col min="10763" max="10763" width="0.5703125" style="598" customWidth="1"/>
    <col min="10764" max="10764" width="7.5703125" style="598" hidden="1" customWidth="1"/>
    <col min="10765" max="10765" width="1.5703125" style="598" customWidth="1"/>
    <col min="10766" max="11006" width="7.5703125" style="598"/>
    <col min="11007" max="11007" width="1" style="598" customWidth="1"/>
    <col min="11008" max="11008" width="2.85546875" style="598" customWidth="1"/>
    <col min="11009" max="11009" width="4.28515625" style="598" customWidth="1"/>
    <col min="11010" max="11010" width="36.7109375" style="598" customWidth="1"/>
    <col min="11011" max="11011" width="1.5703125" style="598" customWidth="1"/>
    <col min="11012" max="11013" width="9.85546875" style="598" customWidth="1"/>
    <col min="11014" max="11014" width="13.28515625" style="598" customWidth="1"/>
    <col min="11015" max="11015" width="1.7109375" style="598" customWidth="1"/>
    <col min="11016" max="11017" width="9.85546875" style="598" customWidth="1"/>
    <col min="11018" max="11018" width="13.28515625" style="598" customWidth="1"/>
    <col min="11019" max="11019" width="0.5703125" style="598" customWidth="1"/>
    <col min="11020" max="11020" width="7.5703125" style="598" hidden="1" customWidth="1"/>
    <col min="11021" max="11021" width="1.5703125" style="598" customWidth="1"/>
    <col min="11022" max="11262" width="7.5703125" style="598"/>
    <col min="11263" max="11263" width="1" style="598" customWidth="1"/>
    <col min="11264" max="11264" width="2.85546875" style="598" customWidth="1"/>
    <col min="11265" max="11265" width="4.28515625" style="598" customWidth="1"/>
    <col min="11266" max="11266" width="36.7109375" style="598" customWidth="1"/>
    <col min="11267" max="11267" width="1.5703125" style="598" customWidth="1"/>
    <col min="11268" max="11269" width="9.85546875" style="598" customWidth="1"/>
    <col min="11270" max="11270" width="13.28515625" style="598" customWidth="1"/>
    <col min="11271" max="11271" width="1.7109375" style="598" customWidth="1"/>
    <col min="11272" max="11273" width="9.85546875" style="598" customWidth="1"/>
    <col min="11274" max="11274" width="13.28515625" style="598" customWidth="1"/>
    <col min="11275" max="11275" width="0.5703125" style="598" customWidth="1"/>
    <col min="11276" max="11276" width="7.5703125" style="598" hidden="1" customWidth="1"/>
    <col min="11277" max="11277" width="1.5703125" style="598" customWidth="1"/>
    <col min="11278" max="11518" width="7.5703125" style="598"/>
    <col min="11519" max="11519" width="1" style="598" customWidth="1"/>
    <col min="11520" max="11520" width="2.85546875" style="598" customWidth="1"/>
    <col min="11521" max="11521" width="4.28515625" style="598" customWidth="1"/>
    <col min="11522" max="11522" width="36.7109375" style="598" customWidth="1"/>
    <col min="11523" max="11523" width="1.5703125" style="598" customWidth="1"/>
    <col min="11524" max="11525" width="9.85546875" style="598" customWidth="1"/>
    <col min="11526" max="11526" width="13.28515625" style="598" customWidth="1"/>
    <col min="11527" max="11527" width="1.7109375" style="598" customWidth="1"/>
    <col min="11528" max="11529" width="9.85546875" style="598" customWidth="1"/>
    <col min="11530" max="11530" width="13.28515625" style="598" customWidth="1"/>
    <col min="11531" max="11531" width="0.5703125" style="598" customWidth="1"/>
    <col min="11532" max="11532" width="7.5703125" style="598" hidden="1" customWidth="1"/>
    <col min="11533" max="11533" width="1.5703125" style="598" customWidth="1"/>
    <col min="11534" max="11774" width="7.5703125" style="598"/>
    <col min="11775" max="11775" width="1" style="598" customWidth="1"/>
    <col min="11776" max="11776" width="2.85546875" style="598" customWidth="1"/>
    <col min="11777" max="11777" width="4.28515625" style="598" customWidth="1"/>
    <col min="11778" max="11778" width="36.7109375" style="598" customWidth="1"/>
    <col min="11779" max="11779" width="1.5703125" style="598" customWidth="1"/>
    <col min="11780" max="11781" width="9.85546875" style="598" customWidth="1"/>
    <col min="11782" max="11782" width="13.28515625" style="598" customWidth="1"/>
    <col min="11783" max="11783" width="1.7109375" style="598" customWidth="1"/>
    <col min="11784" max="11785" width="9.85546875" style="598" customWidth="1"/>
    <col min="11786" max="11786" width="13.28515625" style="598" customWidth="1"/>
    <col min="11787" max="11787" width="0.5703125" style="598" customWidth="1"/>
    <col min="11788" max="11788" width="7.5703125" style="598" hidden="1" customWidth="1"/>
    <col min="11789" max="11789" width="1.5703125" style="598" customWidth="1"/>
    <col min="11790" max="12030" width="7.5703125" style="598"/>
    <col min="12031" max="12031" width="1" style="598" customWidth="1"/>
    <col min="12032" max="12032" width="2.85546875" style="598" customWidth="1"/>
    <col min="12033" max="12033" width="4.28515625" style="598" customWidth="1"/>
    <col min="12034" max="12034" width="36.7109375" style="598" customWidth="1"/>
    <col min="12035" max="12035" width="1.5703125" style="598" customWidth="1"/>
    <col min="12036" max="12037" width="9.85546875" style="598" customWidth="1"/>
    <col min="12038" max="12038" width="13.28515625" style="598" customWidth="1"/>
    <col min="12039" max="12039" width="1.7109375" style="598" customWidth="1"/>
    <col min="12040" max="12041" width="9.85546875" style="598" customWidth="1"/>
    <col min="12042" max="12042" width="13.28515625" style="598" customWidth="1"/>
    <col min="12043" max="12043" width="0.5703125" style="598" customWidth="1"/>
    <col min="12044" max="12044" width="7.5703125" style="598" hidden="1" customWidth="1"/>
    <col min="12045" max="12045" width="1.5703125" style="598" customWidth="1"/>
    <col min="12046" max="12286" width="7.5703125" style="598"/>
    <col min="12287" max="12287" width="1" style="598" customWidth="1"/>
    <col min="12288" max="12288" width="2.85546875" style="598" customWidth="1"/>
    <col min="12289" max="12289" width="4.28515625" style="598" customWidth="1"/>
    <col min="12290" max="12290" width="36.7109375" style="598" customWidth="1"/>
    <col min="12291" max="12291" width="1.5703125" style="598" customWidth="1"/>
    <col min="12292" max="12293" width="9.85546875" style="598" customWidth="1"/>
    <col min="12294" max="12294" width="13.28515625" style="598" customWidth="1"/>
    <col min="12295" max="12295" width="1.7109375" style="598" customWidth="1"/>
    <col min="12296" max="12297" width="9.85546875" style="598" customWidth="1"/>
    <col min="12298" max="12298" width="13.28515625" style="598" customWidth="1"/>
    <col min="12299" max="12299" width="0.5703125" style="598" customWidth="1"/>
    <col min="12300" max="12300" width="7.5703125" style="598" hidden="1" customWidth="1"/>
    <col min="12301" max="12301" width="1.5703125" style="598" customWidth="1"/>
    <col min="12302" max="12542" width="7.5703125" style="598"/>
    <col min="12543" max="12543" width="1" style="598" customWidth="1"/>
    <col min="12544" max="12544" width="2.85546875" style="598" customWidth="1"/>
    <col min="12545" max="12545" width="4.28515625" style="598" customWidth="1"/>
    <col min="12546" max="12546" width="36.7109375" style="598" customWidth="1"/>
    <col min="12547" max="12547" width="1.5703125" style="598" customWidth="1"/>
    <col min="12548" max="12549" width="9.85546875" style="598" customWidth="1"/>
    <col min="12550" max="12550" width="13.28515625" style="598" customWidth="1"/>
    <col min="12551" max="12551" width="1.7109375" style="598" customWidth="1"/>
    <col min="12552" max="12553" width="9.85546875" style="598" customWidth="1"/>
    <col min="12554" max="12554" width="13.28515625" style="598" customWidth="1"/>
    <col min="12555" max="12555" width="0.5703125" style="598" customWidth="1"/>
    <col min="12556" max="12556" width="7.5703125" style="598" hidden="1" customWidth="1"/>
    <col min="12557" max="12557" width="1.5703125" style="598" customWidth="1"/>
    <col min="12558" max="12798" width="7.5703125" style="598"/>
    <col min="12799" max="12799" width="1" style="598" customWidth="1"/>
    <col min="12800" max="12800" width="2.85546875" style="598" customWidth="1"/>
    <col min="12801" max="12801" width="4.28515625" style="598" customWidth="1"/>
    <col min="12802" max="12802" width="36.7109375" style="598" customWidth="1"/>
    <col min="12803" max="12803" width="1.5703125" style="598" customWidth="1"/>
    <col min="12804" max="12805" width="9.85546875" style="598" customWidth="1"/>
    <col min="12806" max="12806" width="13.28515625" style="598" customWidth="1"/>
    <col min="12807" max="12807" width="1.7109375" style="598" customWidth="1"/>
    <col min="12808" max="12809" width="9.85546875" style="598" customWidth="1"/>
    <col min="12810" max="12810" width="13.28515625" style="598" customWidth="1"/>
    <col min="12811" max="12811" width="0.5703125" style="598" customWidth="1"/>
    <col min="12812" max="12812" width="7.5703125" style="598" hidden="1" customWidth="1"/>
    <col min="12813" max="12813" width="1.5703125" style="598" customWidth="1"/>
    <col min="12814" max="13054" width="7.5703125" style="598"/>
    <col min="13055" max="13055" width="1" style="598" customWidth="1"/>
    <col min="13056" max="13056" width="2.85546875" style="598" customWidth="1"/>
    <col min="13057" max="13057" width="4.28515625" style="598" customWidth="1"/>
    <col min="13058" max="13058" width="36.7109375" style="598" customWidth="1"/>
    <col min="13059" max="13059" width="1.5703125" style="598" customWidth="1"/>
    <col min="13060" max="13061" width="9.85546875" style="598" customWidth="1"/>
    <col min="13062" max="13062" width="13.28515625" style="598" customWidth="1"/>
    <col min="13063" max="13063" width="1.7109375" style="598" customWidth="1"/>
    <col min="13064" max="13065" width="9.85546875" style="598" customWidth="1"/>
    <col min="13066" max="13066" width="13.28515625" style="598" customWidth="1"/>
    <col min="13067" max="13067" width="0.5703125" style="598" customWidth="1"/>
    <col min="13068" max="13068" width="7.5703125" style="598" hidden="1" customWidth="1"/>
    <col min="13069" max="13069" width="1.5703125" style="598" customWidth="1"/>
    <col min="13070" max="13310" width="7.5703125" style="598"/>
    <col min="13311" max="13311" width="1" style="598" customWidth="1"/>
    <col min="13312" max="13312" width="2.85546875" style="598" customWidth="1"/>
    <col min="13313" max="13313" width="4.28515625" style="598" customWidth="1"/>
    <col min="13314" max="13314" width="36.7109375" style="598" customWidth="1"/>
    <col min="13315" max="13315" width="1.5703125" style="598" customWidth="1"/>
    <col min="13316" max="13317" width="9.85546875" style="598" customWidth="1"/>
    <col min="13318" max="13318" width="13.28515625" style="598" customWidth="1"/>
    <col min="13319" max="13319" width="1.7109375" style="598" customWidth="1"/>
    <col min="13320" max="13321" width="9.85546875" style="598" customWidth="1"/>
    <col min="13322" max="13322" width="13.28515625" style="598" customWidth="1"/>
    <col min="13323" max="13323" width="0.5703125" style="598" customWidth="1"/>
    <col min="13324" max="13324" width="7.5703125" style="598" hidden="1" customWidth="1"/>
    <col min="13325" max="13325" width="1.5703125" style="598" customWidth="1"/>
    <col min="13326" max="13566" width="7.5703125" style="598"/>
    <col min="13567" max="13567" width="1" style="598" customWidth="1"/>
    <col min="13568" max="13568" width="2.85546875" style="598" customWidth="1"/>
    <col min="13569" max="13569" width="4.28515625" style="598" customWidth="1"/>
    <col min="13570" max="13570" width="36.7109375" style="598" customWidth="1"/>
    <col min="13571" max="13571" width="1.5703125" style="598" customWidth="1"/>
    <col min="13572" max="13573" width="9.85546875" style="598" customWidth="1"/>
    <col min="13574" max="13574" width="13.28515625" style="598" customWidth="1"/>
    <col min="13575" max="13575" width="1.7109375" style="598" customWidth="1"/>
    <col min="13576" max="13577" width="9.85546875" style="598" customWidth="1"/>
    <col min="13578" max="13578" width="13.28515625" style="598" customWidth="1"/>
    <col min="13579" max="13579" width="0.5703125" style="598" customWidth="1"/>
    <col min="13580" max="13580" width="7.5703125" style="598" hidden="1" customWidth="1"/>
    <col min="13581" max="13581" width="1.5703125" style="598" customWidth="1"/>
    <col min="13582" max="13822" width="7.5703125" style="598"/>
    <col min="13823" max="13823" width="1" style="598" customWidth="1"/>
    <col min="13824" max="13824" width="2.85546875" style="598" customWidth="1"/>
    <col min="13825" max="13825" width="4.28515625" style="598" customWidth="1"/>
    <col min="13826" max="13826" width="36.7109375" style="598" customWidth="1"/>
    <col min="13827" max="13827" width="1.5703125" style="598" customWidth="1"/>
    <col min="13828" max="13829" width="9.85546875" style="598" customWidth="1"/>
    <col min="13830" max="13830" width="13.28515625" style="598" customWidth="1"/>
    <col min="13831" max="13831" width="1.7109375" style="598" customWidth="1"/>
    <col min="13832" max="13833" width="9.85546875" style="598" customWidth="1"/>
    <col min="13834" max="13834" width="13.28515625" style="598" customWidth="1"/>
    <col min="13835" max="13835" width="0.5703125" style="598" customWidth="1"/>
    <col min="13836" max="13836" width="7.5703125" style="598" hidden="1" customWidth="1"/>
    <col min="13837" max="13837" width="1.5703125" style="598" customWidth="1"/>
    <col min="13838" max="14078" width="7.5703125" style="598"/>
    <col min="14079" max="14079" width="1" style="598" customWidth="1"/>
    <col min="14080" max="14080" width="2.85546875" style="598" customWidth="1"/>
    <col min="14081" max="14081" width="4.28515625" style="598" customWidth="1"/>
    <col min="14082" max="14082" width="36.7109375" style="598" customWidth="1"/>
    <col min="14083" max="14083" width="1.5703125" style="598" customWidth="1"/>
    <col min="14084" max="14085" width="9.85546875" style="598" customWidth="1"/>
    <col min="14086" max="14086" width="13.28515625" style="598" customWidth="1"/>
    <col min="14087" max="14087" width="1.7109375" style="598" customWidth="1"/>
    <col min="14088" max="14089" width="9.85546875" style="598" customWidth="1"/>
    <col min="14090" max="14090" width="13.28515625" style="598" customWidth="1"/>
    <col min="14091" max="14091" width="0.5703125" style="598" customWidth="1"/>
    <col min="14092" max="14092" width="7.5703125" style="598" hidden="1" customWidth="1"/>
    <col min="14093" max="14093" width="1.5703125" style="598" customWidth="1"/>
    <col min="14094" max="14334" width="7.5703125" style="598"/>
    <col min="14335" max="14335" width="1" style="598" customWidth="1"/>
    <col min="14336" max="14336" width="2.85546875" style="598" customWidth="1"/>
    <col min="14337" max="14337" width="4.28515625" style="598" customWidth="1"/>
    <col min="14338" max="14338" width="36.7109375" style="598" customWidth="1"/>
    <col min="14339" max="14339" width="1.5703125" style="598" customWidth="1"/>
    <col min="14340" max="14341" width="9.85546875" style="598" customWidth="1"/>
    <col min="14342" max="14342" width="13.28515625" style="598" customWidth="1"/>
    <col min="14343" max="14343" width="1.7109375" style="598" customWidth="1"/>
    <col min="14344" max="14345" width="9.85546875" style="598" customWidth="1"/>
    <col min="14346" max="14346" width="13.28515625" style="598" customWidth="1"/>
    <col min="14347" max="14347" width="0.5703125" style="598" customWidth="1"/>
    <col min="14348" max="14348" width="7.5703125" style="598" hidden="1" customWidth="1"/>
    <col min="14349" max="14349" width="1.5703125" style="598" customWidth="1"/>
    <col min="14350" max="14590" width="7.5703125" style="598"/>
    <col min="14591" max="14591" width="1" style="598" customWidth="1"/>
    <col min="14592" max="14592" width="2.85546875" style="598" customWidth="1"/>
    <col min="14593" max="14593" width="4.28515625" style="598" customWidth="1"/>
    <col min="14594" max="14594" width="36.7109375" style="598" customWidth="1"/>
    <col min="14595" max="14595" width="1.5703125" style="598" customWidth="1"/>
    <col min="14596" max="14597" width="9.85546875" style="598" customWidth="1"/>
    <col min="14598" max="14598" width="13.28515625" style="598" customWidth="1"/>
    <col min="14599" max="14599" width="1.7109375" style="598" customWidth="1"/>
    <col min="14600" max="14601" width="9.85546875" style="598" customWidth="1"/>
    <col min="14602" max="14602" width="13.28515625" style="598" customWidth="1"/>
    <col min="14603" max="14603" width="0.5703125" style="598" customWidth="1"/>
    <col min="14604" max="14604" width="7.5703125" style="598" hidden="1" customWidth="1"/>
    <col min="14605" max="14605" width="1.5703125" style="598" customWidth="1"/>
    <col min="14606" max="14846" width="7.5703125" style="598"/>
    <col min="14847" max="14847" width="1" style="598" customWidth="1"/>
    <col min="14848" max="14848" width="2.85546875" style="598" customWidth="1"/>
    <col min="14849" max="14849" width="4.28515625" style="598" customWidth="1"/>
    <col min="14850" max="14850" width="36.7109375" style="598" customWidth="1"/>
    <col min="14851" max="14851" width="1.5703125" style="598" customWidth="1"/>
    <col min="14852" max="14853" width="9.85546875" style="598" customWidth="1"/>
    <col min="14854" max="14854" width="13.28515625" style="598" customWidth="1"/>
    <col min="14855" max="14855" width="1.7109375" style="598" customWidth="1"/>
    <col min="14856" max="14857" width="9.85546875" style="598" customWidth="1"/>
    <col min="14858" max="14858" width="13.28515625" style="598" customWidth="1"/>
    <col min="14859" max="14859" width="0.5703125" style="598" customWidth="1"/>
    <col min="14860" max="14860" width="7.5703125" style="598" hidden="1" customWidth="1"/>
    <col min="14861" max="14861" width="1.5703125" style="598" customWidth="1"/>
    <col min="14862" max="15102" width="7.5703125" style="598"/>
    <col min="15103" max="15103" width="1" style="598" customWidth="1"/>
    <col min="15104" max="15104" width="2.85546875" style="598" customWidth="1"/>
    <col min="15105" max="15105" width="4.28515625" style="598" customWidth="1"/>
    <col min="15106" max="15106" width="36.7109375" style="598" customWidth="1"/>
    <col min="15107" max="15107" width="1.5703125" style="598" customWidth="1"/>
    <col min="15108" max="15109" width="9.85546875" style="598" customWidth="1"/>
    <col min="15110" max="15110" width="13.28515625" style="598" customWidth="1"/>
    <col min="15111" max="15111" width="1.7109375" style="598" customWidth="1"/>
    <col min="15112" max="15113" width="9.85546875" style="598" customWidth="1"/>
    <col min="15114" max="15114" width="13.28515625" style="598" customWidth="1"/>
    <col min="15115" max="15115" width="0.5703125" style="598" customWidth="1"/>
    <col min="15116" max="15116" width="7.5703125" style="598" hidden="1" customWidth="1"/>
    <col min="15117" max="15117" width="1.5703125" style="598" customWidth="1"/>
    <col min="15118" max="15358" width="7.5703125" style="598"/>
    <col min="15359" max="15359" width="1" style="598" customWidth="1"/>
    <col min="15360" max="15360" width="2.85546875" style="598" customWidth="1"/>
    <col min="15361" max="15361" width="4.28515625" style="598" customWidth="1"/>
    <col min="15362" max="15362" width="36.7109375" style="598" customWidth="1"/>
    <col min="15363" max="15363" width="1.5703125" style="598" customWidth="1"/>
    <col min="15364" max="15365" width="9.85546875" style="598" customWidth="1"/>
    <col min="15366" max="15366" width="13.28515625" style="598" customWidth="1"/>
    <col min="15367" max="15367" width="1.7109375" style="598" customWidth="1"/>
    <col min="15368" max="15369" width="9.85546875" style="598" customWidth="1"/>
    <col min="15370" max="15370" width="13.28515625" style="598" customWidth="1"/>
    <col min="15371" max="15371" width="0.5703125" style="598" customWidth="1"/>
    <col min="15372" max="15372" width="7.5703125" style="598" hidden="1" customWidth="1"/>
    <col min="15373" max="15373" width="1.5703125" style="598" customWidth="1"/>
    <col min="15374" max="15614" width="7.5703125" style="598"/>
    <col min="15615" max="15615" width="1" style="598" customWidth="1"/>
    <col min="15616" max="15616" width="2.85546875" style="598" customWidth="1"/>
    <col min="15617" max="15617" width="4.28515625" style="598" customWidth="1"/>
    <col min="15618" max="15618" width="36.7109375" style="598" customWidth="1"/>
    <col min="15619" max="15619" width="1.5703125" style="598" customWidth="1"/>
    <col min="15620" max="15621" width="9.85546875" style="598" customWidth="1"/>
    <col min="15622" max="15622" width="13.28515625" style="598" customWidth="1"/>
    <col min="15623" max="15623" width="1.7109375" style="598" customWidth="1"/>
    <col min="15624" max="15625" width="9.85546875" style="598" customWidth="1"/>
    <col min="15626" max="15626" width="13.28515625" style="598" customWidth="1"/>
    <col min="15627" max="15627" width="0.5703125" style="598" customWidth="1"/>
    <col min="15628" max="15628" width="7.5703125" style="598" hidden="1" customWidth="1"/>
    <col min="15629" max="15629" width="1.5703125" style="598" customWidth="1"/>
    <col min="15630" max="15870" width="7.5703125" style="598"/>
    <col min="15871" max="15871" width="1" style="598" customWidth="1"/>
    <col min="15872" max="15872" width="2.85546875" style="598" customWidth="1"/>
    <col min="15873" max="15873" width="4.28515625" style="598" customWidth="1"/>
    <col min="15874" max="15874" width="36.7109375" style="598" customWidth="1"/>
    <col min="15875" max="15875" width="1.5703125" style="598" customWidth="1"/>
    <col min="15876" max="15877" width="9.85546875" style="598" customWidth="1"/>
    <col min="15878" max="15878" width="13.28515625" style="598" customWidth="1"/>
    <col min="15879" max="15879" width="1.7109375" style="598" customWidth="1"/>
    <col min="15880" max="15881" width="9.85546875" style="598" customWidth="1"/>
    <col min="15882" max="15882" width="13.28515625" style="598" customWidth="1"/>
    <col min="15883" max="15883" width="0.5703125" style="598" customWidth="1"/>
    <col min="15884" max="15884" width="7.5703125" style="598" hidden="1" customWidth="1"/>
    <col min="15885" max="15885" width="1.5703125" style="598" customWidth="1"/>
    <col min="15886" max="16126" width="7.5703125" style="598"/>
    <col min="16127" max="16127" width="1" style="598" customWidth="1"/>
    <col min="16128" max="16128" width="2.85546875" style="598" customWidth="1"/>
    <col min="16129" max="16129" width="4.28515625" style="598" customWidth="1"/>
    <col min="16130" max="16130" width="36.7109375" style="598" customWidth="1"/>
    <col min="16131" max="16131" width="1.5703125" style="598" customWidth="1"/>
    <col min="16132" max="16133" width="9.85546875" style="598" customWidth="1"/>
    <col min="16134" max="16134" width="13.28515625" style="598" customWidth="1"/>
    <col min="16135" max="16135" width="1.7109375" style="598" customWidth="1"/>
    <col min="16136" max="16137" width="9.85546875" style="598" customWidth="1"/>
    <col min="16138" max="16138" width="13.28515625" style="598" customWidth="1"/>
    <col min="16139" max="16139" width="0.5703125" style="598" customWidth="1"/>
    <col min="16140" max="16140" width="7.5703125" style="598" hidden="1" customWidth="1"/>
    <col min="16141" max="16141" width="1.5703125" style="598" customWidth="1"/>
    <col min="16142" max="16384" width="7.5703125" style="598"/>
  </cols>
  <sheetData>
    <row r="2" spans="1:13" s="678" customFormat="1" ht="16.5" customHeight="1">
      <c r="B2" s="599" t="s">
        <v>811</v>
      </c>
      <c r="C2" s="600" t="s">
        <v>783</v>
      </c>
      <c r="D2" s="723"/>
    </row>
    <row r="3" spans="1:13" s="678" customFormat="1" ht="16.5" customHeight="1">
      <c r="B3" s="599"/>
      <c r="C3" s="600" t="s">
        <v>1321</v>
      </c>
      <c r="D3" s="723"/>
    </row>
    <row r="4" spans="1:13" s="678" customFormat="1" ht="16.5" customHeight="1">
      <c r="B4" s="602" t="s">
        <v>812</v>
      </c>
      <c r="C4" s="603" t="s">
        <v>789</v>
      </c>
      <c r="D4" s="723"/>
    </row>
    <row r="5" spans="1:13" s="678" customFormat="1" ht="16.5" customHeight="1">
      <c r="B5" s="602"/>
      <c r="C5" s="603" t="s">
        <v>1320</v>
      </c>
      <c r="D5" s="723"/>
    </row>
    <row r="6" spans="1:13" s="678" customFormat="1" ht="16.5" customHeight="1" thickBot="1">
      <c r="A6" s="774"/>
      <c r="D6" s="723"/>
    </row>
    <row r="7" spans="1:13" s="678" customFormat="1" ht="3" customHeight="1" thickTop="1">
      <c r="A7" s="606"/>
      <c r="B7" s="606"/>
      <c r="C7" s="606"/>
      <c r="D7" s="775"/>
      <c r="E7" s="606"/>
      <c r="F7" s="606"/>
      <c r="G7" s="606"/>
      <c r="H7" s="606"/>
      <c r="I7" s="606"/>
      <c r="J7" s="606"/>
      <c r="K7" s="606"/>
      <c r="L7" s="606"/>
      <c r="M7" s="584"/>
    </row>
    <row r="8" spans="1:13" s="678" customFormat="1" ht="17.100000000000001" customHeight="1">
      <c r="A8" s="584"/>
      <c r="B8" s="607" t="s">
        <v>741</v>
      </c>
      <c r="C8" s="584"/>
      <c r="D8" s="609" t="s">
        <v>3</v>
      </c>
      <c r="E8" s="1930" t="s">
        <v>770</v>
      </c>
      <c r="F8" s="1930"/>
      <c r="G8" s="1930"/>
      <c r="H8" s="1870"/>
      <c r="I8" s="611"/>
      <c r="J8" s="611" t="s">
        <v>774</v>
      </c>
      <c r="K8" s="611"/>
      <c r="L8" s="614"/>
      <c r="M8" s="614"/>
    </row>
    <row r="9" spans="1:13" s="678" customFormat="1" ht="13.5">
      <c r="A9" s="584"/>
      <c r="B9" s="559" t="s">
        <v>744</v>
      </c>
      <c r="C9" s="584"/>
      <c r="D9" s="613" t="s">
        <v>8</v>
      </c>
      <c r="E9" s="1933" t="s">
        <v>770</v>
      </c>
      <c r="F9" s="1933"/>
      <c r="G9" s="1933"/>
      <c r="H9" s="614"/>
      <c r="I9" s="739"/>
      <c r="J9" s="740" t="s">
        <v>776</v>
      </c>
      <c r="K9" s="740"/>
      <c r="L9" s="584"/>
      <c r="M9" s="584"/>
    </row>
    <row r="10" spans="1:13" s="678" customFormat="1" ht="17.100000000000001" customHeight="1">
      <c r="A10" s="584"/>
      <c r="B10" s="584"/>
      <c r="C10" s="584"/>
      <c r="D10" s="609"/>
      <c r="E10" s="656" t="s">
        <v>4</v>
      </c>
      <c r="F10" s="656" t="s">
        <v>37</v>
      </c>
      <c r="G10" s="656" t="s">
        <v>38</v>
      </c>
      <c r="H10" s="616"/>
      <c r="I10" s="656" t="s">
        <v>4</v>
      </c>
      <c r="J10" s="656" t="s">
        <v>37</v>
      </c>
      <c r="K10" s="656" t="s">
        <v>38</v>
      </c>
      <c r="L10" s="616"/>
      <c r="M10" s="616"/>
    </row>
    <row r="11" spans="1:13" s="678" customFormat="1" ht="16.5" customHeight="1">
      <c r="A11" s="58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617"/>
      <c r="I11" s="617" t="s">
        <v>9</v>
      </c>
      <c r="J11" s="617" t="s">
        <v>39</v>
      </c>
      <c r="K11" s="617" t="s">
        <v>40</v>
      </c>
      <c r="L11" s="657"/>
      <c r="M11" s="657"/>
    </row>
    <row r="12" spans="1:13" ht="3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  <c r="M12" s="594"/>
    </row>
    <row r="13" spans="1:13" ht="6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658"/>
      <c r="M13" s="594"/>
    </row>
    <row r="14" spans="1:13" ht="14.1" customHeight="1">
      <c r="A14" s="594"/>
      <c r="B14" s="607" t="s">
        <v>4</v>
      </c>
      <c r="C14" s="584"/>
      <c r="D14" s="1870">
        <v>2023</v>
      </c>
      <c r="E14" s="659">
        <f>SUM(E17,E20,E23,E26,E29,E32,E35,E38,E41,E44,E47)</f>
        <v>29982</v>
      </c>
      <c r="F14" s="659">
        <f>SUM(F17,F20,F23,F26,F29,F32,F35,F38,F41,F44,F47)</f>
        <v>11462</v>
      </c>
      <c r="G14" s="659">
        <f>SUM(G17,G20,G23,G26,G29,G32,G35,G38,G41,G44,G47)</f>
        <v>18520</v>
      </c>
      <c r="H14" s="681"/>
      <c r="I14" s="659">
        <f>SUM(I17,I20,I23,I26,I29,I32,I35,I38,I41,I44,I47)</f>
        <v>171</v>
      </c>
      <c r="J14" s="659">
        <f>SUM(J17,J20,J23,J26,J29,J32,J35,J38,J41,J44,J47)</f>
        <v>66</v>
      </c>
      <c r="K14" s="659">
        <f>SUM(K17,K20,K23,K26,K29,K32,K35,K38,K41,K44,K47)</f>
        <v>105</v>
      </c>
      <c r="L14" s="584"/>
      <c r="M14" s="594"/>
    </row>
    <row r="15" spans="1:13" ht="14.1" customHeight="1">
      <c r="A15" s="594"/>
      <c r="B15" s="559" t="s">
        <v>9</v>
      </c>
      <c r="C15" s="584"/>
      <c r="D15" s="1870"/>
      <c r="E15" s="659"/>
      <c r="F15" s="659"/>
      <c r="G15" s="659"/>
      <c r="H15" s="681"/>
      <c r="I15" s="659"/>
      <c r="J15" s="659"/>
      <c r="K15" s="659"/>
      <c r="L15" s="584"/>
      <c r="M15" s="594"/>
    </row>
    <row r="16" spans="1:13" ht="14.1" customHeight="1">
      <c r="A16" s="594"/>
      <c r="B16" s="559"/>
      <c r="C16" s="584"/>
      <c r="D16" s="573"/>
      <c r="E16" s="661"/>
      <c r="F16" s="661"/>
      <c r="G16" s="661"/>
      <c r="H16" s="661"/>
      <c r="I16" s="661"/>
      <c r="J16" s="661"/>
      <c r="K16" s="661"/>
      <c r="L16" s="584"/>
      <c r="M16" s="594"/>
    </row>
    <row r="17" spans="1:15" ht="14.1" customHeight="1">
      <c r="A17" s="594"/>
      <c r="B17" s="607" t="s">
        <v>1315</v>
      </c>
      <c r="C17" s="612"/>
      <c r="D17" s="573">
        <v>2023</v>
      </c>
      <c r="E17" s="661">
        <f>SUM(F17:G17)</f>
        <v>66</v>
      </c>
      <c r="F17" s="661">
        <v>48</v>
      </c>
      <c r="G17" s="661">
        <v>18</v>
      </c>
      <c r="H17" s="661"/>
      <c r="I17" s="747" t="s">
        <v>31</v>
      </c>
      <c r="J17" s="747" t="s">
        <v>31</v>
      </c>
      <c r="K17" s="747" t="s">
        <v>31</v>
      </c>
      <c r="L17" s="777"/>
      <c r="M17" s="594"/>
      <c r="O17" s="598">
        <v>1</v>
      </c>
    </row>
    <row r="18" spans="1:15" ht="14.1" customHeight="1">
      <c r="A18" s="594"/>
      <c r="B18" s="559" t="s">
        <v>1316</v>
      </c>
      <c r="C18" s="628"/>
      <c r="D18" s="573"/>
      <c r="E18" s="661"/>
      <c r="F18" s="661"/>
      <c r="G18" s="661"/>
      <c r="H18" s="661"/>
      <c r="I18" s="661"/>
      <c r="J18" s="661"/>
      <c r="K18" s="661"/>
      <c r="L18" s="709"/>
      <c r="M18" s="595"/>
    </row>
    <row r="19" spans="1:15" ht="14.1" customHeight="1">
      <c r="A19" s="594"/>
      <c r="B19" s="559"/>
      <c r="C19" s="628"/>
      <c r="D19" s="573"/>
      <c r="E19" s="661"/>
      <c r="F19" s="661"/>
      <c r="G19" s="661"/>
      <c r="H19" s="661"/>
      <c r="I19" s="661"/>
      <c r="J19" s="661"/>
      <c r="K19" s="661"/>
      <c r="L19" s="709"/>
      <c r="M19" s="595"/>
    </row>
    <row r="20" spans="1:15" ht="14.1" customHeight="1">
      <c r="A20" s="594"/>
      <c r="B20" s="607" t="s">
        <v>747</v>
      </c>
      <c r="C20" s="584"/>
      <c r="D20" s="573">
        <v>2023</v>
      </c>
      <c r="E20" s="661">
        <f>SUM(F20:G20)</f>
        <v>267</v>
      </c>
      <c r="F20" s="661">
        <v>36</v>
      </c>
      <c r="G20" s="661">
        <v>231</v>
      </c>
      <c r="H20" s="661"/>
      <c r="I20" s="747" t="s">
        <v>31</v>
      </c>
      <c r="J20" s="747" t="s">
        <v>31</v>
      </c>
      <c r="K20" s="747" t="s">
        <v>31</v>
      </c>
      <c r="L20" s="777"/>
      <c r="M20" s="594"/>
      <c r="O20" s="598">
        <v>2</v>
      </c>
    </row>
    <row r="21" spans="1:15" ht="14.1" customHeight="1">
      <c r="A21" s="594"/>
      <c r="B21" s="559" t="s">
        <v>748</v>
      </c>
      <c r="C21" s="607"/>
      <c r="D21" s="573"/>
      <c r="E21" s="661"/>
      <c r="F21" s="661"/>
      <c r="G21" s="661"/>
      <c r="H21" s="661"/>
      <c r="I21" s="661"/>
      <c r="J21" s="661"/>
      <c r="K21" s="661"/>
      <c r="L21" s="709"/>
      <c r="M21" s="594"/>
      <c r="N21" s="598" t="s">
        <v>57</v>
      </c>
    </row>
    <row r="22" spans="1:15" ht="14.1" customHeight="1">
      <c r="A22" s="594"/>
      <c r="B22" s="559"/>
      <c r="C22" s="607"/>
      <c r="D22" s="573"/>
      <c r="E22" s="661"/>
      <c r="F22" s="661"/>
      <c r="G22" s="661"/>
      <c r="H22" s="661"/>
      <c r="I22" s="661"/>
      <c r="J22" s="661"/>
      <c r="K22" s="661"/>
      <c r="L22" s="709"/>
      <c r="M22" s="594"/>
    </row>
    <row r="23" spans="1:15" ht="14.1" customHeight="1">
      <c r="A23" s="594"/>
      <c r="B23" s="607" t="s">
        <v>794</v>
      </c>
      <c r="C23" s="612"/>
      <c r="D23" s="573">
        <v>2023</v>
      </c>
      <c r="E23" s="661">
        <f>SUM(F23:G23)</f>
        <v>2906</v>
      </c>
      <c r="F23" s="661">
        <v>1005</v>
      </c>
      <c r="G23" s="661">
        <v>1901</v>
      </c>
      <c r="H23" s="661"/>
      <c r="I23" s="747" t="s">
        <v>31</v>
      </c>
      <c r="J23" s="747" t="s">
        <v>31</v>
      </c>
      <c r="K23" s="747" t="s">
        <v>31</v>
      </c>
      <c r="L23" s="777"/>
      <c r="M23" s="594"/>
      <c r="O23" s="598">
        <v>3</v>
      </c>
    </row>
    <row r="24" spans="1:15" ht="14.1" customHeight="1">
      <c r="A24" s="594"/>
      <c r="B24" s="559" t="s">
        <v>1314</v>
      </c>
      <c r="C24" s="628"/>
      <c r="D24" s="573"/>
      <c r="E24" s="661"/>
      <c r="F24" s="661"/>
      <c r="G24" s="661"/>
      <c r="H24" s="661"/>
      <c r="I24" s="661"/>
      <c r="J24" s="661"/>
      <c r="K24" s="661"/>
      <c r="L24" s="709"/>
      <c r="M24" s="594"/>
    </row>
    <row r="25" spans="1:15" ht="14.1" customHeight="1">
      <c r="A25" s="594"/>
      <c r="B25" s="559"/>
      <c r="C25" s="628"/>
      <c r="D25" s="573"/>
      <c r="E25" s="661"/>
      <c r="F25" s="661"/>
      <c r="G25" s="661"/>
      <c r="H25" s="661"/>
      <c r="I25" s="661"/>
      <c r="J25" s="661"/>
      <c r="K25" s="661"/>
      <c r="L25" s="709"/>
      <c r="M25" s="594"/>
    </row>
    <row r="26" spans="1:15" ht="14.1" customHeight="1">
      <c r="A26" s="594"/>
      <c r="B26" s="607" t="s">
        <v>1312</v>
      </c>
      <c r="C26" s="584"/>
      <c r="D26" s="573">
        <v>2023</v>
      </c>
      <c r="E26" s="661">
        <f>SUM(F26:G26)</f>
        <v>1350</v>
      </c>
      <c r="F26" s="661">
        <v>364</v>
      </c>
      <c r="G26" s="661">
        <v>986</v>
      </c>
      <c r="H26" s="661"/>
      <c r="I26" s="747" t="s">
        <v>31</v>
      </c>
      <c r="J26" s="747" t="s">
        <v>31</v>
      </c>
      <c r="K26" s="747" t="s">
        <v>31</v>
      </c>
      <c r="L26" s="777"/>
      <c r="M26" s="594"/>
      <c r="O26" s="598">
        <v>4</v>
      </c>
    </row>
    <row r="27" spans="1:15" ht="14.1" customHeight="1">
      <c r="A27" s="594"/>
      <c r="B27" s="559" t="s">
        <v>1313</v>
      </c>
      <c r="C27" s="584"/>
      <c r="D27" s="573"/>
      <c r="E27" s="661"/>
      <c r="F27" s="661"/>
      <c r="G27" s="661"/>
      <c r="H27" s="661"/>
      <c r="I27" s="661"/>
      <c r="J27" s="661"/>
      <c r="K27" s="661"/>
      <c r="L27" s="777"/>
      <c r="M27" s="594"/>
    </row>
    <row r="28" spans="1:15" ht="14.1" customHeight="1">
      <c r="A28" s="594"/>
      <c r="B28" s="559"/>
      <c r="C28" s="584"/>
      <c r="D28" s="573"/>
      <c r="E28" s="661"/>
      <c r="F28" s="661"/>
      <c r="G28" s="661"/>
      <c r="H28" s="661"/>
      <c r="I28" s="661"/>
      <c r="J28" s="661"/>
      <c r="K28" s="661"/>
      <c r="L28" s="777"/>
      <c r="M28" s="594"/>
    </row>
    <row r="29" spans="1:15" ht="14.1" customHeight="1">
      <c r="A29" s="594"/>
      <c r="B29" s="607" t="s">
        <v>1310</v>
      </c>
      <c r="C29" s="612"/>
      <c r="D29" s="573">
        <v>2023</v>
      </c>
      <c r="E29" s="661">
        <f>SUM(F29:G29)</f>
        <v>9857</v>
      </c>
      <c r="F29" s="661">
        <v>2807</v>
      </c>
      <c r="G29" s="661">
        <v>7050</v>
      </c>
      <c r="H29" s="661"/>
      <c r="I29" s="661">
        <f>SUM(J29:K29)</f>
        <v>171</v>
      </c>
      <c r="J29" s="661">
        <v>66</v>
      </c>
      <c r="K29" s="661">
        <v>105</v>
      </c>
      <c r="L29" s="777"/>
      <c r="M29" s="594"/>
      <c r="O29" s="598">
        <v>5</v>
      </c>
    </row>
    <row r="30" spans="1:15" ht="14.1" customHeight="1">
      <c r="A30" s="594"/>
      <c r="B30" s="559" t="s">
        <v>1311</v>
      </c>
      <c r="C30" s="628"/>
      <c r="D30" s="573"/>
      <c r="E30" s="661"/>
      <c r="F30" s="661"/>
      <c r="G30" s="661"/>
      <c r="H30" s="661"/>
      <c r="I30" s="661"/>
      <c r="J30" s="661"/>
      <c r="K30" s="661"/>
      <c r="L30" s="709"/>
      <c r="M30" s="594"/>
    </row>
    <row r="31" spans="1:15" ht="14.1" customHeight="1">
      <c r="A31" s="594"/>
      <c r="B31" s="559"/>
      <c r="C31" s="628"/>
      <c r="D31" s="573"/>
      <c r="E31" s="661"/>
      <c r="F31" s="661"/>
      <c r="G31" s="661"/>
      <c r="H31" s="661"/>
      <c r="I31" s="661"/>
      <c r="J31" s="661"/>
      <c r="K31" s="661"/>
      <c r="L31" s="709"/>
      <c r="M31" s="594"/>
    </row>
    <row r="32" spans="1:15" ht="14.1" customHeight="1">
      <c r="A32" s="594"/>
      <c r="B32" s="607" t="s">
        <v>1308</v>
      </c>
      <c r="C32" s="584"/>
      <c r="D32" s="573">
        <v>2023</v>
      </c>
      <c r="E32" s="661">
        <f>SUM(F32:G32)</f>
        <v>3339</v>
      </c>
      <c r="F32" s="661">
        <v>847</v>
      </c>
      <c r="G32" s="661">
        <v>2492</v>
      </c>
      <c r="H32" s="661"/>
      <c r="I32" s="747" t="s">
        <v>31</v>
      </c>
      <c r="J32" s="747" t="s">
        <v>31</v>
      </c>
      <c r="K32" s="747" t="s">
        <v>31</v>
      </c>
      <c r="L32" s="777"/>
      <c r="M32" s="594"/>
      <c r="O32" s="598">
        <v>6</v>
      </c>
    </row>
    <row r="33" spans="1:15" ht="14.1" customHeight="1">
      <c r="A33" s="594"/>
      <c r="B33" s="559" t="s">
        <v>1309</v>
      </c>
      <c r="C33" s="612"/>
      <c r="D33" s="573"/>
      <c r="E33" s="661"/>
      <c r="F33" s="661"/>
      <c r="G33" s="661"/>
      <c r="H33" s="661"/>
      <c r="I33" s="661"/>
      <c r="J33" s="661"/>
      <c r="K33" s="661"/>
      <c r="L33" s="709"/>
      <c r="M33" s="594"/>
    </row>
    <row r="34" spans="1:15" ht="14.1" customHeight="1">
      <c r="A34" s="594"/>
      <c r="B34" s="608"/>
      <c r="C34" s="612"/>
      <c r="D34" s="573"/>
      <c r="E34" s="661"/>
      <c r="F34" s="661"/>
      <c r="G34" s="661"/>
      <c r="H34" s="661"/>
      <c r="I34" s="661"/>
      <c r="J34" s="661"/>
      <c r="K34" s="661"/>
      <c r="L34" s="709"/>
      <c r="M34" s="594"/>
    </row>
    <row r="35" spans="1:15" ht="14.1" customHeight="1">
      <c r="A35" s="594"/>
      <c r="B35" s="607" t="s">
        <v>1306</v>
      </c>
      <c r="C35" s="612"/>
      <c r="D35" s="573">
        <v>2023</v>
      </c>
      <c r="E35" s="661">
        <f>SUM(F35:G35)</f>
        <v>1915</v>
      </c>
      <c r="F35" s="661">
        <v>1013</v>
      </c>
      <c r="G35" s="661">
        <v>902</v>
      </c>
      <c r="H35" s="661"/>
      <c r="I35" s="747" t="s">
        <v>31</v>
      </c>
      <c r="J35" s="747" t="s">
        <v>31</v>
      </c>
      <c r="K35" s="747" t="s">
        <v>31</v>
      </c>
      <c r="L35" s="777"/>
      <c r="M35" s="594"/>
      <c r="O35" s="598">
        <v>7</v>
      </c>
    </row>
    <row r="36" spans="1:15" ht="14.1" customHeight="1">
      <c r="A36" s="594"/>
      <c r="B36" s="559" t="s">
        <v>1307</v>
      </c>
      <c r="C36" s="628"/>
      <c r="D36" s="573"/>
      <c r="E36" s="661"/>
      <c r="F36" s="661"/>
      <c r="G36" s="661"/>
      <c r="H36" s="661"/>
      <c r="I36" s="661"/>
      <c r="J36" s="661"/>
      <c r="K36" s="661"/>
      <c r="L36" s="709"/>
      <c r="M36" s="594"/>
    </row>
    <row r="37" spans="1:15" ht="14.1" customHeight="1">
      <c r="A37" s="594"/>
      <c r="B37" s="559"/>
      <c r="C37" s="628"/>
      <c r="D37" s="573"/>
      <c r="E37" s="661"/>
      <c r="F37" s="661"/>
      <c r="G37" s="661"/>
      <c r="H37" s="661"/>
      <c r="I37" s="661"/>
      <c r="J37" s="661"/>
      <c r="K37" s="661"/>
      <c r="L37" s="709"/>
      <c r="M37" s="594"/>
    </row>
    <row r="38" spans="1:15" ht="14.1" customHeight="1">
      <c r="A38" s="594"/>
      <c r="B38" s="607" t="s">
        <v>799</v>
      </c>
      <c r="C38" s="584"/>
      <c r="D38" s="573">
        <v>2023</v>
      </c>
      <c r="E38" s="661">
        <f>SUM(F38:G38)</f>
        <v>5689</v>
      </c>
      <c r="F38" s="661">
        <v>3435</v>
      </c>
      <c r="G38" s="661">
        <v>2254</v>
      </c>
      <c r="H38" s="661"/>
      <c r="I38" s="747" t="s">
        <v>31</v>
      </c>
      <c r="J38" s="747" t="s">
        <v>31</v>
      </c>
      <c r="K38" s="747" t="s">
        <v>31</v>
      </c>
      <c r="L38" s="709"/>
      <c r="M38" s="594"/>
      <c r="O38" s="598">
        <v>8</v>
      </c>
    </row>
    <row r="39" spans="1:15" ht="14.1" customHeight="1">
      <c r="A39" s="594"/>
      <c r="B39" s="608" t="s">
        <v>800</v>
      </c>
      <c r="C39" s="612"/>
      <c r="D39" s="573"/>
      <c r="E39" s="661"/>
      <c r="F39" s="661"/>
      <c r="G39" s="661"/>
      <c r="H39" s="661"/>
      <c r="I39" s="661"/>
      <c r="J39" s="661"/>
      <c r="K39" s="661"/>
      <c r="L39" s="709"/>
      <c r="M39" s="594"/>
    </row>
    <row r="40" spans="1:15" ht="14.1" customHeight="1">
      <c r="A40" s="594"/>
      <c r="B40" s="608"/>
      <c r="C40" s="612"/>
      <c r="D40" s="573"/>
      <c r="E40" s="661"/>
      <c r="F40" s="661"/>
      <c r="G40" s="661"/>
      <c r="H40" s="661"/>
      <c r="I40" s="661"/>
      <c r="J40" s="661"/>
      <c r="K40" s="661"/>
      <c r="L40" s="709"/>
      <c r="M40" s="594"/>
    </row>
    <row r="41" spans="1:15" ht="14.1" customHeight="1">
      <c r="A41" s="594"/>
      <c r="B41" s="607" t="s">
        <v>1304</v>
      </c>
      <c r="C41" s="612"/>
      <c r="D41" s="573">
        <v>2023</v>
      </c>
      <c r="E41" s="661">
        <f>SUM(F41:G41)</f>
        <v>1312</v>
      </c>
      <c r="F41" s="661">
        <v>628</v>
      </c>
      <c r="G41" s="661">
        <v>684</v>
      </c>
      <c r="H41" s="661"/>
      <c r="I41" s="747" t="s">
        <v>31</v>
      </c>
      <c r="J41" s="747" t="s">
        <v>31</v>
      </c>
      <c r="K41" s="747" t="s">
        <v>31</v>
      </c>
      <c r="L41" s="777"/>
      <c r="M41" s="594"/>
      <c r="O41" s="598">
        <v>9</v>
      </c>
    </row>
    <row r="42" spans="1:15" ht="14.1" customHeight="1">
      <c r="A42" s="594"/>
      <c r="B42" s="608" t="s">
        <v>1305</v>
      </c>
      <c r="C42" s="628"/>
      <c r="D42" s="573"/>
      <c r="E42" s="661"/>
      <c r="F42" s="661"/>
      <c r="G42" s="661"/>
      <c r="H42" s="661"/>
      <c r="I42" s="661"/>
      <c r="J42" s="661"/>
      <c r="K42" s="661"/>
      <c r="L42" s="709"/>
      <c r="M42" s="594"/>
    </row>
    <row r="43" spans="1:15" ht="14.1" customHeight="1">
      <c r="A43" s="594"/>
      <c r="B43" s="608"/>
      <c r="C43" s="612"/>
      <c r="D43" s="573"/>
      <c r="E43" s="661"/>
      <c r="F43" s="661"/>
      <c r="G43" s="661"/>
      <c r="H43" s="661"/>
      <c r="I43" s="661"/>
      <c r="J43" s="661"/>
      <c r="K43" s="661"/>
      <c r="L43" s="709"/>
      <c r="M43" s="594"/>
    </row>
    <row r="44" spans="1:15" ht="14.1" customHeight="1">
      <c r="A44" s="594"/>
      <c r="B44" s="607" t="s">
        <v>803</v>
      </c>
      <c r="C44" s="612"/>
      <c r="D44" s="573">
        <v>2023</v>
      </c>
      <c r="E44" s="661">
        <f>SUM(F44:G44)</f>
        <v>697</v>
      </c>
      <c r="F44" s="661">
        <v>125</v>
      </c>
      <c r="G44" s="661">
        <v>572</v>
      </c>
      <c r="H44" s="661"/>
      <c r="I44" s="747" t="s">
        <v>31</v>
      </c>
      <c r="J44" s="747" t="s">
        <v>31</v>
      </c>
      <c r="K44" s="747" t="s">
        <v>31</v>
      </c>
      <c r="L44" s="777"/>
      <c r="M44" s="594"/>
      <c r="O44" s="598">
        <v>9</v>
      </c>
    </row>
    <row r="45" spans="1:15" ht="14.1" customHeight="1">
      <c r="A45" s="594"/>
      <c r="B45" s="559" t="s">
        <v>804</v>
      </c>
      <c r="C45" s="628"/>
      <c r="D45" s="573"/>
      <c r="E45" s="661"/>
      <c r="F45" s="661"/>
      <c r="G45" s="661"/>
      <c r="H45" s="661"/>
      <c r="I45" s="661"/>
      <c r="J45" s="661"/>
      <c r="K45" s="661"/>
      <c r="L45" s="709"/>
      <c r="M45" s="594"/>
    </row>
    <row r="46" spans="1:15" ht="14.1" customHeight="1">
      <c r="A46" s="594"/>
      <c r="B46" s="608"/>
      <c r="C46" s="612"/>
      <c r="D46" s="573"/>
      <c r="E46" s="661"/>
      <c r="F46" s="661"/>
      <c r="G46" s="661"/>
      <c r="H46" s="661"/>
      <c r="I46" s="661"/>
      <c r="J46" s="661"/>
      <c r="K46" s="661"/>
      <c r="L46" s="709"/>
      <c r="M46" s="594"/>
    </row>
    <row r="47" spans="1:15" ht="14.1" customHeight="1">
      <c r="A47" s="594"/>
      <c r="B47" s="607" t="s">
        <v>760</v>
      </c>
      <c r="C47" s="612"/>
      <c r="D47" s="573">
        <v>2023</v>
      </c>
      <c r="E47" s="661">
        <f>SUM(F47:G47)</f>
        <v>2584</v>
      </c>
      <c r="F47" s="661">
        <v>1154</v>
      </c>
      <c r="G47" s="661">
        <v>1430</v>
      </c>
      <c r="H47" s="661"/>
      <c r="I47" s="747" t="s">
        <v>31</v>
      </c>
      <c r="J47" s="747" t="s">
        <v>31</v>
      </c>
      <c r="K47" s="747" t="s">
        <v>31</v>
      </c>
      <c r="L47" s="777"/>
      <c r="M47" s="594"/>
      <c r="O47" s="598">
        <v>9</v>
      </c>
    </row>
    <row r="48" spans="1:15" ht="14.1" customHeight="1">
      <c r="A48" s="594"/>
      <c r="B48" s="559" t="s">
        <v>761</v>
      </c>
      <c r="C48" s="628"/>
      <c r="D48" s="573"/>
      <c r="E48" s="661"/>
      <c r="F48" s="661"/>
      <c r="G48" s="661"/>
      <c r="H48" s="661"/>
      <c r="I48" s="661"/>
      <c r="J48" s="661"/>
      <c r="K48" s="661"/>
      <c r="L48" s="709"/>
      <c r="M48" s="594"/>
    </row>
    <row r="49" spans="1:13" s="594" customFormat="1" ht="17.100000000000001" customHeight="1" thickBot="1">
      <c r="A49" s="630"/>
      <c r="B49" s="718"/>
      <c r="C49" s="718"/>
      <c r="D49" s="686"/>
      <c r="E49" s="634"/>
      <c r="F49" s="634"/>
      <c r="G49" s="634"/>
      <c r="H49" s="634"/>
      <c r="I49" s="634"/>
      <c r="J49" s="634"/>
      <c r="K49" s="634"/>
      <c r="L49" s="704"/>
    </row>
    <row r="50" spans="1:13" s="530" customFormat="1" ht="3" customHeight="1">
      <c r="B50" s="584"/>
      <c r="C50" s="607"/>
      <c r="D50" s="573"/>
      <c r="E50" s="584"/>
      <c r="F50" s="584"/>
      <c r="G50" s="584"/>
      <c r="H50" s="584"/>
      <c r="I50" s="584"/>
      <c r="J50" s="584"/>
      <c r="K50" s="584"/>
      <c r="L50" s="584"/>
    </row>
    <row r="51" spans="1:13" s="691" customFormat="1" ht="16.5" customHeight="1">
      <c r="A51" s="583"/>
      <c r="B51" s="584"/>
      <c r="C51" s="584"/>
      <c r="D51" s="573"/>
      <c r="E51" s="584"/>
      <c r="F51" s="733"/>
      <c r="G51" s="733"/>
      <c r="H51" s="678"/>
      <c r="I51" s="678"/>
      <c r="J51" s="678"/>
      <c r="K51" s="418" t="s">
        <v>905</v>
      </c>
      <c r="L51" s="678"/>
    </row>
    <row r="52" spans="1:13" s="691" customFormat="1" ht="15" customHeight="1">
      <c r="B52" s="678"/>
      <c r="C52" s="678"/>
      <c r="D52" s="723"/>
      <c r="E52" s="678"/>
      <c r="F52" s="678"/>
      <c r="G52" s="678"/>
      <c r="H52" s="678"/>
      <c r="I52" s="678"/>
      <c r="J52" s="678"/>
      <c r="K52" s="419" t="s">
        <v>883</v>
      </c>
      <c r="L52" s="678"/>
    </row>
    <row r="53" spans="1:13" s="594" customFormat="1" ht="15" customHeight="1">
      <c r="C53" s="726"/>
      <c r="D53" s="1871"/>
    </row>
    <row r="54" spans="1:13" s="594" customFormat="1" ht="15" customHeight="1">
      <c r="C54" s="726"/>
      <c r="D54" s="1871"/>
    </row>
    <row r="55" spans="1:13" s="594" customFormat="1" ht="9.75" customHeight="1">
      <c r="C55" s="595"/>
      <c r="D55" s="1872"/>
    </row>
    <row r="56" spans="1:13" s="594" customFormat="1" ht="15" customHeight="1">
      <c r="C56" s="1871"/>
      <c r="D56" s="1871"/>
    </row>
    <row r="57" spans="1:13" s="594" customFormat="1" ht="9.75" customHeight="1">
      <c r="C57" s="595"/>
      <c r="D57" s="1872"/>
    </row>
    <row r="58" spans="1:13" s="594" customFormat="1" ht="15" customHeight="1">
      <c r="C58" s="726"/>
      <c r="D58" s="1871"/>
    </row>
    <row r="59" spans="1:13" s="594" customFormat="1" ht="9.75" customHeight="1">
      <c r="C59" s="595"/>
      <c r="D59" s="1871"/>
    </row>
    <row r="60" spans="1:13" s="594" customFormat="1" ht="9.75" customHeight="1">
      <c r="D60" s="1872"/>
    </row>
    <row r="61" spans="1:13" s="594" customFormat="1" ht="15" customHeight="1">
      <c r="B61" s="726"/>
      <c r="C61" s="726"/>
      <c r="D61" s="623"/>
      <c r="E61" s="595"/>
      <c r="F61" s="595"/>
      <c r="G61" s="595"/>
      <c r="H61" s="595"/>
      <c r="I61" s="595"/>
      <c r="J61" s="595"/>
      <c r="K61" s="595"/>
      <c r="L61" s="595"/>
      <c r="M61" s="595"/>
    </row>
    <row r="62" spans="1:13" s="594" customFormat="1" ht="9.75" customHeight="1">
      <c r="C62" s="725"/>
      <c r="D62" s="623"/>
    </row>
    <row r="63" spans="1:13" s="594" customFormat="1" ht="9.75" customHeight="1">
      <c r="C63" s="725"/>
      <c r="D63" s="623"/>
    </row>
    <row r="64" spans="1:13" s="594" customFormat="1" ht="15" customHeight="1">
      <c r="C64" s="726"/>
      <c r="D64" s="1871"/>
    </row>
    <row r="65" spans="2:13" s="594" customFormat="1" ht="9.75" customHeight="1">
      <c r="C65" s="595"/>
      <c r="D65" s="1872"/>
    </row>
    <row r="66" spans="2:13" s="594" customFormat="1" ht="15" customHeight="1">
      <c r="C66" s="726"/>
      <c r="D66" s="1871"/>
    </row>
    <row r="67" spans="2:13" s="594" customFormat="1" ht="9.75" customHeight="1">
      <c r="C67" s="595"/>
      <c r="D67" s="1872"/>
    </row>
    <row r="68" spans="2:13" s="594" customFormat="1" ht="15" customHeight="1">
      <c r="C68" s="726"/>
      <c r="D68" s="1871"/>
    </row>
    <row r="69" spans="2:13" s="594" customFormat="1" ht="9.75" customHeight="1">
      <c r="C69" s="595"/>
      <c r="D69" s="1872"/>
    </row>
    <row r="70" spans="2:13" s="594" customFormat="1" ht="15" customHeight="1">
      <c r="C70" s="726"/>
      <c r="D70" s="1871"/>
    </row>
    <row r="71" spans="2:13" s="594" customFormat="1" ht="9.75" customHeight="1">
      <c r="D71" s="1872"/>
    </row>
    <row r="72" spans="2:13" s="594" customFormat="1" ht="18" customHeight="1">
      <c r="B72" s="726"/>
      <c r="D72" s="623"/>
    </row>
    <row r="73" spans="2:13" s="594" customFormat="1" ht="15" customHeight="1">
      <c r="B73" s="726"/>
      <c r="C73" s="726"/>
      <c r="D73" s="623"/>
      <c r="E73" s="595"/>
      <c r="F73" s="595"/>
      <c r="G73" s="595"/>
      <c r="H73" s="595"/>
      <c r="I73" s="595"/>
      <c r="J73" s="595"/>
      <c r="K73" s="595"/>
      <c r="L73" s="595"/>
      <c r="M73" s="595"/>
    </row>
    <row r="74" spans="2:13" s="594" customFormat="1" ht="9.75" customHeight="1">
      <c r="B74" s="595"/>
      <c r="C74" s="725"/>
      <c r="D74" s="623"/>
    </row>
    <row r="75" spans="2:13" s="594" customFormat="1" ht="15" customHeight="1">
      <c r="B75" s="726"/>
      <c r="C75" s="726"/>
      <c r="D75" s="623"/>
      <c r="E75" s="595"/>
      <c r="F75" s="595"/>
      <c r="G75" s="595"/>
      <c r="H75" s="595"/>
      <c r="I75" s="595"/>
      <c r="J75" s="595"/>
      <c r="K75" s="595"/>
      <c r="L75" s="595"/>
      <c r="M75" s="595"/>
    </row>
    <row r="76" spans="2:13" s="594" customFormat="1" ht="9.75" customHeight="1">
      <c r="B76" s="595"/>
      <c r="C76" s="725"/>
      <c r="D76" s="623"/>
    </row>
    <row r="77" spans="2:13" s="594" customFormat="1" ht="5.0999999999999996" customHeight="1">
      <c r="D77" s="623"/>
    </row>
    <row r="78" spans="2:13" s="594" customFormat="1" ht="11.1" customHeight="1">
      <c r="D78" s="623"/>
    </row>
    <row r="79" spans="2:13" s="594" customFormat="1" ht="11.1" customHeight="1">
      <c r="C79" s="726"/>
      <c r="D79" s="623"/>
      <c r="E79" s="595"/>
      <c r="F79" s="595"/>
      <c r="G79" s="595"/>
      <c r="H79" s="595"/>
      <c r="I79" s="595"/>
      <c r="J79" s="595"/>
      <c r="K79" s="595"/>
      <c r="L79" s="595"/>
      <c r="M79" s="595"/>
    </row>
    <row r="80" spans="2:13" s="594" customFormat="1" ht="11.25" customHeight="1">
      <c r="C80" s="725"/>
      <c r="D80" s="623"/>
    </row>
    <row r="81" spans="4:13" s="594" customFormat="1" ht="5.25" customHeight="1">
      <c r="D81" s="623"/>
    </row>
    <row r="82" spans="4:13" s="594" customFormat="1" ht="4.1500000000000004" customHeight="1">
      <c r="D82" s="623"/>
      <c r="E82" s="637"/>
      <c r="F82" s="637"/>
      <c r="G82" s="637"/>
      <c r="H82" s="637"/>
      <c r="I82" s="637"/>
      <c r="J82" s="637"/>
      <c r="K82" s="637"/>
      <c r="L82" s="637"/>
      <c r="M82" s="637"/>
    </row>
    <row r="83" spans="4:13" s="594" customFormat="1" ht="11.1" customHeight="1">
      <c r="D83" s="623"/>
    </row>
    <row r="84" spans="4:13" s="594" customFormat="1" ht="10.5" customHeight="1">
      <c r="D84" s="623"/>
    </row>
    <row r="85" spans="4:13" s="594" customFormat="1">
      <c r="D85" s="623"/>
    </row>
    <row r="86" spans="4:13" s="594" customFormat="1">
      <c r="D86" s="623"/>
    </row>
    <row r="87" spans="4:13" s="594" customFormat="1">
      <c r="D87" s="623"/>
    </row>
    <row r="88" spans="4:13" s="594" customFormat="1">
      <c r="D88" s="623"/>
      <c r="E88" s="637"/>
      <c r="F88" s="637"/>
      <c r="G88" s="637"/>
      <c r="H88" s="637"/>
      <c r="I88" s="637"/>
      <c r="J88" s="637"/>
      <c r="K88" s="637"/>
      <c r="L88" s="637"/>
      <c r="M88" s="637"/>
    </row>
    <row r="89" spans="4:13" s="594" customFormat="1">
      <c r="D89" s="623"/>
      <c r="E89" s="637"/>
      <c r="F89" s="637"/>
      <c r="G89" s="637"/>
      <c r="H89" s="637"/>
      <c r="I89" s="637"/>
      <c r="J89" s="637"/>
      <c r="K89" s="637"/>
      <c r="L89" s="637"/>
      <c r="M89" s="637"/>
    </row>
    <row r="90" spans="4:13" s="594" customFormat="1">
      <c r="D90" s="623"/>
      <c r="E90" s="637"/>
      <c r="F90" s="637"/>
      <c r="G90" s="637"/>
      <c r="H90" s="637"/>
      <c r="I90" s="637"/>
      <c r="J90" s="637"/>
      <c r="K90" s="637"/>
      <c r="L90" s="637"/>
      <c r="M90" s="637"/>
    </row>
    <row r="91" spans="4:13" s="594" customFormat="1">
      <c r="D91" s="623"/>
      <c r="E91" s="637"/>
      <c r="F91" s="637"/>
      <c r="G91" s="637"/>
      <c r="H91" s="637"/>
      <c r="I91" s="637"/>
      <c r="J91" s="637"/>
      <c r="K91" s="637"/>
      <c r="L91" s="637"/>
      <c r="M91" s="637"/>
    </row>
    <row r="92" spans="4:13" s="594" customFormat="1">
      <c r="D92" s="623"/>
      <c r="E92" s="637"/>
      <c r="F92" s="637"/>
      <c r="G92" s="637"/>
      <c r="H92" s="637"/>
      <c r="I92" s="637"/>
      <c r="J92" s="637"/>
      <c r="K92" s="637"/>
      <c r="L92" s="637"/>
      <c r="M92" s="637"/>
    </row>
    <row r="93" spans="4:13" s="594" customFormat="1">
      <c r="D93" s="623"/>
      <c r="E93" s="637"/>
      <c r="F93" s="637"/>
      <c r="G93" s="637"/>
      <c r="H93" s="637"/>
      <c r="I93" s="637"/>
      <c r="J93" s="637"/>
      <c r="K93" s="637"/>
      <c r="L93" s="637"/>
      <c r="M93" s="637"/>
    </row>
    <row r="94" spans="4:13" s="594" customFormat="1">
      <c r="D94" s="623"/>
      <c r="E94" s="637"/>
      <c r="F94" s="637"/>
      <c r="G94" s="637"/>
      <c r="H94" s="637"/>
      <c r="I94" s="637"/>
      <c r="J94" s="637"/>
      <c r="K94" s="637"/>
      <c r="L94" s="637"/>
      <c r="M94" s="637"/>
    </row>
    <row r="95" spans="4:13" s="594" customFormat="1">
      <c r="D95" s="623"/>
      <c r="E95" s="637"/>
      <c r="F95" s="637"/>
      <c r="G95" s="637"/>
      <c r="H95" s="637"/>
      <c r="I95" s="637"/>
      <c r="J95" s="637"/>
      <c r="K95" s="637"/>
      <c r="L95" s="637"/>
      <c r="M95" s="637"/>
    </row>
    <row r="96" spans="4:13" s="594" customFormat="1">
      <c r="D96" s="623"/>
      <c r="E96" s="637"/>
      <c r="F96" s="637"/>
      <c r="G96" s="637"/>
      <c r="H96" s="637"/>
      <c r="I96" s="637"/>
      <c r="J96" s="637"/>
      <c r="K96" s="637"/>
      <c r="L96" s="637"/>
      <c r="M96" s="637"/>
    </row>
    <row r="97" spans="4:13" s="594" customFormat="1">
      <c r="D97" s="623"/>
      <c r="E97" s="637"/>
      <c r="F97" s="637"/>
      <c r="G97" s="637"/>
      <c r="H97" s="637"/>
      <c r="I97" s="637"/>
      <c r="J97" s="637"/>
      <c r="K97" s="637"/>
      <c r="L97" s="637"/>
      <c r="M97" s="637"/>
    </row>
    <row r="98" spans="4:13" s="594" customFormat="1">
      <c r="D98" s="623"/>
      <c r="E98" s="637"/>
      <c r="F98" s="637"/>
      <c r="G98" s="637"/>
      <c r="H98" s="637"/>
      <c r="I98" s="637"/>
      <c r="J98" s="637"/>
      <c r="K98" s="637"/>
      <c r="L98" s="637"/>
      <c r="M98" s="637"/>
    </row>
    <row r="99" spans="4:13" s="594" customFormat="1">
      <c r="D99" s="623"/>
      <c r="E99" s="637"/>
      <c r="F99" s="637"/>
      <c r="G99" s="637"/>
      <c r="H99" s="637"/>
      <c r="I99" s="637"/>
      <c r="J99" s="637"/>
      <c r="K99" s="637"/>
      <c r="L99" s="637"/>
      <c r="M99" s="637"/>
    </row>
    <row r="100" spans="4:13" s="594" customFormat="1">
      <c r="D100" s="623"/>
      <c r="E100" s="637"/>
      <c r="F100" s="637"/>
      <c r="G100" s="637"/>
      <c r="H100" s="637"/>
      <c r="I100" s="637"/>
      <c r="J100" s="637"/>
      <c r="K100" s="637"/>
      <c r="L100" s="637"/>
      <c r="M100" s="637"/>
    </row>
    <row r="101" spans="4:13" s="594" customFormat="1">
      <c r="D101" s="623"/>
      <c r="E101" s="637"/>
      <c r="F101" s="637"/>
      <c r="G101" s="637"/>
      <c r="H101" s="637"/>
      <c r="I101" s="637"/>
      <c r="J101" s="637"/>
      <c r="K101" s="637"/>
      <c r="L101" s="637"/>
      <c r="M101" s="637"/>
    </row>
    <row r="102" spans="4:13" s="594" customFormat="1">
      <c r="D102" s="623"/>
      <c r="E102" s="637"/>
      <c r="F102" s="637"/>
      <c r="G102" s="637"/>
      <c r="H102" s="637"/>
      <c r="I102" s="637"/>
      <c r="J102" s="637"/>
      <c r="K102" s="637"/>
      <c r="L102" s="637"/>
      <c r="M102" s="637"/>
    </row>
    <row r="103" spans="4:13" s="594" customFormat="1">
      <c r="D103" s="623"/>
      <c r="E103" s="637"/>
      <c r="F103" s="637"/>
      <c r="G103" s="637"/>
      <c r="H103" s="637"/>
      <c r="I103" s="637"/>
      <c r="J103" s="637"/>
      <c r="K103" s="637"/>
      <c r="L103" s="637"/>
      <c r="M103" s="637"/>
    </row>
    <row r="104" spans="4:13" s="594" customFormat="1">
      <c r="D104" s="623"/>
      <c r="E104" s="637"/>
      <c r="F104" s="637"/>
      <c r="G104" s="637"/>
      <c r="H104" s="637"/>
      <c r="I104" s="637"/>
      <c r="J104" s="637"/>
      <c r="K104" s="637"/>
      <c r="L104" s="637"/>
      <c r="M104" s="637"/>
    </row>
    <row r="105" spans="4:13" s="594" customFormat="1">
      <c r="D105" s="623"/>
      <c r="E105" s="637"/>
      <c r="F105" s="637"/>
      <c r="G105" s="637"/>
      <c r="H105" s="637"/>
      <c r="I105" s="637"/>
      <c r="J105" s="637"/>
      <c r="K105" s="637"/>
      <c r="L105" s="637"/>
      <c r="M105" s="637"/>
    </row>
    <row r="106" spans="4:13" s="594" customFormat="1">
      <c r="D106" s="623"/>
      <c r="E106" s="637"/>
      <c r="F106" s="637"/>
      <c r="G106" s="637"/>
      <c r="H106" s="637"/>
      <c r="I106" s="637"/>
      <c r="J106" s="637"/>
      <c r="K106" s="637"/>
      <c r="L106" s="637"/>
      <c r="M106" s="637"/>
    </row>
    <row r="107" spans="4:13" s="594" customFormat="1">
      <c r="D107" s="623"/>
    </row>
    <row r="108" spans="4:13" s="594" customFormat="1">
      <c r="D108" s="623"/>
    </row>
    <row r="109" spans="4:13" s="594" customFormat="1">
      <c r="D109" s="623"/>
    </row>
    <row r="110" spans="4:13" s="594" customFormat="1">
      <c r="D110" s="623"/>
    </row>
    <row r="111" spans="4:13" s="594" customFormat="1">
      <c r="D111" s="623"/>
    </row>
    <row r="112" spans="4:13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</sheetData>
  <mergeCells count="2">
    <mergeCell ref="E8:G8"/>
    <mergeCell ref="E9:G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03C87-8913-41F2-8191-8DA551A33B06}">
  <sheetPr>
    <tabColor rgb="FF92D050"/>
  </sheetPr>
  <dimension ref="A2:H539"/>
  <sheetViews>
    <sheetView showGridLines="0" view="pageBreakPreview" zoomScale="110" zoomScaleNormal="100" zoomScaleSheetLayoutView="110" workbookViewId="0">
      <selection activeCell="A14" sqref="A14:XFD48"/>
    </sheetView>
  </sheetViews>
  <sheetFormatPr defaultColWidth="7.5703125" defaultRowHeight="16.5"/>
  <cols>
    <col min="1" max="1" width="1.28515625" style="598" customWidth="1"/>
    <col min="2" max="2" width="13.140625" style="598" customWidth="1"/>
    <col min="3" max="3" width="29.140625" style="598" customWidth="1"/>
    <col min="4" max="4" width="9.7109375" style="605" customWidth="1"/>
    <col min="5" max="7" width="17.140625" style="598" customWidth="1"/>
    <col min="8" max="8" width="1.140625" style="598" customWidth="1"/>
    <col min="9" max="255" width="7.5703125" style="598"/>
    <col min="256" max="256" width="1.28515625" style="598" customWidth="1"/>
    <col min="257" max="257" width="7.5703125" style="598"/>
    <col min="258" max="258" width="38.140625" style="598" customWidth="1"/>
    <col min="259" max="259" width="1.85546875" style="598" customWidth="1"/>
    <col min="260" max="260" width="10.28515625" style="598" customWidth="1"/>
    <col min="261" max="261" width="18.28515625" style="598" customWidth="1"/>
    <col min="262" max="262" width="19" style="598" customWidth="1"/>
    <col min="263" max="263" width="1.7109375" style="598" customWidth="1"/>
    <col min="264" max="264" width="0.7109375" style="598" customWidth="1"/>
    <col min="265" max="511" width="7.5703125" style="598"/>
    <col min="512" max="512" width="1.28515625" style="598" customWidth="1"/>
    <col min="513" max="513" width="7.5703125" style="598"/>
    <col min="514" max="514" width="38.140625" style="598" customWidth="1"/>
    <col min="515" max="515" width="1.85546875" style="598" customWidth="1"/>
    <col min="516" max="516" width="10.28515625" style="598" customWidth="1"/>
    <col min="517" max="517" width="18.28515625" style="598" customWidth="1"/>
    <col min="518" max="518" width="19" style="598" customWidth="1"/>
    <col min="519" max="519" width="1.7109375" style="598" customWidth="1"/>
    <col min="520" max="520" width="0.7109375" style="598" customWidth="1"/>
    <col min="521" max="767" width="7.5703125" style="598"/>
    <col min="768" max="768" width="1.28515625" style="598" customWidth="1"/>
    <col min="769" max="769" width="7.5703125" style="598"/>
    <col min="770" max="770" width="38.140625" style="598" customWidth="1"/>
    <col min="771" max="771" width="1.85546875" style="598" customWidth="1"/>
    <col min="772" max="772" width="10.28515625" style="598" customWidth="1"/>
    <col min="773" max="773" width="18.28515625" style="598" customWidth="1"/>
    <col min="774" max="774" width="19" style="598" customWidth="1"/>
    <col min="775" max="775" width="1.7109375" style="598" customWidth="1"/>
    <col min="776" max="776" width="0.7109375" style="598" customWidth="1"/>
    <col min="777" max="1023" width="7.5703125" style="598"/>
    <col min="1024" max="1024" width="1.28515625" style="598" customWidth="1"/>
    <col min="1025" max="1025" width="7.5703125" style="598"/>
    <col min="1026" max="1026" width="38.140625" style="598" customWidth="1"/>
    <col min="1027" max="1027" width="1.85546875" style="598" customWidth="1"/>
    <col min="1028" max="1028" width="10.28515625" style="598" customWidth="1"/>
    <col min="1029" max="1029" width="18.28515625" style="598" customWidth="1"/>
    <col min="1030" max="1030" width="19" style="598" customWidth="1"/>
    <col min="1031" max="1031" width="1.7109375" style="598" customWidth="1"/>
    <col min="1032" max="1032" width="0.7109375" style="598" customWidth="1"/>
    <col min="1033" max="1279" width="7.5703125" style="598"/>
    <col min="1280" max="1280" width="1.28515625" style="598" customWidth="1"/>
    <col min="1281" max="1281" width="7.5703125" style="598"/>
    <col min="1282" max="1282" width="38.140625" style="598" customWidth="1"/>
    <col min="1283" max="1283" width="1.85546875" style="598" customWidth="1"/>
    <col min="1284" max="1284" width="10.28515625" style="598" customWidth="1"/>
    <col min="1285" max="1285" width="18.28515625" style="598" customWidth="1"/>
    <col min="1286" max="1286" width="19" style="598" customWidth="1"/>
    <col min="1287" max="1287" width="1.7109375" style="598" customWidth="1"/>
    <col min="1288" max="1288" width="0.7109375" style="598" customWidth="1"/>
    <col min="1289" max="1535" width="7.5703125" style="598"/>
    <col min="1536" max="1536" width="1.28515625" style="598" customWidth="1"/>
    <col min="1537" max="1537" width="7.5703125" style="598"/>
    <col min="1538" max="1538" width="38.140625" style="598" customWidth="1"/>
    <col min="1539" max="1539" width="1.85546875" style="598" customWidth="1"/>
    <col min="1540" max="1540" width="10.28515625" style="598" customWidth="1"/>
    <col min="1541" max="1541" width="18.28515625" style="598" customWidth="1"/>
    <col min="1542" max="1542" width="19" style="598" customWidth="1"/>
    <col min="1543" max="1543" width="1.7109375" style="598" customWidth="1"/>
    <col min="1544" max="1544" width="0.7109375" style="598" customWidth="1"/>
    <col min="1545" max="1791" width="7.5703125" style="598"/>
    <col min="1792" max="1792" width="1.28515625" style="598" customWidth="1"/>
    <col min="1793" max="1793" width="7.5703125" style="598"/>
    <col min="1794" max="1794" width="38.140625" style="598" customWidth="1"/>
    <col min="1795" max="1795" width="1.85546875" style="598" customWidth="1"/>
    <col min="1796" max="1796" width="10.28515625" style="598" customWidth="1"/>
    <col min="1797" max="1797" width="18.28515625" style="598" customWidth="1"/>
    <col min="1798" max="1798" width="19" style="598" customWidth="1"/>
    <col min="1799" max="1799" width="1.7109375" style="598" customWidth="1"/>
    <col min="1800" max="1800" width="0.7109375" style="598" customWidth="1"/>
    <col min="1801" max="2047" width="7.5703125" style="598"/>
    <col min="2048" max="2048" width="1.28515625" style="598" customWidth="1"/>
    <col min="2049" max="2049" width="7.5703125" style="598"/>
    <col min="2050" max="2050" width="38.140625" style="598" customWidth="1"/>
    <col min="2051" max="2051" width="1.85546875" style="598" customWidth="1"/>
    <col min="2052" max="2052" width="10.28515625" style="598" customWidth="1"/>
    <col min="2053" max="2053" width="18.28515625" style="598" customWidth="1"/>
    <col min="2054" max="2054" width="19" style="598" customWidth="1"/>
    <col min="2055" max="2055" width="1.7109375" style="598" customWidth="1"/>
    <col min="2056" max="2056" width="0.7109375" style="598" customWidth="1"/>
    <col min="2057" max="2303" width="7.5703125" style="598"/>
    <col min="2304" max="2304" width="1.28515625" style="598" customWidth="1"/>
    <col min="2305" max="2305" width="7.5703125" style="598"/>
    <col min="2306" max="2306" width="38.140625" style="598" customWidth="1"/>
    <col min="2307" max="2307" width="1.85546875" style="598" customWidth="1"/>
    <col min="2308" max="2308" width="10.28515625" style="598" customWidth="1"/>
    <col min="2309" max="2309" width="18.28515625" style="598" customWidth="1"/>
    <col min="2310" max="2310" width="19" style="598" customWidth="1"/>
    <col min="2311" max="2311" width="1.7109375" style="598" customWidth="1"/>
    <col min="2312" max="2312" width="0.7109375" style="598" customWidth="1"/>
    <col min="2313" max="2559" width="7.5703125" style="598"/>
    <col min="2560" max="2560" width="1.28515625" style="598" customWidth="1"/>
    <col min="2561" max="2561" width="7.5703125" style="598"/>
    <col min="2562" max="2562" width="38.140625" style="598" customWidth="1"/>
    <col min="2563" max="2563" width="1.85546875" style="598" customWidth="1"/>
    <col min="2564" max="2564" width="10.28515625" style="598" customWidth="1"/>
    <col min="2565" max="2565" width="18.28515625" style="598" customWidth="1"/>
    <col min="2566" max="2566" width="19" style="598" customWidth="1"/>
    <col min="2567" max="2567" width="1.7109375" style="598" customWidth="1"/>
    <col min="2568" max="2568" width="0.7109375" style="598" customWidth="1"/>
    <col min="2569" max="2815" width="7.5703125" style="598"/>
    <col min="2816" max="2816" width="1.28515625" style="598" customWidth="1"/>
    <col min="2817" max="2817" width="7.5703125" style="598"/>
    <col min="2818" max="2818" width="38.140625" style="598" customWidth="1"/>
    <col min="2819" max="2819" width="1.85546875" style="598" customWidth="1"/>
    <col min="2820" max="2820" width="10.28515625" style="598" customWidth="1"/>
    <col min="2821" max="2821" width="18.28515625" style="598" customWidth="1"/>
    <col min="2822" max="2822" width="19" style="598" customWidth="1"/>
    <col min="2823" max="2823" width="1.7109375" style="598" customWidth="1"/>
    <col min="2824" max="2824" width="0.7109375" style="598" customWidth="1"/>
    <col min="2825" max="3071" width="7.5703125" style="598"/>
    <col min="3072" max="3072" width="1.28515625" style="598" customWidth="1"/>
    <col min="3073" max="3073" width="7.5703125" style="598"/>
    <col min="3074" max="3074" width="38.140625" style="598" customWidth="1"/>
    <col min="3075" max="3075" width="1.85546875" style="598" customWidth="1"/>
    <col min="3076" max="3076" width="10.28515625" style="598" customWidth="1"/>
    <col min="3077" max="3077" width="18.28515625" style="598" customWidth="1"/>
    <col min="3078" max="3078" width="19" style="598" customWidth="1"/>
    <col min="3079" max="3079" width="1.7109375" style="598" customWidth="1"/>
    <col min="3080" max="3080" width="0.7109375" style="598" customWidth="1"/>
    <col min="3081" max="3327" width="7.5703125" style="598"/>
    <col min="3328" max="3328" width="1.28515625" style="598" customWidth="1"/>
    <col min="3329" max="3329" width="7.5703125" style="598"/>
    <col min="3330" max="3330" width="38.140625" style="598" customWidth="1"/>
    <col min="3331" max="3331" width="1.85546875" style="598" customWidth="1"/>
    <col min="3332" max="3332" width="10.28515625" style="598" customWidth="1"/>
    <col min="3333" max="3333" width="18.28515625" style="598" customWidth="1"/>
    <col min="3334" max="3334" width="19" style="598" customWidth="1"/>
    <col min="3335" max="3335" width="1.7109375" style="598" customWidth="1"/>
    <col min="3336" max="3336" width="0.7109375" style="598" customWidth="1"/>
    <col min="3337" max="3583" width="7.5703125" style="598"/>
    <col min="3584" max="3584" width="1.28515625" style="598" customWidth="1"/>
    <col min="3585" max="3585" width="7.5703125" style="598"/>
    <col min="3586" max="3586" width="38.140625" style="598" customWidth="1"/>
    <col min="3587" max="3587" width="1.85546875" style="598" customWidth="1"/>
    <col min="3588" max="3588" width="10.28515625" style="598" customWidth="1"/>
    <col min="3589" max="3589" width="18.28515625" style="598" customWidth="1"/>
    <col min="3590" max="3590" width="19" style="598" customWidth="1"/>
    <col min="3591" max="3591" width="1.7109375" style="598" customWidth="1"/>
    <col min="3592" max="3592" width="0.7109375" style="598" customWidth="1"/>
    <col min="3593" max="3839" width="7.5703125" style="598"/>
    <col min="3840" max="3840" width="1.28515625" style="598" customWidth="1"/>
    <col min="3841" max="3841" width="7.5703125" style="598"/>
    <col min="3842" max="3842" width="38.140625" style="598" customWidth="1"/>
    <col min="3843" max="3843" width="1.85546875" style="598" customWidth="1"/>
    <col min="3844" max="3844" width="10.28515625" style="598" customWidth="1"/>
    <col min="3845" max="3845" width="18.28515625" style="598" customWidth="1"/>
    <col min="3846" max="3846" width="19" style="598" customWidth="1"/>
    <col min="3847" max="3847" width="1.7109375" style="598" customWidth="1"/>
    <col min="3848" max="3848" width="0.7109375" style="598" customWidth="1"/>
    <col min="3849" max="4095" width="7.5703125" style="598"/>
    <col min="4096" max="4096" width="1.28515625" style="598" customWidth="1"/>
    <col min="4097" max="4097" width="7.5703125" style="598"/>
    <col min="4098" max="4098" width="38.140625" style="598" customWidth="1"/>
    <col min="4099" max="4099" width="1.85546875" style="598" customWidth="1"/>
    <col min="4100" max="4100" width="10.28515625" style="598" customWidth="1"/>
    <col min="4101" max="4101" width="18.28515625" style="598" customWidth="1"/>
    <col min="4102" max="4102" width="19" style="598" customWidth="1"/>
    <col min="4103" max="4103" width="1.7109375" style="598" customWidth="1"/>
    <col min="4104" max="4104" width="0.7109375" style="598" customWidth="1"/>
    <col min="4105" max="4351" width="7.5703125" style="598"/>
    <col min="4352" max="4352" width="1.28515625" style="598" customWidth="1"/>
    <col min="4353" max="4353" width="7.5703125" style="598"/>
    <col min="4354" max="4354" width="38.140625" style="598" customWidth="1"/>
    <col min="4355" max="4355" width="1.85546875" style="598" customWidth="1"/>
    <col min="4356" max="4356" width="10.28515625" style="598" customWidth="1"/>
    <col min="4357" max="4357" width="18.28515625" style="598" customWidth="1"/>
    <col min="4358" max="4358" width="19" style="598" customWidth="1"/>
    <col min="4359" max="4359" width="1.7109375" style="598" customWidth="1"/>
    <col min="4360" max="4360" width="0.7109375" style="598" customWidth="1"/>
    <col min="4361" max="4607" width="7.5703125" style="598"/>
    <col min="4608" max="4608" width="1.28515625" style="598" customWidth="1"/>
    <col min="4609" max="4609" width="7.5703125" style="598"/>
    <col min="4610" max="4610" width="38.140625" style="598" customWidth="1"/>
    <col min="4611" max="4611" width="1.85546875" style="598" customWidth="1"/>
    <col min="4612" max="4612" width="10.28515625" style="598" customWidth="1"/>
    <col min="4613" max="4613" width="18.28515625" style="598" customWidth="1"/>
    <col min="4614" max="4614" width="19" style="598" customWidth="1"/>
    <col min="4615" max="4615" width="1.7109375" style="598" customWidth="1"/>
    <col min="4616" max="4616" width="0.7109375" style="598" customWidth="1"/>
    <col min="4617" max="4863" width="7.5703125" style="598"/>
    <col min="4864" max="4864" width="1.28515625" style="598" customWidth="1"/>
    <col min="4865" max="4865" width="7.5703125" style="598"/>
    <col min="4866" max="4866" width="38.140625" style="598" customWidth="1"/>
    <col min="4867" max="4867" width="1.85546875" style="598" customWidth="1"/>
    <col min="4868" max="4868" width="10.28515625" style="598" customWidth="1"/>
    <col min="4869" max="4869" width="18.28515625" style="598" customWidth="1"/>
    <col min="4870" max="4870" width="19" style="598" customWidth="1"/>
    <col min="4871" max="4871" width="1.7109375" style="598" customWidth="1"/>
    <col min="4872" max="4872" width="0.7109375" style="598" customWidth="1"/>
    <col min="4873" max="5119" width="7.5703125" style="598"/>
    <col min="5120" max="5120" width="1.28515625" style="598" customWidth="1"/>
    <col min="5121" max="5121" width="7.5703125" style="598"/>
    <col min="5122" max="5122" width="38.140625" style="598" customWidth="1"/>
    <col min="5123" max="5123" width="1.85546875" style="598" customWidth="1"/>
    <col min="5124" max="5124" width="10.28515625" style="598" customWidth="1"/>
    <col min="5125" max="5125" width="18.28515625" style="598" customWidth="1"/>
    <col min="5126" max="5126" width="19" style="598" customWidth="1"/>
    <col min="5127" max="5127" width="1.7109375" style="598" customWidth="1"/>
    <col min="5128" max="5128" width="0.7109375" style="598" customWidth="1"/>
    <col min="5129" max="5375" width="7.5703125" style="598"/>
    <col min="5376" max="5376" width="1.28515625" style="598" customWidth="1"/>
    <col min="5377" max="5377" width="7.5703125" style="598"/>
    <col min="5378" max="5378" width="38.140625" style="598" customWidth="1"/>
    <col min="5379" max="5379" width="1.85546875" style="598" customWidth="1"/>
    <col min="5380" max="5380" width="10.28515625" style="598" customWidth="1"/>
    <col min="5381" max="5381" width="18.28515625" style="598" customWidth="1"/>
    <col min="5382" max="5382" width="19" style="598" customWidth="1"/>
    <col min="5383" max="5383" width="1.7109375" style="598" customWidth="1"/>
    <col min="5384" max="5384" width="0.7109375" style="598" customWidth="1"/>
    <col min="5385" max="5631" width="7.5703125" style="598"/>
    <col min="5632" max="5632" width="1.28515625" style="598" customWidth="1"/>
    <col min="5633" max="5633" width="7.5703125" style="598"/>
    <col min="5634" max="5634" width="38.140625" style="598" customWidth="1"/>
    <col min="5635" max="5635" width="1.85546875" style="598" customWidth="1"/>
    <col min="5636" max="5636" width="10.28515625" style="598" customWidth="1"/>
    <col min="5637" max="5637" width="18.28515625" style="598" customWidth="1"/>
    <col min="5638" max="5638" width="19" style="598" customWidth="1"/>
    <col min="5639" max="5639" width="1.7109375" style="598" customWidth="1"/>
    <col min="5640" max="5640" width="0.7109375" style="598" customWidth="1"/>
    <col min="5641" max="5887" width="7.5703125" style="598"/>
    <col min="5888" max="5888" width="1.28515625" style="598" customWidth="1"/>
    <col min="5889" max="5889" width="7.5703125" style="598"/>
    <col min="5890" max="5890" width="38.140625" style="598" customWidth="1"/>
    <col min="5891" max="5891" width="1.85546875" style="598" customWidth="1"/>
    <col min="5892" max="5892" width="10.28515625" style="598" customWidth="1"/>
    <col min="5893" max="5893" width="18.28515625" style="598" customWidth="1"/>
    <col min="5894" max="5894" width="19" style="598" customWidth="1"/>
    <col min="5895" max="5895" width="1.7109375" style="598" customWidth="1"/>
    <col min="5896" max="5896" width="0.7109375" style="598" customWidth="1"/>
    <col min="5897" max="6143" width="7.5703125" style="598"/>
    <col min="6144" max="6144" width="1.28515625" style="598" customWidth="1"/>
    <col min="6145" max="6145" width="7.5703125" style="598"/>
    <col min="6146" max="6146" width="38.140625" style="598" customWidth="1"/>
    <col min="6147" max="6147" width="1.85546875" style="598" customWidth="1"/>
    <col min="6148" max="6148" width="10.28515625" style="598" customWidth="1"/>
    <col min="6149" max="6149" width="18.28515625" style="598" customWidth="1"/>
    <col min="6150" max="6150" width="19" style="598" customWidth="1"/>
    <col min="6151" max="6151" width="1.7109375" style="598" customWidth="1"/>
    <col min="6152" max="6152" width="0.7109375" style="598" customWidth="1"/>
    <col min="6153" max="6399" width="7.5703125" style="598"/>
    <col min="6400" max="6400" width="1.28515625" style="598" customWidth="1"/>
    <col min="6401" max="6401" width="7.5703125" style="598"/>
    <col min="6402" max="6402" width="38.140625" style="598" customWidth="1"/>
    <col min="6403" max="6403" width="1.85546875" style="598" customWidth="1"/>
    <col min="6404" max="6404" width="10.28515625" style="598" customWidth="1"/>
    <col min="6405" max="6405" width="18.28515625" style="598" customWidth="1"/>
    <col min="6406" max="6406" width="19" style="598" customWidth="1"/>
    <col min="6407" max="6407" width="1.7109375" style="598" customWidth="1"/>
    <col min="6408" max="6408" width="0.7109375" style="598" customWidth="1"/>
    <col min="6409" max="6655" width="7.5703125" style="598"/>
    <col min="6656" max="6656" width="1.28515625" style="598" customWidth="1"/>
    <col min="6657" max="6657" width="7.5703125" style="598"/>
    <col min="6658" max="6658" width="38.140625" style="598" customWidth="1"/>
    <col min="6659" max="6659" width="1.85546875" style="598" customWidth="1"/>
    <col min="6660" max="6660" width="10.28515625" style="598" customWidth="1"/>
    <col min="6661" max="6661" width="18.28515625" style="598" customWidth="1"/>
    <col min="6662" max="6662" width="19" style="598" customWidth="1"/>
    <col min="6663" max="6663" width="1.7109375" style="598" customWidth="1"/>
    <col min="6664" max="6664" width="0.7109375" style="598" customWidth="1"/>
    <col min="6665" max="6911" width="7.5703125" style="598"/>
    <col min="6912" max="6912" width="1.28515625" style="598" customWidth="1"/>
    <col min="6913" max="6913" width="7.5703125" style="598"/>
    <col min="6914" max="6914" width="38.140625" style="598" customWidth="1"/>
    <col min="6915" max="6915" width="1.85546875" style="598" customWidth="1"/>
    <col min="6916" max="6916" width="10.28515625" style="598" customWidth="1"/>
    <col min="6917" max="6917" width="18.28515625" style="598" customWidth="1"/>
    <col min="6918" max="6918" width="19" style="598" customWidth="1"/>
    <col min="6919" max="6919" width="1.7109375" style="598" customWidth="1"/>
    <col min="6920" max="6920" width="0.7109375" style="598" customWidth="1"/>
    <col min="6921" max="7167" width="7.5703125" style="598"/>
    <col min="7168" max="7168" width="1.28515625" style="598" customWidth="1"/>
    <col min="7169" max="7169" width="7.5703125" style="598"/>
    <col min="7170" max="7170" width="38.140625" style="598" customWidth="1"/>
    <col min="7171" max="7171" width="1.85546875" style="598" customWidth="1"/>
    <col min="7172" max="7172" width="10.28515625" style="598" customWidth="1"/>
    <col min="7173" max="7173" width="18.28515625" style="598" customWidth="1"/>
    <col min="7174" max="7174" width="19" style="598" customWidth="1"/>
    <col min="7175" max="7175" width="1.7109375" style="598" customWidth="1"/>
    <col min="7176" max="7176" width="0.7109375" style="598" customWidth="1"/>
    <col min="7177" max="7423" width="7.5703125" style="598"/>
    <col min="7424" max="7424" width="1.28515625" style="598" customWidth="1"/>
    <col min="7425" max="7425" width="7.5703125" style="598"/>
    <col min="7426" max="7426" width="38.140625" style="598" customWidth="1"/>
    <col min="7427" max="7427" width="1.85546875" style="598" customWidth="1"/>
    <col min="7428" max="7428" width="10.28515625" style="598" customWidth="1"/>
    <col min="7429" max="7429" width="18.28515625" style="598" customWidth="1"/>
    <col min="7430" max="7430" width="19" style="598" customWidth="1"/>
    <col min="7431" max="7431" width="1.7109375" style="598" customWidth="1"/>
    <col min="7432" max="7432" width="0.7109375" style="598" customWidth="1"/>
    <col min="7433" max="7679" width="7.5703125" style="598"/>
    <col min="7680" max="7680" width="1.28515625" style="598" customWidth="1"/>
    <col min="7681" max="7681" width="7.5703125" style="598"/>
    <col min="7682" max="7682" width="38.140625" style="598" customWidth="1"/>
    <col min="7683" max="7683" width="1.85546875" style="598" customWidth="1"/>
    <col min="7684" max="7684" width="10.28515625" style="598" customWidth="1"/>
    <col min="7685" max="7685" width="18.28515625" style="598" customWidth="1"/>
    <col min="7686" max="7686" width="19" style="598" customWidth="1"/>
    <col min="7687" max="7687" width="1.7109375" style="598" customWidth="1"/>
    <col min="7688" max="7688" width="0.7109375" style="598" customWidth="1"/>
    <col min="7689" max="7935" width="7.5703125" style="598"/>
    <col min="7936" max="7936" width="1.28515625" style="598" customWidth="1"/>
    <col min="7937" max="7937" width="7.5703125" style="598"/>
    <col min="7938" max="7938" width="38.140625" style="598" customWidth="1"/>
    <col min="7939" max="7939" width="1.85546875" style="598" customWidth="1"/>
    <col min="7940" max="7940" width="10.28515625" style="598" customWidth="1"/>
    <col min="7941" max="7941" width="18.28515625" style="598" customWidth="1"/>
    <col min="7942" max="7942" width="19" style="598" customWidth="1"/>
    <col min="7943" max="7943" width="1.7109375" style="598" customWidth="1"/>
    <col min="7944" max="7944" width="0.7109375" style="598" customWidth="1"/>
    <col min="7945" max="8191" width="7.5703125" style="598"/>
    <col min="8192" max="8192" width="1.28515625" style="598" customWidth="1"/>
    <col min="8193" max="8193" width="7.5703125" style="598"/>
    <col min="8194" max="8194" width="38.140625" style="598" customWidth="1"/>
    <col min="8195" max="8195" width="1.85546875" style="598" customWidth="1"/>
    <col min="8196" max="8196" width="10.28515625" style="598" customWidth="1"/>
    <col min="8197" max="8197" width="18.28515625" style="598" customWidth="1"/>
    <col min="8198" max="8198" width="19" style="598" customWidth="1"/>
    <col min="8199" max="8199" width="1.7109375" style="598" customWidth="1"/>
    <col min="8200" max="8200" width="0.7109375" style="598" customWidth="1"/>
    <col min="8201" max="8447" width="7.5703125" style="598"/>
    <col min="8448" max="8448" width="1.28515625" style="598" customWidth="1"/>
    <col min="8449" max="8449" width="7.5703125" style="598"/>
    <col min="8450" max="8450" width="38.140625" style="598" customWidth="1"/>
    <col min="8451" max="8451" width="1.85546875" style="598" customWidth="1"/>
    <col min="8452" max="8452" width="10.28515625" style="598" customWidth="1"/>
    <col min="8453" max="8453" width="18.28515625" style="598" customWidth="1"/>
    <col min="8454" max="8454" width="19" style="598" customWidth="1"/>
    <col min="8455" max="8455" width="1.7109375" style="598" customWidth="1"/>
    <col min="8456" max="8456" width="0.7109375" style="598" customWidth="1"/>
    <col min="8457" max="8703" width="7.5703125" style="598"/>
    <col min="8704" max="8704" width="1.28515625" style="598" customWidth="1"/>
    <col min="8705" max="8705" width="7.5703125" style="598"/>
    <col min="8706" max="8706" width="38.140625" style="598" customWidth="1"/>
    <col min="8707" max="8707" width="1.85546875" style="598" customWidth="1"/>
    <col min="8708" max="8708" width="10.28515625" style="598" customWidth="1"/>
    <col min="8709" max="8709" width="18.28515625" style="598" customWidth="1"/>
    <col min="8710" max="8710" width="19" style="598" customWidth="1"/>
    <col min="8711" max="8711" width="1.7109375" style="598" customWidth="1"/>
    <col min="8712" max="8712" width="0.7109375" style="598" customWidth="1"/>
    <col min="8713" max="8959" width="7.5703125" style="598"/>
    <col min="8960" max="8960" width="1.28515625" style="598" customWidth="1"/>
    <col min="8961" max="8961" width="7.5703125" style="598"/>
    <col min="8962" max="8962" width="38.140625" style="598" customWidth="1"/>
    <col min="8963" max="8963" width="1.85546875" style="598" customWidth="1"/>
    <col min="8964" max="8964" width="10.28515625" style="598" customWidth="1"/>
    <col min="8965" max="8965" width="18.28515625" style="598" customWidth="1"/>
    <col min="8966" max="8966" width="19" style="598" customWidth="1"/>
    <col min="8967" max="8967" width="1.7109375" style="598" customWidth="1"/>
    <col min="8968" max="8968" width="0.7109375" style="598" customWidth="1"/>
    <col min="8969" max="9215" width="7.5703125" style="598"/>
    <col min="9216" max="9216" width="1.28515625" style="598" customWidth="1"/>
    <col min="9217" max="9217" width="7.5703125" style="598"/>
    <col min="9218" max="9218" width="38.140625" style="598" customWidth="1"/>
    <col min="9219" max="9219" width="1.85546875" style="598" customWidth="1"/>
    <col min="9220" max="9220" width="10.28515625" style="598" customWidth="1"/>
    <col min="9221" max="9221" width="18.28515625" style="598" customWidth="1"/>
    <col min="9222" max="9222" width="19" style="598" customWidth="1"/>
    <col min="9223" max="9223" width="1.7109375" style="598" customWidth="1"/>
    <col min="9224" max="9224" width="0.7109375" style="598" customWidth="1"/>
    <col min="9225" max="9471" width="7.5703125" style="598"/>
    <col min="9472" max="9472" width="1.28515625" style="598" customWidth="1"/>
    <col min="9473" max="9473" width="7.5703125" style="598"/>
    <col min="9474" max="9474" width="38.140625" style="598" customWidth="1"/>
    <col min="9475" max="9475" width="1.85546875" style="598" customWidth="1"/>
    <col min="9476" max="9476" width="10.28515625" style="598" customWidth="1"/>
    <col min="9477" max="9477" width="18.28515625" style="598" customWidth="1"/>
    <col min="9478" max="9478" width="19" style="598" customWidth="1"/>
    <col min="9479" max="9479" width="1.7109375" style="598" customWidth="1"/>
    <col min="9480" max="9480" width="0.7109375" style="598" customWidth="1"/>
    <col min="9481" max="9727" width="7.5703125" style="598"/>
    <col min="9728" max="9728" width="1.28515625" style="598" customWidth="1"/>
    <col min="9729" max="9729" width="7.5703125" style="598"/>
    <col min="9730" max="9730" width="38.140625" style="598" customWidth="1"/>
    <col min="9731" max="9731" width="1.85546875" style="598" customWidth="1"/>
    <col min="9732" max="9732" width="10.28515625" style="598" customWidth="1"/>
    <col min="9733" max="9733" width="18.28515625" style="598" customWidth="1"/>
    <col min="9734" max="9734" width="19" style="598" customWidth="1"/>
    <col min="9735" max="9735" width="1.7109375" style="598" customWidth="1"/>
    <col min="9736" max="9736" width="0.7109375" style="598" customWidth="1"/>
    <col min="9737" max="9983" width="7.5703125" style="598"/>
    <col min="9984" max="9984" width="1.28515625" style="598" customWidth="1"/>
    <col min="9985" max="9985" width="7.5703125" style="598"/>
    <col min="9986" max="9986" width="38.140625" style="598" customWidth="1"/>
    <col min="9987" max="9987" width="1.85546875" style="598" customWidth="1"/>
    <col min="9988" max="9988" width="10.28515625" style="598" customWidth="1"/>
    <col min="9989" max="9989" width="18.28515625" style="598" customWidth="1"/>
    <col min="9990" max="9990" width="19" style="598" customWidth="1"/>
    <col min="9991" max="9991" width="1.7109375" style="598" customWidth="1"/>
    <col min="9992" max="9992" width="0.7109375" style="598" customWidth="1"/>
    <col min="9993" max="10239" width="7.5703125" style="598"/>
    <col min="10240" max="10240" width="1.28515625" style="598" customWidth="1"/>
    <col min="10241" max="10241" width="7.5703125" style="598"/>
    <col min="10242" max="10242" width="38.140625" style="598" customWidth="1"/>
    <col min="10243" max="10243" width="1.85546875" style="598" customWidth="1"/>
    <col min="10244" max="10244" width="10.28515625" style="598" customWidth="1"/>
    <col min="10245" max="10245" width="18.28515625" style="598" customWidth="1"/>
    <col min="10246" max="10246" width="19" style="598" customWidth="1"/>
    <col min="10247" max="10247" width="1.7109375" style="598" customWidth="1"/>
    <col min="10248" max="10248" width="0.7109375" style="598" customWidth="1"/>
    <col min="10249" max="10495" width="7.5703125" style="598"/>
    <col min="10496" max="10496" width="1.28515625" style="598" customWidth="1"/>
    <col min="10497" max="10497" width="7.5703125" style="598"/>
    <col min="10498" max="10498" width="38.140625" style="598" customWidth="1"/>
    <col min="10499" max="10499" width="1.85546875" style="598" customWidth="1"/>
    <col min="10500" max="10500" width="10.28515625" style="598" customWidth="1"/>
    <col min="10501" max="10501" width="18.28515625" style="598" customWidth="1"/>
    <col min="10502" max="10502" width="19" style="598" customWidth="1"/>
    <col min="10503" max="10503" width="1.7109375" style="598" customWidth="1"/>
    <col min="10504" max="10504" width="0.7109375" style="598" customWidth="1"/>
    <col min="10505" max="10751" width="7.5703125" style="598"/>
    <col min="10752" max="10752" width="1.28515625" style="598" customWidth="1"/>
    <col min="10753" max="10753" width="7.5703125" style="598"/>
    <col min="10754" max="10754" width="38.140625" style="598" customWidth="1"/>
    <col min="10755" max="10755" width="1.85546875" style="598" customWidth="1"/>
    <col min="10756" max="10756" width="10.28515625" style="598" customWidth="1"/>
    <col min="10757" max="10757" width="18.28515625" style="598" customWidth="1"/>
    <col min="10758" max="10758" width="19" style="598" customWidth="1"/>
    <col min="10759" max="10759" width="1.7109375" style="598" customWidth="1"/>
    <col min="10760" max="10760" width="0.7109375" style="598" customWidth="1"/>
    <col min="10761" max="11007" width="7.5703125" style="598"/>
    <col min="11008" max="11008" width="1.28515625" style="598" customWidth="1"/>
    <col min="11009" max="11009" width="7.5703125" style="598"/>
    <col min="11010" max="11010" width="38.140625" style="598" customWidth="1"/>
    <col min="11011" max="11011" width="1.85546875" style="598" customWidth="1"/>
    <col min="11012" max="11012" width="10.28515625" style="598" customWidth="1"/>
    <col min="11013" max="11013" width="18.28515625" style="598" customWidth="1"/>
    <col min="11014" max="11014" width="19" style="598" customWidth="1"/>
    <col min="11015" max="11015" width="1.7109375" style="598" customWidth="1"/>
    <col min="11016" max="11016" width="0.7109375" style="598" customWidth="1"/>
    <col min="11017" max="11263" width="7.5703125" style="598"/>
    <col min="11264" max="11264" width="1.28515625" style="598" customWidth="1"/>
    <col min="11265" max="11265" width="7.5703125" style="598"/>
    <col min="11266" max="11266" width="38.140625" style="598" customWidth="1"/>
    <col min="11267" max="11267" width="1.85546875" style="598" customWidth="1"/>
    <col min="11268" max="11268" width="10.28515625" style="598" customWidth="1"/>
    <col min="11269" max="11269" width="18.28515625" style="598" customWidth="1"/>
    <col min="11270" max="11270" width="19" style="598" customWidth="1"/>
    <col min="11271" max="11271" width="1.7109375" style="598" customWidth="1"/>
    <col min="11272" max="11272" width="0.7109375" style="598" customWidth="1"/>
    <col min="11273" max="11519" width="7.5703125" style="598"/>
    <col min="11520" max="11520" width="1.28515625" style="598" customWidth="1"/>
    <col min="11521" max="11521" width="7.5703125" style="598"/>
    <col min="11522" max="11522" width="38.140625" style="598" customWidth="1"/>
    <col min="11523" max="11523" width="1.85546875" style="598" customWidth="1"/>
    <col min="11524" max="11524" width="10.28515625" style="598" customWidth="1"/>
    <col min="11525" max="11525" width="18.28515625" style="598" customWidth="1"/>
    <col min="11526" max="11526" width="19" style="598" customWidth="1"/>
    <col min="11527" max="11527" width="1.7109375" style="598" customWidth="1"/>
    <col min="11528" max="11528" width="0.7109375" style="598" customWidth="1"/>
    <col min="11529" max="11775" width="7.5703125" style="598"/>
    <col min="11776" max="11776" width="1.28515625" style="598" customWidth="1"/>
    <col min="11777" max="11777" width="7.5703125" style="598"/>
    <col min="11778" max="11778" width="38.140625" style="598" customWidth="1"/>
    <col min="11779" max="11779" width="1.85546875" style="598" customWidth="1"/>
    <col min="11780" max="11780" width="10.28515625" style="598" customWidth="1"/>
    <col min="11781" max="11781" width="18.28515625" style="598" customWidth="1"/>
    <col min="11782" max="11782" width="19" style="598" customWidth="1"/>
    <col min="11783" max="11783" width="1.7109375" style="598" customWidth="1"/>
    <col min="11784" max="11784" width="0.7109375" style="598" customWidth="1"/>
    <col min="11785" max="12031" width="7.5703125" style="598"/>
    <col min="12032" max="12032" width="1.28515625" style="598" customWidth="1"/>
    <col min="12033" max="12033" width="7.5703125" style="598"/>
    <col min="12034" max="12034" width="38.140625" style="598" customWidth="1"/>
    <col min="12035" max="12035" width="1.85546875" style="598" customWidth="1"/>
    <col min="12036" max="12036" width="10.28515625" style="598" customWidth="1"/>
    <col min="12037" max="12037" width="18.28515625" style="598" customWidth="1"/>
    <col min="12038" max="12038" width="19" style="598" customWidth="1"/>
    <col min="12039" max="12039" width="1.7109375" style="598" customWidth="1"/>
    <col min="12040" max="12040" width="0.7109375" style="598" customWidth="1"/>
    <col min="12041" max="12287" width="7.5703125" style="598"/>
    <col min="12288" max="12288" width="1.28515625" style="598" customWidth="1"/>
    <col min="12289" max="12289" width="7.5703125" style="598"/>
    <col min="12290" max="12290" width="38.140625" style="598" customWidth="1"/>
    <col min="12291" max="12291" width="1.85546875" style="598" customWidth="1"/>
    <col min="12292" max="12292" width="10.28515625" style="598" customWidth="1"/>
    <col min="12293" max="12293" width="18.28515625" style="598" customWidth="1"/>
    <col min="12294" max="12294" width="19" style="598" customWidth="1"/>
    <col min="12295" max="12295" width="1.7109375" style="598" customWidth="1"/>
    <col min="12296" max="12296" width="0.7109375" style="598" customWidth="1"/>
    <col min="12297" max="12543" width="7.5703125" style="598"/>
    <col min="12544" max="12544" width="1.28515625" style="598" customWidth="1"/>
    <col min="12545" max="12545" width="7.5703125" style="598"/>
    <col min="12546" max="12546" width="38.140625" style="598" customWidth="1"/>
    <col min="12547" max="12547" width="1.85546875" style="598" customWidth="1"/>
    <col min="12548" max="12548" width="10.28515625" style="598" customWidth="1"/>
    <col min="12549" max="12549" width="18.28515625" style="598" customWidth="1"/>
    <col min="12550" max="12550" width="19" style="598" customWidth="1"/>
    <col min="12551" max="12551" width="1.7109375" style="598" customWidth="1"/>
    <col min="12552" max="12552" width="0.7109375" style="598" customWidth="1"/>
    <col min="12553" max="12799" width="7.5703125" style="598"/>
    <col min="12800" max="12800" width="1.28515625" style="598" customWidth="1"/>
    <col min="12801" max="12801" width="7.5703125" style="598"/>
    <col min="12802" max="12802" width="38.140625" style="598" customWidth="1"/>
    <col min="12803" max="12803" width="1.85546875" style="598" customWidth="1"/>
    <col min="12804" max="12804" width="10.28515625" style="598" customWidth="1"/>
    <col min="12805" max="12805" width="18.28515625" style="598" customWidth="1"/>
    <col min="12806" max="12806" width="19" style="598" customWidth="1"/>
    <col min="12807" max="12807" width="1.7109375" style="598" customWidth="1"/>
    <col min="12808" max="12808" width="0.7109375" style="598" customWidth="1"/>
    <col min="12809" max="13055" width="7.5703125" style="598"/>
    <col min="13056" max="13056" width="1.28515625" style="598" customWidth="1"/>
    <col min="13057" max="13057" width="7.5703125" style="598"/>
    <col min="13058" max="13058" width="38.140625" style="598" customWidth="1"/>
    <col min="13059" max="13059" width="1.85546875" style="598" customWidth="1"/>
    <col min="13060" max="13060" width="10.28515625" style="598" customWidth="1"/>
    <col min="13061" max="13061" width="18.28515625" style="598" customWidth="1"/>
    <col min="13062" max="13062" width="19" style="598" customWidth="1"/>
    <col min="13063" max="13063" width="1.7109375" style="598" customWidth="1"/>
    <col min="13064" max="13064" width="0.7109375" style="598" customWidth="1"/>
    <col min="13065" max="13311" width="7.5703125" style="598"/>
    <col min="13312" max="13312" width="1.28515625" style="598" customWidth="1"/>
    <col min="13313" max="13313" width="7.5703125" style="598"/>
    <col min="13314" max="13314" width="38.140625" style="598" customWidth="1"/>
    <col min="13315" max="13315" width="1.85546875" style="598" customWidth="1"/>
    <col min="13316" max="13316" width="10.28515625" style="598" customWidth="1"/>
    <col min="13317" max="13317" width="18.28515625" style="598" customWidth="1"/>
    <col min="13318" max="13318" width="19" style="598" customWidth="1"/>
    <col min="13319" max="13319" width="1.7109375" style="598" customWidth="1"/>
    <col min="13320" max="13320" width="0.7109375" style="598" customWidth="1"/>
    <col min="13321" max="13567" width="7.5703125" style="598"/>
    <col min="13568" max="13568" width="1.28515625" style="598" customWidth="1"/>
    <col min="13569" max="13569" width="7.5703125" style="598"/>
    <col min="13570" max="13570" width="38.140625" style="598" customWidth="1"/>
    <col min="13571" max="13571" width="1.85546875" style="598" customWidth="1"/>
    <col min="13572" max="13572" width="10.28515625" style="598" customWidth="1"/>
    <col min="13573" max="13573" width="18.28515625" style="598" customWidth="1"/>
    <col min="13574" max="13574" width="19" style="598" customWidth="1"/>
    <col min="13575" max="13575" width="1.7109375" style="598" customWidth="1"/>
    <col min="13576" max="13576" width="0.7109375" style="598" customWidth="1"/>
    <col min="13577" max="13823" width="7.5703125" style="598"/>
    <col min="13824" max="13824" width="1.28515625" style="598" customWidth="1"/>
    <col min="13825" max="13825" width="7.5703125" style="598"/>
    <col min="13826" max="13826" width="38.140625" style="598" customWidth="1"/>
    <col min="13827" max="13827" width="1.85546875" style="598" customWidth="1"/>
    <col min="13828" max="13828" width="10.28515625" style="598" customWidth="1"/>
    <col min="13829" max="13829" width="18.28515625" style="598" customWidth="1"/>
    <col min="13830" max="13830" width="19" style="598" customWidth="1"/>
    <col min="13831" max="13831" width="1.7109375" style="598" customWidth="1"/>
    <col min="13832" max="13832" width="0.7109375" style="598" customWidth="1"/>
    <col min="13833" max="14079" width="7.5703125" style="598"/>
    <col min="14080" max="14080" width="1.28515625" style="598" customWidth="1"/>
    <col min="14081" max="14081" width="7.5703125" style="598"/>
    <col min="14082" max="14082" width="38.140625" style="598" customWidth="1"/>
    <col min="14083" max="14083" width="1.85546875" style="598" customWidth="1"/>
    <col min="14084" max="14084" width="10.28515625" style="598" customWidth="1"/>
    <col min="14085" max="14085" width="18.28515625" style="598" customWidth="1"/>
    <col min="14086" max="14086" width="19" style="598" customWidth="1"/>
    <col min="14087" max="14087" width="1.7109375" style="598" customWidth="1"/>
    <col min="14088" max="14088" width="0.7109375" style="598" customWidth="1"/>
    <col min="14089" max="14335" width="7.5703125" style="598"/>
    <col min="14336" max="14336" width="1.28515625" style="598" customWidth="1"/>
    <col min="14337" max="14337" width="7.5703125" style="598"/>
    <col min="14338" max="14338" width="38.140625" style="598" customWidth="1"/>
    <col min="14339" max="14339" width="1.85546875" style="598" customWidth="1"/>
    <col min="14340" max="14340" width="10.28515625" style="598" customWidth="1"/>
    <col min="14341" max="14341" width="18.28515625" style="598" customWidth="1"/>
    <col min="14342" max="14342" width="19" style="598" customWidth="1"/>
    <col min="14343" max="14343" width="1.7109375" style="598" customWidth="1"/>
    <col min="14344" max="14344" width="0.7109375" style="598" customWidth="1"/>
    <col min="14345" max="14591" width="7.5703125" style="598"/>
    <col min="14592" max="14592" width="1.28515625" style="598" customWidth="1"/>
    <col min="14593" max="14593" width="7.5703125" style="598"/>
    <col min="14594" max="14594" width="38.140625" style="598" customWidth="1"/>
    <col min="14595" max="14595" width="1.85546875" style="598" customWidth="1"/>
    <col min="14596" max="14596" width="10.28515625" style="598" customWidth="1"/>
    <col min="14597" max="14597" width="18.28515625" style="598" customWidth="1"/>
    <col min="14598" max="14598" width="19" style="598" customWidth="1"/>
    <col min="14599" max="14599" width="1.7109375" style="598" customWidth="1"/>
    <col min="14600" max="14600" width="0.7109375" style="598" customWidth="1"/>
    <col min="14601" max="14847" width="7.5703125" style="598"/>
    <col min="14848" max="14848" width="1.28515625" style="598" customWidth="1"/>
    <col min="14849" max="14849" width="7.5703125" style="598"/>
    <col min="14850" max="14850" width="38.140625" style="598" customWidth="1"/>
    <col min="14851" max="14851" width="1.85546875" style="598" customWidth="1"/>
    <col min="14852" max="14852" width="10.28515625" style="598" customWidth="1"/>
    <col min="14853" max="14853" width="18.28515625" style="598" customWidth="1"/>
    <col min="14854" max="14854" width="19" style="598" customWidth="1"/>
    <col min="14855" max="14855" width="1.7109375" style="598" customWidth="1"/>
    <col min="14856" max="14856" width="0.7109375" style="598" customWidth="1"/>
    <col min="14857" max="15103" width="7.5703125" style="598"/>
    <col min="15104" max="15104" width="1.28515625" style="598" customWidth="1"/>
    <col min="15105" max="15105" width="7.5703125" style="598"/>
    <col min="15106" max="15106" width="38.140625" style="598" customWidth="1"/>
    <col min="15107" max="15107" width="1.85546875" style="598" customWidth="1"/>
    <col min="15108" max="15108" width="10.28515625" style="598" customWidth="1"/>
    <col min="15109" max="15109" width="18.28515625" style="598" customWidth="1"/>
    <col min="15110" max="15110" width="19" style="598" customWidth="1"/>
    <col min="15111" max="15111" width="1.7109375" style="598" customWidth="1"/>
    <col min="15112" max="15112" width="0.7109375" style="598" customWidth="1"/>
    <col min="15113" max="15359" width="7.5703125" style="598"/>
    <col min="15360" max="15360" width="1.28515625" style="598" customWidth="1"/>
    <col min="15361" max="15361" width="7.5703125" style="598"/>
    <col min="15362" max="15362" width="38.140625" style="598" customWidth="1"/>
    <col min="15363" max="15363" width="1.85546875" style="598" customWidth="1"/>
    <col min="15364" max="15364" width="10.28515625" style="598" customWidth="1"/>
    <col min="15365" max="15365" width="18.28515625" style="598" customWidth="1"/>
    <col min="15366" max="15366" width="19" style="598" customWidth="1"/>
    <col min="15367" max="15367" width="1.7109375" style="598" customWidth="1"/>
    <col min="15368" max="15368" width="0.7109375" style="598" customWidth="1"/>
    <col min="15369" max="15615" width="7.5703125" style="598"/>
    <col min="15616" max="15616" width="1.28515625" style="598" customWidth="1"/>
    <col min="15617" max="15617" width="7.5703125" style="598"/>
    <col min="15618" max="15618" width="38.140625" style="598" customWidth="1"/>
    <col min="15619" max="15619" width="1.85546875" style="598" customWidth="1"/>
    <col min="15620" max="15620" width="10.28515625" style="598" customWidth="1"/>
    <col min="15621" max="15621" width="18.28515625" style="598" customWidth="1"/>
    <col min="15622" max="15622" width="19" style="598" customWidth="1"/>
    <col min="15623" max="15623" width="1.7109375" style="598" customWidth="1"/>
    <col min="15624" max="15624" width="0.7109375" style="598" customWidth="1"/>
    <col min="15625" max="15871" width="7.5703125" style="598"/>
    <col min="15872" max="15872" width="1.28515625" style="598" customWidth="1"/>
    <col min="15873" max="15873" width="7.5703125" style="598"/>
    <col min="15874" max="15874" width="38.140625" style="598" customWidth="1"/>
    <col min="15875" max="15875" width="1.85546875" style="598" customWidth="1"/>
    <col min="15876" max="15876" width="10.28515625" style="598" customWidth="1"/>
    <col min="15877" max="15877" width="18.28515625" style="598" customWidth="1"/>
    <col min="15878" max="15878" width="19" style="598" customWidth="1"/>
    <col min="15879" max="15879" width="1.7109375" style="598" customWidth="1"/>
    <col min="15880" max="15880" width="0.7109375" style="598" customWidth="1"/>
    <col min="15881" max="16127" width="7.5703125" style="598"/>
    <col min="16128" max="16128" width="1.28515625" style="598" customWidth="1"/>
    <col min="16129" max="16129" width="7.5703125" style="598"/>
    <col min="16130" max="16130" width="38.140625" style="598" customWidth="1"/>
    <col min="16131" max="16131" width="1.85546875" style="598" customWidth="1"/>
    <col min="16132" max="16132" width="10.28515625" style="598" customWidth="1"/>
    <col min="16133" max="16133" width="18.28515625" style="598" customWidth="1"/>
    <col min="16134" max="16134" width="19" style="598" customWidth="1"/>
    <col min="16135" max="16135" width="1.7109375" style="598" customWidth="1"/>
    <col min="16136" max="16136" width="0.7109375" style="598" customWidth="1"/>
    <col min="16137" max="16384" width="7.5703125" style="598"/>
  </cols>
  <sheetData>
    <row r="2" spans="1:8" ht="16.5" customHeight="1">
      <c r="B2" s="599" t="s">
        <v>811</v>
      </c>
      <c r="C2" s="600" t="s">
        <v>783</v>
      </c>
    </row>
    <row r="3" spans="1:8" ht="15" customHeight="1">
      <c r="B3" s="599"/>
      <c r="C3" s="600" t="s">
        <v>1321</v>
      </c>
    </row>
    <row r="4" spans="1:8" ht="16.5" customHeight="1">
      <c r="B4" s="602" t="s">
        <v>812</v>
      </c>
      <c r="C4" s="603" t="s">
        <v>789</v>
      </c>
    </row>
    <row r="5" spans="1:8" ht="15" customHeight="1">
      <c r="B5" s="602"/>
      <c r="C5" s="603" t="s">
        <v>1320</v>
      </c>
    </row>
    <row r="6" spans="1:8" ht="10.15" customHeight="1" thickBot="1">
      <c r="A6" s="603"/>
    </row>
    <row r="7" spans="1:8" ht="3.75" customHeight="1" thickTop="1">
      <c r="A7" s="676"/>
      <c r="B7" s="676"/>
      <c r="C7" s="676"/>
      <c r="D7" s="677"/>
      <c r="E7" s="676"/>
      <c r="F7" s="676"/>
      <c r="G7" s="676"/>
      <c r="H7" s="676"/>
    </row>
    <row r="8" spans="1:8" ht="14.25" customHeight="1">
      <c r="A8" s="594"/>
      <c r="B8" s="726" t="s">
        <v>741</v>
      </c>
      <c r="C8" s="693"/>
      <c r="D8" s="727" t="s">
        <v>3</v>
      </c>
      <c r="E8" s="1934" t="s">
        <v>4</v>
      </c>
      <c r="F8" s="1934"/>
      <c r="G8" s="1934"/>
      <c r="H8" s="594"/>
    </row>
    <row r="9" spans="1:8">
      <c r="A9" s="594"/>
      <c r="B9" s="725" t="s">
        <v>744</v>
      </c>
      <c r="C9" s="693"/>
      <c r="D9" s="729" t="s">
        <v>8</v>
      </c>
      <c r="E9" s="1935" t="s">
        <v>9</v>
      </c>
      <c r="F9" s="1935"/>
      <c r="G9" s="1935"/>
      <c r="H9" s="594"/>
    </row>
    <row r="10" spans="1:8">
      <c r="A10" s="594"/>
      <c r="B10" s="594"/>
      <c r="C10" s="594"/>
      <c r="D10" s="729"/>
      <c r="E10" s="731" t="s">
        <v>4</v>
      </c>
      <c r="F10" s="731" t="s">
        <v>37</v>
      </c>
      <c r="G10" s="731" t="s">
        <v>38</v>
      </c>
      <c r="H10" s="594"/>
    </row>
    <row r="11" spans="1:8">
      <c r="A11" s="594"/>
      <c r="B11" s="594"/>
      <c r="C11" s="594"/>
      <c r="D11" s="729"/>
      <c r="E11" s="732" t="s">
        <v>9</v>
      </c>
      <c r="F11" s="732" t="s">
        <v>39</v>
      </c>
      <c r="G11" s="732" t="s">
        <v>40</v>
      </c>
      <c r="H11" s="594"/>
    </row>
    <row r="12" spans="1:8" ht="4.1500000000000004" customHeight="1">
      <c r="A12" s="619"/>
      <c r="B12" s="619"/>
      <c r="C12" s="619"/>
      <c r="D12" s="715"/>
      <c r="E12" s="619"/>
      <c r="F12" s="619"/>
      <c r="G12" s="619"/>
      <c r="H12" s="619"/>
    </row>
    <row r="13" spans="1:8" ht="6.75" customHeight="1">
      <c r="A13" s="594"/>
      <c r="B13" s="594"/>
      <c r="C13" s="594"/>
      <c r="D13" s="623"/>
      <c r="E13" s="594"/>
      <c r="F13" s="594"/>
      <c r="G13" s="594"/>
      <c r="H13" s="594"/>
    </row>
    <row r="14" spans="1:8" ht="15" customHeight="1">
      <c r="A14" s="594"/>
      <c r="B14" s="607" t="s">
        <v>4</v>
      </c>
      <c r="C14" s="584"/>
      <c r="D14" s="1870">
        <v>2023</v>
      </c>
      <c r="E14" s="569">
        <f>SUM('6.29 (6)'!E14,'6.29 (6)'!I14,'6.29 (7)'!E14,'6.29 (7)'!I14,'6.29 (8)'!E14,'6.29 (8)'!I14)</f>
        <v>148966</v>
      </c>
      <c r="F14" s="569">
        <f>SUM('6.29 (6)'!F14,'6.29 (6)'!J14,'6.29 (7)'!F14,'6.29 (7)'!J14,'6.29 (8)'!F14,'6.29 (8)'!J14)</f>
        <v>55497</v>
      </c>
      <c r="G14" s="569">
        <f>SUM('6.29 (6)'!G14,'6.29 (6)'!K14,'6.29 (7)'!G14,'6.29 (7)'!K14,'6.29 (8)'!G14,'6.29 (8)'!K14)</f>
        <v>93469</v>
      </c>
      <c r="H14" s="584"/>
    </row>
    <row r="15" spans="1:8" ht="15" customHeight="1">
      <c r="A15" s="594"/>
      <c r="B15" s="559" t="s">
        <v>9</v>
      </c>
      <c r="C15" s="584"/>
      <c r="D15" s="1870"/>
      <c r="E15" s="569"/>
      <c r="F15" s="569"/>
      <c r="G15" s="569"/>
      <c r="H15" s="584"/>
    </row>
    <row r="16" spans="1:8" ht="15" customHeight="1">
      <c r="A16" s="594"/>
      <c r="B16" s="559"/>
      <c r="C16" s="584"/>
      <c r="D16" s="573"/>
      <c r="E16" s="569"/>
      <c r="F16" s="569"/>
      <c r="G16" s="569"/>
      <c r="H16" s="584"/>
    </row>
    <row r="17" spans="1:8" ht="15" customHeight="1">
      <c r="A17" s="594"/>
      <c r="B17" s="607" t="s">
        <v>1315</v>
      </c>
      <c r="C17" s="612"/>
      <c r="D17" s="573">
        <v>2023</v>
      </c>
      <c r="E17" s="1877">
        <f>SUM('6.29 (6)'!E17,'6.29 (6)'!I17,'6.29 (7)'!E17,'6.29 (7)'!I17,'6.29 (8)'!E17,'6.29 (8)'!I17)</f>
        <v>294</v>
      </c>
      <c r="F17" s="1877">
        <f>SUM('6.29 (6)'!F17,'6.29 (6)'!J17,'6.29 (7)'!F17,'6.29 (7)'!J17,'6.29 (8)'!F17,'6.29 (8)'!J17)</f>
        <v>177</v>
      </c>
      <c r="G17" s="1877">
        <f>SUM('6.29 (6)'!G17,'6.29 (6)'!K17,'6.29 (7)'!G17,'6.29 (7)'!K17,'6.29 (8)'!G17,'6.29 (8)'!K17)</f>
        <v>117</v>
      </c>
      <c r="H17" s="584"/>
    </row>
    <row r="18" spans="1:8" ht="15" customHeight="1">
      <c r="A18" s="594"/>
      <c r="B18" s="559" t="s">
        <v>1316</v>
      </c>
      <c r="C18" s="628"/>
      <c r="D18" s="573"/>
      <c r="E18" s="661"/>
      <c r="F18" s="661"/>
      <c r="G18" s="661"/>
      <c r="H18" s="584"/>
    </row>
    <row r="19" spans="1:8" ht="15" customHeight="1">
      <c r="A19" s="594"/>
      <c r="B19" s="559"/>
      <c r="C19" s="628"/>
      <c r="D19" s="573"/>
      <c r="E19" s="661"/>
      <c r="F19" s="661"/>
      <c r="G19" s="661"/>
      <c r="H19" s="584"/>
    </row>
    <row r="20" spans="1:8" ht="15" customHeight="1">
      <c r="A20" s="594"/>
      <c r="B20" s="607" t="s">
        <v>747</v>
      </c>
      <c r="C20" s="584"/>
      <c r="D20" s="573">
        <v>2023</v>
      </c>
      <c r="E20" s="1877">
        <f>SUM('6.29 (6)'!E20,'6.29 (6)'!I20,'6.29 (7)'!E20,'6.29 (7)'!I20,'6.29 (8)'!E20,'6.29 (8)'!I20)</f>
        <v>12122</v>
      </c>
      <c r="F20" s="1877">
        <f>SUM('6.29 (6)'!F20,'6.29 (6)'!J20,'6.29 (7)'!F20,'6.29 (7)'!J20,'6.29 (8)'!F20,'6.29 (8)'!J20)</f>
        <v>3073</v>
      </c>
      <c r="G20" s="1877">
        <f>SUM('6.29 (6)'!G20,'6.29 (6)'!K20,'6.29 (7)'!G20,'6.29 (7)'!K20,'6.29 (8)'!G20,'6.29 (8)'!K20)</f>
        <v>9049</v>
      </c>
      <c r="H20" s="584"/>
    </row>
    <row r="21" spans="1:8" ht="15" customHeight="1">
      <c r="A21" s="594"/>
      <c r="B21" s="559" t="s">
        <v>748</v>
      </c>
      <c r="C21" s="607"/>
      <c r="D21" s="573"/>
      <c r="E21" s="661"/>
      <c r="F21" s="661"/>
      <c r="G21" s="661"/>
      <c r="H21" s="584"/>
    </row>
    <row r="22" spans="1:8" ht="15" customHeight="1">
      <c r="A22" s="594"/>
      <c r="B22" s="559"/>
      <c r="C22" s="607"/>
      <c r="D22" s="573"/>
      <c r="E22" s="661"/>
      <c r="F22" s="661"/>
      <c r="G22" s="661"/>
      <c r="H22" s="584"/>
    </row>
    <row r="23" spans="1:8" ht="15" customHeight="1">
      <c r="A23" s="594"/>
      <c r="B23" s="607" t="s">
        <v>794</v>
      </c>
      <c r="C23" s="612"/>
      <c r="D23" s="573">
        <v>2023</v>
      </c>
      <c r="E23" s="1877">
        <f>SUM('6.29 (6)'!E23,'6.29 (6)'!I23,'6.29 (7)'!E23,'6.29 (7)'!I23,'6.29 (8)'!E23,'6.29 (8)'!I23)</f>
        <v>13733</v>
      </c>
      <c r="F23" s="1877">
        <f>SUM('6.29 (6)'!F23,'6.29 (6)'!J23,'6.29 (7)'!F23,'6.29 (7)'!J23,'6.29 (8)'!F23,'6.29 (8)'!J23)</f>
        <v>4627</v>
      </c>
      <c r="G23" s="1877">
        <f>SUM('6.29 (6)'!G23,'6.29 (6)'!K23,'6.29 (7)'!G23,'6.29 (7)'!K23,'6.29 (8)'!G23,'6.29 (8)'!K23)</f>
        <v>9106</v>
      </c>
      <c r="H23" s="584"/>
    </row>
    <row r="24" spans="1:8" ht="15" customHeight="1">
      <c r="A24" s="594"/>
      <c r="B24" s="559" t="s">
        <v>1314</v>
      </c>
      <c r="C24" s="628"/>
      <c r="D24" s="573"/>
      <c r="E24" s="661"/>
      <c r="F24" s="661"/>
      <c r="G24" s="661"/>
      <c r="H24" s="584"/>
    </row>
    <row r="25" spans="1:8" ht="15" customHeight="1">
      <c r="A25" s="594"/>
      <c r="B25" s="559"/>
      <c r="C25" s="628"/>
      <c r="D25" s="573"/>
      <c r="E25" s="661"/>
      <c r="F25" s="661"/>
      <c r="G25" s="661"/>
      <c r="H25" s="584"/>
    </row>
    <row r="26" spans="1:8" ht="15" customHeight="1">
      <c r="A26" s="594"/>
      <c r="B26" s="607" t="s">
        <v>1312</v>
      </c>
      <c r="C26" s="584"/>
      <c r="D26" s="573">
        <v>2023</v>
      </c>
      <c r="E26" s="1877">
        <f>SUM('6.29 (6)'!E26,'6.29 (6)'!I26,'6.29 (7)'!E26,'6.29 (7)'!I26,'6.29 (8)'!E26,'6.29 (8)'!I26)</f>
        <v>12804</v>
      </c>
      <c r="F26" s="1877">
        <f>SUM('6.29 (6)'!F26,'6.29 (6)'!J26,'6.29 (7)'!F26,'6.29 (7)'!J26,'6.29 (8)'!F26,'6.29 (8)'!J26)</f>
        <v>3626</v>
      </c>
      <c r="G26" s="1877">
        <f>SUM('6.29 (6)'!G26,'6.29 (6)'!K26,'6.29 (7)'!G26,'6.29 (7)'!K26,'6.29 (8)'!G26,'6.29 (8)'!K26)</f>
        <v>9178</v>
      </c>
      <c r="H26" s="584"/>
    </row>
    <row r="27" spans="1:8" ht="15" customHeight="1">
      <c r="A27" s="594"/>
      <c r="B27" s="559" t="s">
        <v>1313</v>
      </c>
      <c r="C27" s="584"/>
      <c r="D27" s="573"/>
      <c r="E27" s="661"/>
      <c r="F27" s="661"/>
      <c r="G27" s="661"/>
      <c r="H27" s="584"/>
    </row>
    <row r="28" spans="1:8" ht="15" customHeight="1">
      <c r="A28" s="594"/>
      <c r="B28" s="559"/>
      <c r="C28" s="584"/>
      <c r="D28" s="573"/>
      <c r="E28" s="661"/>
      <c r="F28" s="661"/>
      <c r="G28" s="661"/>
      <c r="H28" s="584"/>
    </row>
    <row r="29" spans="1:8" ht="15" customHeight="1">
      <c r="A29" s="594"/>
      <c r="B29" s="607" t="s">
        <v>1310</v>
      </c>
      <c r="C29" s="612"/>
      <c r="D29" s="573">
        <v>2023</v>
      </c>
      <c r="E29" s="1877">
        <f>SUM('6.29 (6)'!E29,'6.29 (6)'!I29,'6.29 (7)'!E29,'6.29 (7)'!I29,'6.29 (8)'!E29,'6.29 (8)'!I29)</f>
        <v>40343</v>
      </c>
      <c r="F29" s="1877">
        <f>SUM('6.29 (6)'!F29,'6.29 (6)'!J29,'6.29 (7)'!F29,'6.29 (7)'!J29,'6.29 (8)'!F29,'6.29 (8)'!J29)</f>
        <v>12255</v>
      </c>
      <c r="G29" s="1877">
        <f>SUM('6.29 (6)'!G29,'6.29 (6)'!K29,'6.29 (7)'!G29,'6.29 (7)'!K29,'6.29 (8)'!G29,'6.29 (8)'!K29)</f>
        <v>28088</v>
      </c>
      <c r="H29" s="584"/>
    </row>
    <row r="30" spans="1:8" ht="15" customHeight="1">
      <c r="A30" s="594"/>
      <c r="B30" s="559" t="s">
        <v>1311</v>
      </c>
      <c r="C30" s="628"/>
      <c r="D30" s="573"/>
      <c r="E30" s="661"/>
      <c r="F30" s="661"/>
      <c r="G30" s="661"/>
      <c r="H30" s="584"/>
    </row>
    <row r="31" spans="1:8" ht="15" customHeight="1">
      <c r="A31" s="594"/>
      <c r="B31" s="559"/>
      <c r="C31" s="628"/>
      <c r="D31" s="573"/>
      <c r="E31" s="661"/>
      <c r="F31" s="661"/>
      <c r="G31" s="661"/>
      <c r="H31" s="584"/>
    </row>
    <row r="32" spans="1:8" ht="15" customHeight="1">
      <c r="A32" s="594"/>
      <c r="B32" s="607" t="s">
        <v>1308</v>
      </c>
      <c r="C32" s="584"/>
      <c r="D32" s="573">
        <v>2023</v>
      </c>
      <c r="E32" s="1877">
        <f>SUM('6.29 (6)'!E32,'6.29 (6)'!I32,'6.29 (7)'!E32,'6.29 (7)'!I32,'6.29 (8)'!E32,'6.29 (8)'!I32)</f>
        <v>12404</v>
      </c>
      <c r="F32" s="1877">
        <f>SUM('6.29 (6)'!F32,'6.29 (6)'!J32,'6.29 (7)'!F32,'6.29 (7)'!J32,'6.29 (8)'!F32,'6.29 (8)'!J32)</f>
        <v>3313</v>
      </c>
      <c r="G32" s="1877">
        <f>SUM('6.29 (6)'!G32,'6.29 (6)'!K32,'6.29 (7)'!G32,'6.29 (7)'!K32,'6.29 (8)'!G32,'6.29 (8)'!K32)</f>
        <v>9091</v>
      </c>
      <c r="H32" s="584"/>
    </row>
    <row r="33" spans="1:8" ht="15" customHeight="1">
      <c r="A33" s="594"/>
      <c r="B33" s="559" t="s">
        <v>1309</v>
      </c>
      <c r="C33" s="612"/>
      <c r="D33" s="573"/>
      <c r="E33" s="661"/>
      <c r="F33" s="661"/>
      <c r="G33" s="661"/>
      <c r="H33" s="584"/>
    </row>
    <row r="34" spans="1:8" ht="15" customHeight="1">
      <c r="A34" s="594"/>
      <c r="B34" s="608"/>
      <c r="C34" s="612"/>
      <c r="D34" s="573"/>
      <c r="E34" s="661"/>
      <c r="F34" s="661"/>
      <c r="G34" s="661"/>
      <c r="H34" s="584"/>
    </row>
    <row r="35" spans="1:8" ht="15" customHeight="1">
      <c r="A35" s="594"/>
      <c r="B35" s="607" t="s">
        <v>1306</v>
      </c>
      <c r="C35" s="612"/>
      <c r="D35" s="573">
        <v>2023</v>
      </c>
      <c r="E35" s="1877">
        <f>SUM('6.29 (6)'!E35,'6.29 (6)'!I35,'6.29 (7)'!E35,'6.29 (7)'!I35,'6.29 (8)'!E35,'6.29 (8)'!I35)</f>
        <v>10395</v>
      </c>
      <c r="F35" s="1877">
        <f>SUM('6.29 (6)'!F35,'6.29 (6)'!J35,'6.29 (7)'!F35,'6.29 (7)'!J35,'6.29 (8)'!F35,'6.29 (8)'!J35)</f>
        <v>5069</v>
      </c>
      <c r="G35" s="1877">
        <f>SUM('6.29 (6)'!G35,'6.29 (6)'!K35,'6.29 (7)'!G35,'6.29 (7)'!K35,'6.29 (8)'!G35,'6.29 (8)'!K35)</f>
        <v>5326</v>
      </c>
      <c r="H35" s="584"/>
    </row>
    <row r="36" spans="1:8" ht="15" customHeight="1">
      <c r="A36" s="594"/>
      <c r="B36" s="559" t="s">
        <v>1307</v>
      </c>
      <c r="C36" s="628"/>
      <c r="D36" s="573"/>
      <c r="E36" s="661"/>
      <c r="F36" s="661"/>
      <c r="G36" s="661"/>
      <c r="H36" s="584"/>
    </row>
    <row r="37" spans="1:8" ht="15" customHeight="1">
      <c r="A37" s="594"/>
      <c r="B37" s="559"/>
      <c r="C37" s="628"/>
      <c r="D37" s="573"/>
      <c r="E37" s="661"/>
      <c r="F37" s="661"/>
      <c r="G37" s="661"/>
      <c r="H37" s="584"/>
    </row>
    <row r="38" spans="1:8" ht="15" customHeight="1">
      <c r="A38" s="594"/>
      <c r="B38" s="607" t="s">
        <v>799</v>
      </c>
      <c r="C38" s="584"/>
      <c r="D38" s="573">
        <v>2023</v>
      </c>
      <c r="E38" s="1877">
        <f>SUM('6.29 (6)'!E38,'6.29 (6)'!I38,'6.29 (7)'!E38,'6.29 (7)'!I38,'6.29 (8)'!E38,'6.29 (8)'!I38)</f>
        <v>29402</v>
      </c>
      <c r="F38" s="1877">
        <f>SUM('6.29 (6)'!F38,'6.29 (6)'!J38,'6.29 (7)'!F38,'6.29 (7)'!J38,'6.29 (8)'!F38,'6.29 (8)'!J38)</f>
        <v>16874</v>
      </c>
      <c r="G38" s="1877">
        <f>SUM('6.29 (6)'!G38,'6.29 (6)'!K38,'6.29 (7)'!G38,'6.29 (7)'!K38,'6.29 (8)'!G38,'6.29 (8)'!K38)</f>
        <v>12528</v>
      </c>
      <c r="H38" s="584"/>
    </row>
    <row r="39" spans="1:8" ht="15" customHeight="1">
      <c r="A39" s="594"/>
      <c r="B39" s="608" t="s">
        <v>800</v>
      </c>
      <c r="C39" s="612"/>
      <c r="D39" s="573"/>
      <c r="E39" s="661"/>
      <c r="F39" s="661"/>
      <c r="G39" s="661"/>
      <c r="H39" s="584"/>
    </row>
    <row r="40" spans="1:8" ht="15" customHeight="1">
      <c r="A40" s="594"/>
      <c r="B40" s="608"/>
      <c r="C40" s="612"/>
      <c r="D40" s="573"/>
      <c r="E40" s="661"/>
      <c r="F40" s="661"/>
      <c r="G40" s="661"/>
      <c r="H40" s="584"/>
    </row>
    <row r="41" spans="1:8" ht="15" customHeight="1">
      <c r="A41" s="594"/>
      <c r="B41" s="607" t="s">
        <v>1304</v>
      </c>
      <c r="C41" s="612"/>
      <c r="D41" s="573">
        <v>2023</v>
      </c>
      <c r="E41" s="1877">
        <f>SUM('6.29 (6)'!E41,'6.29 (6)'!I41,'6.29 (7)'!E41,'6.29 (7)'!I41,'6.29 (8)'!E41,'6.29 (8)'!I41)</f>
        <v>3092</v>
      </c>
      <c r="F41" s="1877">
        <f>SUM('6.29 (6)'!F41,'6.29 (6)'!J41,'6.29 (7)'!F41,'6.29 (7)'!J41,'6.29 (8)'!F41,'6.29 (8)'!J41)</f>
        <v>1414</v>
      </c>
      <c r="G41" s="1877">
        <f>SUM('6.29 (6)'!G41,'6.29 (6)'!K41,'6.29 (7)'!G41,'6.29 (7)'!K41,'6.29 (8)'!G41,'6.29 (8)'!K41)</f>
        <v>1678</v>
      </c>
      <c r="H41" s="584"/>
    </row>
    <row r="42" spans="1:8" ht="15" customHeight="1">
      <c r="A42" s="594"/>
      <c r="B42" s="608" t="s">
        <v>1305</v>
      </c>
      <c r="C42" s="628"/>
      <c r="D42" s="573"/>
      <c r="E42" s="661"/>
      <c r="F42" s="661"/>
      <c r="G42" s="661"/>
      <c r="H42" s="584"/>
    </row>
    <row r="43" spans="1:8" ht="15" customHeight="1">
      <c r="A43" s="594"/>
      <c r="B43" s="608"/>
      <c r="C43" s="612"/>
      <c r="D43" s="573"/>
      <c r="E43" s="661"/>
      <c r="F43" s="661"/>
      <c r="G43" s="661"/>
      <c r="H43" s="584"/>
    </row>
    <row r="44" spans="1:8" ht="15" customHeight="1">
      <c r="A44" s="594"/>
      <c r="B44" s="607" t="s">
        <v>803</v>
      </c>
      <c r="C44" s="612"/>
      <c r="D44" s="573">
        <v>2023</v>
      </c>
      <c r="E44" s="1877">
        <f>SUM('6.29 (6)'!E44,'6.29 (6)'!I44,'6.29 (7)'!E44,'6.29 (7)'!I44,'6.29 (8)'!E44,'6.29 (8)'!I44)</f>
        <v>7741</v>
      </c>
      <c r="F44" s="1877">
        <f>SUM('6.29 (6)'!F44,'6.29 (6)'!J44,'6.29 (7)'!F44,'6.29 (7)'!J44,'6.29 (8)'!F44,'6.29 (8)'!J44)</f>
        <v>2110</v>
      </c>
      <c r="G44" s="1877">
        <f>SUM('6.29 (6)'!G44,'6.29 (6)'!K44,'6.29 (7)'!G44,'6.29 (7)'!K44,'6.29 (8)'!G44,'6.29 (8)'!K44)</f>
        <v>5631</v>
      </c>
      <c r="H44" s="584"/>
    </row>
    <row r="45" spans="1:8" ht="15" customHeight="1">
      <c r="A45" s="594"/>
      <c r="B45" s="559" t="s">
        <v>804</v>
      </c>
      <c r="C45" s="628"/>
      <c r="D45" s="573"/>
      <c r="E45" s="661"/>
      <c r="F45" s="661"/>
      <c r="G45" s="661"/>
      <c r="H45" s="584"/>
    </row>
    <row r="46" spans="1:8" ht="15" customHeight="1">
      <c r="A46" s="594"/>
      <c r="B46" s="608"/>
      <c r="C46" s="612"/>
      <c r="D46" s="573"/>
      <c r="E46" s="661"/>
      <c r="F46" s="661"/>
      <c r="G46" s="661"/>
      <c r="H46" s="584"/>
    </row>
    <row r="47" spans="1:8" ht="15" customHeight="1">
      <c r="A47" s="594"/>
      <c r="B47" s="607" t="s">
        <v>760</v>
      </c>
      <c r="C47" s="612"/>
      <c r="D47" s="573">
        <v>2023</v>
      </c>
      <c r="E47" s="1877">
        <f>SUM('6.29 (6)'!E47,'6.29 (6)'!I47,'6.29 (7)'!E47,'6.29 (7)'!I47,'6.29 (8)'!E47,'6.29 (8)'!I47)</f>
        <v>6636</v>
      </c>
      <c r="F47" s="1877">
        <f>SUM('6.29 (6)'!F47,'6.29 (6)'!J47,'6.29 (7)'!F47,'6.29 (7)'!J47,'6.29 (8)'!F47,'6.29 (8)'!J47)</f>
        <v>2959</v>
      </c>
      <c r="G47" s="1877">
        <f>SUM('6.29 (6)'!G47,'6.29 (6)'!K47,'6.29 (7)'!G47,'6.29 (7)'!K47,'6.29 (8)'!G47,'6.29 (8)'!K47)</f>
        <v>3677</v>
      </c>
      <c r="H47" s="584"/>
    </row>
    <row r="48" spans="1:8" ht="15" customHeight="1">
      <c r="A48" s="594"/>
      <c r="B48" s="559" t="s">
        <v>761</v>
      </c>
      <c r="C48" s="628"/>
      <c r="D48" s="573"/>
      <c r="E48" s="661"/>
      <c r="F48" s="661"/>
      <c r="G48" s="661"/>
      <c r="H48" s="584"/>
    </row>
    <row r="49" spans="1:8" ht="15" customHeight="1">
      <c r="A49" s="594"/>
      <c r="B49" s="608"/>
      <c r="C49" s="612"/>
      <c r="D49" s="573"/>
      <c r="E49" s="661"/>
      <c r="F49" s="661"/>
      <c r="G49" s="661"/>
      <c r="H49" s="584"/>
    </row>
    <row r="50" spans="1:8" ht="3.75" customHeight="1" thickBot="1">
      <c r="A50" s="630"/>
      <c r="B50" s="718"/>
      <c r="C50" s="718"/>
      <c r="D50" s="686"/>
      <c r="E50" s="686"/>
      <c r="F50" s="686"/>
      <c r="G50" s="686"/>
      <c r="H50" s="686"/>
    </row>
    <row r="51" spans="1:8" s="691" customFormat="1" ht="15" customHeight="1">
      <c r="A51" s="583"/>
      <c r="B51" s="584"/>
      <c r="C51" s="584"/>
      <c r="D51" s="573"/>
      <c r="E51" s="584"/>
      <c r="F51" s="733"/>
      <c r="G51" s="672"/>
      <c r="H51" s="418" t="s">
        <v>905</v>
      </c>
    </row>
    <row r="52" spans="1:8" s="691" customFormat="1" ht="18" customHeight="1">
      <c r="B52" s="678"/>
      <c r="C52" s="678"/>
      <c r="D52" s="723"/>
      <c r="E52" s="678"/>
      <c r="F52" s="678"/>
      <c r="G52" s="673"/>
      <c r="H52" s="419" t="s">
        <v>883</v>
      </c>
    </row>
    <row r="53" spans="1:8" ht="14.25" customHeight="1">
      <c r="H53" s="734"/>
    </row>
    <row r="54" spans="1:8" ht="15" customHeight="1"/>
    <row r="55" spans="1:8" ht="6" customHeight="1">
      <c r="A55" s="600"/>
      <c r="B55" s="594"/>
    </row>
    <row r="56" spans="1:8" ht="4.5" customHeight="1">
      <c r="A56" s="603"/>
      <c r="B56" s="637"/>
      <c r="C56" s="735"/>
      <c r="D56" s="736"/>
      <c r="E56" s="735"/>
      <c r="F56" s="735"/>
      <c r="G56" s="735"/>
    </row>
    <row r="57" spans="1:8" ht="13.5" customHeight="1">
      <c r="A57" s="603"/>
      <c r="B57" s="637"/>
      <c r="C57" s="735"/>
      <c r="D57" s="736"/>
      <c r="E57" s="735"/>
      <c r="F57" s="735"/>
      <c r="G57" s="735"/>
    </row>
    <row r="58" spans="1:8" ht="15.75" customHeight="1">
      <c r="A58" s="600"/>
      <c r="B58" s="637"/>
      <c r="C58" s="735"/>
      <c r="D58" s="736"/>
      <c r="E58" s="735"/>
      <c r="F58" s="735"/>
      <c r="G58" s="735"/>
    </row>
    <row r="59" spans="1:8" ht="17.25" customHeight="1">
      <c r="A59" s="603"/>
      <c r="B59" s="637"/>
      <c r="C59" s="735"/>
      <c r="D59" s="736"/>
      <c r="E59" s="735"/>
      <c r="F59" s="735"/>
      <c r="G59" s="735"/>
    </row>
    <row r="60" spans="1:8">
      <c r="A60" s="600"/>
      <c r="B60" s="735"/>
      <c r="C60" s="735"/>
      <c r="D60" s="736"/>
      <c r="E60" s="735"/>
      <c r="F60" s="735"/>
      <c r="G60" s="735"/>
    </row>
    <row r="61" spans="1:8" ht="1.5" customHeight="1">
      <c r="A61" s="603"/>
      <c r="B61" s="735"/>
      <c r="C61" s="735"/>
      <c r="D61" s="736"/>
      <c r="E61" s="735"/>
      <c r="F61" s="735"/>
      <c r="G61" s="735"/>
    </row>
    <row r="62" spans="1:8" ht="6.75" customHeight="1">
      <c r="A62" s="600"/>
      <c r="B62" s="735"/>
      <c r="C62" s="735"/>
      <c r="D62" s="736"/>
      <c r="E62" s="735"/>
      <c r="F62" s="735"/>
      <c r="G62" s="735"/>
    </row>
    <row r="63" spans="1:8" ht="15" customHeight="1">
      <c r="A63" s="600"/>
      <c r="B63" s="735"/>
      <c r="C63" s="735"/>
      <c r="D63" s="736"/>
      <c r="E63" s="735"/>
      <c r="F63" s="735"/>
      <c r="G63" s="735"/>
    </row>
    <row r="64" spans="1:8" ht="15" customHeight="1">
      <c r="A64" s="600"/>
      <c r="B64" s="735"/>
      <c r="C64" s="735"/>
      <c r="D64" s="736"/>
      <c r="E64" s="735"/>
      <c r="F64" s="735"/>
      <c r="G64" s="735"/>
    </row>
    <row r="65" spans="1:7" ht="19.5" customHeight="1">
      <c r="A65" s="603"/>
      <c r="B65" s="735"/>
      <c r="C65" s="735"/>
      <c r="D65" s="736"/>
      <c r="E65" s="735"/>
      <c r="F65" s="735"/>
      <c r="G65" s="735"/>
    </row>
    <row r="66" spans="1:7" ht="13.5" customHeight="1">
      <c r="A66" s="600"/>
      <c r="B66" s="735"/>
      <c r="C66" s="735"/>
      <c r="D66" s="736"/>
      <c r="E66" s="735"/>
      <c r="F66" s="735"/>
      <c r="G66" s="735"/>
    </row>
    <row r="67" spans="1:7" ht="15" customHeight="1">
      <c r="A67" s="603"/>
      <c r="B67" s="735"/>
      <c r="C67" s="735"/>
      <c r="D67" s="736"/>
      <c r="E67" s="735"/>
      <c r="F67" s="735"/>
      <c r="G67" s="735"/>
    </row>
    <row r="68" spans="1:7" ht="13.5" customHeight="1">
      <c r="A68" s="735"/>
      <c r="B68" s="735"/>
      <c r="C68" s="735"/>
      <c r="D68" s="736"/>
      <c r="E68" s="735"/>
      <c r="F68" s="735"/>
      <c r="G68" s="735"/>
    </row>
    <row r="69" spans="1:7" ht="15" customHeight="1"/>
    <row r="70" spans="1:7" ht="13.5" customHeight="1"/>
    <row r="71" spans="1:7" ht="15" customHeight="1"/>
    <row r="72" spans="1:7" ht="13.5" customHeight="1"/>
    <row r="73" spans="1:7" ht="15" customHeight="1"/>
    <row r="74" spans="1:7" ht="13.5" customHeight="1"/>
    <row r="75" spans="1:7" ht="15" customHeight="1"/>
    <row r="76" spans="1:7" ht="13.5" customHeight="1"/>
    <row r="77" spans="1:7" ht="15" customHeight="1"/>
    <row r="78" spans="1:7" s="594" customFormat="1" ht="13.5" customHeight="1">
      <c r="D78" s="623"/>
    </row>
    <row r="79" spans="1:7" s="594" customFormat="1" ht="15" customHeight="1">
      <c r="D79" s="623"/>
    </row>
    <row r="80" spans="1:7" s="594" customFormat="1" ht="13.5" customHeight="1">
      <c r="D80" s="623"/>
    </row>
    <row r="81" spans="4:4" s="594" customFormat="1" ht="15" customHeight="1">
      <c r="D81" s="623"/>
    </row>
    <row r="82" spans="4:4" s="594" customFormat="1" ht="13.5" customHeight="1">
      <c r="D82" s="623"/>
    </row>
    <row r="83" spans="4:4" s="594" customFormat="1" ht="1.5" customHeight="1">
      <c r="D83" s="623"/>
    </row>
    <row r="84" spans="4:4" s="530" customFormat="1" ht="16.5" customHeight="1">
      <c r="D84" s="638"/>
    </row>
    <row r="85" spans="4:4" s="530" customFormat="1" ht="12" customHeight="1">
      <c r="D85" s="638"/>
    </row>
    <row r="86" spans="4:4" s="594" customFormat="1" ht="9.75" customHeight="1">
      <c r="D86" s="623"/>
    </row>
    <row r="87" spans="4:4" s="594" customFormat="1" ht="15" customHeight="1">
      <c r="D87" s="623"/>
    </row>
    <row r="88" spans="4:4" s="594" customFormat="1" ht="15" customHeight="1">
      <c r="D88" s="623"/>
    </row>
    <row r="89" spans="4:4" s="594" customFormat="1" ht="9.75" customHeight="1">
      <c r="D89" s="623"/>
    </row>
    <row r="90" spans="4:4" s="594" customFormat="1" ht="15" customHeight="1">
      <c r="D90" s="623"/>
    </row>
    <row r="91" spans="4:4" s="594" customFormat="1" ht="9.75" customHeight="1">
      <c r="D91" s="623"/>
    </row>
    <row r="92" spans="4:4" s="594" customFormat="1" ht="15" customHeight="1">
      <c r="D92" s="623"/>
    </row>
    <row r="93" spans="4:4" s="594" customFormat="1" ht="9.75" customHeight="1">
      <c r="D93" s="623"/>
    </row>
    <row r="94" spans="4:4" s="594" customFormat="1" ht="9.75" customHeight="1">
      <c r="D94" s="623"/>
    </row>
    <row r="95" spans="4:4" s="594" customFormat="1" ht="15" customHeight="1">
      <c r="D95" s="623"/>
    </row>
    <row r="96" spans="4:4" s="594" customFormat="1" ht="9.75" customHeight="1">
      <c r="D96" s="623"/>
    </row>
    <row r="97" spans="4:4" s="594" customFormat="1" ht="9.75" customHeight="1">
      <c r="D97" s="623"/>
    </row>
    <row r="98" spans="4:4" s="594" customFormat="1" ht="15" customHeight="1">
      <c r="D98" s="623"/>
    </row>
    <row r="99" spans="4:4" s="594" customFormat="1" ht="9.75" customHeight="1">
      <c r="D99" s="623"/>
    </row>
    <row r="100" spans="4:4" s="594" customFormat="1" ht="15" customHeight="1">
      <c r="D100" s="623"/>
    </row>
    <row r="101" spans="4:4" s="594" customFormat="1" ht="9.75" customHeight="1">
      <c r="D101" s="623"/>
    </row>
    <row r="102" spans="4:4" s="594" customFormat="1" ht="15" customHeight="1">
      <c r="D102" s="623"/>
    </row>
    <row r="103" spans="4:4" s="594" customFormat="1" ht="9.75" customHeight="1">
      <c r="D103" s="623"/>
    </row>
    <row r="104" spans="4:4" s="594" customFormat="1" ht="15" customHeight="1">
      <c r="D104" s="623"/>
    </row>
    <row r="105" spans="4:4" s="594" customFormat="1" ht="9.75" customHeight="1">
      <c r="D105" s="623"/>
    </row>
    <row r="106" spans="4:4" s="594" customFormat="1" ht="18" customHeight="1">
      <c r="D106" s="623"/>
    </row>
    <row r="107" spans="4:4" s="594" customFormat="1" ht="15" customHeight="1">
      <c r="D107" s="623"/>
    </row>
    <row r="108" spans="4:4" s="594" customFormat="1" ht="9.75" customHeight="1">
      <c r="D108" s="623"/>
    </row>
    <row r="109" spans="4:4" s="594" customFormat="1" ht="15" customHeight="1">
      <c r="D109" s="623"/>
    </row>
    <row r="110" spans="4:4" s="594" customFormat="1" ht="9.75" customHeight="1">
      <c r="D110" s="623"/>
    </row>
    <row r="111" spans="4:4" s="594" customFormat="1" ht="5.0999999999999996" customHeight="1">
      <c r="D111" s="623"/>
    </row>
    <row r="112" spans="4:4" s="594" customFormat="1" ht="11.1" customHeight="1">
      <c r="D112" s="623"/>
    </row>
    <row r="113" spans="4:4" s="594" customFormat="1" ht="11.1" customHeight="1">
      <c r="D113" s="623"/>
    </row>
    <row r="114" spans="4:4" s="594" customFormat="1" ht="11.25" customHeight="1">
      <c r="D114" s="623"/>
    </row>
    <row r="115" spans="4:4" s="594" customFormat="1" ht="5.25" customHeight="1">
      <c r="D115" s="623"/>
    </row>
    <row r="116" spans="4:4" s="594" customFormat="1" ht="4.1500000000000004" customHeight="1">
      <c r="D116" s="623"/>
    </row>
    <row r="117" spans="4:4" s="594" customFormat="1" ht="11.1" customHeight="1">
      <c r="D117" s="623"/>
    </row>
    <row r="118" spans="4:4" s="594" customFormat="1" ht="10.5" customHeigh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  <row r="509" spans="4:4" s="594" customFormat="1">
      <c r="D509" s="623"/>
    </row>
    <row r="510" spans="4:4" s="594" customFormat="1">
      <c r="D510" s="623"/>
    </row>
    <row r="511" spans="4:4" s="594" customFormat="1">
      <c r="D511" s="623"/>
    </row>
    <row r="512" spans="4:4" s="594" customFormat="1">
      <c r="D512" s="623"/>
    </row>
    <row r="513" spans="4:4" s="594" customFormat="1">
      <c r="D513" s="623"/>
    </row>
    <row r="514" spans="4:4" s="594" customFormat="1">
      <c r="D514" s="623"/>
    </row>
    <row r="515" spans="4:4" s="594" customFormat="1">
      <c r="D515" s="623"/>
    </row>
    <row r="516" spans="4:4" s="594" customFormat="1">
      <c r="D516" s="623"/>
    </row>
    <row r="517" spans="4:4" s="594" customFormat="1">
      <c r="D517" s="623"/>
    </row>
    <row r="518" spans="4:4" s="594" customFormat="1">
      <c r="D518" s="623"/>
    </row>
    <row r="519" spans="4:4" s="594" customFormat="1">
      <c r="D519" s="623"/>
    </row>
    <row r="520" spans="4:4" s="594" customFormat="1">
      <c r="D520" s="623"/>
    </row>
    <row r="521" spans="4:4" s="594" customFormat="1">
      <c r="D521" s="623"/>
    </row>
    <row r="522" spans="4:4" s="594" customFormat="1">
      <c r="D522" s="623"/>
    </row>
    <row r="523" spans="4:4" s="594" customFormat="1">
      <c r="D523" s="623"/>
    </row>
    <row r="524" spans="4:4" s="594" customFormat="1">
      <c r="D524" s="623"/>
    </row>
    <row r="525" spans="4:4" s="594" customFormat="1">
      <c r="D525" s="623"/>
    </row>
    <row r="526" spans="4:4" s="594" customFormat="1">
      <c r="D526" s="623"/>
    </row>
    <row r="527" spans="4:4" s="594" customFormat="1">
      <c r="D527" s="623"/>
    </row>
    <row r="528" spans="4:4" s="594" customFormat="1">
      <c r="D528" s="623"/>
    </row>
    <row r="529" spans="4:4" s="594" customFormat="1">
      <c r="D529" s="623"/>
    </row>
    <row r="530" spans="4:4" s="594" customFormat="1">
      <c r="D530" s="623"/>
    </row>
    <row r="531" spans="4:4" s="594" customFormat="1">
      <c r="D531" s="623"/>
    </row>
    <row r="532" spans="4:4" s="594" customFormat="1">
      <c r="D532" s="623"/>
    </row>
    <row r="533" spans="4:4" s="594" customFormat="1">
      <c r="D533" s="623"/>
    </row>
    <row r="534" spans="4:4" s="594" customFormat="1">
      <c r="D534" s="623"/>
    </row>
    <row r="535" spans="4:4" s="594" customFormat="1">
      <c r="D535" s="623"/>
    </row>
    <row r="536" spans="4:4" s="594" customFormat="1">
      <c r="D536" s="623"/>
    </row>
    <row r="537" spans="4:4" s="594" customFormat="1">
      <c r="D537" s="623"/>
    </row>
    <row r="538" spans="4:4" s="594" customFormat="1">
      <c r="D538" s="623"/>
    </row>
    <row r="539" spans="4:4" s="594" customFormat="1">
      <c r="D539" s="623"/>
    </row>
  </sheetData>
  <mergeCells count="2">
    <mergeCell ref="E8:G8"/>
    <mergeCell ref="E9:G9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1"/>
  <headerFooter scaleWithDoc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9">
    <tabColor rgb="FF92D050"/>
  </sheetPr>
  <dimension ref="A1:L51"/>
  <sheetViews>
    <sheetView view="pageBreakPreview" topLeftCell="A10" zoomScaleNormal="100" zoomScaleSheetLayoutView="100" workbookViewId="0">
      <selection activeCell="B37" sqref="B37:B38"/>
    </sheetView>
  </sheetViews>
  <sheetFormatPr defaultColWidth="12.5703125" defaultRowHeight="17.25"/>
  <cols>
    <col min="1" max="1" width="1.85546875" style="647" customWidth="1"/>
    <col min="2" max="2" width="12.5703125" style="647"/>
    <col min="3" max="3" width="29.28515625" style="647" customWidth="1"/>
    <col min="4" max="4" width="9" style="695" customWidth="1"/>
    <col min="5" max="5" width="9" style="647" customWidth="1"/>
    <col min="6" max="6" width="8.140625" style="647" customWidth="1"/>
    <col min="7" max="7" width="11.7109375" style="647" customWidth="1"/>
    <col min="8" max="8" width="1.85546875" style="647" customWidth="1"/>
    <col min="9" max="9" width="9" style="647" customWidth="1"/>
    <col min="10" max="10" width="8.140625" style="647" customWidth="1"/>
    <col min="11" max="11" width="11.7109375" style="647" customWidth="1"/>
    <col min="12" max="12" width="1.85546875" style="647" customWidth="1"/>
    <col min="13" max="16384" width="12.5703125" style="647"/>
  </cols>
  <sheetData>
    <row r="1" spans="1:12" ht="10.15" customHeight="1"/>
    <row r="2" spans="1:12" ht="10.15" customHeight="1"/>
    <row r="3" spans="1:12" s="598" customFormat="1" ht="16.5" customHeight="1">
      <c r="B3" s="599" t="s">
        <v>876</v>
      </c>
      <c r="C3" s="600" t="s">
        <v>1332</v>
      </c>
      <c r="D3" s="601"/>
    </row>
    <row r="4" spans="1:12" s="598" customFormat="1" ht="16.5" customHeight="1">
      <c r="B4" s="602" t="s">
        <v>877</v>
      </c>
      <c r="C4" s="603" t="s">
        <v>1333</v>
      </c>
      <c r="D4" s="604"/>
    </row>
    <row r="5" spans="1:12" s="598" customFormat="1" ht="15" customHeight="1">
      <c r="B5" s="602"/>
      <c r="C5" s="603" t="s">
        <v>142</v>
      </c>
      <c r="D5" s="604"/>
    </row>
    <row r="6" spans="1:12" s="598" customFormat="1" ht="10.15" customHeight="1" thickBot="1">
      <c r="A6" s="649"/>
      <c r="B6" s="650"/>
      <c r="C6" s="651"/>
      <c r="D6" s="696"/>
      <c r="E6" s="649"/>
      <c r="F6" s="649"/>
      <c r="G6" s="649"/>
      <c r="H6" s="649"/>
      <c r="I6" s="649"/>
      <c r="J6" s="649"/>
      <c r="K6" s="649"/>
      <c r="L6" s="649"/>
    </row>
    <row r="7" spans="1:12" ht="18" thickTop="1">
      <c r="A7" s="594"/>
      <c r="B7" s="607" t="s">
        <v>741</v>
      </c>
      <c r="C7" s="608"/>
      <c r="D7" s="609" t="s">
        <v>3</v>
      </c>
      <c r="E7" s="1936" t="s">
        <v>767</v>
      </c>
      <c r="F7" s="1936"/>
      <c r="G7" s="1936"/>
      <c r="H7" s="628"/>
      <c r="I7" s="1936" t="s">
        <v>770</v>
      </c>
      <c r="J7" s="1936"/>
      <c r="K7" s="1936"/>
      <c r="L7" s="594"/>
    </row>
    <row r="8" spans="1:12" s="702" customFormat="1">
      <c r="A8" s="697"/>
      <c r="B8" s="698" t="s">
        <v>744</v>
      </c>
      <c r="C8" s="699"/>
      <c r="D8" s="700" t="s">
        <v>8</v>
      </c>
      <c r="E8" s="1932" t="s">
        <v>769</v>
      </c>
      <c r="F8" s="1932"/>
      <c r="G8" s="1932"/>
      <c r="H8" s="701"/>
      <c r="I8" s="1933" t="s">
        <v>770</v>
      </c>
      <c r="J8" s="1933"/>
      <c r="K8" s="1933"/>
      <c r="L8" s="697"/>
    </row>
    <row r="9" spans="1:12">
      <c r="A9" s="594"/>
      <c r="B9" s="584"/>
      <c r="C9" s="608"/>
      <c r="D9" s="615"/>
      <c r="E9" s="616" t="s">
        <v>4</v>
      </c>
      <c r="F9" s="616" t="s">
        <v>37</v>
      </c>
      <c r="G9" s="616" t="s">
        <v>38</v>
      </c>
      <c r="H9" s="584"/>
      <c r="I9" s="616" t="s">
        <v>4</v>
      </c>
      <c r="J9" s="616" t="s">
        <v>37</v>
      </c>
      <c r="K9" s="616" t="s">
        <v>38</v>
      </c>
      <c r="L9" s="594"/>
    </row>
    <row r="10" spans="1:12">
      <c r="A10" s="594"/>
      <c r="B10" s="584"/>
      <c r="C10" s="584"/>
      <c r="D10" s="615"/>
      <c r="E10" s="617" t="s">
        <v>9</v>
      </c>
      <c r="F10" s="617" t="s">
        <v>39</v>
      </c>
      <c r="G10" s="617" t="s">
        <v>40</v>
      </c>
      <c r="H10" s="703"/>
      <c r="I10" s="617" t="s">
        <v>9</v>
      </c>
      <c r="J10" s="617" t="s">
        <v>39</v>
      </c>
      <c r="K10" s="617" t="s">
        <v>40</v>
      </c>
      <c r="L10" s="594"/>
    </row>
    <row r="11" spans="1:12" ht="8.1" customHeight="1">
      <c r="A11" s="619"/>
      <c r="B11" s="704"/>
      <c r="C11" s="704"/>
      <c r="D11" s="705"/>
      <c r="E11" s="704"/>
      <c r="F11" s="704"/>
      <c r="G11" s="704"/>
      <c r="H11" s="704"/>
      <c r="I11" s="704"/>
      <c r="J11" s="704"/>
      <c r="K11" s="704"/>
      <c r="L11" s="619"/>
    </row>
    <row r="12" spans="1:12" ht="8.1" customHeight="1">
      <c r="A12" s="594"/>
      <c r="B12" s="594"/>
      <c r="C12" s="594"/>
      <c r="D12" s="706"/>
      <c r="E12" s="594"/>
      <c r="F12" s="594"/>
      <c r="G12" s="594"/>
      <c r="H12" s="594"/>
      <c r="I12" s="594"/>
      <c r="J12" s="594"/>
      <c r="K12" s="594"/>
      <c r="L12" s="594"/>
    </row>
    <row r="13" spans="1:12">
      <c r="A13" s="594"/>
      <c r="B13" s="607" t="s">
        <v>4</v>
      </c>
      <c r="C13" s="584"/>
      <c r="D13" s="1511">
        <v>2020</v>
      </c>
      <c r="E13" s="569">
        <f>SUM(E17,E21,E25,E29,E33,E37,)</f>
        <v>221</v>
      </c>
      <c r="F13" s="569">
        <f t="shared" ref="F13:G13" si="0">SUM(F17,F21,F25,F29,F33,F37,)</f>
        <v>118</v>
      </c>
      <c r="G13" s="569">
        <f t="shared" si="0"/>
        <v>103</v>
      </c>
      <c r="I13" s="569">
        <f t="shared" ref="I13:K13" si="1">SUM(I17,I21,I25,I29,I33,I37,)</f>
        <v>28610</v>
      </c>
      <c r="J13" s="569">
        <f t="shared" si="1"/>
        <v>14255</v>
      </c>
      <c r="K13" s="569">
        <f t="shared" si="1"/>
        <v>14355</v>
      </c>
      <c r="L13" s="594"/>
    </row>
    <row r="14" spans="1:12">
      <c r="A14" s="594"/>
      <c r="B14" s="559" t="s">
        <v>9</v>
      </c>
      <c r="C14" s="584"/>
      <c r="D14" s="1511">
        <v>2021</v>
      </c>
      <c r="E14" s="569">
        <f t="shared" ref="E14:G15" si="2">SUM(E18,E22,E26,E30,E34,E38,)</f>
        <v>126</v>
      </c>
      <c r="F14" s="569">
        <f t="shared" si="2"/>
        <v>70</v>
      </c>
      <c r="G14" s="569">
        <f t="shared" si="2"/>
        <v>56</v>
      </c>
      <c r="I14" s="569">
        <f>SUM(I18,I22,I26,I30,I34,I38,)</f>
        <v>27904</v>
      </c>
      <c r="J14" s="569">
        <f t="shared" ref="J14:K15" si="3">SUM(J18,J22,J26,J30,J34,J38,)</f>
        <v>14241</v>
      </c>
      <c r="K14" s="569">
        <f t="shared" si="3"/>
        <v>13663</v>
      </c>
      <c r="L14" s="594"/>
    </row>
    <row r="15" spans="1:12">
      <c r="A15" s="594"/>
      <c r="B15" s="559"/>
      <c r="C15" s="584"/>
      <c r="D15" s="1511">
        <v>2022</v>
      </c>
      <c r="E15" s="569">
        <f t="shared" si="2"/>
        <v>118</v>
      </c>
      <c r="F15" s="569">
        <f t="shared" si="2"/>
        <v>59</v>
      </c>
      <c r="G15" s="569">
        <f t="shared" si="2"/>
        <v>59</v>
      </c>
      <c r="H15" s="707"/>
      <c r="I15" s="569">
        <f>SUM(I19,I23,I27,I31,I35,I39,)</f>
        <v>31794</v>
      </c>
      <c r="J15" s="569">
        <f t="shared" si="3"/>
        <v>17322</v>
      </c>
      <c r="K15" s="569">
        <f t="shared" si="3"/>
        <v>14472</v>
      </c>
      <c r="L15" s="594"/>
    </row>
    <row r="16" spans="1:12">
      <c r="A16" s="594"/>
      <c r="B16" s="559"/>
      <c r="C16" s="584"/>
      <c r="D16" s="573"/>
      <c r="E16" s="626"/>
      <c r="F16" s="661"/>
      <c r="G16" s="661"/>
      <c r="H16" s="661"/>
      <c r="I16" s="626"/>
      <c r="J16" s="661"/>
      <c r="K16" s="661"/>
      <c r="L16" s="594"/>
    </row>
    <row r="17" spans="1:12">
      <c r="A17" s="594"/>
      <c r="B17" s="607" t="s">
        <v>749</v>
      </c>
      <c r="C17" s="584"/>
      <c r="D17" s="573">
        <v>2020</v>
      </c>
      <c r="E17" s="626">
        <f>SUM(F17:G17)</f>
        <v>33</v>
      </c>
      <c r="F17" s="626">
        <v>18</v>
      </c>
      <c r="G17" s="626">
        <v>15</v>
      </c>
      <c r="H17" s="626"/>
      <c r="I17" s="626">
        <f>SUM(J17:K17)</f>
        <v>1755</v>
      </c>
      <c r="J17" s="626">
        <v>1216</v>
      </c>
      <c r="K17" s="626">
        <v>539</v>
      </c>
      <c r="L17" s="594"/>
    </row>
    <row r="18" spans="1:12">
      <c r="A18" s="594"/>
      <c r="B18" s="559" t="s">
        <v>750</v>
      </c>
      <c r="C18" s="607"/>
      <c r="D18" s="573">
        <v>2021</v>
      </c>
      <c r="E18" s="626">
        <f t="shared" ref="E18:E19" si="4">SUM(F18:G18)</f>
        <v>1</v>
      </c>
      <c r="F18" s="665" t="s">
        <v>31</v>
      </c>
      <c r="G18" s="626">
        <v>1</v>
      </c>
      <c r="H18" s="626"/>
      <c r="I18" s="626">
        <f t="shared" ref="I18:I19" si="5">SUM(J18:K18)</f>
        <v>1661</v>
      </c>
      <c r="J18" s="626">
        <v>1196</v>
      </c>
      <c r="K18" s="626">
        <v>465</v>
      </c>
      <c r="L18" s="594"/>
    </row>
    <row r="19" spans="1:12">
      <c r="A19" s="594"/>
      <c r="B19" s="559"/>
      <c r="C19" s="607"/>
      <c r="D19" s="573">
        <v>2022</v>
      </c>
      <c r="E19" s="626">
        <f t="shared" si="4"/>
        <v>9</v>
      </c>
      <c r="F19" s="626">
        <v>7</v>
      </c>
      <c r="G19" s="626">
        <v>2</v>
      </c>
      <c r="H19" s="626"/>
      <c r="I19" s="626">
        <f t="shared" si="5"/>
        <v>709</v>
      </c>
      <c r="J19" s="626">
        <v>350</v>
      </c>
      <c r="K19" s="626">
        <v>359</v>
      </c>
      <c r="L19" s="594"/>
    </row>
    <row r="20" spans="1:12">
      <c r="A20" s="594"/>
      <c r="B20" s="559"/>
      <c r="C20" s="607"/>
      <c r="D20" s="573"/>
      <c r="E20" s="626"/>
      <c r="F20" s="626"/>
      <c r="G20" s="626"/>
      <c r="H20" s="626"/>
      <c r="I20" s="626"/>
      <c r="J20" s="626"/>
      <c r="K20" s="626"/>
      <c r="L20" s="594"/>
    </row>
    <row r="21" spans="1:12">
      <c r="A21" s="594"/>
      <c r="B21" s="607" t="s">
        <v>751</v>
      </c>
      <c r="C21" s="584"/>
      <c r="D21" s="573">
        <v>2020</v>
      </c>
      <c r="E21" s="626" t="s">
        <v>31</v>
      </c>
      <c r="F21" s="626" t="s">
        <v>31</v>
      </c>
      <c r="G21" s="626" t="s">
        <v>31</v>
      </c>
      <c r="H21" s="626"/>
      <c r="I21" s="626">
        <f>SUM(J21:K21)</f>
        <v>7056</v>
      </c>
      <c r="J21" s="626">
        <v>1744</v>
      </c>
      <c r="K21" s="626">
        <v>5312</v>
      </c>
      <c r="L21" s="594"/>
    </row>
    <row r="22" spans="1:12">
      <c r="A22" s="594"/>
      <c r="B22" s="559" t="s">
        <v>752</v>
      </c>
      <c r="C22" s="584"/>
      <c r="D22" s="573">
        <v>2021</v>
      </c>
      <c r="E22" s="626" t="s">
        <v>31</v>
      </c>
      <c r="F22" s="626" t="s">
        <v>31</v>
      </c>
      <c r="G22" s="626" t="s">
        <v>31</v>
      </c>
      <c r="H22" s="626"/>
      <c r="I22" s="626">
        <f t="shared" ref="I22:I23" si="6">SUM(J22:K22)</f>
        <v>6782</v>
      </c>
      <c r="J22" s="626">
        <v>1760</v>
      </c>
      <c r="K22" s="626">
        <v>5022</v>
      </c>
      <c r="L22" s="594"/>
    </row>
    <row r="23" spans="1:12">
      <c r="A23" s="594"/>
      <c r="B23" s="559"/>
      <c r="C23" s="584"/>
      <c r="D23" s="573">
        <v>2022</v>
      </c>
      <c r="E23" s="626" t="s">
        <v>31</v>
      </c>
      <c r="F23" s="626" t="s">
        <v>31</v>
      </c>
      <c r="G23" s="626" t="s">
        <v>31</v>
      </c>
      <c r="H23" s="626"/>
      <c r="I23" s="626">
        <f t="shared" si="6"/>
        <v>7698</v>
      </c>
      <c r="J23" s="626">
        <v>2389</v>
      </c>
      <c r="K23" s="626">
        <v>5309</v>
      </c>
      <c r="L23" s="594"/>
    </row>
    <row r="24" spans="1:12">
      <c r="A24" s="594"/>
      <c r="B24" s="559"/>
      <c r="C24" s="584"/>
      <c r="D24" s="573"/>
      <c r="E24" s="626"/>
      <c r="F24" s="626"/>
      <c r="G24" s="626"/>
      <c r="H24" s="626"/>
      <c r="I24" s="626"/>
      <c r="J24" s="626"/>
      <c r="K24" s="626"/>
      <c r="L24" s="594"/>
    </row>
    <row r="25" spans="1:12">
      <c r="A25" s="594"/>
      <c r="B25" s="607" t="s">
        <v>753</v>
      </c>
      <c r="C25" s="584"/>
      <c r="D25" s="573">
        <v>2020</v>
      </c>
      <c r="E25" s="626" t="s">
        <v>31</v>
      </c>
      <c r="F25" s="626" t="s">
        <v>31</v>
      </c>
      <c r="G25" s="626" t="s">
        <v>31</v>
      </c>
      <c r="H25" s="626"/>
      <c r="I25" s="626">
        <f>SUM(J25:K25)</f>
        <v>2602</v>
      </c>
      <c r="J25" s="626">
        <v>1203</v>
      </c>
      <c r="K25" s="626">
        <v>1399</v>
      </c>
      <c r="L25" s="594"/>
    </row>
    <row r="26" spans="1:12">
      <c r="A26" s="594"/>
      <c r="B26" s="559" t="s">
        <v>1193</v>
      </c>
      <c r="C26" s="584"/>
      <c r="D26" s="573">
        <v>2021</v>
      </c>
      <c r="E26" s="626" t="s">
        <v>31</v>
      </c>
      <c r="F26" s="626" t="s">
        <v>31</v>
      </c>
      <c r="G26" s="626" t="s">
        <v>31</v>
      </c>
      <c r="H26" s="626"/>
      <c r="I26" s="626">
        <f t="shared" ref="I26:I27" si="7">SUM(J26:K26)</f>
        <v>2187</v>
      </c>
      <c r="J26" s="626">
        <v>991</v>
      </c>
      <c r="K26" s="626">
        <v>1196</v>
      </c>
      <c r="L26" s="594"/>
    </row>
    <row r="27" spans="1:12">
      <c r="A27" s="594"/>
      <c r="B27" s="559"/>
      <c r="C27" s="584"/>
      <c r="D27" s="573">
        <v>2022</v>
      </c>
      <c r="E27" s="626" t="s">
        <v>31</v>
      </c>
      <c r="F27" s="626" t="s">
        <v>31</v>
      </c>
      <c r="G27" s="626" t="s">
        <v>31</v>
      </c>
      <c r="H27" s="626"/>
      <c r="I27" s="626">
        <f t="shared" si="7"/>
        <v>2956</v>
      </c>
      <c r="J27" s="626">
        <v>1504</v>
      </c>
      <c r="K27" s="626">
        <v>1452</v>
      </c>
      <c r="L27" s="594"/>
    </row>
    <row r="28" spans="1:12">
      <c r="A28" s="594"/>
      <c r="B28" s="559"/>
      <c r="C28" s="584"/>
      <c r="D28" s="573"/>
      <c r="E28" s="626"/>
      <c r="F28" s="626"/>
      <c r="G28" s="626"/>
      <c r="H28" s="626"/>
      <c r="I28" s="626"/>
      <c r="J28" s="626"/>
      <c r="K28" s="626"/>
      <c r="L28" s="594"/>
    </row>
    <row r="29" spans="1:12">
      <c r="A29" s="594"/>
      <c r="B29" s="607" t="s">
        <v>754</v>
      </c>
      <c r="C29" s="584"/>
      <c r="D29" s="573">
        <v>2020</v>
      </c>
      <c r="E29" s="626">
        <f>SUM(F29:G29)</f>
        <v>158</v>
      </c>
      <c r="F29" s="626">
        <v>89</v>
      </c>
      <c r="G29" s="626">
        <v>69</v>
      </c>
      <c r="H29" s="626"/>
      <c r="I29" s="626">
        <f>SUM(J29:K29)</f>
        <v>14741</v>
      </c>
      <c r="J29" s="626">
        <v>9281</v>
      </c>
      <c r="K29" s="626">
        <v>5460</v>
      </c>
      <c r="L29" s="594"/>
    </row>
    <row r="30" spans="1:12">
      <c r="A30" s="594"/>
      <c r="B30" s="559" t="s">
        <v>755</v>
      </c>
      <c r="C30" s="584"/>
      <c r="D30" s="573">
        <v>2021</v>
      </c>
      <c r="E30" s="626">
        <f t="shared" ref="E30:E31" si="8">SUM(F30:G30)</f>
        <v>108</v>
      </c>
      <c r="F30" s="626">
        <v>67</v>
      </c>
      <c r="G30" s="626">
        <v>41</v>
      </c>
      <c r="H30" s="626"/>
      <c r="I30" s="626">
        <f t="shared" ref="I30:I31" si="9">SUM(J30:K30)</f>
        <v>14901</v>
      </c>
      <c r="J30" s="626">
        <v>9431</v>
      </c>
      <c r="K30" s="626">
        <v>5470</v>
      </c>
      <c r="L30" s="594"/>
    </row>
    <row r="31" spans="1:12">
      <c r="A31" s="594"/>
      <c r="B31" s="559"/>
      <c r="C31" s="584"/>
      <c r="D31" s="573">
        <v>2022</v>
      </c>
      <c r="E31" s="626">
        <f t="shared" si="8"/>
        <v>91</v>
      </c>
      <c r="F31" s="626">
        <v>47</v>
      </c>
      <c r="G31" s="626">
        <v>44</v>
      </c>
      <c r="H31" s="626"/>
      <c r="I31" s="626">
        <f t="shared" si="9"/>
        <v>18033</v>
      </c>
      <c r="J31" s="626">
        <v>12165</v>
      </c>
      <c r="K31" s="626">
        <v>5868</v>
      </c>
      <c r="L31" s="594"/>
    </row>
    <row r="32" spans="1:12">
      <c r="A32" s="594"/>
      <c r="B32" s="559"/>
      <c r="C32" s="584"/>
      <c r="D32" s="573"/>
      <c r="E32" s="626"/>
      <c r="F32" s="626"/>
      <c r="G32" s="626"/>
      <c r="H32" s="626"/>
      <c r="I32" s="626"/>
      <c r="J32" s="626"/>
      <c r="K32" s="626"/>
      <c r="L32" s="594"/>
    </row>
    <row r="33" spans="1:12">
      <c r="A33" s="594"/>
      <c r="B33" s="607" t="s">
        <v>756</v>
      </c>
      <c r="C33" s="584"/>
      <c r="D33" s="573">
        <v>2020</v>
      </c>
      <c r="E33" s="626" t="s">
        <v>31</v>
      </c>
      <c r="F33" s="626" t="s">
        <v>31</v>
      </c>
      <c r="G33" s="626" t="s">
        <v>31</v>
      </c>
      <c r="H33" s="626"/>
      <c r="I33" s="626">
        <f>SUM(J33:K33)</f>
        <v>727</v>
      </c>
      <c r="J33" s="626">
        <v>345</v>
      </c>
      <c r="K33" s="626">
        <v>382</v>
      </c>
      <c r="L33" s="594"/>
    </row>
    <row r="34" spans="1:12">
      <c r="A34" s="594"/>
      <c r="B34" s="608" t="s">
        <v>757</v>
      </c>
      <c r="C34" s="559"/>
      <c r="D34" s="573">
        <v>2021</v>
      </c>
      <c r="E34" s="626" t="s">
        <v>31</v>
      </c>
      <c r="F34" s="626" t="s">
        <v>31</v>
      </c>
      <c r="G34" s="626" t="s">
        <v>31</v>
      </c>
      <c r="H34" s="626"/>
      <c r="I34" s="626">
        <f t="shared" ref="I34:I35" si="10">SUM(J34:K34)</f>
        <v>840</v>
      </c>
      <c r="J34" s="626">
        <v>398</v>
      </c>
      <c r="K34" s="626">
        <v>442</v>
      </c>
      <c r="L34" s="594"/>
    </row>
    <row r="35" spans="1:12">
      <c r="A35" s="594"/>
      <c r="B35" s="608"/>
      <c r="C35" s="559"/>
      <c r="D35" s="573">
        <v>2022</v>
      </c>
      <c r="E35" s="626" t="s">
        <v>31</v>
      </c>
      <c r="F35" s="626" t="s">
        <v>31</v>
      </c>
      <c r="G35" s="626" t="s">
        <v>31</v>
      </c>
      <c r="H35" s="626"/>
      <c r="I35" s="626">
        <f t="shared" si="10"/>
        <v>783</v>
      </c>
      <c r="J35" s="626">
        <v>391</v>
      </c>
      <c r="K35" s="626">
        <v>392</v>
      </c>
      <c r="L35" s="594"/>
    </row>
    <row r="36" spans="1:12">
      <c r="A36" s="594"/>
      <c r="B36" s="559"/>
      <c r="C36" s="584"/>
      <c r="D36" s="573"/>
      <c r="E36" s="626"/>
      <c r="F36" s="626"/>
      <c r="G36" s="626"/>
      <c r="H36" s="626"/>
      <c r="I36" s="626"/>
      <c r="J36" s="626"/>
      <c r="K36" s="626"/>
      <c r="L36" s="594"/>
    </row>
    <row r="37" spans="1:12">
      <c r="A37" s="594"/>
      <c r="B37" s="607" t="s">
        <v>760</v>
      </c>
      <c r="C37" s="559"/>
      <c r="D37" s="573">
        <v>2020</v>
      </c>
      <c r="E37" s="626">
        <f>SUM(F37:G37)</f>
        <v>30</v>
      </c>
      <c r="F37" s="626">
        <v>11</v>
      </c>
      <c r="G37" s="626">
        <v>19</v>
      </c>
      <c r="H37" s="626"/>
      <c r="I37" s="626">
        <f>SUM(J37:K37)</f>
        <v>1729</v>
      </c>
      <c r="J37" s="626">
        <v>466</v>
      </c>
      <c r="K37" s="626">
        <v>1263</v>
      </c>
      <c r="L37" s="594"/>
    </row>
    <row r="38" spans="1:12">
      <c r="A38" s="594"/>
      <c r="B38" s="608" t="s">
        <v>761</v>
      </c>
      <c r="C38" s="559"/>
      <c r="D38" s="573">
        <v>2021</v>
      </c>
      <c r="E38" s="626">
        <f t="shared" ref="E38:E39" si="11">SUM(F38:G38)</f>
        <v>17</v>
      </c>
      <c r="F38" s="626">
        <v>3</v>
      </c>
      <c r="G38" s="626">
        <v>14</v>
      </c>
      <c r="H38" s="626"/>
      <c r="I38" s="626">
        <f t="shared" ref="I38:I39" si="12">SUM(J38:K38)</f>
        <v>1533</v>
      </c>
      <c r="J38" s="626">
        <v>465</v>
      </c>
      <c r="K38" s="626">
        <v>1068</v>
      </c>
      <c r="L38" s="594"/>
    </row>
    <row r="39" spans="1:12">
      <c r="A39" s="594"/>
      <c r="B39" s="608"/>
      <c r="C39" s="559"/>
      <c r="D39" s="573">
        <v>2022</v>
      </c>
      <c r="E39" s="626">
        <f t="shared" si="11"/>
        <v>18</v>
      </c>
      <c r="F39" s="626">
        <v>5</v>
      </c>
      <c r="G39" s="626">
        <v>13</v>
      </c>
      <c r="H39" s="626"/>
      <c r="I39" s="626">
        <f t="shared" si="12"/>
        <v>1615</v>
      </c>
      <c r="J39" s="626">
        <v>523</v>
      </c>
      <c r="K39" s="626">
        <v>1092</v>
      </c>
      <c r="L39" s="594"/>
    </row>
    <row r="40" spans="1:12" ht="18" thickBot="1">
      <c r="A40" s="630"/>
      <c r="B40" s="632"/>
      <c r="C40" s="684"/>
      <c r="D40" s="686"/>
      <c r="E40" s="671"/>
      <c r="F40" s="670"/>
      <c r="G40" s="670"/>
      <c r="H40" s="670"/>
      <c r="I40" s="671"/>
      <c r="J40" s="711"/>
      <c r="K40" s="712"/>
      <c r="L40" s="630"/>
    </row>
    <row r="41" spans="1:12" s="674" customFormat="1" ht="16.5" customHeight="1">
      <c r="A41" s="530"/>
      <c r="B41" s="530"/>
      <c r="C41" s="530"/>
      <c r="D41" s="573"/>
      <c r="E41" s="530"/>
      <c r="F41" s="530"/>
      <c r="G41" s="672"/>
      <c r="H41" s="672"/>
      <c r="I41" s="673"/>
      <c r="J41" s="673"/>
      <c r="L41" s="418" t="s">
        <v>905</v>
      </c>
    </row>
    <row r="42" spans="1:12" s="674" customFormat="1" ht="15" customHeight="1">
      <c r="A42" s="673"/>
      <c r="B42" s="673"/>
      <c r="C42" s="673"/>
      <c r="D42" s="573"/>
      <c r="E42" s="673"/>
      <c r="F42" s="673"/>
      <c r="G42" s="673"/>
      <c r="H42" s="673"/>
      <c r="I42" s="673"/>
      <c r="J42" s="673"/>
      <c r="L42" s="419" t="s">
        <v>883</v>
      </c>
    </row>
    <row r="43" spans="1:12">
      <c r="D43" s="573"/>
    </row>
    <row r="44" spans="1:12">
      <c r="D44" s="573"/>
    </row>
    <row r="45" spans="1:12">
      <c r="D45" s="573"/>
    </row>
    <row r="46" spans="1:12">
      <c r="D46" s="573"/>
    </row>
    <row r="47" spans="1:12">
      <c r="D47" s="573"/>
    </row>
    <row r="48" spans="1:12">
      <c r="D48" s="573"/>
    </row>
    <row r="49" spans="4:4">
      <c r="D49" s="573"/>
    </row>
    <row r="50" spans="4:4">
      <c r="D50" s="573"/>
    </row>
    <row r="51" spans="4:4">
      <c r="D51" s="573"/>
    </row>
  </sheetData>
  <mergeCells count="4">
    <mergeCell ref="E7:G7"/>
    <mergeCell ref="I7:K7"/>
    <mergeCell ref="E8:G8"/>
    <mergeCell ref="I8:K8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80">
    <tabColor rgb="FF92D050"/>
  </sheetPr>
  <dimension ref="A1:L529"/>
  <sheetViews>
    <sheetView showGridLines="0" view="pageBreakPreview" zoomScaleNormal="100" zoomScaleSheetLayoutView="100" workbookViewId="0">
      <selection activeCell="B30" sqref="B30:B31"/>
    </sheetView>
  </sheetViews>
  <sheetFormatPr defaultColWidth="7.5703125" defaultRowHeight="16.5"/>
  <cols>
    <col min="1" max="1" width="1.85546875" style="598" customWidth="1"/>
    <col min="2" max="2" width="13.28515625" style="598" customWidth="1"/>
    <col min="3" max="3" width="28.85546875" style="598" customWidth="1"/>
    <col min="4" max="4" width="8.28515625" style="605" customWidth="1"/>
    <col min="5" max="6" width="8.5703125" style="598" customWidth="1"/>
    <col min="7" max="7" width="11.28515625" style="598" customWidth="1"/>
    <col min="8" max="8" width="1.85546875" style="598" customWidth="1"/>
    <col min="9" max="10" width="8.5703125" style="598" customWidth="1"/>
    <col min="11" max="11" width="11.28515625" style="598" customWidth="1"/>
    <col min="12" max="12" width="1.85546875" style="598" customWidth="1"/>
    <col min="13" max="13" width="7.5703125" style="598"/>
    <col min="14" max="15" width="7.5703125" style="598" customWidth="1"/>
    <col min="16" max="18" width="7.5703125" style="598"/>
    <col min="19" max="19" width="7.5703125" style="598" customWidth="1"/>
    <col min="20" max="16384" width="7.5703125" style="598"/>
  </cols>
  <sheetData>
    <row r="1" spans="1:12" ht="10.15" customHeight="1"/>
    <row r="2" spans="1:12" ht="10.15" customHeight="1"/>
    <row r="3" spans="1:12" ht="16.5" customHeight="1">
      <c r="B3" s="599" t="s">
        <v>876</v>
      </c>
      <c r="C3" s="600" t="s">
        <v>1230</v>
      </c>
      <c r="D3" s="601"/>
    </row>
    <row r="4" spans="1:12" ht="15" customHeight="1">
      <c r="B4" s="599"/>
      <c r="C4" s="600" t="s">
        <v>1319</v>
      </c>
      <c r="D4" s="601"/>
    </row>
    <row r="5" spans="1:12" ht="16.5" customHeight="1">
      <c r="B5" s="602" t="s">
        <v>877</v>
      </c>
      <c r="C5" s="603" t="s">
        <v>1229</v>
      </c>
      <c r="D5" s="604"/>
    </row>
    <row r="6" spans="1:12" ht="15" customHeight="1">
      <c r="B6" s="602"/>
      <c r="C6" s="603" t="s">
        <v>1320</v>
      </c>
      <c r="D6" s="604"/>
    </row>
    <row r="7" spans="1:12" ht="10.15" customHeight="1" thickBot="1">
      <c r="A7" s="603"/>
      <c r="L7" s="603"/>
    </row>
    <row r="8" spans="1:12" s="678" customFormat="1" ht="14.25" thickTop="1">
      <c r="A8" s="606"/>
      <c r="B8" s="1222" t="s">
        <v>741</v>
      </c>
      <c r="C8" s="1223"/>
      <c r="D8" s="737" t="s">
        <v>3</v>
      </c>
      <c r="E8" s="1936" t="s">
        <v>997</v>
      </c>
      <c r="F8" s="1936"/>
      <c r="G8" s="1936"/>
      <c r="H8" s="1226"/>
      <c r="I8" s="1936" t="s">
        <v>999</v>
      </c>
      <c r="J8" s="1936"/>
      <c r="K8" s="1936"/>
      <c r="L8" s="606"/>
    </row>
    <row r="9" spans="1:12" s="678" customFormat="1" ht="15" customHeight="1">
      <c r="A9" s="584"/>
      <c r="B9" s="559" t="s">
        <v>744</v>
      </c>
      <c r="C9" s="612"/>
      <c r="D9" s="613" t="s">
        <v>8</v>
      </c>
      <c r="E9" s="1933" t="s">
        <v>998</v>
      </c>
      <c r="F9" s="1933"/>
      <c r="G9" s="1933"/>
      <c r="H9" s="1219"/>
      <c r="I9" s="1933" t="s">
        <v>1000</v>
      </c>
      <c r="J9" s="1933"/>
      <c r="K9" s="1933"/>
      <c r="L9" s="584"/>
    </row>
    <row r="10" spans="1:12" s="678" customFormat="1" ht="15" customHeight="1">
      <c r="A10" s="584"/>
      <c r="B10" s="584"/>
      <c r="C10" s="608"/>
      <c r="D10" s="609"/>
      <c r="E10" s="616" t="s">
        <v>4</v>
      </c>
      <c r="F10" s="616" t="s">
        <v>37</v>
      </c>
      <c r="G10" s="616" t="s">
        <v>38</v>
      </c>
      <c r="H10" s="584"/>
      <c r="I10" s="616" t="s">
        <v>4</v>
      </c>
      <c r="J10" s="616" t="s">
        <v>37</v>
      </c>
      <c r="K10" s="616" t="s">
        <v>38</v>
      </c>
      <c r="L10" s="584"/>
    </row>
    <row r="11" spans="1:12" s="678" customFormat="1" ht="13.5" customHeight="1">
      <c r="A11" s="584"/>
      <c r="B11" s="584"/>
      <c r="C11" s="584"/>
      <c r="D11" s="609"/>
      <c r="E11" s="657" t="s">
        <v>773</v>
      </c>
      <c r="F11" s="657" t="s">
        <v>39</v>
      </c>
      <c r="G11" s="657" t="s">
        <v>40</v>
      </c>
      <c r="H11" s="616"/>
      <c r="I11" s="657" t="s">
        <v>773</v>
      </c>
      <c r="J11" s="657" t="s">
        <v>39</v>
      </c>
      <c r="K11" s="657" t="s">
        <v>40</v>
      </c>
      <c r="L11" s="584"/>
    </row>
    <row r="12" spans="1:12" ht="4.1500000000000004" customHeight="1">
      <c r="A12" s="619"/>
      <c r="B12" s="619"/>
      <c r="C12" s="619"/>
      <c r="D12" s="679"/>
      <c r="E12" s="619"/>
      <c r="F12" s="619"/>
      <c r="G12" s="619"/>
      <c r="H12" s="619"/>
      <c r="I12" s="619"/>
      <c r="J12" s="619"/>
      <c r="K12" s="619"/>
      <c r="L12" s="619"/>
    </row>
    <row r="13" spans="1:12" ht="3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594"/>
    </row>
    <row r="14" spans="1:12" ht="15" customHeight="1">
      <c r="A14" s="594"/>
      <c r="B14" s="607" t="s">
        <v>4</v>
      </c>
      <c r="C14" s="584"/>
      <c r="D14" s="1511">
        <v>2020</v>
      </c>
      <c r="E14" s="569">
        <f t="shared" ref="E14:G14" si="0">SUM(E18,E22,E26,E30,E34,E38,)</f>
        <v>1</v>
      </c>
      <c r="F14" s="660" t="s">
        <v>31</v>
      </c>
      <c r="G14" s="569">
        <f t="shared" si="0"/>
        <v>1</v>
      </c>
      <c r="I14" s="569">
        <f t="shared" ref="I14:K16" si="1">SUM(I18,I22,I26,I30,I34,I38,)</f>
        <v>36</v>
      </c>
      <c r="J14" s="569">
        <f t="shared" si="1"/>
        <v>55</v>
      </c>
      <c r="K14" s="569">
        <f t="shared" si="1"/>
        <v>37</v>
      </c>
      <c r="L14" s="594"/>
    </row>
    <row r="15" spans="1:12" ht="15" customHeight="1">
      <c r="A15" s="594"/>
      <c r="B15" s="559" t="s">
        <v>9</v>
      </c>
      <c r="C15" s="584"/>
      <c r="D15" s="1511">
        <v>2021</v>
      </c>
      <c r="E15" s="569" t="s">
        <v>31</v>
      </c>
      <c r="F15" s="569" t="s">
        <v>31</v>
      </c>
      <c r="G15" s="569" t="s">
        <v>31</v>
      </c>
      <c r="I15" s="569">
        <f t="shared" si="1"/>
        <v>36</v>
      </c>
      <c r="J15" s="569">
        <f t="shared" si="1"/>
        <v>39</v>
      </c>
      <c r="K15" s="569">
        <f t="shared" si="1"/>
        <v>48</v>
      </c>
      <c r="L15" s="594"/>
    </row>
    <row r="16" spans="1:12" ht="15" customHeight="1">
      <c r="A16" s="594"/>
      <c r="B16" s="559"/>
      <c r="C16" s="584"/>
      <c r="D16" s="1511">
        <v>2022</v>
      </c>
      <c r="E16" s="569" t="s">
        <v>31</v>
      </c>
      <c r="F16" s="569" t="s">
        <v>31</v>
      </c>
      <c r="G16" s="569" t="s">
        <v>31</v>
      </c>
      <c r="H16" s="681"/>
      <c r="I16" s="569">
        <f t="shared" si="1"/>
        <v>36</v>
      </c>
      <c r="J16" s="569">
        <f t="shared" si="1"/>
        <v>32</v>
      </c>
      <c r="K16" s="569">
        <f t="shared" si="1"/>
        <v>23</v>
      </c>
      <c r="L16" s="594"/>
    </row>
    <row r="17" spans="1:12" ht="14.1" customHeight="1">
      <c r="A17" s="594"/>
      <c r="B17" s="559"/>
      <c r="C17" s="584"/>
      <c r="D17" s="573"/>
      <c r="E17" s="664"/>
      <c r="F17" s="664"/>
      <c r="G17" s="664"/>
      <c r="H17" s="662"/>
      <c r="I17" s="665"/>
      <c r="J17" s="626"/>
      <c r="K17" s="626"/>
      <c r="L17" s="594"/>
    </row>
    <row r="18" spans="1:12" ht="14.1" customHeight="1">
      <c r="A18" s="594"/>
      <c r="B18" s="607" t="s">
        <v>749</v>
      </c>
      <c r="C18" s="584"/>
      <c r="D18" s="573">
        <v>2020</v>
      </c>
      <c r="E18" s="664" t="s">
        <v>31</v>
      </c>
      <c r="F18" s="664" t="s">
        <v>31</v>
      </c>
      <c r="G18" s="664" t="s">
        <v>31</v>
      </c>
      <c r="H18" s="664"/>
      <c r="I18" s="664">
        <v>12</v>
      </c>
      <c r="J18" s="664">
        <v>4</v>
      </c>
      <c r="K18" s="664">
        <v>8</v>
      </c>
      <c r="L18" s="594"/>
    </row>
    <row r="19" spans="1:12" ht="14.1" customHeight="1">
      <c r="A19" s="594"/>
      <c r="B19" s="559" t="s">
        <v>750</v>
      </c>
      <c r="C19" s="607"/>
      <c r="D19" s="573">
        <v>2021</v>
      </c>
      <c r="E19" s="664" t="s">
        <v>31</v>
      </c>
      <c r="F19" s="664" t="s">
        <v>31</v>
      </c>
      <c r="G19" s="664" t="s">
        <v>31</v>
      </c>
      <c r="H19" s="664"/>
      <c r="I19" s="664">
        <v>12</v>
      </c>
      <c r="J19" s="664">
        <v>9</v>
      </c>
      <c r="K19" s="664">
        <v>17</v>
      </c>
      <c r="L19" s="594"/>
    </row>
    <row r="20" spans="1:12" ht="14.1" customHeight="1">
      <c r="A20" s="594"/>
      <c r="B20" s="559"/>
      <c r="C20" s="607"/>
      <c r="D20" s="573">
        <v>2022</v>
      </c>
      <c r="E20" s="664" t="s">
        <v>31</v>
      </c>
      <c r="F20" s="664" t="s">
        <v>31</v>
      </c>
      <c r="G20" s="664" t="s">
        <v>31</v>
      </c>
      <c r="H20" s="664"/>
      <c r="I20" s="664">
        <v>12</v>
      </c>
      <c r="J20" s="664">
        <v>6</v>
      </c>
      <c r="K20" s="664">
        <v>6</v>
      </c>
      <c r="L20" s="594"/>
    </row>
    <row r="21" spans="1:12" ht="14.1" customHeight="1">
      <c r="A21" s="594"/>
      <c r="B21" s="559"/>
      <c r="C21" s="607"/>
      <c r="D21" s="573"/>
      <c r="E21" s="664"/>
      <c r="F21" s="664"/>
      <c r="G21" s="664"/>
      <c r="H21" s="664"/>
      <c r="I21" s="664"/>
      <c r="J21" s="664"/>
      <c r="K21" s="664"/>
      <c r="L21" s="594"/>
    </row>
    <row r="22" spans="1:12" ht="14.1" customHeight="1">
      <c r="A22" s="594"/>
      <c r="B22" s="607" t="s">
        <v>751</v>
      </c>
      <c r="C22" s="612"/>
      <c r="D22" s="573">
        <v>2020</v>
      </c>
      <c r="E22" s="664">
        <v>1</v>
      </c>
      <c r="F22" s="664" t="s">
        <v>31</v>
      </c>
      <c r="G22" s="664">
        <v>1</v>
      </c>
      <c r="H22" s="664"/>
      <c r="I22" s="664" t="s">
        <v>31</v>
      </c>
      <c r="J22" s="664" t="s">
        <v>31</v>
      </c>
      <c r="K22" s="664" t="s">
        <v>31</v>
      </c>
      <c r="L22" s="594"/>
    </row>
    <row r="23" spans="1:12" ht="14.1" customHeight="1">
      <c r="A23" s="594"/>
      <c r="B23" s="559" t="s">
        <v>752</v>
      </c>
      <c r="C23" s="628"/>
      <c r="D23" s="573">
        <v>2021</v>
      </c>
      <c r="E23" s="664" t="s">
        <v>31</v>
      </c>
      <c r="F23" s="664" t="s">
        <v>31</v>
      </c>
      <c r="G23" s="664" t="s">
        <v>31</v>
      </c>
      <c r="H23" s="664"/>
      <c r="I23" s="664" t="s">
        <v>31</v>
      </c>
      <c r="J23" s="664" t="s">
        <v>31</v>
      </c>
      <c r="K23" s="664" t="s">
        <v>31</v>
      </c>
      <c r="L23" s="594"/>
    </row>
    <row r="24" spans="1:12" ht="14.1" customHeight="1">
      <c r="A24" s="594"/>
      <c r="B24" s="559"/>
      <c r="C24" s="628"/>
      <c r="D24" s="573">
        <v>2022</v>
      </c>
      <c r="E24" s="664" t="s">
        <v>31</v>
      </c>
      <c r="F24" s="664" t="s">
        <v>31</v>
      </c>
      <c r="G24" s="664" t="s">
        <v>31</v>
      </c>
      <c r="H24" s="664"/>
      <c r="I24" s="664" t="s">
        <v>31</v>
      </c>
      <c r="J24" s="664" t="s">
        <v>31</v>
      </c>
      <c r="K24" s="664" t="s">
        <v>31</v>
      </c>
      <c r="L24" s="594"/>
    </row>
    <row r="25" spans="1:12" ht="14.1" customHeight="1">
      <c r="A25" s="594"/>
      <c r="B25" s="559"/>
      <c r="C25" s="628"/>
      <c r="D25" s="573"/>
      <c r="E25" s="664"/>
      <c r="F25" s="664"/>
      <c r="G25" s="664"/>
      <c r="H25" s="664"/>
      <c r="I25" s="664"/>
      <c r="J25" s="664"/>
      <c r="K25" s="664"/>
      <c r="L25" s="594"/>
    </row>
    <row r="26" spans="1:12" ht="14.1" customHeight="1">
      <c r="A26" s="594"/>
      <c r="B26" s="607" t="s">
        <v>753</v>
      </c>
      <c r="C26" s="584"/>
      <c r="D26" s="573">
        <v>2020</v>
      </c>
      <c r="E26" s="664" t="s">
        <v>31</v>
      </c>
      <c r="F26" s="664" t="s">
        <v>31</v>
      </c>
      <c r="G26" s="664" t="s">
        <v>31</v>
      </c>
      <c r="H26" s="664"/>
      <c r="I26" s="664" t="s">
        <v>31</v>
      </c>
      <c r="J26" s="664" t="s">
        <v>31</v>
      </c>
      <c r="K26" s="664" t="s">
        <v>31</v>
      </c>
      <c r="L26" s="594"/>
    </row>
    <row r="27" spans="1:12" ht="14.1" customHeight="1">
      <c r="A27" s="594"/>
      <c r="B27" s="559" t="s">
        <v>1193</v>
      </c>
      <c r="C27" s="584"/>
      <c r="D27" s="573">
        <v>2021</v>
      </c>
      <c r="E27" s="664" t="s">
        <v>31</v>
      </c>
      <c r="F27" s="664" t="s">
        <v>31</v>
      </c>
      <c r="G27" s="664" t="s">
        <v>31</v>
      </c>
      <c r="H27" s="664"/>
      <c r="I27" s="664" t="s">
        <v>31</v>
      </c>
      <c r="J27" s="664" t="s">
        <v>31</v>
      </c>
      <c r="K27" s="664" t="s">
        <v>31</v>
      </c>
      <c r="L27" s="594"/>
    </row>
    <row r="28" spans="1:12" ht="14.1" customHeight="1">
      <c r="A28" s="594"/>
      <c r="B28" s="559"/>
      <c r="C28" s="584"/>
      <c r="D28" s="573">
        <v>2022</v>
      </c>
      <c r="E28" s="664" t="s">
        <v>31</v>
      </c>
      <c r="F28" s="664" t="s">
        <v>31</v>
      </c>
      <c r="G28" s="664" t="s">
        <v>31</v>
      </c>
      <c r="H28" s="664"/>
      <c r="I28" s="664" t="s">
        <v>31</v>
      </c>
      <c r="J28" s="664" t="s">
        <v>31</v>
      </c>
      <c r="K28" s="664" t="s">
        <v>31</v>
      </c>
      <c r="L28" s="594"/>
    </row>
    <row r="29" spans="1:12" ht="14.1" customHeight="1">
      <c r="A29" s="594"/>
      <c r="B29" s="559"/>
      <c r="C29" s="584"/>
      <c r="D29" s="573"/>
      <c r="E29" s="664"/>
      <c r="F29" s="664"/>
      <c r="G29" s="664"/>
      <c r="H29" s="664"/>
      <c r="I29" s="664"/>
      <c r="J29" s="664"/>
      <c r="K29" s="664"/>
      <c r="L29" s="594"/>
    </row>
    <row r="30" spans="1:12" ht="14.1" customHeight="1">
      <c r="A30" s="594"/>
      <c r="B30" s="607" t="s">
        <v>754</v>
      </c>
      <c r="C30" s="612"/>
      <c r="D30" s="573">
        <v>2020</v>
      </c>
      <c r="E30" s="664" t="s">
        <v>31</v>
      </c>
      <c r="F30" s="664" t="s">
        <v>31</v>
      </c>
      <c r="G30" s="664" t="s">
        <v>31</v>
      </c>
      <c r="H30" s="664"/>
      <c r="I30" s="664">
        <v>12</v>
      </c>
      <c r="J30" s="664">
        <v>16</v>
      </c>
      <c r="K30" s="664">
        <v>3</v>
      </c>
      <c r="L30" s="594"/>
    </row>
    <row r="31" spans="1:12" ht="14.1" customHeight="1">
      <c r="A31" s="594"/>
      <c r="B31" s="559" t="s">
        <v>755</v>
      </c>
      <c r="C31" s="628"/>
      <c r="D31" s="573">
        <v>2021</v>
      </c>
      <c r="E31" s="664" t="s">
        <v>31</v>
      </c>
      <c r="F31" s="664" t="s">
        <v>31</v>
      </c>
      <c r="G31" s="664" t="s">
        <v>31</v>
      </c>
      <c r="H31" s="664"/>
      <c r="I31" s="664">
        <v>12</v>
      </c>
      <c r="J31" s="664">
        <v>16</v>
      </c>
      <c r="K31" s="664">
        <v>4</v>
      </c>
      <c r="L31" s="594"/>
    </row>
    <row r="32" spans="1:12" ht="14.1" customHeight="1">
      <c r="A32" s="594"/>
      <c r="B32" s="559"/>
      <c r="C32" s="628"/>
      <c r="D32" s="573">
        <v>2022</v>
      </c>
      <c r="E32" s="664" t="s">
        <v>31</v>
      </c>
      <c r="F32" s="664" t="s">
        <v>31</v>
      </c>
      <c r="G32" s="664" t="s">
        <v>31</v>
      </c>
      <c r="H32" s="664"/>
      <c r="I32" s="664">
        <v>12</v>
      </c>
      <c r="J32" s="664">
        <v>10</v>
      </c>
      <c r="K32" s="664" t="s">
        <v>31</v>
      </c>
      <c r="L32" s="594"/>
    </row>
    <row r="33" spans="1:12" ht="14.1" customHeight="1">
      <c r="A33" s="594"/>
      <c r="B33" s="559"/>
      <c r="C33" s="628"/>
      <c r="D33" s="573"/>
      <c r="E33" s="664"/>
      <c r="F33" s="664"/>
      <c r="G33" s="664"/>
      <c r="H33" s="664"/>
      <c r="I33" s="664"/>
      <c r="J33" s="664"/>
      <c r="K33" s="664"/>
      <c r="L33" s="594"/>
    </row>
    <row r="34" spans="1:12" ht="14.1" customHeight="1">
      <c r="A34" s="594"/>
      <c r="B34" s="607" t="s">
        <v>756</v>
      </c>
      <c r="C34" s="584"/>
      <c r="D34" s="573">
        <v>2020</v>
      </c>
      <c r="E34" s="664" t="s">
        <v>31</v>
      </c>
      <c r="F34" s="664" t="s">
        <v>31</v>
      </c>
      <c r="G34" s="664" t="s">
        <v>31</v>
      </c>
      <c r="H34" s="664"/>
      <c r="I34" s="664" t="s">
        <v>31</v>
      </c>
      <c r="J34" s="664" t="s">
        <v>31</v>
      </c>
      <c r="K34" s="664" t="s">
        <v>31</v>
      </c>
      <c r="L34" s="594"/>
    </row>
    <row r="35" spans="1:12" ht="14.1" customHeight="1">
      <c r="A35" s="594"/>
      <c r="B35" s="608" t="s">
        <v>757</v>
      </c>
      <c r="C35" s="612"/>
      <c r="D35" s="573">
        <v>2021</v>
      </c>
      <c r="E35" s="664" t="s">
        <v>31</v>
      </c>
      <c r="F35" s="664" t="s">
        <v>31</v>
      </c>
      <c r="G35" s="664" t="s">
        <v>31</v>
      </c>
      <c r="H35" s="664"/>
      <c r="I35" s="664" t="s">
        <v>31</v>
      </c>
      <c r="J35" s="664" t="s">
        <v>31</v>
      </c>
      <c r="K35" s="664" t="s">
        <v>31</v>
      </c>
      <c r="L35" s="594"/>
    </row>
    <row r="36" spans="1:12" ht="14.1" customHeight="1">
      <c r="A36" s="594"/>
      <c r="B36" s="608"/>
      <c r="C36" s="612"/>
      <c r="D36" s="573">
        <v>2022</v>
      </c>
      <c r="E36" s="664" t="s">
        <v>31</v>
      </c>
      <c r="F36" s="664" t="s">
        <v>31</v>
      </c>
      <c r="G36" s="664" t="s">
        <v>31</v>
      </c>
      <c r="H36" s="664"/>
      <c r="I36" s="664" t="s">
        <v>31</v>
      </c>
      <c r="J36" s="664" t="s">
        <v>31</v>
      </c>
      <c r="K36" s="664" t="s">
        <v>31</v>
      </c>
      <c r="L36" s="594"/>
    </row>
    <row r="37" spans="1:12" ht="14.1" customHeight="1">
      <c r="A37" s="594"/>
      <c r="B37" s="559"/>
      <c r="C37" s="628"/>
      <c r="D37" s="573"/>
      <c r="E37" s="664"/>
      <c r="F37" s="664"/>
      <c r="G37" s="664"/>
      <c r="H37" s="664"/>
      <c r="I37" s="664"/>
      <c r="J37" s="664"/>
      <c r="K37" s="664"/>
      <c r="L37" s="594"/>
    </row>
    <row r="38" spans="1:12" ht="14.1" customHeight="1">
      <c r="A38" s="594"/>
      <c r="B38" s="607" t="s">
        <v>760</v>
      </c>
      <c r="C38" s="584"/>
      <c r="D38" s="573">
        <v>2020</v>
      </c>
      <c r="E38" s="664" t="s">
        <v>31</v>
      </c>
      <c r="F38" s="664" t="s">
        <v>31</v>
      </c>
      <c r="G38" s="664" t="s">
        <v>31</v>
      </c>
      <c r="H38" s="664"/>
      <c r="I38" s="664">
        <v>12</v>
      </c>
      <c r="J38" s="664">
        <v>35</v>
      </c>
      <c r="K38" s="664">
        <v>26</v>
      </c>
      <c r="L38" s="594"/>
    </row>
    <row r="39" spans="1:12" ht="14.1" customHeight="1">
      <c r="A39" s="594"/>
      <c r="B39" s="608" t="s">
        <v>761</v>
      </c>
      <c r="C39" s="612"/>
      <c r="D39" s="573">
        <v>2021</v>
      </c>
      <c r="E39" s="664" t="s">
        <v>31</v>
      </c>
      <c r="F39" s="664" t="s">
        <v>31</v>
      </c>
      <c r="G39" s="664" t="s">
        <v>31</v>
      </c>
      <c r="H39" s="664"/>
      <c r="I39" s="664">
        <v>12</v>
      </c>
      <c r="J39" s="664">
        <v>14</v>
      </c>
      <c r="K39" s="664">
        <v>27</v>
      </c>
      <c r="L39" s="594"/>
    </row>
    <row r="40" spans="1:12" ht="14.1" customHeight="1">
      <c r="A40" s="594"/>
      <c r="B40" s="608"/>
      <c r="C40" s="612"/>
      <c r="D40" s="573">
        <v>2022</v>
      </c>
      <c r="E40" s="664" t="s">
        <v>31</v>
      </c>
      <c r="F40" s="664" t="s">
        <v>31</v>
      </c>
      <c r="G40" s="664" t="s">
        <v>31</v>
      </c>
      <c r="H40" s="664"/>
      <c r="I40" s="664">
        <v>12</v>
      </c>
      <c r="J40" s="664">
        <v>16</v>
      </c>
      <c r="K40" s="664">
        <v>17</v>
      </c>
      <c r="L40" s="594"/>
    </row>
    <row r="41" spans="1:12" ht="14.1" customHeight="1" thickBot="1">
      <c r="A41" s="630"/>
      <c r="B41" s="684"/>
      <c r="C41" s="685"/>
      <c r="D41" s="686"/>
      <c r="E41" s="687"/>
      <c r="F41" s="688"/>
      <c r="G41" s="688"/>
      <c r="H41" s="688"/>
      <c r="I41" s="688"/>
      <c r="J41" s="688"/>
      <c r="K41" s="689"/>
      <c r="L41" s="630"/>
    </row>
    <row r="42" spans="1:12" s="674" customFormat="1" ht="16.5" customHeight="1">
      <c r="A42" s="530"/>
      <c r="B42" s="530"/>
      <c r="C42" s="530"/>
      <c r="D42" s="638"/>
      <c r="E42" s="530"/>
      <c r="F42" s="530"/>
      <c r="G42" s="672"/>
      <c r="H42" s="672"/>
      <c r="I42" s="673"/>
      <c r="J42" s="673"/>
      <c r="L42" s="418" t="s">
        <v>905</v>
      </c>
    </row>
    <row r="43" spans="1:12" s="674" customFormat="1" ht="15" customHeight="1">
      <c r="A43" s="673"/>
      <c r="B43" s="673"/>
      <c r="C43" s="673"/>
      <c r="D43" s="675"/>
      <c r="E43" s="673"/>
      <c r="F43" s="673"/>
      <c r="G43" s="673"/>
      <c r="H43" s="673"/>
      <c r="I43" s="673"/>
      <c r="J43" s="673"/>
      <c r="L43" s="419" t="s">
        <v>883</v>
      </c>
    </row>
    <row r="44" spans="1:12" ht="15" customHeight="1"/>
    <row r="45" spans="1:12" ht="15" customHeight="1"/>
    <row r="46" spans="1:12" ht="15" customHeight="1"/>
    <row r="47" spans="1:12" ht="2.25" customHeight="1"/>
    <row r="48" spans="1:12" ht="3" customHeight="1"/>
    <row r="49" spans="4:4" ht="16.5" customHeight="1"/>
    <row r="50" spans="4:4" ht="16.5" customHeight="1"/>
    <row r="51" spans="4:4" ht="14.1" customHeight="1"/>
    <row r="52" spans="4:4" ht="14.1" customHeight="1"/>
    <row r="53" spans="4:4" ht="14.1" customHeight="1"/>
    <row r="54" spans="4:4" ht="14.1" customHeight="1"/>
    <row r="55" spans="4:4" ht="14.1" customHeight="1"/>
    <row r="56" spans="4:4" ht="14.1" customHeight="1"/>
    <row r="57" spans="4:4" ht="14.1" customHeight="1"/>
    <row r="58" spans="4:4" ht="14.1" customHeight="1"/>
    <row r="59" spans="4:4" ht="14.1" customHeight="1"/>
    <row r="60" spans="4:4" ht="14.1" customHeight="1"/>
    <row r="61" spans="4:4" ht="14.1" customHeight="1"/>
    <row r="62" spans="4:4" ht="14.1" customHeight="1"/>
    <row r="63" spans="4:4" ht="14.1" customHeight="1"/>
    <row r="64" spans="4:4" s="594" customFormat="1" ht="14.1" customHeight="1">
      <c r="D64" s="623"/>
    </row>
    <row r="65" spans="4:4" s="594" customFormat="1" ht="14.1" customHeight="1">
      <c r="D65" s="623"/>
    </row>
    <row r="66" spans="4:4" s="594" customFormat="1" ht="14.1" customHeight="1">
      <c r="D66" s="623"/>
    </row>
    <row r="67" spans="4:4" s="594" customFormat="1" ht="14.1" customHeight="1">
      <c r="D67" s="623"/>
    </row>
    <row r="68" spans="4:4" s="594" customFormat="1" ht="14.1" customHeight="1">
      <c r="D68" s="623"/>
    </row>
    <row r="69" spans="4:4" s="594" customFormat="1" ht="3" customHeight="1">
      <c r="D69" s="623"/>
    </row>
    <row r="70" spans="4:4" s="691" customFormat="1" ht="13.15" customHeight="1">
      <c r="D70" s="690"/>
    </row>
    <row r="71" spans="4:4" s="691" customFormat="1" ht="13.15" customHeight="1">
      <c r="D71" s="690"/>
    </row>
    <row r="72" spans="4:4" s="594" customFormat="1">
      <c r="D72" s="623"/>
    </row>
    <row r="73" spans="4:4" s="594" customFormat="1" ht="15" customHeight="1">
      <c r="D73" s="623"/>
    </row>
    <row r="74" spans="4:4" s="594" customFormat="1" ht="15" customHeight="1">
      <c r="D74" s="623"/>
    </row>
    <row r="75" spans="4:4" s="594" customFormat="1" ht="15" customHeight="1">
      <c r="D75" s="623"/>
    </row>
    <row r="76" spans="4:4" s="594" customFormat="1" ht="15" customHeight="1">
      <c r="D76" s="623"/>
    </row>
    <row r="77" spans="4:4" s="595" customFormat="1" ht="13.5" customHeight="1">
      <c r="D77" s="1220"/>
    </row>
    <row r="78" spans="4:4" s="693" customFormat="1" ht="14.25">
      <c r="D78" s="1221"/>
    </row>
    <row r="79" spans="4:4" s="594" customFormat="1" ht="9.75" customHeight="1">
      <c r="D79" s="623"/>
    </row>
    <row r="80" spans="4:4" s="594" customFormat="1" ht="15" customHeight="1">
      <c r="D80" s="623"/>
    </row>
    <row r="81" spans="1:12" s="594" customFormat="1">
      <c r="D81" s="623"/>
    </row>
    <row r="82" spans="1:12" s="594" customFormat="1" ht="15" customHeight="1">
      <c r="D82" s="623"/>
    </row>
    <row r="83" spans="1:12" s="594" customFormat="1">
      <c r="D83" s="623"/>
    </row>
    <row r="84" spans="1:12" s="594" customFormat="1">
      <c r="D84" s="623"/>
    </row>
    <row r="85" spans="1:12" s="594" customFormat="1" ht="15" customHeight="1">
      <c r="A85" s="595"/>
      <c r="B85" s="595"/>
      <c r="C85" s="595"/>
      <c r="D85" s="1220"/>
      <c r="E85" s="595"/>
      <c r="F85" s="595"/>
      <c r="G85" s="595"/>
      <c r="H85" s="595"/>
      <c r="I85" s="595"/>
      <c r="J85" s="595"/>
      <c r="K85" s="595"/>
      <c r="L85" s="595"/>
    </row>
    <row r="86" spans="1:12" s="594" customFormat="1">
      <c r="D86" s="623"/>
    </row>
    <row r="87" spans="1:12" s="594" customFormat="1" ht="9.75" customHeight="1">
      <c r="D87" s="623"/>
    </row>
    <row r="88" spans="1:12" s="594" customFormat="1" ht="15" customHeight="1">
      <c r="D88" s="623"/>
    </row>
    <row r="89" spans="1:12" s="594" customFormat="1">
      <c r="D89" s="623"/>
    </row>
    <row r="90" spans="1:12" s="594" customFormat="1" ht="15" customHeight="1">
      <c r="D90" s="623"/>
    </row>
    <row r="91" spans="1:12" s="594" customFormat="1">
      <c r="D91" s="623"/>
    </row>
    <row r="92" spans="1:12" s="594" customFormat="1">
      <c r="D92" s="623"/>
    </row>
    <row r="93" spans="1:12" s="594" customFormat="1">
      <c r="D93" s="623"/>
    </row>
    <row r="94" spans="1:12" s="594" customFormat="1">
      <c r="D94" s="623"/>
    </row>
    <row r="95" spans="1:12" s="594" customFormat="1">
      <c r="D95" s="623"/>
    </row>
    <row r="96" spans="1:12" s="594" customFormat="1">
      <c r="D96" s="623"/>
    </row>
    <row r="97" spans="1:12" s="594" customFormat="1">
      <c r="A97" s="595"/>
      <c r="B97" s="595"/>
      <c r="C97" s="595"/>
      <c r="D97" s="1220"/>
      <c r="E97" s="595"/>
      <c r="F97" s="595"/>
      <c r="G97" s="595"/>
      <c r="H97" s="595"/>
      <c r="I97" s="595"/>
      <c r="J97" s="595"/>
      <c r="K97" s="595"/>
      <c r="L97" s="595"/>
    </row>
    <row r="98" spans="1:12" s="594" customFormat="1">
      <c r="D98" s="623"/>
    </row>
    <row r="99" spans="1:12" s="594" customFormat="1">
      <c r="A99" s="595"/>
      <c r="B99" s="595"/>
      <c r="C99" s="595"/>
      <c r="D99" s="1220"/>
      <c r="E99" s="595"/>
      <c r="F99" s="595"/>
      <c r="G99" s="595"/>
      <c r="H99" s="595"/>
      <c r="I99" s="595"/>
      <c r="J99" s="595"/>
      <c r="K99" s="595"/>
      <c r="L99" s="595"/>
    </row>
    <row r="100" spans="1:12" s="594" customFormat="1">
      <c r="D100" s="623"/>
    </row>
    <row r="101" spans="1:12" s="594" customFormat="1">
      <c r="D101" s="623"/>
    </row>
    <row r="102" spans="1:12" s="594" customFormat="1">
      <c r="D102" s="623"/>
    </row>
    <row r="103" spans="1:12" s="594" customFormat="1">
      <c r="A103" s="595"/>
      <c r="B103" s="595"/>
      <c r="C103" s="595"/>
      <c r="D103" s="1220"/>
      <c r="E103" s="595"/>
      <c r="F103" s="595"/>
      <c r="G103" s="595"/>
      <c r="H103" s="595"/>
      <c r="I103" s="595"/>
      <c r="J103" s="595"/>
      <c r="K103" s="595"/>
      <c r="L103" s="595"/>
    </row>
    <row r="104" spans="1:12" s="594" customFormat="1">
      <c r="D104" s="623"/>
    </row>
    <row r="105" spans="1:12" s="594" customFormat="1">
      <c r="D105" s="623"/>
    </row>
    <row r="106" spans="1:12" s="594" customFormat="1">
      <c r="A106" s="637"/>
      <c r="B106" s="637"/>
      <c r="C106" s="637"/>
      <c r="D106" s="694"/>
      <c r="E106" s="637"/>
      <c r="F106" s="637"/>
      <c r="G106" s="637"/>
      <c r="H106" s="637"/>
      <c r="I106" s="637"/>
      <c r="J106" s="637"/>
      <c r="K106" s="637"/>
      <c r="L106" s="637"/>
    </row>
    <row r="107" spans="1:12" s="594" customFormat="1">
      <c r="D107" s="623"/>
    </row>
    <row r="108" spans="1:12" s="594" customFormat="1">
      <c r="D108" s="623"/>
    </row>
    <row r="109" spans="1:12" s="594" customFormat="1">
      <c r="D109" s="623"/>
    </row>
    <row r="110" spans="1:12" s="594" customFormat="1" ht="12" customHeight="1">
      <c r="D110" s="623"/>
    </row>
    <row r="111" spans="1:12" s="594" customFormat="1" ht="12" customHeight="1">
      <c r="D111" s="623"/>
    </row>
    <row r="112" spans="1:12" s="594" customFormat="1" ht="12" customHeight="1">
      <c r="A112" s="637"/>
      <c r="B112" s="637"/>
      <c r="C112" s="637"/>
      <c r="D112" s="694"/>
      <c r="E112" s="637"/>
      <c r="F112" s="637"/>
      <c r="G112" s="637"/>
      <c r="H112" s="637"/>
      <c r="I112" s="637"/>
      <c r="J112" s="637"/>
      <c r="K112" s="637"/>
      <c r="L112" s="637"/>
    </row>
    <row r="113" spans="1:12" s="594" customFormat="1" ht="12" customHeight="1">
      <c r="A113" s="637"/>
      <c r="B113" s="637"/>
      <c r="C113" s="637"/>
      <c r="D113" s="694"/>
      <c r="E113" s="637"/>
      <c r="F113" s="637"/>
      <c r="G113" s="637"/>
      <c r="H113" s="637"/>
      <c r="I113" s="637"/>
      <c r="J113" s="637"/>
      <c r="K113" s="637"/>
      <c r="L113" s="637"/>
    </row>
    <row r="114" spans="1:12" s="594" customFormat="1">
      <c r="A114" s="637"/>
      <c r="B114" s="637"/>
      <c r="C114" s="637"/>
      <c r="D114" s="694"/>
      <c r="E114" s="637"/>
      <c r="F114" s="637"/>
      <c r="G114" s="637"/>
      <c r="H114" s="637"/>
      <c r="I114" s="637"/>
      <c r="J114" s="637"/>
      <c r="K114" s="637"/>
      <c r="L114" s="637"/>
    </row>
    <row r="115" spans="1:12" s="594" customFormat="1">
      <c r="A115" s="637"/>
      <c r="B115" s="637"/>
      <c r="C115" s="637"/>
      <c r="D115" s="694"/>
      <c r="E115" s="637"/>
      <c r="F115" s="637"/>
      <c r="G115" s="637"/>
      <c r="H115" s="637"/>
      <c r="I115" s="637"/>
      <c r="J115" s="637"/>
      <c r="K115" s="637"/>
      <c r="L115" s="637"/>
    </row>
    <row r="116" spans="1:12" s="594" customFormat="1">
      <c r="A116" s="637"/>
      <c r="B116" s="637"/>
      <c r="C116" s="637"/>
      <c r="D116" s="694"/>
      <c r="E116" s="637"/>
      <c r="F116" s="637"/>
      <c r="G116" s="637"/>
      <c r="H116" s="637"/>
      <c r="I116" s="637"/>
      <c r="J116" s="637"/>
      <c r="K116" s="637"/>
      <c r="L116" s="637"/>
    </row>
    <row r="117" spans="1:12" s="594" customFormat="1">
      <c r="A117" s="637"/>
      <c r="B117" s="637"/>
      <c r="C117" s="637"/>
      <c r="D117" s="694"/>
      <c r="E117" s="637"/>
      <c r="F117" s="637"/>
      <c r="G117" s="637"/>
      <c r="H117" s="637"/>
      <c r="I117" s="637"/>
      <c r="J117" s="637"/>
      <c r="K117" s="637"/>
      <c r="L117" s="637"/>
    </row>
    <row r="118" spans="1:12" s="594" customFormat="1">
      <c r="A118" s="637"/>
      <c r="B118" s="637"/>
      <c r="C118" s="637"/>
      <c r="D118" s="694"/>
      <c r="E118" s="637"/>
      <c r="F118" s="637"/>
      <c r="G118" s="637"/>
      <c r="H118" s="637"/>
      <c r="I118" s="637"/>
      <c r="J118" s="637"/>
      <c r="K118" s="637"/>
      <c r="L118" s="637"/>
    </row>
    <row r="119" spans="1:12" s="594" customFormat="1">
      <c r="A119" s="637"/>
      <c r="B119" s="637"/>
      <c r="C119" s="637"/>
      <c r="D119" s="694"/>
      <c r="E119" s="637"/>
      <c r="F119" s="637"/>
      <c r="G119" s="637"/>
      <c r="H119" s="637"/>
      <c r="I119" s="637"/>
      <c r="J119" s="637"/>
      <c r="K119" s="637"/>
      <c r="L119" s="637"/>
    </row>
    <row r="120" spans="1:12" s="594" customFormat="1">
      <c r="A120" s="637"/>
      <c r="B120" s="637"/>
      <c r="C120" s="637"/>
      <c r="D120" s="694"/>
      <c r="E120" s="637"/>
      <c r="F120" s="637"/>
      <c r="G120" s="637"/>
      <c r="H120" s="637"/>
      <c r="I120" s="637"/>
      <c r="J120" s="637"/>
      <c r="K120" s="637"/>
      <c r="L120" s="637"/>
    </row>
    <row r="121" spans="1:12" s="594" customFormat="1">
      <c r="A121" s="637"/>
      <c r="B121" s="637"/>
      <c r="C121" s="637"/>
      <c r="D121" s="694"/>
      <c r="E121" s="637"/>
      <c r="F121" s="637"/>
      <c r="G121" s="637"/>
      <c r="H121" s="637"/>
      <c r="I121" s="637"/>
      <c r="J121" s="637"/>
      <c r="K121" s="637"/>
      <c r="L121" s="637"/>
    </row>
    <row r="122" spans="1:12" s="594" customFormat="1">
      <c r="A122" s="637"/>
      <c r="B122" s="637"/>
      <c r="C122" s="637"/>
      <c r="D122" s="694"/>
      <c r="E122" s="637"/>
      <c r="F122" s="637"/>
      <c r="G122" s="637"/>
      <c r="H122" s="637"/>
      <c r="I122" s="637"/>
      <c r="J122" s="637"/>
      <c r="K122" s="637"/>
      <c r="L122" s="637"/>
    </row>
    <row r="123" spans="1:12" s="594" customFormat="1">
      <c r="A123" s="637"/>
      <c r="B123" s="637"/>
      <c r="C123" s="637"/>
      <c r="D123" s="694"/>
      <c r="E123" s="637"/>
      <c r="F123" s="637"/>
      <c r="G123" s="637"/>
      <c r="H123" s="637"/>
      <c r="I123" s="637"/>
      <c r="J123" s="637"/>
      <c r="K123" s="637"/>
      <c r="L123" s="637"/>
    </row>
    <row r="124" spans="1:12" s="594" customFormat="1">
      <c r="A124" s="637"/>
      <c r="B124" s="637"/>
      <c r="C124" s="637"/>
      <c r="D124" s="694"/>
      <c r="E124" s="637"/>
      <c r="F124" s="637"/>
      <c r="G124" s="637"/>
      <c r="H124" s="637"/>
      <c r="I124" s="637"/>
      <c r="J124" s="637"/>
      <c r="K124" s="637"/>
      <c r="L124" s="637"/>
    </row>
    <row r="125" spans="1:12" s="594" customFormat="1">
      <c r="A125" s="637"/>
      <c r="B125" s="637"/>
      <c r="C125" s="637"/>
      <c r="D125" s="694"/>
      <c r="E125" s="637"/>
      <c r="F125" s="637"/>
      <c r="G125" s="637"/>
      <c r="H125" s="637"/>
      <c r="I125" s="637"/>
      <c r="J125" s="637"/>
      <c r="K125" s="637"/>
      <c r="L125" s="637"/>
    </row>
    <row r="126" spans="1:12" s="594" customFormat="1">
      <c r="A126" s="637"/>
      <c r="B126" s="637"/>
      <c r="C126" s="637"/>
      <c r="D126" s="694"/>
      <c r="E126" s="637"/>
      <c r="F126" s="637"/>
      <c r="G126" s="637"/>
      <c r="H126" s="637"/>
      <c r="I126" s="637"/>
      <c r="J126" s="637"/>
      <c r="K126" s="637"/>
      <c r="L126" s="637"/>
    </row>
    <row r="127" spans="1:12" s="594" customFormat="1">
      <c r="A127" s="637"/>
      <c r="B127" s="637"/>
      <c r="C127" s="637"/>
      <c r="D127" s="694"/>
      <c r="E127" s="637"/>
      <c r="F127" s="637"/>
      <c r="G127" s="637"/>
      <c r="H127" s="637"/>
      <c r="I127" s="637"/>
      <c r="J127" s="637"/>
      <c r="K127" s="637"/>
      <c r="L127" s="637"/>
    </row>
    <row r="128" spans="1:12" s="594" customFormat="1">
      <c r="A128" s="637"/>
      <c r="B128" s="637"/>
      <c r="C128" s="637"/>
      <c r="D128" s="694"/>
      <c r="E128" s="637"/>
      <c r="F128" s="637"/>
      <c r="G128" s="637"/>
      <c r="H128" s="637"/>
      <c r="I128" s="637"/>
      <c r="J128" s="637"/>
      <c r="K128" s="637"/>
      <c r="L128" s="637"/>
    </row>
    <row r="129" spans="1:12" s="594" customFormat="1">
      <c r="A129" s="637"/>
      <c r="B129" s="637"/>
      <c r="C129" s="637"/>
      <c r="D129" s="694"/>
      <c r="E129" s="637"/>
      <c r="F129" s="637"/>
      <c r="G129" s="637"/>
      <c r="H129" s="637"/>
      <c r="I129" s="637"/>
      <c r="J129" s="637"/>
      <c r="K129" s="637"/>
      <c r="L129" s="637"/>
    </row>
    <row r="130" spans="1:12" s="594" customFormat="1">
      <c r="A130" s="637"/>
      <c r="B130" s="637"/>
      <c r="C130" s="637"/>
      <c r="D130" s="694"/>
      <c r="E130" s="637"/>
      <c r="F130" s="637"/>
      <c r="G130" s="637"/>
      <c r="H130" s="637"/>
      <c r="I130" s="637"/>
      <c r="J130" s="637"/>
      <c r="K130" s="637"/>
      <c r="L130" s="637"/>
    </row>
    <row r="131" spans="1:12" s="594" customFormat="1">
      <c r="D131" s="623"/>
    </row>
    <row r="132" spans="1:12" s="594" customFormat="1">
      <c r="D132" s="623"/>
    </row>
    <row r="133" spans="1:12" s="594" customFormat="1">
      <c r="D133" s="623"/>
    </row>
    <row r="134" spans="1:12" s="594" customFormat="1">
      <c r="D134" s="623"/>
    </row>
    <row r="135" spans="1:12" s="594" customFormat="1">
      <c r="D135" s="623"/>
    </row>
    <row r="136" spans="1:12" s="594" customFormat="1">
      <c r="D136" s="623"/>
    </row>
    <row r="137" spans="1:12" s="594" customFormat="1">
      <c r="D137" s="623"/>
    </row>
    <row r="138" spans="1:12" s="594" customFormat="1">
      <c r="D138" s="623"/>
    </row>
    <row r="139" spans="1:12" s="594" customFormat="1">
      <c r="D139" s="623"/>
    </row>
    <row r="140" spans="1:12" s="594" customFormat="1">
      <c r="D140" s="623"/>
    </row>
    <row r="141" spans="1:12" s="594" customFormat="1">
      <c r="D141" s="623"/>
    </row>
    <row r="142" spans="1:12" s="594" customFormat="1">
      <c r="D142" s="623"/>
    </row>
    <row r="143" spans="1:12" s="594" customFormat="1">
      <c r="D143" s="623"/>
    </row>
    <row r="144" spans="1:12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  <row r="509" spans="4:4" s="594" customFormat="1">
      <c r="D509" s="623"/>
    </row>
    <row r="510" spans="4:4" s="594" customFormat="1">
      <c r="D510" s="623"/>
    </row>
    <row r="511" spans="4:4" s="594" customFormat="1">
      <c r="D511" s="623"/>
    </row>
    <row r="512" spans="4:4" s="594" customFormat="1">
      <c r="D512" s="623"/>
    </row>
    <row r="513" spans="4:4" s="594" customFormat="1">
      <c r="D513" s="623"/>
    </row>
    <row r="514" spans="4:4" s="594" customFormat="1">
      <c r="D514" s="623"/>
    </row>
    <row r="515" spans="4:4" s="594" customFormat="1">
      <c r="D515" s="623"/>
    </row>
    <row r="516" spans="4:4" s="594" customFormat="1">
      <c r="D516" s="623"/>
    </row>
    <row r="517" spans="4:4" s="594" customFormat="1">
      <c r="D517" s="623"/>
    </row>
    <row r="518" spans="4:4" s="594" customFormat="1">
      <c r="D518" s="623"/>
    </row>
    <row r="519" spans="4:4" s="594" customFormat="1">
      <c r="D519" s="623"/>
    </row>
    <row r="520" spans="4:4" s="594" customFormat="1">
      <c r="D520" s="623"/>
    </row>
    <row r="521" spans="4:4" s="594" customFormat="1">
      <c r="D521" s="623"/>
    </row>
    <row r="522" spans="4:4" s="594" customFormat="1">
      <c r="D522" s="623"/>
    </row>
    <row r="523" spans="4:4" s="594" customFormat="1">
      <c r="D523" s="623"/>
    </row>
    <row r="524" spans="4:4" s="594" customFormat="1">
      <c r="D524" s="623"/>
    </row>
    <row r="525" spans="4:4" s="594" customFormat="1">
      <c r="D525" s="623"/>
    </row>
    <row r="526" spans="4:4" s="594" customFormat="1">
      <c r="D526" s="623"/>
    </row>
    <row r="527" spans="4:4" s="594" customFormat="1">
      <c r="D527" s="623"/>
    </row>
    <row r="528" spans="4:4" s="594" customFormat="1">
      <c r="D528" s="623"/>
    </row>
    <row r="529" spans="4:4" s="594" customFormat="1">
      <c r="D529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  <rowBreaks count="1" manualBreakCount="1">
    <brk id="71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81">
    <tabColor rgb="FF92D050"/>
  </sheetPr>
  <dimension ref="A1:T459"/>
  <sheetViews>
    <sheetView showGridLines="0" view="pageBreakPreview" zoomScaleNormal="100" zoomScaleSheetLayoutView="100" workbookViewId="0">
      <selection activeCell="E18" sqref="E18:G36"/>
    </sheetView>
  </sheetViews>
  <sheetFormatPr defaultColWidth="7.5703125" defaultRowHeight="16.5"/>
  <cols>
    <col min="1" max="1" width="1.85546875" style="598" customWidth="1"/>
    <col min="2" max="2" width="13.5703125" style="598" customWidth="1"/>
    <col min="3" max="3" width="28.28515625" style="598" customWidth="1"/>
    <col min="4" max="4" width="9.5703125" style="605" customWidth="1"/>
    <col min="5" max="5" width="16.7109375" style="646" customWidth="1"/>
    <col min="6" max="6" width="18.85546875" style="598" customWidth="1"/>
    <col min="7" max="7" width="21.28515625" style="598" customWidth="1"/>
    <col min="8" max="8" width="1.85546875" style="598" customWidth="1"/>
    <col min="9" max="9" width="19" style="598" customWidth="1"/>
    <col min="10" max="10" width="2.85546875" style="598" customWidth="1"/>
    <col min="11" max="11" width="46.7109375" style="598" customWidth="1"/>
    <col min="12" max="12" width="1.7109375" style="598" customWidth="1"/>
    <col min="13" max="13" width="10.85546875" style="598" customWidth="1"/>
    <col min="14" max="14" width="10.7109375" style="598" customWidth="1"/>
    <col min="15" max="15" width="14.85546875" style="598" customWidth="1"/>
    <col min="16" max="16" width="4" style="598" customWidth="1"/>
    <col min="17" max="17" width="10.85546875" style="598" customWidth="1"/>
    <col min="18" max="18" width="10.7109375" style="598" customWidth="1"/>
    <col min="19" max="19" width="14.85546875" style="598" customWidth="1"/>
    <col min="20" max="20" width="1" style="598" customWidth="1"/>
    <col min="21" max="21" width="3.85546875" style="598" customWidth="1"/>
    <col min="22" max="22" width="7.5703125" style="598"/>
    <col min="23" max="24" width="7.5703125" style="598" customWidth="1"/>
    <col min="25" max="27" width="7.5703125" style="598"/>
    <col min="28" max="28" width="7.5703125" style="598" customWidth="1"/>
    <col min="29" max="16384" width="7.5703125" style="598"/>
  </cols>
  <sheetData>
    <row r="1" spans="1:20" s="594" customFormat="1" ht="10.15" customHeight="1">
      <c r="C1" s="595"/>
      <c r="D1" s="1220"/>
      <c r="E1" s="597"/>
    </row>
    <row r="2" spans="1:20" s="594" customFormat="1" ht="10.15" customHeight="1">
      <c r="C2" s="595"/>
      <c r="D2" s="1220"/>
      <c r="E2" s="597"/>
    </row>
    <row r="3" spans="1:20" ht="16.5" customHeight="1">
      <c r="B3" s="599" t="s">
        <v>876</v>
      </c>
      <c r="C3" s="600" t="s">
        <v>1230</v>
      </c>
      <c r="D3" s="601"/>
      <c r="E3" s="598"/>
    </row>
    <row r="4" spans="1:20" ht="15" customHeight="1">
      <c r="B4" s="599"/>
      <c r="C4" s="600" t="s">
        <v>1319</v>
      </c>
      <c r="D4" s="601"/>
      <c r="E4" s="598"/>
    </row>
    <row r="5" spans="1:20" ht="16.5" customHeight="1">
      <c r="B5" s="602" t="s">
        <v>877</v>
      </c>
      <c r="C5" s="603" t="s">
        <v>1229</v>
      </c>
      <c r="D5" s="604"/>
      <c r="E5" s="598"/>
    </row>
    <row r="6" spans="1:20" ht="15" customHeight="1">
      <c r="B6" s="602"/>
      <c r="C6" s="603" t="s">
        <v>1320</v>
      </c>
      <c r="D6" s="604"/>
      <c r="E6" s="598"/>
    </row>
    <row r="7" spans="1:20" s="594" customFormat="1" ht="10.15" customHeight="1" thickBot="1">
      <c r="A7" s="603"/>
      <c r="B7" s="598"/>
      <c r="C7" s="598"/>
      <c r="D7" s="605"/>
      <c r="E7" s="597"/>
    </row>
    <row r="8" spans="1:20" s="584" customFormat="1" ht="14.25" thickTop="1">
      <c r="A8" s="606"/>
      <c r="B8" s="1222" t="s">
        <v>741</v>
      </c>
      <c r="C8" s="1223"/>
      <c r="D8" s="737" t="s">
        <v>3</v>
      </c>
      <c r="E8" s="1936" t="s">
        <v>4</v>
      </c>
      <c r="F8" s="1936"/>
      <c r="G8" s="1936"/>
      <c r="H8" s="1227"/>
    </row>
    <row r="9" spans="1:20" s="584" customFormat="1" ht="13.5">
      <c r="B9" s="559" t="s">
        <v>744</v>
      </c>
      <c r="C9" s="612"/>
      <c r="D9" s="613" t="s">
        <v>8</v>
      </c>
      <c r="E9" s="1933" t="s">
        <v>9</v>
      </c>
      <c r="F9" s="1933"/>
      <c r="G9" s="1933"/>
      <c r="H9" s="614"/>
    </row>
    <row r="10" spans="1:20" s="584" customFormat="1" ht="13.5">
      <c r="C10" s="608"/>
      <c r="D10" s="615"/>
      <c r="E10" s="616" t="s">
        <v>4</v>
      </c>
      <c r="F10" s="616" t="s">
        <v>37</v>
      </c>
      <c r="G10" s="616" t="s">
        <v>38</v>
      </c>
    </row>
    <row r="11" spans="1:20" s="584" customFormat="1" ht="13.5">
      <c r="D11" s="615"/>
      <c r="E11" s="617" t="s">
        <v>9</v>
      </c>
      <c r="F11" s="617" t="s">
        <v>39</v>
      </c>
      <c r="G11" s="617" t="s">
        <v>40</v>
      </c>
      <c r="H11" s="618"/>
      <c r="I11" s="612"/>
      <c r="J11" s="612"/>
      <c r="K11" s="612"/>
      <c r="L11" s="612"/>
      <c r="M11" s="612"/>
      <c r="N11" s="612"/>
      <c r="O11" s="612"/>
      <c r="P11" s="612"/>
      <c r="Q11" s="612"/>
      <c r="R11" s="612"/>
      <c r="S11" s="612"/>
      <c r="T11" s="612"/>
    </row>
    <row r="12" spans="1:20" s="594" customFormat="1" ht="8.1" customHeight="1">
      <c r="A12" s="619"/>
      <c r="B12" s="619"/>
      <c r="C12" s="619"/>
      <c r="D12" s="620"/>
      <c r="E12" s="621"/>
      <c r="F12" s="621"/>
      <c r="G12" s="621"/>
      <c r="H12" s="622"/>
    </row>
    <row r="13" spans="1:20" s="594" customFormat="1" ht="8.1" customHeight="1">
      <c r="D13" s="623"/>
      <c r="E13" s="597"/>
      <c r="F13" s="597"/>
      <c r="G13" s="597"/>
      <c r="H13" s="624"/>
    </row>
    <row r="14" spans="1:20" s="594" customFormat="1" ht="16.5" customHeight="1">
      <c r="B14" s="607" t="s">
        <v>780</v>
      </c>
      <c r="C14" s="584"/>
      <c r="D14" s="1511">
        <v>2020</v>
      </c>
      <c r="E14" s="569">
        <f t="shared" ref="E14:G16" si="0">SUM(E18,E22,E26,E30,E34,E38,)</f>
        <v>28868</v>
      </c>
      <c r="F14" s="569">
        <f t="shared" si="0"/>
        <v>14428</v>
      </c>
      <c r="G14" s="569">
        <f t="shared" si="0"/>
        <v>14496</v>
      </c>
      <c r="H14" s="625"/>
    </row>
    <row r="15" spans="1:20" s="594" customFormat="1" ht="16.149999999999999" customHeight="1">
      <c r="B15" s="559" t="s">
        <v>781</v>
      </c>
      <c r="C15" s="584"/>
      <c r="D15" s="1511">
        <v>2021</v>
      </c>
      <c r="E15" s="569">
        <f t="shared" si="0"/>
        <v>28066</v>
      </c>
      <c r="F15" s="569">
        <f t="shared" si="0"/>
        <v>14350</v>
      </c>
      <c r="G15" s="569">
        <f t="shared" si="0"/>
        <v>13767</v>
      </c>
      <c r="H15" s="625"/>
    </row>
    <row r="16" spans="1:20" s="594" customFormat="1" ht="13.15" customHeight="1">
      <c r="B16" s="584"/>
      <c r="C16" s="584"/>
      <c r="D16" s="1511">
        <v>2022</v>
      </c>
      <c r="E16" s="569">
        <f t="shared" si="0"/>
        <v>31948</v>
      </c>
      <c r="F16" s="569">
        <f t="shared" si="0"/>
        <v>17413</v>
      </c>
      <c r="G16" s="569">
        <f t="shared" si="0"/>
        <v>14554</v>
      </c>
      <c r="H16" s="625"/>
    </row>
    <row r="17" spans="2:20" s="594" customFormat="1" ht="15" customHeight="1">
      <c r="B17" s="559"/>
      <c r="C17" s="628"/>
      <c r="D17" s="573"/>
      <c r="E17" s="626"/>
      <c r="F17" s="626"/>
      <c r="G17" s="626"/>
      <c r="H17" s="627"/>
    </row>
    <row r="18" spans="2:20" s="594" customFormat="1">
      <c r="B18" s="607" t="s">
        <v>749</v>
      </c>
      <c r="C18" s="584"/>
      <c r="D18" s="573">
        <v>2020</v>
      </c>
      <c r="E18" s="626">
        <f>SUM('6.30'!E17,'6.30'!I17,'6.30 (2)'!E18,'6.30 (2)'!I18)</f>
        <v>1800</v>
      </c>
      <c r="F18" s="626">
        <f>SUM('6.30'!F17,'6.30'!J17,'6.30 (2)'!F18,'6.30 (2)'!J18)</f>
        <v>1238</v>
      </c>
      <c r="G18" s="626">
        <f>SUM('6.30'!G17,'6.30'!K17,'6.30 (2)'!G18,'6.30 (2)'!K18)</f>
        <v>562</v>
      </c>
      <c r="H18" s="629"/>
    </row>
    <row r="19" spans="2:20" s="594" customFormat="1">
      <c r="B19" s="559" t="s">
        <v>750</v>
      </c>
      <c r="C19" s="607"/>
      <c r="D19" s="573">
        <v>2021</v>
      </c>
      <c r="E19" s="626">
        <f>SUM('6.30'!E18,'6.30'!I18,'6.30 (2)'!E19,'6.30 (2)'!I19)</f>
        <v>1674</v>
      </c>
      <c r="F19" s="626">
        <f>SUM('6.30'!F18,'6.30'!J18,'6.30 (2)'!F19,'6.30 (2)'!J19)</f>
        <v>1205</v>
      </c>
      <c r="G19" s="626">
        <f>SUM('6.30'!G18,'6.30'!K18,'6.30 (2)'!G19,'6.30 (2)'!K19)</f>
        <v>483</v>
      </c>
      <c r="H19" s="629"/>
    </row>
    <row r="20" spans="2:20" s="594" customFormat="1">
      <c r="B20" s="559"/>
      <c r="C20" s="607"/>
      <c r="D20" s="573">
        <v>2022</v>
      </c>
      <c r="E20" s="626">
        <f>SUM('6.30'!E19,'6.30'!I19,'6.30 (2)'!E20,'6.30 (2)'!I20)</f>
        <v>730</v>
      </c>
      <c r="F20" s="626">
        <f>SUM('6.30'!F19,'6.30'!J19,'6.30 (2)'!F20,'6.30 (2)'!J20)</f>
        <v>363</v>
      </c>
      <c r="G20" s="626">
        <f>SUM('6.30'!G19,'6.30'!K19,'6.30 (2)'!G20,'6.30 (2)'!K20)</f>
        <v>367</v>
      </c>
      <c r="H20" s="629"/>
    </row>
    <row r="21" spans="2:20" s="594" customFormat="1">
      <c r="B21" s="559"/>
      <c r="C21" s="607"/>
      <c r="D21" s="573"/>
      <c r="E21" s="626"/>
      <c r="F21" s="626"/>
      <c r="G21" s="626"/>
      <c r="H21" s="629"/>
    </row>
    <row r="22" spans="2:20" s="594" customFormat="1">
      <c r="B22" s="607" t="s">
        <v>751</v>
      </c>
      <c r="C22" s="612"/>
      <c r="D22" s="573">
        <v>2020</v>
      </c>
      <c r="E22" s="626">
        <f>SUM('6.30'!E21,'6.30'!I21,'6.30 (2)'!E22,'6.30 (2)'!I22)</f>
        <v>7057</v>
      </c>
      <c r="F22" s="626">
        <f>SUM('6.30'!F21,'6.30'!J21,'6.30 (2)'!F22,'6.30 (2)'!J22)</f>
        <v>1744</v>
      </c>
      <c r="G22" s="626">
        <f>SUM('6.30'!G21,'6.30'!K21,'6.30 (2)'!G22,'6.30 (2)'!K22)</f>
        <v>5313</v>
      </c>
      <c r="H22" s="629"/>
    </row>
    <row r="23" spans="2:20" s="594" customFormat="1">
      <c r="B23" s="559" t="s">
        <v>752</v>
      </c>
      <c r="C23" s="628"/>
      <c r="D23" s="573">
        <v>2021</v>
      </c>
      <c r="E23" s="626">
        <f>SUM('6.30'!E22,'6.30'!I22,'6.30 (2)'!E23,'6.30 (2)'!I23)</f>
        <v>6782</v>
      </c>
      <c r="F23" s="626">
        <f>SUM('6.30'!F22,'6.30'!J22,'6.30 (2)'!F23,'6.30 (2)'!J23)</f>
        <v>1760</v>
      </c>
      <c r="G23" s="626">
        <f>SUM('6.30'!G22,'6.30'!K22,'6.30 (2)'!G23,'6.30 (2)'!K23)</f>
        <v>5022</v>
      </c>
      <c r="H23" s="629"/>
    </row>
    <row r="24" spans="2:20" s="594" customFormat="1">
      <c r="B24" s="559"/>
      <c r="C24" s="628"/>
      <c r="D24" s="573">
        <v>2022</v>
      </c>
      <c r="E24" s="626">
        <f>SUM('6.30'!E23,'6.30'!I23,'6.30 (2)'!E24,'6.30 (2)'!I24)</f>
        <v>7698</v>
      </c>
      <c r="F24" s="626">
        <f>SUM('6.30'!F23,'6.30'!J23,'6.30 (2)'!F24,'6.30 (2)'!J24)</f>
        <v>2389</v>
      </c>
      <c r="G24" s="626">
        <f>SUM('6.30'!G23,'6.30'!K23,'6.30 (2)'!G24,'6.30 (2)'!K24)</f>
        <v>5309</v>
      </c>
      <c r="H24" s="629"/>
    </row>
    <row r="25" spans="2:20" s="594" customFormat="1">
      <c r="B25" s="559"/>
      <c r="C25" s="628"/>
      <c r="D25" s="573"/>
      <c r="E25" s="626"/>
      <c r="F25" s="626"/>
      <c r="G25" s="626"/>
      <c r="H25" s="629"/>
    </row>
    <row r="26" spans="2:20" s="594" customFormat="1">
      <c r="B26" s="607" t="s">
        <v>753</v>
      </c>
      <c r="C26" s="584"/>
      <c r="D26" s="573">
        <v>2020</v>
      </c>
      <c r="E26" s="626">
        <f>SUM('6.30'!E25,'6.30'!I25,'6.30 (2)'!E26,'6.30 (2)'!I26)</f>
        <v>2602</v>
      </c>
      <c r="F26" s="626">
        <f>SUM('6.30'!F25,'6.30'!J25,'6.30 (2)'!F26,'6.30 (2)'!J26)</f>
        <v>1203</v>
      </c>
      <c r="G26" s="626">
        <f>SUM('6.30'!G25,'6.30'!K25,'6.30 (2)'!G26,'6.30 (2)'!K26)</f>
        <v>1399</v>
      </c>
      <c r="H26" s="629"/>
    </row>
    <row r="27" spans="2:20" s="594" customFormat="1">
      <c r="B27" s="559" t="s">
        <v>1193</v>
      </c>
      <c r="C27" s="584"/>
      <c r="D27" s="573">
        <v>2021</v>
      </c>
      <c r="E27" s="626">
        <f>SUM('6.30'!E26,'6.30'!I26,'6.30 (2)'!E27,'6.30 (2)'!I27)</f>
        <v>2187</v>
      </c>
      <c r="F27" s="626">
        <f>SUM('6.30'!F26,'6.30'!J26,'6.30 (2)'!F27,'6.30 (2)'!J27)</f>
        <v>991</v>
      </c>
      <c r="G27" s="626">
        <f>SUM('6.30'!G26,'6.30'!K26,'6.30 (2)'!G27,'6.30 (2)'!K27)</f>
        <v>1196</v>
      </c>
      <c r="H27" s="629"/>
    </row>
    <row r="28" spans="2:20" s="594" customFormat="1">
      <c r="B28" s="559"/>
      <c r="C28" s="584"/>
      <c r="D28" s="573">
        <v>2022</v>
      </c>
      <c r="E28" s="626">
        <f>SUM('6.30'!E27,'6.30'!I27,'6.30 (2)'!E28,'6.30 (2)'!I28)</f>
        <v>2956</v>
      </c>
      <c r="F28" s="626">
        <f>SUM('6.30'!F27,'6.30'!J27,'6.30 (2)'!F28,'6.30 (2)'!J28)</f>
        <v>1504</v>
      </c>
      <c r="G28" s="626">
        <f>SUM('6.30'!G27,'6.30'!K27,'6.30 (2)'!G28,'6.30 (2)'!K28)</f>
        <v>1452</v>
      </c>
      <c r="H28" s="629"/>
    </row>
    <row r="29" spans="2:20" s="594" customFormat="1">
      <c r="B29" s="559"/>
      <c r="C29" s="584"/>
      <c r="D29" s="573"/>
      <c r="E29" s="626"/>
      <c r="F29" s="626"/>
      <c r="G29" s="626"/>
      <c r="H29" s="629"/>
      <c r="I29" s="595"/>
      <c r="J29" s="595"/>
      <c r="K29" s="595"/>
    </row>
    <row r="30" spans="2:20" s="594" customFormat="1">
      <c r="B30" s="607" t="s">
        <v>754</v>
      </c>
      <c r="C30" s="612"/>
      <c r="D30" s="573">
        <v>2020</v>
      </c>
      <c r="E30" s="626">
        <f>SUM('6.30'!E29,'6.30'!I29,'6.30 (2)'!E30,'6.30 (2)'!I30)</f>
        <v>14911</v>
      </c>
      <c r="F30" s="626">
        <f>SUM('6.30'!F29,'6.30'!J29,'6.30 (2)'!F30,'6.30 (2)'!J30)</f>
        <v>9386</v>
      </c>
      <c r="G30" s="626">
        <f>SUM('6.30'!G29,'6.30'!K29,'6.30 (2)'!G30,'6.30 (2)'!K30)</f>
        <v>5532</v>
      </c>
      <c r="H30" s="629"/>
      <c r="L30" s="595"/>
      <c r="M30" s="595"/>
      <c r="N30" s="595"/>
      <c r="O30" s="595"/>
      <c r="P30" s="595"/>
      <c r="Q30" s="595"/>
      <c r="R30" s="595"/>
      <c r="S30" s="595"/>
      <c r="T30" s="595"/>
    </row>
    <row r="31" spans="2:20" s="594" customFormat="1">
      <c r="B31" s="559" t="s">
        <v>755</v>
      </c>
      <c r="C31" s="628"/>
      <c r="D31" s="573">
        <v>2021</v>
      </c>
      <c r="E31" s="626">
        <f>SUM('6.30'!E30,'6.30'!I30,'6.30 (2)'!E31,'6.30 (2)'!I31)</f>
        <v>15021</v>
      </c>
      <c r="F31" s="626">
        <f>SUM('6.30'!F30,'6.30'!J30,'6.30 (2)'!F31,'6.30 (2)'!J31)</f>
        <v>9514</v>
      </c>
      <c r="G31" s="626">
        <f>SUM('6.30'!G30,'6.30'!K30,'6.30 (2)'!G31,'6.30 (2)'!K31)</f>
        <v>5515</v>
      </c>
      <c r="H31" s="629"/>
    </row>
    <row r="32" spans="2:20" s="594" customFormat="1">
      <c r="B32" s="559"/>
      <c r="C32" s="628"/>
      <c r="D32" s="573">
        <v>2022</v>
      </c>
      <c r="E32" s="626">
        <f>SUM('6.30'!E31,'6.30'!I31,'6.30 (2)'!E32,'6.30 (2)'!I32)</f>
        <v>18136</v>
      </c>
      <c r="F32" s="626">
        <f>SUM('6.30'!F31,'6.30'!J31,'6.30 (2)'!F32,'6.30 (2)'!J32)</f>
        <v>12222</v>
      </c>
      <c r="G32" s="626">
        <f>SUM('6.30'!G31,'6.30'!K31,'6.30 (2)'!G32,'6.30 (2)'!K32)</f>
        <v>5912</v>
      </c>
      <c r="H32" s="629"/>
    </row>
    <row r="33" spans="1:20" s="594" customFormat="1">
      <c r="B33" s="559"/>
      <c r="C33" s="628"/>
      <c r="D33" s="573"/>
      <c r="E33" s="626"/>
      <c r="F33" s="626"/>
      <c r="G33" s="626"/>
      <c r="H33" s="629"/>
      <c r="I33" s="595"/>
      <c r="J33" s="595"/>
      <c r="K33" s="595"/>
    </row>
    <row r="34" spans="1:20" s="594" customFormat="1">
      <c r="B34" s="607" t="s">
        <v>756</v>
      </c>
      <c r="C34" s="584"/>
      <c r="D34" s="573">
        <v>2020</v>
      </c>
      <c r="E34" s="626">
        <f>SUM('6.30'!E33,'6.30'!I33,'6.30 (2)'!E34,'6.30 (2)'!I34)</f>
        <v>727</v>
      </c>
      <c r="F34" s="626">
        <f>SUM('6.30'!F33,'6.30'!J33,'6.30 (2)'!F34,'6.30 (2)'!J34)</f>
        <v>345</v>
      </c>
      <c r="G34" s="626">
        <f>SUM('6.30'!G33,'6.30'!K33,'6.30 (2)'!G34,'6.30 (2)'!K34)</f>
        <v>382</v>
      </c>
      <c r="H34" s="629"/>
      <c r="L34" s="595"/>
      <c r="M34" s="595"/>
      <c r="N34" s="595"/>
      <c r="O34" s="595"/>
      <c r="P34" s="595"/>
      <c r="Q34" s="595"/>
      <c r="R34" s="595"/>
      <c r="S34" s="595"/>
      <c r="T34" s="595"/>
    </row>
    <row r="35" spans="1:20" s="594" customFormat="1">
      <c r="B35" s="608" t="s">
        <v>757</v>
      </c>
      <c r="C35" s="612"/>
      <c r="D35" s="573">
        <v>2021</v>
      </c>
      <c r="E35" s="626">
        <f>SUM('6.30'!E34,'6.30'!I34,'6.30 (2)'!E35,'6.30 (2)'!I35)</f>
        <v>840</v>
      </c>
      <c r="F35" s="626">
        <f>SUM('6.30'!F34,'6.30'!J34,'6.30 (2)'!F35,'6.30 (2)'!J35)</f>
        <v>398</v>
      </c>
      <c r="G35" s="626">
        <f>SUM('6.30'!G34,'6.30'!K34,'6.30 (2)'!G35,'6.30 (2)'!K35)</f>
        <v>442</v>
      </c>
      <c r="H35" s="629"/>
    </row>
    <row r="36" spans="1:20" s="594" customFormat="1">
      <c r="B36" s="608"/>
      <c r="C36" s="612"/>
      <c r="D36" s="573">
        <v>2022</v>
      </c>
      <c r="E36" s="626">
        <f>SUM('6.30'!E35,'6.30'!I35,'6.30 (2)'!E36,'6.30 (2)'!I36)</f>
        <v>783</v>
      </c>
      <c r="F36" s="626">
        <f>SUM('6.30'!F35,'6.30'!J35,'6.30 (2)'!F36,'6.30 (2)'!J36)</f>
        <v>391</v>
      </c>
      <c r="G36" s="626">
        <f>SUM('6.30'!G35,'6.30'!K35,'6.30 (2)'!G36,'6.30 (2)'!K36)</f>
        <v>392</v>
      </c>
      <c r="H36" s="629"/>
    </row>
    <row r="37" spans="1:20" s="594" customFormat="1">
      <c r="B37" s="559"/>
      <c r="C37" s="628"/>
      <c r="D37" s="573"/>
      <c r="E37" s="626"/>
      <c r="F37" s="626"/>
      <c r="G37" s="626"/>
      <c r="H37" s="629"/>
      <c r="I37" s="595"/>
      <c r="J37" s="595"/>
      <c r="K37" s="595"/>
    </row>
    <row r="38" spans="1:20" s="594" customFormat="1">
      <c r="B38" s="607" t="s">
        <v>760</v>
      </c>
      <c r="C38" s="584"/>
      <c r="D38" s="573">
        <v>2020</v>
      </c>
      <c r="E38" s="626">
        <f>SUM('6.30'!E37,'6.30'!I37,'6.30 (2)'!E38,'6.30 (2)'!I38)</f>
        <v>1771</v>
      </c>
      <c r="F38" s="626">
        <f>SUM('6.30'!F37,'6.30'!J37,'6.30 (2)'!F38,'6.30 (2)'!J38)</f>
        <v>512</v>
      </c>
      <c r="G38" s="626">
        <f>SUM('6.30'!G37,'6.30'!K37,'6.30 (2)'!G38,'6.30 (2)'!K38)</f>
        <v>1308</v>
      </c>
      <c r="H38" s="629"/>
      <c r="L38" s="595"/>
      <c r="M38" s="595"/>
      <c r="N38" s="595"/>
      <c r="O38" s="595"/>
      <c r="P38" s="595"/>
      <c r="Q38" s="595"/>
      <c r="R38" s="595"/>
      <c r="S38" s="595"/>
      <c r="T38" s="595"/>
    </row>
    <row r="39" spans="1:20" s="594" customFormat="1">
      <c r="B39" s="608" t="s">
        <v>761</v>
      </c>
      <c r="C39" s="612"/>
      <c r="D39" s="573">
        <v>2021</v>
      </c>
      <c r="E39" s="626">
        <f>SUM('6.30'!E38,'6.30'!I38,'6.30 (2)'!E39,'6.30 (2)'!I39)</f>
        <v>1562</v>
      </c>
      <c r="F39" s="626">
        <f>SUM('6.30'!F38,'6.30'!J38,'6.30 (2)'!F39,'6.30 (2)'!J39)</f>
        <v>482</v>
      </c>
      <c r="G39" s="626">
        <f>SUM('6.30'!G38,'6.30'!K38,'6.30 (2)'!G39,'6.30 (2)'!K39)</f>
        <v>1109</v>
      </c>
      <c r="H39" s="629"/>
    </row>
    <row r="40" spans="1:20" s="594" customFormat="1">
      <c r="B40" s="608"/>
      <c r="C40" s="612"/>
      <c r="D40" s="573">
        <v>2022</v>
      </c>
      <c r="E40" s="626">
        <f>SUM('6.30'!E39,'6.30'!I39,'6.30 (2)'!E40,'6.30 (2)'!I40)</f>
        <v>1645</v>
      </c>
      <c r="F40" s="626">
        <f>SUM('6.30'!F39,'6.30'!J39,'6.30 (2)'!F40,'6.30 (2)'!J40)</f>
        <v>544</v>
      </c>
      <c r="G40" s="626">
        <f>SUM('6.30'!G39,'6.30'!K39,'6.30 (2)'!G40,'6.30 (2)'!K40)</f>
        <v>1122</v>
      </c>
      <c r="H40" s="629"/>
    </row>
    <row r="41" spans="1:20" s="594" customFormat="1" ht="8.1" customHeight="1" thickBot="1">
      <c r="A41" s="630"/>
      <c r="B41" s="631"/>
      <c r="C41" s="632"/>
      <c r="D41" s="633"/>
      <c r="E41" s="634"/>
      <c r="F41" s="634"/>
      <c r="G41" s="635"/>
      <c r="H41" s="636"/>
      <c r="I41" s="637"/>
      <c r="J41" s="637"/>
      <c r="K41" s="637"/>
      <c r="L41" s="637"/>
      <c r="M41" s="637"/>
      <c r="N41" s="637"/>
      <c r="O41" s="637"/>
      <c r="P41" s="637"/>
      <c r="Q41" s="637"/>
      <c r="R41" s="637"/>
      <c r="S41" s="637"/>
      <c r="T41" s="637"/>
    </row>
    <row r="42" spans="1:20" s="530" customFormat="1" ht="16.5" customHeight="1">
      <c r="D42" s="638"/>
      <c r="E42" s="639"/>
      <c r="H42" s="418" t="s">
        <v>905</v>
      </c>
    </row>
    <row r="43" spans="1:20" s="640" customFormat="1" ht="16.5" customHeight="1">
      <c r="D43" s="641"/>
      <c r="E43" s="642"/>
      <c r="F43" s="643"/>
      <c r="H43" s="419" t="s">
        <v>883</v>
      </c>
      <c r="I43" s="644"/>
      <c r="J43" s="644"/>
      <c r="K43" s="644"/>
      <c r="L43" s="644"/>
      <c r="M43" s="644"/>
      <c r="N43" s="644"/>
      <c r="O43" s="644"/>
      <c r="P43" s="644"/>
      <c r="Q43" s="644"/>
      <c r="R43" s="644"/>
      <c r="S43" s="644"/>
      <c r="T43" s="644"/>
    </row>
    <row r="44" spans="1:20" s="594" customFormat="1">
      <c r="D44" s="623"/>
      <c r="E44" s="645"/>
      <c r="F44" s="637"/>
      <c r="G44" s="637"/>
      <c r="H44" s="637"/>
      <c r="I44" s="637"/>
      <c r="J44" s="637"/>
      <c r="K44" s="637"/>
      <c r="L44" s="637"/>
      <c r="M44" s="637"/>
      <c r="N44" s="637"/>
      <c r="O44" s="637"/>
      <c r="P44" s="637"/>
      <c r="Q44" s="637"/>
      <c r="R44" s="637"/>
      <c r="S44" s="637"/>
      <c r="T44" s="637"/>
    </row>
    <row r="45" spans="1:20" s="594" customFormat="1">
      <c r="D45" s="623"/>
      <c r="E45" s="645"/>
      <c r="F45" s="637"/>
      <c r="G45" s="637"/>
      <c r="H45" s="637"/>
      <c r="I45" s="637"/>
      <c r="J45" s="637"/>
      <c r="K45" s="637"/>
      <c r="L45" s="637"/>
      <c r="M45" s="637"/>
      <c r="N45" s="637"/>
      <c r="O45" s="637"/>
      <c r="P45" s="637"/>
      <c r="Q45" s="637"/>
      <c r="R45" s="637"/>
      <c r="S45" s="637"/>
      <c r="T45" s="637"/>
    </row>
    <row r="46" spans="1:20" s="594" customFormat="1">
      <c r="D46" s="623"/>
      <c r="E46" s="645"/>
      <c r="F46" s="637"/>
      <c r="G46" s="637"/>
      <c r="H46" s="637"/>
      <c r="I46" s="637"/>
      <c r="J46" s="637"/>
      <c r="K46" s="637"/>
      <c r="L46" s="637"/>
      <c r="M46" s="637"/>
      <c r="N46" s="637"/>
      <c r="O46" s="637"/>
      <c r="P46" s="637"/>
      <c r="Q46" s="637"/>
      <c r="R46" s="637"/>
      <c r="S46" s="637"/>
      <c r="T46" s="637"/>
    </row>
    <row r="47" spans="1:20" s="594" customFormat="1">
      <c r="D47" s="623"/>
      <c r="E47" s="645"/>
      <c r="F47" s="637"/>
      <c r="G47" s="637"/>
      <c r="H47" s="637"/>
      <c r="I47" s="637"/>
      <c r="J47" s="637"/>
      <c r="K47" s="637"/>
      <c r="L47" s="637"/>
      <c r="M47" s="637"/>
      <c r="N47" s="637"/>
      <c r="O47" s="637"/>
      <c r="P47" s="637"/>
      <c r="Q47" s="637"/>
      <c r="R47" s="637"/>
      <c r="S47" s="637"/>
      <c r="T47" s="637"/>
    </row>
    <row r="48" spans="1:20" s="594" customFormat="1">
      <c r="D48" s="623"/>
      <c r="E48" s="645"/>
      <c r="F48" s="637"/>
      <c r="G48" s="637"/>
      <c r="H48" s="637"/>
      <c r="I48" s="637"/>
      <c r="J48" s="637"/>
      <c r="K48" s="637"/>
      <c r="L48" s="637"/>
      <c r="M48" s="637"/>
      <c r="N48" s="637"/>
      <c r="O48" s="637"/>
      <c r="P48" s="637"/>
      <c r="Q48" s="637"/>
      <c r="R48" s="637"/>
      <c r="S48" s="637"/>
      <c r="T48" s="637"/>
    </row>
    <row r="49" spans="4:20" s="594" customFormat="1">
      <c r="D49" s="623"/>
      <c r="E49" s="645"/>
      <c r="F49" s="637"/>
      <c r="G49" s="637"/>
      <c r="H49" s="637"/>
      <c r="I49" s="637"/>
      <c r="J49" s="637"/>
      <c r="K49" s="637"/>
      <c r="L49" s="637"/>
      <c r="M49" s="637"/>
      <c r="N49" s="637"/>
      <c r="O49" s="637"/>
      <c r="P49" s="637"/>
      <c r="Q49" s="637"/>
      <c r="R49" s="637"/>
      <c r="S49" s="637"/>
      <c r="T49" s="637"/>
    </row>
    <row r="50" spans="4:20" s="594" customFormat="1">
      <c r="D50" s="623"/>
      <c r="E50" s="645"/>
      <c r="F50" s="637"/>
      <c r="G50" s="637"/>
      <c r="H50" s="637"/>
      <c r="I50" s="637"/>
      <c r="J50" s="637"/>
      <c r="K50" s="637"/>
      <c r="L50" s="637"/>
      <c r="M50" s="637"/>
      <c r="N50" s="637"/>
      <c r="O50" s="637"/>
      <c r="P50" s="637"/>
      <c r="Q50" s="637"/>
      <c r="R50" s="637"/>
      <c r="S50" s="637"/>
      <c r="T50" s="637"/>
    </row>
    <row r="51" spans="4:20" s="594" customFormat="1">
      <c r="D51" s="623"/>
      <c r="E51" s="645"/>
      <c r="F51" s="637"/>
      <c r="G51" s="637"/>
      <c r="H51" s="637"/>
      <c r="I51" s="637"/>
      <c r="J51" s="637"/>
      <c r="K51" s="637"/>
      <c r="L51" s="637"/>
      <c r="M51" s="637"/>
      <c r="N51" s="637"/>
      <c r="O51" s="637"/>
      <c r="P51" s="637"/>
      <c r="Q51" s="637"/>
      <c r="R51" s="637"/>
      <c r="S51" s="637"/>
      <c r="T51" s="637"/>
    </row>
    <row r="52" spans="4:20" s="594" customFormat="1">
      <c r="D52" s="623"/>
      <c r="E52" s="645"/>
      <c r="F52" s="637"/>
      <c r="G52" s="637"/>
      <c r="H52" s="637"/>
      <c r="I52" s="637"/>
      <c r="J52" s="637"/>
      <c r="K52" s="637"/>
      <c r="L52" s="637"/>
      <c r="M52" s="637"/>
      <c r="N52" s="637"/>
      <c r="O52" s="637"/>
      <c r="P52" s="637"/>
      <c r="Q52" s="637"/>
      <c r="R52" s="637"/>
      <c r="S52" s="637"/>
      <c r="T52" s="637"/>
    </row>
    <row r="53" spans="4:20" s="594" customFormat="1">
      <c r="D53" s="623"/>
      <c r="E53" s="645"/>
      <c r="F53" s="637"/>
      <c r="G53" s="637"/>
      <c r="H53" s="637"/>
      <c r="I53" s="637"/>
      <c r="J53" s="637"/>
      <c r="K53" s="637"/>
      <c r="L53" s="637"/>
      <c r="M53" s="637"/>
      <c r="N53" s="637"/>
      <c r="O53" s="637"/>
      <c r="P53" s="637"/>
      <c r="Q53" s="637"/>
      <c r="R53" s="637"/>
      <c r="S53" s="637"/>
      <c r="T53" s="637"/>
    </row>
    <row r="54" spans="4:20" s="594" customFormat="1">
      <c r="D54" s="623"/>
      <c r="E54" s="645"/>
      <c r="F54" s="637"/>
      <c r="G54" s="637"/>
      <c r="H54" s="637"/>
      <c r="I54" s="637"/>
      <c r="J54" s="637"/>
      <c r="K54" s="637"/>
      <c r="L54" s="637"/>
      <c r="M54" s="637"/>
      <c r="N54" s="637"/>
      <c r="O54" s="637"/>
      <c r="P54" s="637"/>
      <c r="Q54" s="637"/>
      <c r="R54" s="637"/>
      <c r="S54" s="637"/>
      <c r="T54" s="637"/>
    </row>
    <row r="55" spans="4:20" s="594" customFormat="1">
      <c r="D55" s="623"/>
      <c r="E55" s="645"/>
      <c r="F55" s="637"/>
      <c r="G55" s="637"/>
      <c r="H55" s="637"/>
      <c r="I55" s="637"/>
      <c r="J55" s="637"/>
      <c r="K55" s="637"/>
      <c r="L55" s="637"/>
      <c r="M55" s="637"/>
      <c r="N55" s="637"/>
      <c r="O55" s="637"/>
      <c r="P55" s="637"/>
      <c r="Q55" s="637"/>
      <c r="R55" s="637"/>
      <c r="S55" s="637"/>
      <c r="T55" s="637"/>
    </row>
    <row r="56" spans="4:20" s="594" customFormat="1">
      <c r="D56" s="623"/>
      <c r="E56" s="645"/>
      <c r="F56" s="637"/>
      <c r="G56" s="637"/>
      <c r="H56" s="637"/>
      <c r="I56" s="637"/>
      <c r="J56" s="637"/>
      <c r="K56" s="637"/>
      <c r="L56" s="637"/>
      <c r="M56" s="637"/>
      <c r="N56" s="637"/>
      <c r="O56" s="637"/>
      <c r="P56" s="637"/>
      <c r="Q56" s="637"/>
      <c r="R56" s="637"/>
      <c r="S56" s="637"/>
      <c r="T56" s="637"/>
    </row>
    <row r="57" spans="4:20" s="594" customFormat="1">
      <c r="D57" s="623"/>
      <c r="E57" s="645"/>
      <c r="F57" s="637"/>
      <c r="G57" s="637"/>
      <c r="H57" s="637"/>
      <c r="I57" s="637"/>
      <c r="J57" s="637"/>
      <c r="K57" s="637"/>
      <c r="L57" s="637"/>
      <c r="M57" s="637"/>
      <c r="N57" s="637"/>
      <c r="O57" s="637"/>
      <c r="P57" s="637"/>
      <c r="Q57" s="637"/>
      <c r="R57" s="637"/>
      <c r="S57" s="637"/>
      <c r="T57" s="637"/>
    </row>
    <row r="58" spans="4:20" s="594" customFormat="1">
      <c r="D58" s="623"/>
      <c r="E58" s="645"/>
      <c r="F58" s="637"/>
      <c r="G58" s="637"/>
      <c r="H58" s="637"/>
      <c r="I58" s="637"/>
      <c r="J58" s="637"/>
      <c r="K58" s="637"/>
      <c r="L58" s="637"/>
      <c r="M58" s="637"/>
      <c r="N58" s="637"/>
      <c r="O58" s="637"/>
      <c r="P58" s="637"/>
      <c r="Q58" s="637"/>
      <c r="R58" s="637"/>
      <c r="S58" s="637"/>
      <c r="T58" s="637"/>
    </row>
    <row r="59" spans="4:20" s="594" customFormat="1">
      <c r="D59" s="623"/>
      <c r="E59" s="645"/>
      <c r="F59" s="637"/>
      <c r="G59" s="637"/>
      <c r="H59" s="637"/>
      <c r="I59" s="637"/>
      <c r="J59" s="637"/>
      <c r="K59" s="637"/>
      <c r="L59" s="637"/>
      <c r="M59" s="637"/>
      <c r="N59" s="637"/>
      <c r="O59" s="637"/>
      <c r="P59" s="637"/>
      <c r="Q59" s="637"/>
      <c r="R59" s="637"/>
      <c r="S59" s="637"/>
      <c r="T59" s="637"/>
    </row>
    <row r="60" spans="4:20" s="594" customFormat="1">
      <c r="D60" s="623"/>
      <c r="E60" s="645"/>
      <c r="F60" s="637"/>
      <c r="G60" s="637"/>
      <c r="H60" s="637"/>
      <c r="I60" s="637"/>
      <c r="J60" s="637"/>
      <c r="K60" s="637"/>
      <c r="L60" s="637"/>
      <c r="M60" s="637"/>
      <c r="N60" s="637"/>
      <c r="O60" s="637"/>
      <c r="P60" s="637"/>
      <c r="Q60" s="637"/>
      <c r="R60" s="637"/>
      <c r="S60" s="637"/>
      <c r="T60" s="637"/>
    </row>
    <row r="61" spans="4:20" s="594" customFormat="1">
      <c r="D61" s="623"/>
      <c r="E61" s="597"/>
    </row>
    <row r="62" spans="4:20" s="594" customFormat="1">
      <c r="D62" s="623"/>
      <c r="E62" s="597"/>
    </row>
    <row r="63" spans="4:20" s="594" customFormat="1">
      <c r="D63" s="623"/>
      <c r="E63" s="597"/>
    </row>
    <row r="64" spans="4:20" s="594" customFormat="1">
      <c r="D64" s="623"/>
      <c r="E64" s="597"/>
    </row>
    <row r="65" spans="4:5" s="594" customFormat="1">
      <c r="D65" s="623"/>
      <c r="E65" s="597"/>
    </row>
    <row r="66" spans="4:5" s="594" customFormat="1">
      <c r="D66" s="623"/>
      <c r="E66" s="597"/>
    </row>
    <row r="67" spans="4:5" s="594" customFormat="1">
      <c r="D67" s="623"/>
      <c r="E67" s="597"/>
    </row>
    <row r="68" spans="4:5" s="594" customFormat="1">
      <c r="D68" s="623"/>
      <c r="E68" s="597"/>
    </row>
    <row r="69" spans="4:5" s="594" customFormat="1">
      <c r="D69" s="623"/>
      <c r="E69" s="597"/>
    </row>
    <row r="70" spans="4:5" s="594" customFormat="1">
      <c r="D70" s="623"/>
      <c r="E70" s="597"/>
    </row>
    <row r="71" spans="4:5" s="594" customFormat="1">
      <c r="D71" s="623"/>
      <c r="E71" s="597"/>
    </row>
    <row r="72" spans="4:5" s="594" customFormat="1">
      <c r="D72" s="623"/>
      <c r="E72" s="597"/>
    </row>
    <row r="73" spans="4:5" s="594" customFormat="1">
      <c r="D73" s="623"/>
      <c r="E73" s="597"/>
    </row>
    <row r="74" spans="4:5" s="594" customFormat="1">
      <c r="D74" s="623"/>
      <c r="E74" s="597"/>
    </row>
    <row r="75" spans="4:5" s="594" customFormat="1">
      <c r="D75" s="623"/>
      <c r="E75" s="597"/>
    </row>
    <row r="76" spans="4:5" s="594" customFormat="1">
      <c r="D76" s="623"/>
      <c r="E76" s="597"/>
    </row>
    <row r="77" spans="4:5" s="594" customFormat="1">
      <c r="D77" s="623"/>
      <c r="E77" s="597"/>
    </row>
    <row r="78" spans="4:5" s="594" customFormat="1">
      <c r="D78" s="623"/>
      <c r="E78" s="597"/>
    </row>
    <row r="79" spans="4:5" s="594" customFormat="1">
      <c r="D79" s="623"/>
      <c r="E79" s="597"/>
    </row>
    <row r="80" spans="4:5" s="594" customFormat="1">
      <c r="D80" s="623"/>
      <c r="E80" s="597"/>
    </row>
    <row r="81" spans="4:5" s="594" customFormat="1">
      <c r="D81" s="623"/>
      <c r="E81" s="597"/>
    </row>
    <row r="82" spans="4:5" s="594" customFormat="1">
      <c r="D82" s="623"/>
      <c r="E82" s="597"/>
    </row>
    <row r="83" spans="4:5" s="594" customFormat="1">
      <c r="D83" s="623"/>
      <c r="E83" s="597"/>
    </row>
    <row r="84" spans="4:5" s="594" customFormat="1">
      <c r="D84" s="623"/>
      <c r="E84" s="597"/>
    </row>
    <row r="85" spans="4:5" s="594" customFormat="1">
      <c r="D85" s="623"/>
      <c r="E85" s="597"/>
    </row>
    <row r="86" spans="4:5" s="594" customFormat="1">
      <c r="D86" s="623"/>
      <c r="E86" s="597"/>
    </row>
    <row r="87" spans="4:5" s="594" customFormat="1">
      <c r="D87" s="623"/>
      <c r="E87" s="597"/>
    </row>
    <row r="88" spans="4:5" s="594" customFormat="1">
      <c r="D88" s="623"/>
      <c r="E88" s="597"/>
    </row>
    <row r="89" spans="4:5" s="594" customFormat="1">
      <c r="D89" s="623"/>
      <c r="E89" s="597"/>
    </row>
    <row r="90" spans="4:5" s="594" customFormat="1">
      <c r="D90" s="623"/>
      <c r="E90" s="597"/>
    </row>
    <row r="91" spans="4:5" s="594" customFormat="1">
      <c r="D91" s="623"/>
      <c r="E91" s="597"/>
    </row>
    <row r="92" spans="4:5" s="594" customFormat="1">
      <c r="D92" s="623"/>
      <c r="E92" s="597"/>
    </row>
    <row r="93" spans="4:5" s="594" customFormat="1">
      <c r="D93" s="623"/>
      <c r="E93" s="597"/>
    </row>
    <row r="94" spans="4:5" s="594" customFormat="1">
      <c r="D94" s="623"/>
      <c r="E94" s="597"/>
    </row>
    <row r="95" spans="4:5" s="594" customFormat="1">
      <c r="D95" s="623"/>
      <c r="E95" s="597"/>
    </row>
    <row r="96" spans="4:5" s="594" customFormat="1">
      <c r="D96" s="623"/>
      <c r="E96" s="597"/>
    </row>
    <row r="97" spans="4:5" s="594" customFormat="1">
      <c r="D97" s="623"/>
      <c r="E97" s="597"/>
    </row>
    <row r="98" spans="4:5" s="594" customFormat="1">
      <c r="D98" s="623"/>
      <c r="E98" s="597"/>
    </row>
    <row r="99" spans="4:5" s="594" customFormat="1">
      <c r="D99" s="623"/>
      <c r="E99" s="597"/>
    </row>
    <row r="100" spans="4:5" s="594" customFormat="1">
      <c r="D100" s="623"/>
      <c r="E100" s="597"/>
    </row>
    <row r="101" spans="4:5" s="594" customFormat="1">
      <c r="D101" s="623"/>
      <c r="E101" s="597"/>
    </row>
    <row r="102" spans="4:5" s="594" customFormat="1">
      <c r="D102" s="623"/>
      <c r="E102" s="597"/>
    </row>
    <row r="103" spans="4:5" s="594" customFormat="1">
      <c r="D103" s="623"/>
      <c r="E103" s="597"/>
    </row>
    <row r="104" spans="4:5" s="594" customFormat="1">
      <c r="D104" s="623"/>
      <c r="E104" s="597"/>
    </row>
    <row r="105" spans="4:5" s="594" customFormat="1">
      <c r="D105" s="623"/>
      <c r="E105" s="597"/>
    </row>
    <row r="106" spans="4:5" s="594" customFormat="1">
      <c r="D106" s="623"/>
      <c r="E106" s="597"/>
    </row>
    <row r="107" spans="4:5" s="594" customFormat="1">
      <c r="D107" s="623"/>
      <c r="E107" s="597"/>
    </row>
    <row r="108" spans="4:5" s="594" customFormat="1">
      <c r="D108" s="623"/>
      <c r="E108" s="597"/>
    </row>
    <row r="109" spans="4:5" s="594" customFormat="1">
      <c r="D109" s="623"/>
      <c r="E109" s="597"/>
    </row>
    <row r="110" spans="4:5" s="594" customFormat="1">
      <c r="D110" s="623"/>
      <c r="E110" s="597"/>
    </row>
    <row r="111" spans="4:5" s="594" customFormat="1">
      <c r="D111" s="623"/>
      <c r="E111" s="597"/>
    </row>
    <row r="112" spans="4:5" s="594" customFormat="1">
      <c r="D112" s="623"/>
      <c r="E112" s="597"/>
    </row>
    <row r="113" spans="4:5" s="594" customFormat="1">
      <c r="D113" s="623"/>
      <c r="E113" s="597"/>
    </row>
    <row r="114" spans="4:5" s="594" customFormat="1">
      <c r="D114" s="623"/>
      <c r="E114" s="597"/>
    </row>
    <row r="115" spans="4:5" s="594" customFormat="1">
      <c r="D115" s="623"/>
      <c r="E115" s="597"/>
    </row>
    <row r="116" spans="4:5" s="594" customFormat="1">
      <c r="D116" s="623"/>
      <c r="E116" s="597"/>
    </row>
    <row r="117" spans="4:5" s="594" customFormat="1">
      <c r="D117" s="623"/>
      <c r="E117" s="597"/>
    </row>
    <row r="118" spans="4:5" s="594" customFormat="1">
      <c r="D118" s="623"/>
      <c r="E118" s="597"/>
    </row>
    <row r="119" spans="4:5" s="594" customFormat="1">
      <c r="D119" s="623"/>
      <c r="E119" s="597"/>
    </row>
    <row r="120" spans="4:5" s="594" customFormat="1">
      <c r="D120" s="623"/>
      <c r="E120" s="597"/>
    </row>
    <row r="121" spans="4:5" s="594" customFormat="1">
      <c r="D121" s="623"/>
      <c r="E121" s="597"/>
    </row>
    <row r="122" spans="4:5" s="594" customFormat="1">
      <c r="D122" s="623"/>
      <c r="E122" s="597"/>
    </row>
    <row r="123" spans="4:5" s="594" customFormat="1">
      <c r="D123" s="623"/>
      <c r="E123" s="597"/>
    </row>
    <row r="124" spans="4:5" s="594" customFormat="1">
      <c r="D124" s="623"/>
      <c r="E124" s="597"/>
    </row>
    <row r="125" spans="4:5" s="594" customFormat="1">
      <c r="D125" s="623"/>
      <c r="E125" s="597"/>
    </row>
    <row r="126" spans="4:5" s="594" customFormat="1">
      <c r="D126" s="623"/>
      <c r="E126" s="597"/>
    </row>
    <row r="127" spans="4:5" s="594" customFormat="1">
      <c r="D127" s="623"/>
      <c r="E127" s="597"/>
    </row>
    <row r="128" spans="4:5" s="594" customFormat="1">
      <c r="D128" s="623"/>
      <c r="E128" s="597"/>
    </row>
    <row r="129" spans="4:5" s="594" customFormat="1">
      <c r="D129" s="623"/>
      <c r="E129" s="597"/>
    </row>
    <row r="130" spans="4:5" s="594" customFormat="1">
      <c r="D130" s="623"/>
      <c r="E130" s="597"/>
    </row>
    <row r="131" spans="4:5" s="594" customFormat="1">
      <c r="D131" s="623"/>
      <c r="E131" s="597"/>
    </row>
    <row r="132" spans="4:5" s="594" customFormat="1">
      <c r="D132" s="623"/>
      <c r="E132" s="597"/>
    </row>
    <row r="133" spans="4:5" s="594" customFormat="1">
      <c r="D133" s="623"/>
      <c r="E133" s="597"/>
    </row>
    <row r="134" spans="4:5" s="594" customFormat="1">
      <c r="D134" s="623"/>
      <c r="E134" s="597"/>
    </row>
    <row r="135" spans="4:5" s="594" customFormat="1">
      <c r="D135" s="623"/>
      <c r="E135" s="597"/>
    </row>
    <row r="136" spans="4:5" s="594" customFormat="1">
      <c r="D136" s="623"/>
      <c r="E136" s="597"/>
    </row>
    <row r="137" spans="4:5" s="594" customFormat="1">
      <c r="D137" s="623"/>
      <c r="E137" s="597"/>
    </row>
    <row r="138" spans="4:5" s="594" customFormat="1">
      <c r="D138" s="623"/>
      <c r="E138" s="597"/>
    </row>
    <row r="139" spans="4:5" s="594" customFormat="1">
      <c r="D139" s="623"/>
      <c r="E139" s="597"/>
    </row>
    <row r="140" spans="4:5" s="594" customFormat="1">
      <c r="D140" s="623"/>
      <c r="E140" s="597"/>
    </row>
    <row r="141" spans="4:5" s="594" customFormat="1">
      <c r="D141" s="623"/>
      <c r="E141" s="597"/>
    </row>
    <row r="142" spans="4:5" s="594" customFormat="1">
      <c r="D142" s="623"/>
      <c r="E142" s="597"/>
    </row>
    <row r="143" spans="4:5" s="594" customFormat="1">
      <c r="D143" s="623"/>
      <c r="E143" s="597"/>
    </row>
    <row r="144" spans="4:5" s="594" customFormat="1">
      <c r="D144" s="623"/>
      <c r="E144" s="597"/>
    </row>
    <row r="145" spans="4:5" s="594" customFormat="1">
      <c r="D145" s="623"/>
      <c r="E145" s="597"/>
    </row>
    <row r="146" spans="4:5" s="594" customFormat="1">
      <c r="D146" s="623"/>
      <c r="E146" s="597"/>
    </row>
    <row r="147" spans="4:5" s="594" customFormat="1">
      <c r="D147" s="623"/>
      <c r="E147" s="597"/>
    </row>
    <row r="148" spans="4:5" s="594" customFormat="1">
      <c r="D148" s="623"/>
      <c r="E148" s="597"/>
    </row>
    <row r="149" spans="4:5" s="594" customFormat="1">
      <c r="D149" s="623"/>
      <c r="E149" s="597"/>
    </row>
    <row r="150" spans="4:5" s="594" customFormat="1">
      <c r="D150" s="623"/>
      <c r="E150" s="597"/>
    </row>
    <row r="151" spans="4:5" s="594" customFormat="1">
      <c r="D151" s="623"/>
      <c r="E151" s="597"/>
    </row>
    <row r="152" spans="4:5" s="594" customFormat="1">
      <c r="D152" s="623"/>
      <c r="E152" s="597"/>
    </row>
    <row r="153" spans="4:5" s="594" customFormat="1">
      <c r="D153" s="623"/>
      <c r="E153" s="597"/>
    </row>
    <row r="154" spans="4:5" s="594" customFormat="1">
      <c r="D154" s="623"/>
      <c r="E154" s="597"/>
    </row>
    <row r="155" spans="4:5" s="594" customFormat="1">
      <c r="D155" s="623"/>
      <c r="E155" s="597"/>
    </row>
    <row r="156" spans="4:5" s="594" customFormat="1">
      <c r="D156" s="623"/>
      <c r="E156" s="597"/>
    </row>
    <row r="157" spans="4:5" s="594" customFormat="1">
      <c r="D157" s="623"/>
      <c r="E157" s="597"/>
    </row>
    <row r="158" spans="4:5" s="594" customFormat="1">
      <c r="D158" s="623"/>
      <c r="E158" s="597"/>
    </row>
    <row r="159" spans="4:5" s="594" customFormat="1">
      <c r="D159" s="623"/>
      <c r="E159" s="597"/>
    </row>
    <row r="160" spans="4:5" s="594" customFormat="1">
      <c r="D160" s="623"/>
      <c r="E160" s="597"/>
    </row>
    <row r="161" spans="4:5" s="594" customFormat="1">
      <c r="D161" s="623"/>
      <c r="E161" s="597"/>
    </row>
    <row r="162" spans="4:5" s="594" customFormat="1">
      <c r="D162" s="623"/>
      <c r="E162" s="597"/>
    </row>
    <row r="163" spans="4:5" s="594" customFormat="1">
      <c r="D163" s="623"/>
      <c r="E163" s="597"/>
    </row>
    <row r="164" spans="4:5" s="594" customFormat="1">
      <c r="D164" s="623"/>
      <c r="E164" s="597"/>
    </row>
    <row r="165" spans="4:5" s="594" customFormat="1">
      <c r="D165" s="623"/>
      <c r="E165" s="597"/>
    </row>
    <row r="166" spans="4:5" s="594" customFormat="1">
      <c r="D166" s="623"/>
      <c r="E166" s="597"/>
    </row>
    <row r="167" spans="4:5" s="594" customFormat="1">
      <c r="D167" s="623"/>
      <c r="E167" s="597"/>
    </row>
    <row r="168" spans="4:5" s="594" customFormat="1">
      <c r="D168" s="623"/>
      <c r="E168" s="597"/>
    </row>
    <row r="169" spans="4:5" s="594" customFormat="1">
      <c r="D169" s="623"/>
      <c r="E169" s="597"/>
    </row>
    <row r="170" spans="4:5" s="594" customFormat="1">
      <c r="D170" s="623"/>
      <c r="E170" s="597"/>
    </row>
    <row r="171" spans="4:5" s="594" customFormat="1">
      <c r="D171" s="623"/>
      <c r="E171" s="597"/>
    </row>
    <row r="172" spans="4:5" s="594" customFormat="1">
      <c r="D172" s="623"/>
      <c r="E172" s="597"/>
    </row>
    <row r="173" spans="4:5" s="594" customFormat="1">
      <c r="D173" s="623"/>
      <c r="E173" s="597"/>
    </row>
    <row r="174" spans="4:5" s="594" customFormat="1">
      <c r="D174" s="623"/>
      <c r="E174" s="597"/>
    </row>
    <row r="175" spans="4:5" s="594" customFormat="1">
      <c r="D175" s="623"/>
      <c r="E175" s="597"/>
    </row>
    <row r="176" spans="4:5" s="594" customFormat="1">
      <c r="D176" s="623"/>
      <c r="E176" s="597"/>
    </row>
    <row r="177" spans="4:5" s="594" customFormat="1">
      <c r="D177" s="623"/>
      <c r="E177" s="597"/>
    </row>
    <row r="178" spans="4:5" s="594" customFormat="1">
      <c r="D178" s="623"/>
      <c r="E178" s="597"/>
    </row>
    <row r="179" spans="4:5" s="594" customFormat="1">
      <c r="D179" s="623"/>
      <c r="E179" s="597"/>
    </row>
    <row r="180" spans="4:5" s="594" customFormat="1">
      <c r="D180" s="623"/>
      <c r="E180" s="597"/>
    </row>
    <row r="181" spans="4:5" s="594" customFormat="1">
      <c r="D181" s="623"/>
      <c r="E181" s="597"/>
    </row>
    <row r="182" spans="4:5" s="594" customFormat="1">
      <c r="D182" s="623"/>
      <c r="E182" s="597"/>
    </row>
    <row r="183" spans="4:5" s="594" customFormat="1">
      <c r="D183" s="623"/>
      <c r="E183" s="597"/>
    </row>
    <row r="184" spans="4:5" s="594" customFormat="1">
      <c r="D184" s="623"/>
      <c r="E184" s="597"/>
    </row>
    <row r="185" spans="4:5" s="594" customFormat="1">
      <c r="D185" s="623"/>
      <c r="E185" s="597"/>
    </row>
    <row r="186" spans="4:5" s="594" customFormat="1">
      <c r="D186" s="623"/>
      <c r="E186" s="597"/>
    </row>
    <row r="187" spans="4:5" s="594" customFormat="1">
      <c r="D187" s="623"/>
      <c r="E187" s="597"/>
    </row>
    <row r="188" spans="4:5" s="594" customFormat="1">
      <c r="D188" s="623"/>
      <c r="E188" s="597"/>
    </row>
    <row r="189" spans="4:5" s="594" customFormat="1">
      <c r="D189" s="623"/>
      <c r="E189" s="597"/>
    </row>
    <row r="190" spans="4:5" s="594" customFormat="1">
      <c r="D190" s="623"/>
      <c r="E190" s="597"/>
    </row>
    <row r="191" spans="4:5" s="594" customFormat="1">
      <c r="D191" s="623"/>
      <c r="E191" s="597"/>
    </row>
    <row r="192" spans="4:5" s="594" customFormat="1">
      <c r="D192" s="623"/>
      <c r="E192" s="597"/>
    </row>
    <row r="193" spans="4:5" s="594" customFormat="1">
      <c r="D193" s="623"/>
      <c r="E193" s="597"/>
    </row>
    <row r="194" spans="4:5" s="594" customFormat="1">
      <c r="D194" s="623"/>
      <c r="E194" s="597"/>
    </row>
    <row r="195" spans="4:5" s="594" customFormat="1">
      <c r="D195" s="623"/>
      <c r="E195" s="597"/>
    </row>
    <row r="196" spans="4:5" s="594" customFormat="1">
      <c r="D196" s="623"/>
      <c r="E196" s="597"/>
    </row>
    <row r="197" spans="4:5" s="594" customFormat="1">
      <c r="D197" s="623"/>
      <c r="E197" s="597"/>
    </row>
    <row r="198" spans="4:5" s="594" customFormat="1">
      <c r="D198" s="623"/>
      <c r="E198" s="597"/>
    </row>
    <row r="199" spans="4:5" s="594" customFormat="1">
      <c r="D199" s="623"/>
      <c r="E199" s="597"/>
    </row>
    <row r="200" spans="4:5" s="594" customFormat="1">
      <c r="D200" s="623"/>
      <c r="E200" s="597"/>
    </row>
    <row r="201" spans="4:5" s="594" customFormat="1">
      <c r="D201" s="623"/>
      <c r="E201" s="597"/>
    </row>
    <row r="202" spans="4:5" s="594" customFormat="1">
      <c r="D202" s="623"/>
      <c r="E202" s="597"/>
    </row>
    <row r="203" spans="4:5" s="594" customFormat="1">
      <c r="D203" s="623"/>
      <c r="E203" s="597"/>
    </row>
    <row r="204" spans="4:5" s="594" customFormat="1">
      <c r="D204" s="623"/>
      <c r="E204" s="597"/>
    </row>
    <row r="205" spans="4:5" s="594" customFormat="1">
      <c r="D205" s="623"/>
      <c r="E205" s="597"/>
    </row>
    <row r="206" spans="4:5" s="594" customFormat="1">
      <c r="D206" s="623"/>
      <c r="E206" s="597"/>
    </row>
    <row r="207" spans="4:5" s="594" customFormat="1">
      <c r="D207" s="623"/>
      <c r="E207" s="597"/>
    </row>
    <row r="208" spans="4:5" s="594" customFormat="1">
      <c r="D208" s="623"/>
      <c r="E208" s="597"/>
    </row>
    <row r="209" spans="4:5" s="594" customFormat="1">
      <c r="D209" s="623"/>
      <c r="E209" s="597"/>
    </row>
    <row r="210" spans="4:5" s="594" customFormat="1">
      <c r="D210" s="623"/>
      <c r="E210" s="597"/>
    </row>
    <row r="211" spans="4:5" s="594" customFormat="1">
      <c r="D211" s="623"/>
      <c r="E211" s="597"/>
    </row>
    <row r="212" spans="4:5" s="594" customFormat="1">
      <c r="D212" s="623"/>
      <c r="E212" s="597"/>
    </row>
    <row r="213" spans="4:5" s="594" customFormat="1">
      <c r="D213" s="623"/>
      <c r="E213" s="597"/>
    </row>
    <row r="214" spans="4:5" s="594" customFormat="1">
      <c r="D214" s="623"/>
      <c r="E214" s="597"/>
    </row>
    <row r="215" spans="4:5" s="594" customFormat="1">
      <c r="D215" s="623"/>
      <c r="E215" s="597"/>
    </row>
    <row r="216" spans="4:5" s="594" customFormat="1">
      <c r="D216" s="623"/>
      <c r="E216" s="597"/>
    </row>
    <row r="217" spans="4:5" s="594" customFormat="1">
      <c r="D217" s="623"/>
      <c r="E217" s="597"/>
    </row>
    <row r="218" spans="4:5" s="594" customFormat="1">
      <c r="D218" s="623"/>
      <c r="E218" s="597"/>
    </row>
    <row r="219" spans="4:5" s="594" customFormat="1">
      <c r="D219" s="623"/>
      <c r="E219" s="597"/>
    </row>
    <row r="220" spans="4:5" s="594" customFormat="1">
      <c r="D220" s="623"/>
      <c r="E220" s="597"/>
    </row>
    <row r="221" spans="4:5" s="594" customFormat="1">
      <c r="D221" s="623"/>
      <c r="E221" s="597"/>
    </row>
    <row r="222" spans="4:5" s="594" customFormat="1">
      <c r="D222" s="623"/>
      <c r="E222" s="597"/>
    </row>
    <row r="223" spans="4:5" s="594" customFormat="1">
      <c r="D223" s="623"/>
      <c r="E223" s="597"/>
    </row>
    <row r="224" spans="4:5" s="594" customFormat="1">
      <c r="D224" s="623"/>
      <c r="E224" s="597"/>
    </row>
    <row r="225" spans="4:5" s="594" customFormat="1">
      <c r="D225" s="623"/>
      <c r="E225" s="597"/>
    </row>
    <row r="226" spans="4:5" s="594" customFormat="1">
      <c r="D226" s="623"/>
      <c r="E226" s="597"/>
    </row>
    <row r="227" spans="4:5" s="594" customFormat="1">
      <c r="D227" s="623"/>
      <c r="E227" s="597"/>
    </row>
    <row r="228" spans="4:5" s="594" customFormat="1">
      <c r="D228" s="623"/>
      <c r="E228" s="597"/>
    </row>
    <row r="229" spans="4:5" s="594" customFormat="1">
      <c r="D229" s="623"/>
      <c r="E229" s="597"/>
    </row>
    <row r="230" spans="4:5" s="594" customFormat="1">
      <c r="D230" s="623"/>
      <c r="E230" s="597"/>
    </row>
    <row r="231" spans="4:5" s="594" customFormat="1">
      <c r="D231" s="623"/>
      <c r="E231" s="597"/>
    </row>
    <row r="232" spans="4:5" s="594" customFormat="1">
      <c r="D232" s="623"/>
      <c r="E232" s="597"/>
    </row>
    <row r="233" spans="4:5" s="594" customFormat="1">
      <c r="D233" s="623"/>
      <c r="E233" s="597"/>
    </row>
    <row r="234" spans="4:5" s="594" customFormat="1">
      <c r="D234" s="623"/>
      <c r="E234" s="597"/>
    </row>
    <row r="235" spans="4:5" s="594" customFormat="1">
      <c r="D235" s="623"/>
      <c r="E235" s="597"/>
    </row>
    <row r="236" spans="4:5" s="594" customFormat="1">
      <c r="D236" s="623"/>
      <c r="E236" s="597"/>
    </row>
    <row r="237" spans="4:5" s="594" customFormat="1">
      <c r="D237" s="623"/>
      <c r="E237" s="597"/>
    </row>
    <row r="238" spans="4:5" s="594" customFormat="1">
      <c r="D238" s="623"/>
      <c r="E238" s="597"/>
    </row>
    <row r="239" spans="4:5" s="594" customFormat="1">
      <c r="D239" s="623"/>
      <c r="E239" s="597"/>
    </row>
    <row r="240" spans="4:5" s="594" customFormat="1">
      <c r="D240" s="623"/>
      <c r="E240" s="597"/>
    </row>
    <row r="241" spans="4:5" s="594" customFormat="1">
      <c r="D241" s="623"/>
      <c r="E241" s="597"/>
    </row>
    <row r="242" spans="4:5" s="594" customFormat="1">
      <c r="D242" s="623"/>
      <c r="E242" s="597"/>
    </row>
    <row r="243" spans="4:5" s="594" customFormat="1">
      <c r="D243" s="623"/>
      <c r="E243" s="597"/>
    </row>
    <row r="244" spans="4:5" s="594" customFormat="1">
      <c r="D244" s="623"/>
      <c r="E244" s="597"/>
    </row>
    <row r="245" spans="4:5" s="594" customFormat="1">
      <c r="D245" s="623"/>
      <c r="E245" s="597"/>
    </row>
    <row r="246" spans="4:5" s="594" customFormat="1">
      <c r="D246" s="623"/>
      <c r="E246" s="597"/>
    </row>
    <row r="247" spans="4:5" s="594" customFormat="1">
      <c r="D247" s="623"/>
      <c r="E247" s="597"/>
    </row>
    <row r="248" spans="4:5" s="594" customFormat="1">
      <c r="D248" s="623"/>
      <c r="E248" s="597"/>
    </row>
    <row r="249" spans="4:5" s="594" customFormat="1">
      <c r="D249" s="623"/>
      <c r="E249" s="597"/>
    </row>
    <row r="250" spans="4:5" s="594" customFormat="1">
      <c r="D250" s="623"/>
      <c r="E250" s="597"/>
    </row>
    <row r="251" spans="4:5" s="594" customFormat="1">
      <c r="D251" s="623"/>
      <c r="E251" s="597"/>
    </row>
    <row r="252" spans="4:5" s="594" customFormat="1">
      <c r="D252" s="623"/>
      <c r="E252" s="597"/>
    </row>
    <row r="253" spans="4:5" s="594" customFormat="1">
      <c r="D253" s="623"/>
      <c r="E253" s="597"/>
    </row>
    <row r="254" spans="4:5" s="594" customFormat="1">
      <c r="D254" s="623"/>
      <c r="E254" s="597"/>
    </row>
    <row r="255" spans="4:5" s="594" customFormat="1">
      <c r="D255" s="623"/>
      <c r="E255" s="597"/>
    </row>
    <row r="256" spans="4:5" s="594" customFormat="1">
      <c r="D256" s="623"/>
      <c r="E256" s="597"/>
    </row>
    <row r="257" spans="4:5" s="594" customFormat="1">
      <c r="D257" s="623"/>
      <c r="E257" s="597"/>
    </row>
    <row r="258" spans="4:5" s="594" customFormat="1">
      <c r="D258" s="623"/>
      <c r="E258" s="597"/>
    </row>
    <row r="259" spans="4:5" s="594" customFormat="1">
      <c r="D259" s="623"/>
      <c r="E259" s="597"/>
    </row>
    <row r="260" spans="4:5" s="594" customFormat="1">
      <c r="D260" s="623"/>
      <c r="E260" s="597"/>
    </row>
    <row r="261" spans="4:5" s="594" customFormat="1">
      <c r="D261" s="623"/>
      <c r="E261" s="597"/>
    </row>
    <row r="262" spans="4:5" s="594" customFormat="1">
      <c r="D262" s="623"/>
      <c r="E262" s="597"/>
    </row>
    <row r="263" spans="4:5" s="594" customFormat="1">
      <c r="D263" s="623"/>
      <c r="E263" s="597"/>
    </row>
    <row r="264" spans="4:5" s="594" customFormat="1">
      <c r="D264" s="623"/>
      <c r="E264" s="597"/>
    </row>
    <row r="265" spans="4:5" s="594" customFormat="1">
      <c r="D265" s="623"/>
      <c r="E265" s="597"/>
    </row>
    <row r="266" spans="4:5" s="594" customFormat="1">
      <c r="D266" s="623"/>
      <c r="E266" s="597"/>
    </row>
    <row r="267" spans="4:5" s="594" customFormat="1">
      <c r="D267" s="623"/>
      <c r="E267" s="597"/>
    </row>
    <row r="268" spans="4:5" s="594" customFormat="1">
      <c r="D268" s="623"/>
      <c r="E268" s="597"/>
    </row>
    <row r="269" spans="4:5" s="594" customFormat="1">
      <c r="D269" s="623"/>
      <c r="E269" s="597"/>
    </row>
    <row r="270" spans="4:5" s="594" customFormat="1">
      <c r="D270" s="623"/>
      <c r="E270" s="597"/>
    </row>
    <row r="271" spans="4:5" s="594" customFormat="1">
      <c r="D271" s="623"/>
      <c r="E271" s="597"/>
    </row>
    <row r="272" spans="4:5" s="594" customFormat="1">
      <c r="D272" s="623"/>
      <c r="E272" s="597"/>
    </row>
    <row r="273" spans="4:5" s="594" customFormat="1">
      <c r="D273" s="623"/>
      <c r="E273" s="597"/>
    </row>
    <row r="274" spans="4:5" s="594" customFormat="1">
      <c r="D274" s="623"/>
      <c r="E274" s="597"/>
    </row>
    <row r="275" spans="4:5" s="594" customFormat="1">
      <c r="D275" s="623"/>
      <c r="E275" s="597"/>
    </row>
    <row r="276" spans="4:5" s="594" customFormat="1">
      <c r="D276" s="623"/>
      <c r="E276" s="597"/>
    </row>
    <row r="277" spans="4:5" s="594" customFormat="1">
      <c r="D277" s="623"/>
      <c r="E277" s="597"/>
    </row>
    <row r="278" spans="4:5" s="594" customFormat="1">
      <c r="D278" s="623"/>
      <c r="E278" s="597"/>
    </row>
    <row r="279" spans="4:5" s="594" customFormat="1">
      <c r="D279" s="623"/>
      <c r="E279" s="597"/>
    </row>
    <row r="280" spans="4:5" s="594" customFormat="1">
      <c r="D280" s="623"/>
      <c r="E280" s="597"/>
    </row>
    <row r="281" spans="4:5" s="594" customFormat="1">
      <c r="D281" s="623"/>
      <c r="E281" s="597"/>
    </row>
    <row r="282" spans="4:5" s="594" customFormat="1">
      <c r="D282" s="623"/>
      <c r="E282" s="597"/>
    </row>
    <row r="283" spans="4:5" s="594" customFormat="1">
      <c r="D283" s="623"/>
      <c r="E283" s="597"/>
    </row>
    <row r="284" spans="4:5" s="594" customFormat="1">
      <c r="D284" s="623"/>
      <c r="E284" s="597"/>
    </row>
    <row r="285" spans="4:5" s="594" customFormat="1">
      <c r="D285" s="623"/>
      <c r="E285" s="597"/>
    </row>
    <row r="286" spans="4:5" s="594" customFormat="1">
      <c r="D286" s="623"/>
      <c r="E286" s="597"/>
    </row>
    <row r="287" spans="4:5" s="594" customFormat="1">
      <c r="D287" s="623"/>
      <c r="E287" s="597"/>
    </row>
    <row r="288" spans="4:5" s="594" customFormat="1">
      <c r="D288" s="623"/>
      <c r="E288" s="597"/>
    </row>
    <row r="289" spans="4:5" s="594" customFormat="1">
      <c r="D289" s="623"/>
      <c r="E289" s="597"/>
    </row>
    <row r="290" spans="4:5" s="594" customFormat="1">
      <c r="D290" s="623"/>
      <c r="E290" s="597"/>
    </row>
    <row r="291" spans="4:5" s="594" customFormat="1">
      <c r="D291" s="623"/>
      <c r="E291" s="597"/>
    </row>
    <row r="292" spans="4:5" s="594" customFormat="1">
      <c r="D292" s="623"/>
      <c r="E292" s="597"/>
    </row>
    <row r="293" spans="4:5" s="594" customFormat="1">
      <c r="D293" s="623"/>
      <c r="E293" s="597"/>
    </row>
    <row r="294" spans="4:5" s="594" customFormat="1">
      <c r="D294" s="623"/>
      <c r="E294" s="597"/>
    </row>
    <row r="295" spans="4:5" s="594" customFormat="1">
      <c r="D295" s="623"/>
      <c r="E295" s="597"/>
    </row>
    <row r="296" spans="4:5" s="594" customFormat="1">
      <c r="D296" s="623"/>
      <c r="E296" s="597"/>
    </row>
    <row r="297" spans="4:5" s="594" customFormat="1">
      <c r="D297" s="623"/>
      <c r="E297" s="597"/>
    </row>
    <row r="298" spans="4:5" s="594" customFormat="1">
      <c r="D298" s="623"/>
      <c r="E298" s="597"/>
    </row>
    <row r="299" spans="4:5" s="594" customFormat="1">
      <c r="D299" s="623"/>
      <c r="E299" s="597"/>
    </row>
    <row r="300" spans="4:5" s="594" customFormat="1">
      <c r="D300" s="623"/>
      <c r="E300" s="597"/>
    </row>
    <row r="301" spans="4:5" s="594" customFormat="1">
      <c r="D301" s="623"/>
      <c r="E301" s="597"/>
    </row>
    <row r="302" spans="4:5" s="594" customFormat="1">
      <c r="D302" s="623"/>
      <c r="E302" s="597"/>
    </row>
    <row r="303" spans="4:5" s="594" customFormat="1">
      <c r="D303" s="623"/>
      <c r="E303" s="597"/>
    </row>
    <row r="304" spans="4:5" s="594" customFormat="1">
      <c r="D304" s="623"/>
      <c r="E304" s="597"/>
    </row>
    <row r="305" spans="4:5" s="594" customFormat="1">
      <c r="D305" s="623"/>
      <c r="E305" s="597"/>
    </row>
    <row r="306" spans="4:5" s="594" customFormat="1">
      <c r="D306" s="623"/>
      <c r="E306" s="597"/>
    </row>
    <row r="307" spans="4:5" s="594" customFormat="1">
      <c r="D307" s="623"/>
      <c r="E307" s="597"/>
    </row>
    <row r="308" spans="4:5" s="594" customFormat="1">
      <c r="D308" s="623"/>
      <c r="E308" s="597"/>
    </row>
    <row r="309" spans="4:5" s="594" customFormat="1">
      <c r="D309" s="623"/>
      <c r="E309" s="597"/>
    </row>
    <row r="310" spans="4:5" s="594" customFormat="1">
      <c r="D310" s="623"/>
      <c r="E310" s="597"/>
    </row>
    <row r="311" spans="4:5" s="594" customFormat="1">
      <c r="D311" s="623"/>
      <c r="E311" s="597"/>
    </row>
    <row r="312" spans="4:5" s="594" customFormat="1">
      <c r="D312" s="623"/>
      <c r="E312" s="597"/>
    </row>
    <row r="313" spans="4:5" s="594" customFormat="1">
      <c r="D313" s="623"/>
      <c r="E313" s="597"/>
    </row>
    <row r="314" spans="4:5" s="594" customFormat="1">
      <c r="D314" s="623"/>
      <c r="E314" s="597"/>
    </row>
    <row r="315" spans="4:5" s="594" customFormat="1">
      <c r="D315" s="623"/>
      <c r="E315" s="597"/>
    </row>
    <row r="316" spans="4:5" s="594" customFormat="1">
      <c r="D316" s="623"/>
      <c r="E316" s="597"/>
    </row>
    <row r="317" spans="4:5" s="594" customFormat="1">
      <c r="D317" s="623"/>
      <c r="E317" s="597"/>
    </row>
    <row r="318" spans="4:5" s="594" customFormat="1">
      <c r="D318" s="623"/>
      <c r="E318" s="597"/>
    </row>
    <row r="319" spans="4:5" s="594" customFormat="1">
      <c r="D319" s="623"/>
      <c r="E319" s="597"/>
    </row>
    <row r="320" spans="4:5" s="594" customFormat="1">
      <c r="D320" s="623"/>
      <c r="E320" s="597"/>
    </row>
    <row r="321" spans="4:5" s="594" customFormat="1">
      <c r="D321" s="623"/>
      <c r="E321" s="597"/>
    </row>
    <row r="322" spans="4:5" s="594" customFormat="1">
      <c r="D322" s="623"/>
      <c r="E322" s="597"/>
    </row>
    <row r="323" spans="4:5" s="594" customFormat="1">
      <c r="D323" s="623"/>
      <c r="E323" s="597"/>
    </row>
    <row r="324" spans="4:5" s="594" customFormat="1">
      <c r="D324" s="623"/>
      <c r="E324" s="597"/>
    </row>
    <row r="325" spans="4:5" s="594" customFormat="1">
      <c r="D325" s="623"/>
      <c r="E325" s="597"/>
    </row>
    <row r="326" spans="4:5" s="594" customFormat="1">
      <c r="D326" s="623"/>
      <c r="E326" s="597"/>
    </row>
    <row r="327" spans="4:5" s="594" customFormat="1">
      <c r="D327" s="623"/>
      <c r="E327" s="597"/>
    </row>
    <row r="328" spans="4:5" s="594" customFormat="1">
      <c r="D328" s="623"/>
      <c r="E328" s="597"/>
    </row>
    <row r="329" spans="4:5" s="594" customFormat="1">
      <c r="D329" s="623"/>
      <c r="E329" s="597"/>
    </row>
    <row r="330" spans="4:5" s="594" customFormat="1">
      <c r="D330" s="623"/>
      <c r="E330" s="597"/>
    </row>
    <row r="331" spans="4:5" s="594" customFormat="1">
      <c r="D331" s="623"/>
      <c r="E331" s="597"/>
    </row>
    <row r="332" spans="4:5" s="594" customFormat="1">
      <c r="D332" s="623"/>
      <c r="E332" s="597"/>
    </row>
    <row r="333" spans="4:5" s="594" customFormat="1">
      <c r="D333" s="623"/>
      <c r="E333" s="597"/>
    </row>
    <row r="334" spans="4:5" s="594" customFormat="1">
      <c r="D334" s="623"/>
      <c r="E334" s="597"/>
    </row>
    <row r="335" spans="4:5" s="594" customFormat="1">
      <c r="D335" s="623"/>
      <c r="E335" s="597"/>
    </row>
    <row r="336" spans="4:5" s="594" customFormat="1">
      <c r="D336" s="623"/>
      <c r="E336" s="597"/>
    </row>
    <row r="337" spans="4:5" s="594" customFormat="1">
      <c r="D337" s="623"/>
      <c r="E337" s="597"/>
    </row>
    <row r="338" spans="4:5" s="594" customFormat="1">
      <c r="D338" s="623"/>
      <c r="E338" s="597"/>
    </row>
    <row r="339" spans="4:5" s="594" customFormat="1">
      <c r="D339" s="623"/>
      <c r="E339" s="597"/>
    </row>
    <row r="340" spans="4:5" s="594" customFormat="1">
      <c r="D340" s="623"/>
      <c r="E340" s="597"/>
    </row>
    <row r="341" spans="4:5" s="594" customFormat="1">
      <c r="D341" s="623"/>
      <c r="E341" s="597"/>
    </row>
    <row r="342" spans="4:5" s="594" customFormat="1">
      <c r="D342" s="623"/>
      <c r="E342" s="597"/>
    </row>
    <row r="343" spans="4:5" s="594" customFormat="1">
      <c r="D343" s="623"/>
      <c r="E343" s="597"/>
    </row>
    <row r="344" spans="4:5" s="594" customFormat="1">
      <c r="D344" s="623"/>
      <c r="E344" s="597"/>
    </row>
    <row r="345" spans="4:5" s="594" customFormat="1">
      <c r="D345" s="623"/>
      <c r="E345" s="597"/>
    </row>
    <row r="346" spans="4:5" s="594" customFormat="1">
      <c r="D346" s="623"/>
      <c r="E346" s="597"/>
    </row>
    <row r="347" spans="4:5" s="594" customFormat="1">
      <c r="D347" s="623"/>
      <c r="E347" s="597"/>
    </row>
    <row r="348" spans="4:5" s="594" customFormat="1">
      <c r="D348" s="623"/>
      <c r="E348" s="597"/>
    </row>
    <row r="349" spans="4:5" s="594" customFormat="1">
      <c r="D349" s="623"/>
      <c r="E349" s="597"/>
    </row>
    <row r="350" spans="4:5" s="594" customFormat="1">
      <c r="D350" s="623"/>
      <c r="E350" s="597"/>
    </row>
    <row r="351" spans="4:5" s="594" customFormat="1">
      <c r="D351" s="623"/>
      <c r="E351" s="597"/>
    </row>
    <row r="352" spans="4:5" s="594" customFormat="1">
      <c r="D352" s="623"/>
      <c r="E352" s="597"/>
    </row>
    <row r="353" spans="4:5" s="594" customFormat="1">
      <c r="D353" s="623"/>
      <c r="E353" s="597"/>
    </row>
    <row r="354" spans="4:5" s="594" customFormat="1">
      <c r="D354" s="623"/>
      <c r="E354" s="597"/>
    </row>
    <row r="355" spans="4:5" s="594" customFormat="1">
      <c r="D355" s="623"/>
      <c r="E355" s="597"/>
    </row>
    <row r="356" spans="4:5" s="594" customFormat="1">
      <c r="D356" s="623"/>
      <c r="E356" s="597"/>
    </row>
    <row r="357" spans="4:5" s="594" customFormat="1">
      <c r="D357" s="623"/>
      <c r="E357" s="597"/>
    </row>
    <row r="358" spans="4:5" s="594" customFormat="1">
      <c r="D358" s="623"/>
      <c r="E358" s="597"/>
    </row>
    <row r="359" spans="4:5" s="594" customFormat="1">
      <c r="D359" s="623"/>
      <c r="E359" s="597"/>
    </row>
    <row r="360" spans="4:5" s="594" customFormat="1">
      <c r="D360" s="623"/>
      <c r="E360" s="597"/>
    </row>
    <row r="361" spans="4:5" s="594" customFormat="1">
      <c r="D361" s="623"/>
      <c r="E361" s="597"/>
    </row>
    <row r="362" spans="4:5" s="594" customFormat="1">
      <c r="D362" s="623"/>
      <c r="E362" s="597"/>
    </row>
    <row r="363" spans="4:5" s="594" customFormat="1">
      <c r="D363" s="623"/>
      <c r="E363" s="597"/>
    </row>
    <row r="364" spans="4:5" s="594" customFormat="1">
      <c r="D364" s="623"/>
      <c r="E364" s="597"/>
    </row>
    <row r="365" spans="4:5" s="594" customFormat="1">
      <c r="D365" s="623"/>
      <c r="E365" s="597"/>
    </row>
    <row r="366" spans="4:5" s="594" customFormat="1">
      <c r="D366" s="623"/>
      <c r="E366" s="597"/>
    </row>
    <row r="367" spans="4:5" s="594" customFormat="1">
      <c r="D367" s="623"/>
      <c r="E367" s="597"/>
    </row>
    <row r="368" spans="4:5" s="594" customFormat="1">
      <c r="D368" s="623"/>
      <c r="E368" s="597"/>
    </row>
    <row r="369" spans="4:5" s="594" customFormat="1">
      <c r="D369" s="623"/>
      <c r="E369" s="597"/>
    </row>
    <row r="370" spans="4:5" s="594" customFormat="1">
      <c r="D370" s="623"/>
      <c r="E370" s="597"/>
    </row>
    <row r="371" spans="4:5" s="594" customFormat="1">
      <c r="D371" s="623"/>
      <c r="E371" s="597"/>
    </row>
    <row r="372" spans="4:5" s="594" customFormat="1">
      <c r="D372" s="623"/>
      <c r="E372" s="597"/>
    </row>
    <row r="373" spans="4:5" s="594" customFormat="1">
      <c r="D373" s="623"/>
      <c r="E373" s="597"/>
    </row>
    <row r="374" spans="4:5" s="594" customFormat="1">
      <c r="D374" s="623"/>
      <c r="E374" s="597"/>
    </row>
    <row r="375" spans="4:5" s="594" customFormat="1">
      <c r="D375" s="623"/>
      <c r="E375" s="597"/>
    </row>
    <row r="376" spans="4:5" s="594" customFormat="1">
      <c r="D376" s="623"/>
      <c r="E376" s="597"/>
    </row>
    <row r="377" spans="4:5" s="594" customFormat="1">
      <c r="D377" s="623"/>
      <c r="E377" s="597"/>
    </row>
    <row r="378" spans="4:5" s="594" customFormat="1">
      <c r="D378" s="623"/>
      <c r="E378" s="597"/>
    </row>
    <row r="379" spans="4:5" s="594" customFormat="1">
      <c r="D379" s="623"/>
      <c r="E379" s="597"/>
    </row>
    <row r="380" spans="4:5" s="594" customFormat="1">
      <c r="D380" s="623"/>
      <c r="E380" s="597"/>
    </row>
    <row r="381" spans="4:5" s="594" customFormat="1">
      <c r="D381" s="623"/>
      <c r="E381" s="597"/>
    </row>
    <row r="382" spans="4:5" s="594" customFormat="1">
      <c r="D382" s="623"/>
      <c r="E382" s="597"/>
    </row>
    <row r="383" spans="4:5" s="594" customFormat="1">
      <c r="D383" s="623"/>
      <c r="E383" s="597"/>
    </row>
    <row r="384" spans="4:5" s="594" customFormat="1">
      <c r="D384" s="623"/>
      <c r="E384" s="597"/>
    </row>
    <row r="385" spans="4:5" s="594" customFormat="1">
      <c r="D385" s="623"/>
      <c r="E385" s="597"/>
    </row>
    <row r="386" spans="4:5" s="594" customFormat="1">
      <c r="D386" s="623"/>
      <c r="E386" s="597"/>
    </row>
    <row r="387" spans="4:5" s="594" customFormat="1">
      <c r="D387" s="623"/>
      <c r="E387" s="597"/>
    </row>
    <row r="388" spans="4:5" s="594" customFormat="1">
      <c r="D388" s="623"/>
      <c r="E388" s="597"/>
    </row>
    <row r="389" spans="4:5" s="594" customFormat="1">
      <c r="D389" s="623"/>
      <c r="E389" s="597"/>
    </row>
    <row r="390" spans="4:5" s="594" customFormat="1">
      <c r="D390" s="623"/>
      <c r="E390" s="597"/>
    </row>
    <row r="391" spans="4:5" s="594" customFormat="1">
      <c r="D391" s="623"/>
      <c r="E391" s="597"/>
    </row>
    <row r="392" spans="4:5" s="594" customFormat="1">
      <c r="D392" s="623"/>
      <c r="E392" s="597"/>
    </row>
    <row r="393" spans="4:5" s="594" customFormat="1">
      <c r="D393" s="623"/>
      <c r="E393" s="597"/>
    </row>
    <row r="394" spans="4:5" s="594" customFormat="1">
      <c r="D394" s="623"/>
      <c r="E394" s="597"/>
    </row>
    <row r="395" spans="4:5" s="594" customFormat="1">
      <c r="D395" s="623"/>
      <c r="E395" s="597"/>
    </row>
    <row r="396" spans="4:5" s="594" customFormat="1">
      <c r="D396" s="623"/>
      <c r="E396" s="597"/>
    </row>
    <row r="397" spans="4:5" s="594" customFormat="1">
      <c r="D397" s="623"/>
      <c r="E397" s="597"/>
    </row>
    <row r="398" spans="4:5" s="594" customFormat="1">
      <c r="D398" s="623"/>
      <c r="E398" s="597"/>
    </row>
    <row r="399" spans="4:5" s="594" customFormat="1">
      <c r="D399" s="623"/>
      <c r="E399" s="597"/>
    </row>
    <row r="400" spans="4:5" s="594" customFormat="1">
      <c r="D400" s="623"/>
      <c r="E400" s="597"/>
    </row>
    <row r="401" spans="4:5" s="594" customFormat="1">
      <c r="D401" s="623"/>
      <c r="E401" s="597"/>
    </row>
    <row r="402" spans="4:5" s="594" customFormat="1">
      <c r="D402" s="623"/>
      <c r="E402" s="597"/>
    </row>
    <row r="403" spans="4:5" s="594" customFormat="1">
      <c r="D403" s="623"/>
      <c r="E403" s="597"/>
    </row>
    <row r="404" spans="4:5" s="594" customFormat="1">
      <c r="D404" s="623"/>
      <c r="E404" s="597"/>
    </row>
    <row r="405" spans="4:5" s="594" customFormat="1">
      <c r="D405" s="623"/>
      <c r="E405" s="597"/>
    </row>
    <row r="406" spans="4:5" s="594" customFormat="1">
      <c r="D406" s="623"/>
      <c r="E406" s="597"/>
    </row>
    <row r="407" spans="4:5" s="594" customFormat="1">
      <c r="D407" s="623"/>
      <c r="E407" s="597"/>
    </row>
    <row r="408" spans="4:5" s="594" customFormat="1">
      <c r="D408" s="623"/>
      <c r="E408" s="597"/>
    </row>
    <row r="409" spans="4:5" s="594" customFormat="1">
      <c r="D409" s="623"/>
      <c r="E409" s="597"/>
    </row>
    <row r="410" spans="4:5" s="594" customFormat="1">
      <c r="D410" s="623"/>
      <c r="E410" s="597"/>
    </row>
    <row r="411" spans="4:5" s="594" customFormat="1">
      <c r="D411" s="623"/>
      <c r="E411" s="597"/>
    </row>
    <row r="412" spans="4:5" s="594" customFormat="1">
      <c r="D412" s="623"/>
      <c r="E412" s="597"/>
    </row>
    <row r="413" spans="4:5" s="594" customFormat="1">
      <c r="D413" s="623"/>
      <c r="E413" s="597"/>
    </row>
    <row r="414" spans="4:5" s="594" customFormat="1">
      <c r="D414" s="623"/>
      <c r="E414" s="597"/>
    </row>
    <row r="415" spans="4:5" s="594" customFormat="1">
      <c r="D415" s="623"/>
      <c r="E415" s="597"/>
    </row>
    <row r="416" spans="4:5" s="594" customFormat="1">
      <c r="D416" s="623"/>
      <c r="E416" s="597"/>
    </row>
    <row r="417" spans="4:5" s="594" customFormat="1">
      <c r="D417" s="623"/>
      <c r="E417" s="597"/>
    </row>
    <row r="418" spans="4:5" s="594" customFormat="1">
      <c r="D418" s="623"/>
      <c r="E418" s="597"/>
    </row>
    <row r="419" spans="4:5" s="594" customFormat="1">
      <c r="D419" s="623"/>
      <c r="E419" s="597"/>
    </row>
    <row r="420" spans="4:5" s="594" customFormat="1">
      <c r="D420" s="623"/>
      <c r="E420" s="597"/>
    </row>
    <row r="421" spans="4:5" s="594" customFormat="1">
      <c r="D421" s="623"/>
      <c r="E421" s="597"/>
    </row>
    <row r="422" spans="4:5" s="594" customFormat="1">
      <c r="D422" s="623"/>
      <c r="E422" s="597"/>
    </row>
    <row r="423" spans="4:5" s="594" customFormat="1">
      <c r="D423" s="623"/>
      <c r="E423" s="597"/>
    </row>
    <row r="424" spans="4:5" s="594" customFormat="1">
      <c r="D424" s="623"/>
      <c r="E424" s="597"/>
    </row>
    <row r="425" spans="4:5" s="594" customFormat="1">
      <c r="D425" s="623"/>
      <c r="E425" s="597"/>
    </row>
    <row r="426" spans="4:5" s="594" customFormat="1">
      <c r="D426" s="623"/>
      <c r="E426" s="597"/>
    </row>
    <row r="427" spans="4:5" s="594" customFormat="1">
      <c r="D427" s="623"/>
      <c r="E427" s="597"/>
    </row>
    <row r="428" spans="4:5" s="594" customFormat="1">
      <c r="D428" s="623"/>
      <c r="E428" s="597"/>
    </row>
    <row r="429" spans="4:5" s="594" customFormat="1">
      <c r="D429" s="623"/>
      <c r="E429" s="597"/>
    </row>
    <row r="430" spans="4:5" s="594" customFormat="1">
      <c r="D430" s="623"/>
      <c r="E430" s="597"/>
    </row>
    <row r="431" spans="4:5" s="594" customFormat="1">
      <c r="D431" s="623"/>
      <c r="E431" s="597"/>
    </row>
    <row r="432" spans="4:5" s="594" customFormat="1">
      <c r="D432" s="623"/>
      <c r="E432" s="597"/>
    </row>
    <row r="433" spans="4:5" s="594" customFormat="1">
      <c r="D433" s="623"/>
      <c r="E433" s="597"/>
    </row>
    <row r="434" spans="4:5" s="594" customFormat="1">
      <c r="D434" s="623"/>
      <c r="E434" s="597"/>
    </row>
    <row r="435" spans="4:5" s="594" customFormat="1">
      <c r="D435" s="623"/>
      <c r="E435" s="597"/>
    </row>
    <row r="436" spans="4:5" s="594" customFormat="1">
      <c r="D436" s="623"/>
      <c r="E436" s="597"/>
    </row>
    <row r="437" spans="4:5" s="594" customFormat="1">
      <c r="D437" s="623"/>
      <c r="E437" s="597"/>
    </row>
    <row r="438" spans="4:5" s="594" customFormat="1">
      <c r="D438" s="623"/>
      <c r="E438" s="597"/>
    </row>
    <row r="439" spans="4:5" s="594" customFormat="1">
      <c r="D439" s="623"/>
      <c r="E439" s="597"/>
    </row>
    <row r="440" spans="4:5" s="594" customFormat="1">
      <c r="D440" s="623"/>
      <c r="E440" s="597"/>
    </row>
    <row r="441" spans="4:5" s="594" customFormat="1">
      <c r="D441" s="623"/>
      <c r="E441" s="597"/>
    </row>
    <row r="442" spans="4:5" s="594" customFormat="1">
      <c r="D442" s="623"/>
      <c r="E442" s="597"/>
    </row>
    <row r="443" spans="4:5" s="594" customFormat="1">
      <c r="D443" s="623"/>
      <c r="E443" s="597"/>
    </row>
    <row r="444" spans="4:5" s="594" customFormat="1">
      <c r="D444" s="623"/>
      <c r="E444" s="597"/>
    </row>
    <row r="445" spans="4:5" s="594" customFormat="1">
      <c r="D445" s="623"/>
      <c r="E445" s="597"/>
    </row>
    <row r="446" spans="4:5" s="594" customFormat="1">
      <c r="D446" s="623"/>
      <c r="E446" s="597"/>
    </row>
    <row r="447" spans="4:5" s="594" customFormat="1">
      <c r="D447" s="623"/>
      <c r="E447" s="597"/>
    </row>
    <row r="448" spans="4:5" s="594" customFormat="1">
      <c r="D448" s="623"/>
      <c r="E448" s="597"/>
    </row>
    <row r="449" spans="4:5" s="594" customFormat="1">
      <c r="D449" s="623"/>
      <c r="E449" s="597"/>
    </row>
    <row r="450" spans="4:5" s="594" customFormat="1">
      <c r="D450" s="623"/>
      <c r="E450" s="597"/>
    </row>
    <row r="451" spans="4:5" s="594" customFormat="1">
      <c r="D451" s="623"/>
      <c r="E451" s="597"/>
    </row>
    <row r="452" spans="4:5" s="594" customFormat="1">
      <c r="D452" s="623"/>
      <c r="E452" s="597"/>
    </row>
    <row r="453" spans="4:5" s="594" customFormat="1">
      <c r="D453" s="623"/>
      <c r="E453" s="597"/>
    </row>
    <row r="454" spans="4:5" s="594" customFormat="1">
      <c r="D454" s="623"/>
      <c r="E454" s="597"/>
    </row>
    <row r="455" spans="4:5" s="594" customFormat="1">
      <c r="D455" s="623"/>
      <c r="E455" s="597"/>
    </row>
    <row r="456" spans="4:5" s="594" customFormat="1">
      <c r="D456" s="623"/>
      <c r="E456" s="597"/>
    </row>
    <row r="457" spans="4:5" s="594" customFormat="1">
      <c r="D457" s="623"/>
      <c r="E457" s="597"/>
    </row>
    <row r="458" spans="4:5" s="594" customFormat="1">
      <c r="D458" s="623"/>
      <c r="E458" s="597"/>
    </row>
    <row r="459" spans="4:5" s="594" customFormat="1">
      <c r="D459" s="623"/>
      <c r="E459" s="597"/>
    </row>
  </sheetData>
  <mergeCells count="2">
    <mergeCell ref="E8:G8"/>
    <mergeCell ref="E9:G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D70E-0EC6-49D7-9019-AE0C39E8E3B7}">
  <sheetPr>
    <tabColor rgb="FF92D050"/>
  </sheetPr>
  <dimension ref="A1:L79"/>
  <sheetViews>
    <sheetView view="pageBreakPreview" topLeftCell="A19" zoomScaleNormal="100" zoomScaleSheetLayoutView="100" workbookViewId="0">
      <selection activeCell="E41" sqref="E41"/>
    </sheetView>
  </sheetViews>
  <sheetFormatPr defaultColWidth="12.5703125" defaultRowHeight="17.25"/>
  <cols>
    <col min="1" max="1" width="1.85546875" style="647" customWidth="1"/>
    <col min="2" max="2" width="12.5703125" style="647"/>
    <col min="3" max="3" width="29.28515625" style="647" customWidth="1"/>
    <col min="4" max="4" width="9" style="695" customWidth="1"/>
    <col min="5" max="5" width="9" style="647" customWidth="1"/>
    <col min="6" max="6" width="8.140625" style="647" customWidth="1"/>
    <col min="7" max="7" width="11.7109375" style="647" customWidth="1"/>
    <col min="8" max="8" width="1.85546875" style="647" customWidth="1"/>
    <col min="9" max="9" width="9" style="647" customWidth="1"/>
    <col min="10" max="10" width="8.140625" style="647" customWidth="1"/>
    <col min="11" max="11" width="11.7109375" style="647" customWidth="1"/>
    <col min="12" max="12" width="1.85546875" style="647" customWidth="1"/>
    <col min="13" max="16384" width="12.5703125" style="647"/>
  </cols>
  <sheetData>
    <row r="1" spans="1:12" ht="10.15" customHeight="1"/>
    <row r="2" spans="1:12" ht="10.15" customHeight="1"/>
    <row r="3" spans="1:12" s="598" customFormat="1" ht="16.5" customHeight="1">
      <c r="B3" s="599" t="s">
        <v>876</v>
      </c>
      <c r="C3" s="600" t="s">
        <v>1230</v>
      </c>
      <c r="D3" s="601"/>
    </row>
    <row r="4" spans="1:12" s="598" customFormat="1" ht="16.5" customHeight="1">
      <c r="B4" s="599"/>
      <c r="C4" s="600" t="s">
        <v>1319</v>
      </c>
      <c r="D4" s="601"/>
    </row>
    <row r="5" spans="1:12" s="598" customFormat="1" ht="16.5" customHeight="1">
      <c r="B5" s="602" t="s">
        <v>877</v>
      </c>
      <c r="C5" s="603" t="s">
        <v>1229</v>
      </c>
      <c r="D5" s="604"/>
    </row>
    <row r="6" spans="1:12" s="598" customFormat="1" ht="15" customHeight="1">
      <c r="B6" s="602"/>
      <c r="C6" s="603" t="s">
        <v>1320</v>
      </c>
      <c r="D6" s="604"/>
    </row>
    <row r="7" spans="1:12" s="598" customFormat="1" ht="10.15" customHeight="1" thickBot="1">
      <c r="A7" s="649"/>
      <c r="B7" s="650"/>
      <c r="C7" s="651"/>
      <c r="D7" s="696"/>
      <c r="E7" s="649"/>
      <c r="F7" s="649"/>
      <c r="G7" s="649"/>
      <c r="H7" s="649"/>
      <c r="I7" s="649"/>
      <c r="J7" s="649"/>
      <c r="K7" s="649"/>
      <c r="L7" s="649"/>
    </row>
    <row r="8" spans="1:12" ht="18" thickTop="1">
      <c r="A8" s="594"/>
      <c r="B8" s="607" t="s">
        <v>741</v>
      </c>
      <c r="C8" s="608"/>
      <c r="D8" s="609" t="s">
        <v>3</v>
      </c>
      <c r="E8" s="1936" t="s">
        <v>767</v>
      </c>
      <c r="F8" s="1936"/>
      <c r="G8" s="1936"/>
      <c r="H8" s="628"/>
      <c r="I8" s="1936" t="s">
        <v>770</v>
      </c>
      <c r="J8" s="1936"/>
      <c r="K8" s="1936"/>
      <c r="L8" s="594"/>
    </row>
    <row r="9" spans="1:12" s="702" customFormat="1">
      <c r="A9" s="697"/>
      <c r="B9" s="698" t="s">
        <v>744</v>
      </c>
      <c r="C9" s="699"/>
      <c r="D9" s="700" t="s">
        <v>8</v>
      </c>
      <c r="E9" s="1932" t="s">
        <v>769</v>
      </c>
      <c r="F9" s="1932"/>
      <c r="G9" s="1932"/>
      <c r="H9" s="701"/>
      <c r="I9" s="1933" t="s">
        <v>770</v>
      </c>
      <c r="J9" s="1933"/>
      <c r="K9" s="1933"/>
      <c r="L9" s="697"/>
    </row>
    <row r="10" spans="1:12">
      <c r="A10" s="594"/>
      <c r="B10" s="584"/>
      <c r="C10" s="608"/>
      <c r="D10" s="615"/>
      <c r="E10" s="616" t="s">
        <v>4</v>
      </c>
      <c r="F10" s="616" t="s">
        <v>37</v>
      </c>
      <c r="G10" s="616" t="s">
        <v>38</v>
      </c>
      <c r="H10" s="584"/>
      <c r="I10" s="616" t="s">
        <v>4</v>
      </c>
      <c r="J10" s="616" t="s">
        <v>37</v>
      </c>
      <c r="K10" s="616" t="s">
        <v>38</v>
      </c>
      <c r="L10" s="594"/>
    </row>
    <row r="11" spans="1:12">
      <c r="A11" s="59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703"/>
      <c r="I11" s="617" t="s">
        <v>9</v>
      </c>
      <c r="J11" s="617" t="s">
        <v>39</v>
      </c>
      <c r="K11" s="617" t="s">
        <v>40</v>
      </c>
      <c r="L11" s="594"/>
    </row>
    <row r="12" spans="1:12" ht="8.1" customHeight="1">
      <c r="A12" s="619"/>
      <c r="B12" s="704"/>
      <c r="C12" s="704"/>
      <c r="D12" s="705"/>
      <c r="E12" s="704"/>
      <c r="F12" s="704"/>
      <c r="G12" s="704"/>
      <c r="H12" s="704"/>
      <c r="I12" s="704"/>
      <c r="J12" s="704"/>
      <c r="K12" s="704"/>
      <c r="L12" s="619"/>
    </row>
    <row r="13" spans="1:12" ht="8.1" customHeight="1">
      <c r="A13" s="594"/>
      <c r="B13" s="594"/>
      <c r="C13" s="594"/>
      <c r="D13" s="706"/>
      <c r="E13" s="594"/>
      <c r="F13" s="594"/>
      <c r="G13" s="594"/>
      <c r="H13" s="594"/>
      <c r="I13" s="594"/>
      <c r="J13" s="594"/>
      <c r="K13" s="594"/>
      <c r="L13" s="594"/>
    </row>
    <row r="14" spans="1:12">
      <c r="A14" s="594"/>
      <c r="B14" s="607" t="s">
        <v>4</v>
      </c>
      <c r="C14" s="584"/>
      <c r="D14" s="1870">
        <v>2023</v>
      </c>
      <c r="E14" s="569">
        <f>SUM(E17,E20,E23,E26,E29,E32,)</f>
        <v>180</v>
      </c>
      <c r="F14" s="569">
        <f>SUM(F17,F20,F23,F26,F29,F32,)</f>
        <v>97</v>
      </c>
      <c r="G14" s="569">
        <f>SUM(G17,G20,G23,G26,G29,G32,)</f>
        <v>83</v>
      </c>
      <c r="I14" s="569">
        <f>SUM(I17,I20,I23,I26,I29,I32,)</f>
        <v>21056</v>
      </c>
      <c r="J14" s="569">
        <f>SUM(J17,J20,J23,J26,J29,J32,)</f>
        <v>11524</v>
      </c>
      <c r="K14" s="569">
        <f>SUM(K17,K20,K23,K26,K29,K32,)</f>
        <v>9532</v>
      </c>
      <c r="L14" s="594"/>
    </row>
    <row r="15" spans="1:12">
      <c r="A15" s="594"/>
      <c r="B15" s="559" t="s">
        <v>9</v>
      </c>
      <c r="C15" s="584"/>
      <c r="D15" s="1870"/>
      <c r="E15" s="569"/>
      <c r="F15" s="569"/>
      <c r="G15" s="569"/>
      <c r="I15" s="569"/>
      <c r="J15" s="569"/>
      <c r="K15" s="569"/>
      <c r="L15" s="594"/>
    </row>
    <row r="16" spans="1:12" ht="8.1" customHeight="1">
      <c r="A16" s="594"/>
      <c r="B16" s="559"/>
      <c r="C16" s="584"/>
      <c r="D16" s="573"/>
      <c r="E16" s="626"/>
      <c r="F16" s="661"/>
      <c r="G16" s="661"/>
      <c r="H16" s="661"/>
      <c r="I16" s="626"/>
      <c r="J16" s="661"/>
      <c r="K16" s="661"/>
      <c r="L16" s="594"/>
    </row>
    <row r="17" spans="1:12" ht="15.95" customHeight="1">
      <c r="A17" s="594"/>
      <c r="B17" s="607" t="s">
        <v>749</v>
      </c>
      <c r="C17" s="584"/>
      <c r="D17" s="573">
        <v>2023</v>
      </c>
      <c r="E17" s="626">
        <f>SUM(F17:G17)</f>
        <v>10</v>
      </c>
      <c r="F17" s="626">
        <v>4</v>
      </c>
      <c r="G17" s="626">
        <v>6</v>
      </c>
      <c r="H17" s="626"/>
      <c r="I17" s="626">
        <f>SUM(J17:K17)</f>
        <v>546</v>
      </c>
      <c r="J17" s="626">
        <v>270</v>
      </c>
      <c r="K17" s="626">
        <v>276</v>
      </c>
      <c r="L17" s="594"/>
    </row>
    <row r="18" spans="1:12" ht="15.95" customHeight="1">
      <c r="A18" s="594"/>
      <c r="B18" s="559" t="s">
        <v>750</v>
      </c>
      <c r="C18" s="607"/>
      <c r="D18" s="573"/>
      <c r="E18" s="626"/>
      <c r="F18" s="665"/>
      <c r="G18" s="626"/>
      <c r="H18" s="626"/>
      <c r="I18" s="626"/>
      <c r="J18" s="626"/>
      <c r="K18" s="626"/>
      <c r="L18" s="594"/>
    </row>
    <row r="19" spans="1:12" ht="8.1" customHeight="1">
      <c r="A19" s="594"/>
      <c r="B19" s="559"/>
      <c r="C19" s="607"/>
      <c r="D19" s="573"/>
      <c r="E19" s="626"/>
      <c r="F19" s="626"/>
      <c r="G19" s="626"/>
      <c r="H19" s="626"/>
      <c r="I19" s="626"/>
      <c r="J19" s="626"/>
      <c r="K19" s="626"/>
      <c r="L19" s="594"/>
    </row>
    <row r="20" spans="1:12" ht="15.95" customHeight="1">
      <c r="A20" s="594"/>
      <c r="B20" s="607" t="s">
        <v>751</v>
      </c>
      <c r="C20" s="612"/>
      <c r="D20" s="573">
        <v>2023</v>
      </c>
      <c r="E20" s="626" t="s">
        <v>31</v>
      </c>
      <c r="F20" s="665" t="s">
        <v>31</v>
      </c>
      <c r="G20" s="665" t="s">
        <v>31</v>
      </c>
      <c r="H20" s="626"/>
      <c r="I20" s="626">
        <f>SUM(J20:K20)</f>
        <v>5013</v>
      </c>
      <c r="J20" s="626">
        <v>1472</v>
      </c>
      <c r="K20" s="626">
        <v>3541</v>
      </c>
      <c r="L20" s="594"/>
    </row>
    <row r="21" spans="1:12" ht="15.95" customHeight="1">
      <c r="A21" s="594"/>
      <c r="B21" s="559" t="s">
        <v>752</v>
      </c>
      <c r="C21" s="628"/>
      <c r="D21" s="573"/>
      <c r="E21" s="626"/>
      <c r="F21" s="626"/>
      <c r="G21" s="626"/>
      <c r="H21" s="626"/>
      <c r="I21" s="626"/>
      <c r="J21" s="626"/>
      <c r="K21" s="626"/>
      <c r="L21" s="594"/>
    </row>
    <row r="22" spans="1:12" ht="8.1" customHeight="1">
      <c r="A22" s="594"/>
      <c r="B22" s="559"/>
      <c r="C22" s="628"/>
      <c r="D22" s="573"/>
      <c r="E22" s="626"/>
      <c r="F22" s="626"/>
      <c r="G22" s="626"/>
      <c r="H22" s="626"/>
      <c r="I22" s="626"/>
      <c r="J22" s="626"/>
      <c r="K22" s="626"/>
      <c r="L22" s="594"/>
    </row>
    <row r="23" spans="1:12" ht="15.95" customHeight="1">
      <c r="A23" s="594"/>
      <c r="B23" s="607" t="s">
        <v>753</v>
      </c>
      <c r="C23" s="584"/>
      <c r="D23" s="573">
        <v>2023</v>
      </c>
      <c r="E23" s="626" t="s">
        <v>31</v>
      </c>
      <c r="F23" s="665" t="s">
        <v>31</v>
      </c>
      <c r="G23" s="665" t="s">
        <v>31</v>
      </c>
      <c r="H23" s="626"/>
      <c r="I23" s="626">
        <f>SUM(J23:K23)</f>
        <v>1804</v>
      </c>
      <c r="J23" s="626">
        <v>932</v>
      </c>
      <c r="K23" s="626">
        <v>872</v>
      </c>
      <c r="L23" s="594"/>
    </row>
    <row r="24" spans="1:12" ht="15.95" customHeight="1">
      <c r="A24" s="594"/>
      <c r="B24" s="559" t="s">
        <v>1193</v>
      </c>
      <c r="C24" s="584"/>
      <c r="D24" s="573"/>
      <c r="E24" s="626"/>
      <c r="F24" s="626"/>
      <c r="G24" s="626"/>
      <c r="H24" s="626"/>
      <c r="I24" s="626"/>
      <c r="J24" s="626"/>
      <c r="K24" s="626"/>
      <c r="L24" s="594"/>
    </row>
    <row r="25" spans="1:12" ht="8.1" customHeight="1">
      <c r="A25" s="594"/>
      <c r="B25" s="559"/>
      <c r="C25" s="584"/>
      <c r="D25" s="573"/>
      <c r="E25" s="626"/>
      <c r="F25" s="626"/>
      <c r="G25" s="626"/>
      <c r="H25" s="626"/>
      <c r="I25" s="626"/>
      <c r="J25" s="626"/>
      <c r="K25" s="626"/>
      <c r="L25" s="594"/>
    </row>
    <row r="26" spans="1:12" ht="15.95" customHeight="1">
      <c r="A26" s="594"/>
      <c r="B26" s="607" t="s">
        <v>754</v>
      </c>
      <c r="C26" s="612"/>
      <c r="D26" s="573">
        <v>2023</v>
      </c>
      <c r="E26" s="626">
        <f>SUM(F26:G26)</f>
        <v>156</v>
      </c>
      <c r="F26" s="626">
        <v>90</v>
      </c>
      <c r="G26" s="626">
        <v>66</v>
      </c>
      <c r="H26" s="626"/>
      <c r="I26" s="626">
        <f>SUM(J26:K26)</f>
        <v>11822</v>
      </c>
      <c r="J26" s="626">
        <v>8115</v>
      </c>
      <c r="K26" s="626">
        <v>3707</v>
      </c>
      <c r="L26" s="594"/>
    </row>
    <row r="27" spans="1:12" ht="15.95" customHeight="1">
      <c r="A27" s="594"/>
      <c r="B27" s="559" t="s">
        <v>755</v>
      </c>
      <c r="C27" s="628"/>
      <c r="D27" s="573"/>
      <c r="E27" s="626"/>
      <c r="F27" s="626"/>
      <c r="G27" s="626"/>
      <c r="H27" s="626"/>
      <c r="I27" s="626"/>
      <c r="J27" s="626"/>
      <c r="K27" s="626"/>
      <c r="L27" s="594"/>
    </row>
    <row r="28" spans="1:12" ht="8.1" customHeight="1">
      <c r="A28" s="594"/>
      <c r="B28" s="559"/>
      <c r="C28" s="628"/>
      <c r="D28" s="573"/>
      <c r="E28" s="626"/>
      <c r="F28" s="626"/>
      <c r="G28" s="626"/>
      <c r="H28" s="626"/>
      <c r="I28" s="626"/>
      <c r="J28" s="626"/>
      <c r="K28" s="626"/>
      <c r="L28" s="594"/>
    </row>
    <row r="29" spans="1:12" ht="15.95" customHeight="1">
      <c r="A29" s="594"/>
      <c r="B29" s="607" t="s">
        <v>801</v>
      </c>
      <c r="C29" s="584"/>
      <c r="D29" s="573">
        <v>2023</v>
      </c>
      <c r="E29" s="626" t="s">
        <v>31</v>
      </c>
      <c r="F29" s="665" t="s">
        <v>31</v>
      </c>
      <c r="G29" s="665" t="s">
        <v>31</v>
      </c>
      <c r="H29" s="626"/>
      <c r="I29" s="626">
        <f>SUM(J29:K29)</f>
        <v>629</v>
      </c>
      <c r="J29" s="626">
        <v>319</v>
      </c>
      <c r="K29" s="626">
        <v>310</v>
      </c>
      <c r="L29" s="594"/>
    </row>
    <row r="30" spans="1:12" ht="15.95" customHeight="1">
      <c r="A30" s="594"/>
      <c r="B30" s="559" t="s">
        <v>802</v>
      </c>
      <c r="C30" s="612"/>
      <c r="D30" s="573"/>
      <c r="E30" s="626"/>
      <c r="F30" s="626"/>
      <c r="G30" s="626"/>
      <c r="H30" s="626"/>
      <c r="I30" s="626"/>
      <c r="J30" s="626"/>
      <c r="K30" s="626"/>
      <c r="L30" s="594"/>
    </row>
    <row r="31" spans="1:12" ht="8.1" customHeight="1">
      <c r="A31" s="594"/>
      <c r="B31" s="559"/>
      <c r="C31" s="628"/>
      <c r="D31" s="573"/>
      <c r="E31" s="626"/>
      <c r="F31" s="626"/>
      <c r="G31" s="626"/>
      <c r="H31" s="626"/>
      <c r="I31" s="626"/>
      <c r="J31" s="626"/>
      <c r="K31" s="626"/>
      <c r="L31" s="594"/>
    </row>
    <row r="32" spans="1:12" ht="15.95" customHeight="1">
      <c r="A32" s="594"/>
      <c r="B32" s="607" t="s">
        <v>760</v>
      </c>
      <c r="C32" s="584"/>
      <c r="D32" s="573">
        <v>2023</v>
      </c>
      <c r="E32" s="626">
        <f>SUM(F32:G32)</f>
        <v>14</v>
      </c>
      <c r="F32" s="626">
        <v>3</v>
      </c>
      <c r="G32" s="626">
        <v>11</v>
      </c>
      <c r="H32" s="626"/>
      <c r="I32" s="626">
        <f>SUM(J32:K32)</f>
        <v>1242</v>
      </c>
      <c r="J32" s="626">
        <v>416</v>
      </c>
      <c r="K32" s="626">
        <v>826</v>
      </c>
      <c r="L32" s="594"/>
    </row>
    <row r="33" spans="1:12" ht="15.95" customHeight="1">
      <c r="A33" s="594"/>
      <c r="B33" s="608" t="s">
        <v>761</v>
      </c>
      <c r="C33" s="612"/>
      <c r="D33" s="573"/>
      <c r="E33" s="626"/>
      <c r="F33" s="626"/>
      <c r="G33" s="626"/>
      <c r="H33" s="626"/>
      <c r="I33" s="626"/>
      <c r="J33" s="626"/>
      <c r="K33" s="626"/>
      <c r="L33" s="594"/>
    </row>
    <row r="34" spans="1:12" ht="8.1" customHeight="1" thickBot="1">
      <c r="A34" s="630"/>
      <c r="B34" s="632"/>
      <c r="C34" s="684"/>
      <c r="D34" s="686"/>
      <c r="E34" s="671"/>
      <c r="F34" s="670"/>
      <c r="G34" s="670"/>
      <c r="H34" s="670"/>
      <c r="I34" s="671"/>
      <c r="J34" s="711"/>
      <c r="K34" s="712"/>
      <c r="L34" s="630"/>
    </row>
    <row r="35" spans="1:12" s="674" customFormat="1" ht="16.5" customHeight="1">
      <c r="A35" s="530"/>
      <c r="B35" s="530"/>
      <c r="C35" s="530"/>
      <c r="D35" s="573"/>
      <c r="E35" s="530"/>
      <c r="F35" s="530"/>
      <c r="G35" s="672"/>
      <c r="H35" s="672"/>
      <c r="I35" s="673"/>
      <c r="J35" s="673"/>
      <c r="L35" s="418" t="s">
        <v>905</v>
      </c>
    </row>
    <row r="36" spans="1:12" s="674" customFormat="1" ht="15" customHeight="1">
      <c r="A36" s="673"/>
      <c r="B36" s="673"/>
      <c r="C36" s="673"/>
      <c r="D36" s="573"/>
      <c r="E36" s="673"/>
      <c r="F36" s="673"/>
      <c r="G36" s="673"/>
      <c r="H36" s="673"/>
      <c r="I36" s="673"/>
      <c r="J36" s="673"/>
      <c r="L36" s="419" t="s">
        <v>883</v>
      </c>
    </row>
    <row r="37" spans="1:12">
      <c r="D37" s="573"/>
    </row>
    <row r="38" spans="1:12" s="598" customFormat="1" ht="16.5" customHeight="1">
      <c r="B38" s="599" t="s">
        <v>876</v>
      </c>
      <c r="C38" s="600" t="s">
        <v>1230</v>
      </c>
      <c r="D38" s="601"/>
    </row>
    <row r="39" spans="1:12" s="598" customFormat="1" ht="15" customHeight="1">
      <c r="B39" s="599"/>
      <c r="C39" s="600" t="s">
        <v>1319</v>
      </c>
      <c r="D39" s="601"/>
    </row>
    <row r="40" spans="1:12" s="598" customFormat="1" ht="16.5" customHeight="1">
      <c r="B40" s="602" t="s">
        <v>877</v>
      </c>
      <c r="C40" s="603" t="s">
        <v>1229</v>
      </c>
      <c r="D40" s="604"/>
    </row>
    <row r="41" spans="1:12" s="598" customFormat="1" ht="15" customHeight="1">
      <c r="B41" s="602"/>
      <c r="C41" s="603" t="s">
        <v>1320</v>
      </c>
      <c r="D41" s="604"/>
    </row>
    <row r="42" spans="1:12" s="598" customFormat="1" ht="10.15" customHeight="1" thickBot="1">
      <c r="A42" s="603"/>
      <c r="D42" s="605"/>
      <c r="L42" s="603"/>
    </row>
    <row r="43" spans="1:12" s="678" customFormat="1" ht="14.25" thickTop="1">
      <c r="A43" s="606"/>
      <c r="B43" s="1222" t="s">
        <v>741</v>
      </c>
      <c r="C43" s="1223"/>
      <c r="D43" s="737" t="s">
        <v>3</v>
      </c>
      <c r="E43" s="1936" t="s">
        <v>999</v>
      </c>
      <c r="F43" s="1936"/>
      <c r="G43" s="1936"/>
      <c r="H43" s="1226"/>
      <c r="I43" s="1936" t="s">
        <v>4</v>
      </c>
      <c r="J43" s="1936"/>
      <c r="K43" s="1936"/>
      <c r="L43" s="606"/>
    </row>
    <row r="44" spans="1:12" s="678" customFormat="1" ht="15" customHeight="1">
      <c r="A44" s="584"/>
      <c r="B44" s="559" t="s">
        <v>744</v>
      </c>
      <c r="C44" s="612"/>
      <c r="D44" s="613" t="s">
        <v>8</v>
      </c>
      <c r="E44" s="1933" t="s">
        <v>1000</v>
      </c>
      <c r="F44" s="1933"/>
      <c r="G44" s="1933"/>
      <c r="H44" s="1870"/>
      <c r="I44" s="1933" t="s">
        <v>9</v>
      </c>
      <c r="J44" s="1933"/>
      <c r="K44" s="1933"/>
      <c r="L44" s="584"/>
    </row>
    <row r="45" spans="1:12" s="678" customFormat="1" ht="15" customHeight="1">
      <c r="A45" s="584"/>
      <c r="B45" s="584"/>
      <c r="C45" s="608"/>
      <c r="D45" s="609"/>
      <c r="E45" s="616" t="s">
        <v>4</v>
      </c>
      <c r="F45" s="616" t="s">
        <v>37</v>
      </c>
      <c r="G45" s="616" t="s">
        <v>38</v>
      </c>
      <c r="H45" s="584"/>
      <c r="I45" s="616" t="s">
        <v>4</v>
      </c>
      <c r="J45" s="616" t="s">
        <v>37</v>
      </c>
      <c r="K45" s="616" t="s">
        <v>38</v>
      </c>
      <c r="L45" s="584"/>
    </row>
    <row r="46" spans="1:12" s="678" customFormat="1" ht="13.5" customHeight="1">
      <c r="A46" s="584"/>
      <c r="B46" s="584"/>
      <c r="C46" s="584"/>
      <c r="D46" s="609"/>
      <c r="E46" s="657" t="s">
        <v>773</v>
      </c>
      <c r="F46" s="657" t="s">
        <v>39</v>
      </c>
      <c r="G46" s="657" t="s">
        <v>40</v>
      </c>
      <c r="H46" s="616"/>
      <c r="I46" s="657" t="s">
        <v>773</v>
      </c>
      <c r="J46" s="657" t="s">
        <v>39</v>
      </c>
      <c r="K46" s="657" t="s">
        <v>40</v>
      </c>
      <c r="L46" s="584"/>
    </row>
    <row r="47" spans="1:12" s="598" customFormat="1" ht="4.1500000000000004" customHeight="1">
      <c r="A47" s="619"/>
      <c r="B47" s="619"/>
      <c r="C47" s="619"/>
      <c r="D47" s="679"/>
      <c r="E47" s="619"/>
      <c r="F47" s="619"/>
      <c r="G47" s="619"/>
      <c r="H47" s="619"/>
      <c r="I47" s="619"/>
      <c r="J47" s="619"/>
      <c r="K47" s="619"/>
      <c r="L47" s="619"/>
    </row>
    <row r="48" spans="1:12" s="598" customFormat="1" ht="3" customHeight="1">
      <c r="A48" s="594"/>
      <c r="B48" s="594"/>
      <c r="C48" s="594"/>
      <c r="D48" s="623"/>
      <c r="E48" s="594"/>
      <c r="F48" s="594"/>
      <c r="G48" s="594"/>
      <c r="H48" s="594"/>
      <c r="I48" s="594"/>
      <c r="J48" s="594"/>
      <c r="K48" s="594"/>
      <c r="L48" s="594"/>
    </row>
    <row r="49" spans="1:12" s="598" customFormat="1" ht="15" customHeight="1">
      <c r="A49" s="594"/>
      <c r="B49" s="607" t="s">
        <v>4</v>
      </c>
      <c r="C49" s="584"/>
      <c r="D49" s="1870">
        <v>2023</v>
      </c>
      <c r="E49" s="569">
        <f>SUM(E52,E55,E58,E61,E64,E67,)</f>
        <v>1</v>
      </c>
      <c r="F49" s="660" t="s">
        <v>31</v>
      </c>
      <c r="G49" s="569">
        <f>SUM(G52,G55,G58,G61,G64,G67,)</f>
        <v>46</v>
      </c>
      <c r="I49" s="569">
        <f>SUM(E14,I14,E49)</f>
        <v>21237</v>
      </c>
      <c r="J49" s="569">
        <f t="shared" ref="J49:K49" si="0">SUM(F14,J14,F49)</f>
        <v>11621</v>
      </c>
      <c r="K49" s="569">
        <f t="shared" si="0"/>
        <v>9661</v>
      </c>
      <c r="L49" s="594"/>
    </row>
    <row r="50" spans="1:12" s="598" customFormat="1" ht="15" customHeight="1">
      <c r="A50" s="594"/>
      <c r="B50" s="559" t="s">
        <v>9</v>
      </c>
      <c r="C50" s="584"/>
      <c r="D50" s="1870"/>
      <c r="E50" s="569"/>
      <c r="F50" s="569"/>
      <c r="G50" s="569"/>
      <c r="I50" s="569"/>
      <c r="J50" s="569"/>
      <c r="K50" s="569"/>
      <c r="L50" s="594"/>
    </row>
    <row r="51" spans="1:12" s="598" customFormat="1" ht="8.1" customHeight="1">
      <c r="A51" s="594"/>
      <c r="B51" s="559"/>
      <c r="C51" s="584"/>
      <c r="D51" s="573"/>
      <c r="E51" s="664"/>
      <c r="F51" s="664"/>
      <c r="G51" s="664"/>
      <c r="H51" s="662"/>
      <c r="I51" s="665"/>
      <c r="J51" s="626"/>
      <c r="K51" s="626"/>
      <c r="L51" s="594"/>
    </row>
    <row r="52" spans="1:12" s="598" customFormat="1" ht="15.95" customHeight="1">
      <c r="A52" s="594"/>
      <c r="B52" s="607" t="s">
        <v>749</v>
      </c>
      <c r="C52" s="584"/>
      <c r="D52" s="573">
        <v>2023</v>
      </c>
      <c r="E52" s="664" t="s">
        <v>31</v>
      </c>
      <c r="F52" s="664">
        <v>5</v>
      </c>
      <c r="G52" s="664">
        <v>19</v>
      </c>
      <c r="H52" s="664"/>
      <c r="I52" s="569">
        <f>SUM(E17,I17,E52)</f>
        <v>556</v>
      </c>
      <c r="J52" s="569">
        <f t="shared" ref="J52" si="1">SUM(F17,J17,F52)</f>
        <v>279</v>
      </c>
      <c r="K52" s="569">
        <f t="shared" ref="K52" si="2">SUM(G17,K17,G52)</f>
        <v>301</v>
      </c>
      <c r="L52" s="594"/>
    </row>
    <row r="53" spans="1:12" s="598" customFormat="1" ht="15.95" customHeight="1">
      <c r="A53" s="594"/>
      <c r="B53" s="559" t="s">
        <v>750</v>
      </c>
      <c r="C53" s="607"/>
      <c r="D53" s="573"/>
      <c r="E53" s="664"/>
      <c r="F53" s="664"/>
      <c r="G53" s="664"/>
      <c r="H53" s="664"/>
      <c r="I53" s="664"/>
      <c r="J53" s="664"/>
      <c r="K53" s="664"/>
      <c r="L53" s="594"/>
    </row>
    <row r="54" spans="1:12" s="598" customFormat="1" ht="8.1" customHeight="1">
      <c r="A54" s="594"/>
      <c r="B54" s="559"/>
      <c r="C54" s="607"/>
      <c r="D54" s="573"/>
      <c r="E54" s="664"/>
      <c r="F54" s="664"/>
      <c r="G54" s="664"/>
      <c r="H54" s="664"/>
      <c r="I54" s="664"/>
      <c r="J54" s="664"/>
      <c r="K54" s="664"/>
      <c r="L54" s="594"/>
    </row>
    <row r="55" spans="1:12" s="598" customFormat="1" ht="15.95" customHeight="1">
      <c r="A55" s="594"/>
      <c r="B55" s="607" t="s">
        <v>751</v>
      </c>
      <c r="C55" s="612"/>
      <c r="D55" s="573">
        <v>2023</v>
      </c>
      <c r="E55" s="664">
        <v>1</v>
      </c>
      <c r="F55" s="664" t="s">
        <v>31</v>
      </c>
      <c r="G55" s="664" t="s">
        <v>31</v>
      </c>
      <c r="H55" s="664"/>
      <c r="I55" s="569">
        <f>SUM(E20,I20,E55)</f>
        <v>5014</v>
      </c>
      <c r="J55" s="569">
        <f t="shared" ref="J55" si="3">SUM(F20,J20,F55)</f>
        <v>1472</v>
      </c>
      <c r="K55" s="569">
        <f t="shared" ref="K55" si="4">SUM(G20,K20,G55)</f>
        <v>3541</v>
      </c>
      <c r="L55" s="594"/>
    </row>
    <row r="56" spans="1:12" s="598" customFormat="1" ht="15.95" customHeight="1">
      <c r="A56" s="594"/>
      <c r="B56" s="559" t="s">
        <v>752</v>
      </c>
      <c r="C56" s="628"/>
      <c r="D56" s="573"/>
      <c r="E56" s="664"/>
      <c r="F56" s="664"/>
      <c r="G56" s="664"/>
      <c r="H56" s="664"/>
      <c r="I56" s="664"/>
      <c r="J56" s="664"/>
      <c r="K56" s="664"/>
      <c r="L56" s="594"/>
    </row>
    <row r="57" spans="1:12" s="598" customFormat="1" ht="8.1" customHeight="1">
      <c r="A57" s="594"/>
      <c r="B57" s="559"/>
      <c r="C57" s="628"/>
      <c r="D57" s="573"/>
      <c r="E57" s="664"/>
      <c r="F57" s="664"/>
      <c r="G57" s="664"/>
      <c r="H57" s="664"/>
      <c r="I57" s="664"/>
      <c r="J57" s="664"/>
      <c r="K57" s="664"/>
      <c r="L57" s="594"/>
    </row>
    <row r="58" spans="1:12" s="598" customFormat="1" ht="15.95" customHeight="1">
      <c r="A58" s="594"/>
      <c r="B58" s="607" t="s">
        <v>753</v>
      </c>
      <c r="C58" s="584"/>
      <c r="D58" s="573">
        <v>2023</v>
      </c>
      <c r="E58" s="664" t="s">
        <v>31</v>
      </c>
      <c r="F58" s="664" t="s">
        <v>31</v>
      </c>
      <c r="G58" s="664" t="s">
        <v>31</v>
      </c>
      <c r="H58" s="664"/>
      <c r="I58" s="569">
        <f>SUM(E23,I23,E58)</f>
        <v>1804</v>
      </c>
      <c r="J58" s="569">
        <f t="shared" ref="J58" si="5">SUM(F23,J23,F58)</f>
        <v>932</v>
      </c>
      <c r="K58" s="569">
        <f t="shared" ref="K58" si="6">SUM(G23,K23,G58)</f>
        <v>872</v>
      </c>
      <c r="L58" s="594"/>
    </row>
    <row r="59" spans="1:12" s="598" customFormat="1" ht="15.95" customHeight="1">
      <c r="A59" s="594"/>
      <c r="B59" s="559" t="s">
        <v>1193</v>
      </c>
      <c r="C59" s="584"/>
      <c r="D59" s="573"/>
      <c r="E59" s="664"/>
      <c r="F59" s="664"/>
      <c r="G59" s="664"/>
      <c r="H59" s="664"/>
      <c r="I59" s="664"/>
      <c r="J59" s="664"/>
      <c r="K59" s="664"/>
      <c r="L59" s="594"/>
    </row>
    <row r="60" spans="1:12" s="598" customFormat="1" ht="8.1" customHeight="1">
      <c r="A60" s="594"/>
      <c r="B60" s="559"/>
      <c r="C60" s="584"/>
      <c r="D60" s="573"/>
      <c r="E60" s="664"/>
      <c r="F60" s="664"/>
      <c r="G60" s="664"/>
      <c r="H60" s="664"/>
      <c r="I60" s="664"/>
      <c r="J60" s="664"/>
      <c r="K60" s="664"/>
      <c r="L60" s="594"/>
    </row>
    <row r="61" spans="1:12" s="598" customFormat="1" ht="15.95" customHeight="1">
      <c r="A61" s="594"/>
      <c r="B61" s="607" t="s">
        <v>754</v>
      </c>
      <c r="C61" s="612"/>
      <c r="D61" s="573">
        <v>2023</v>
      </c>
      <c r="E61" s="664" t="s">
        <v>31</v>
      </c>
      <c r="F61" s="664">
        <v>19</v>
      </c>
      <c r="G61" s="664">
        <v>1</v>
      </c>
      <c r="H61" s="664"/>
      <c r="I61" s="569">
        <f>SUM(E26,I26,E61)</f>
        <v>11978</v>
      </c>
      <c r="J61" s="569">
        <f t="shared" ref="J61" si="7">SUM(F26,J26,F61)</f>
        <v>8224</v>
      </c>
      <c r="K61" s="569">
        <f t="shared" ref="K61" si="8">SUM(G26,K26,G61)</f>
        <v>3774</v>
      </c>
      <c r="L61" s="594"/>
    </row>
    <row r="62" spans="1:12" s="598" customFormat="1" ht="15.95" customHeight="1">
      <c r="A62" s="594"/>
      <c r="B62" s="559" t="s">
        <v>755</v>
      </c>
      <c r="C62" s="628"/>
      <c r="D62" s="573"/>
      <c r="E62" s="664"/>
      <c r="F62" s="664"/>
      <c r="G62" s="664"/>
      <c r="H62" s="664"/>
      <c r="I62" s="664"/>
      <c r="J62" s="664"/>
      <c r="K62" s="664"/>
      <c r="L62" s="594"/>
    </row>
    <row r="63" spans="1:12" s="598" customFormat="1" ht="8.1" customHeight="1">
      <c r="A63" s="594"/>
      <c r="B63" s="559"/>
      <c r="C63" s="628"/>
      <c r="D63" s="573"/>
      <c r="E63" s="664"/>
      <c r="F63" s="664"/>
      <c r="G63" s="664"/>
      <c r="H63" s="664"/>
      <c r="I63" s="664"/>
      <c r="J63" s="664"/>
      <c r="K63" s="664"/>
      <c r="L63" s="594"/>
    </row>
    <row r="64" spans="1:12" s="598" customFormat="1" ht="15.95" customHeight="1">
      <c r="A64" s="594"/>
      <c r="B64" s="607" t="s">
        <v>801</v>
      </c>
      <c r="C64" s="584"/>
      <c r="D64" s="573">
        <v>2023</v>
      </c>
      <c r="E64" s="664" t="s">
        <v>31</v>
      </c>
      <c r="F64" s="664" t="s">
        <v>31</v>
      </c>
      <c r="G64" s="664" t="s">
        <v>31</v>
      </c>
      <c r="H64" s="664"/>
      <c r="I64" s="569">
        <f>SUM(E29,I29,E64)</f>
        <v>629</v>
      </c>
      <c r="J64" s="569">
        <f t="shared" ref="J64" si="9">SUM(F29,J29,F64)</f>
        <v>319</v>
      </c>
      <c r="K64" s="569">
        <f t="shared" ref="K64" si="10">SUM(G29,K29,G64)</f>
        <v>310</v>
      </c>
      <c r="L64" s="594"/>
    </row>
    <row r="65" spans="1:12" s="598" customFormat="1" ht="15.95" customHeight="1">
      <c r="A65" s="594"/>
      <c r="B65" s="559" t="s">
        <v>802</v>
      </c>
      <c r="C65" s="612"/>
      <c r="D65" s="573"/>
      <c r="E65" s="664"/>
      <c r="F65" s="664"/>
      <c r="G65" s="664"/>
      <c r="H65" s="664"/>
      <c r="I65" s="664"/>
      <c r="J65" s="664"/>
      <c r="K65" s="664"/>
      <c r="L65" s="594"/>
    </row>
    <row r="66" spans="1:12" s="598" customFormat="1" ht="8.1" customHeight="1">
      <c r="A66" s="594"/>
      <c r="B66" s="559"/>
      <c r="C66" s="628"/>
      <c r="D66" s="573"/>
      <c r="E66" s="664"/>
      <c r="F66" s="664"/>
      <c r="G66" s="664"/>
      <c r="H66" s="664"/>
      <c r="I66" s="664"/>
      <c r="J66" s="664"/>
      <c r="K66" s="664"/>
      <c r="L66" s="594"/>
    </row>
    <row r="67" spans="1:12" s="598" customFormat="1" ht="15.95" customHeight="1">
      <c r="A67" s="594"/>
      <c r="B67" s="607" t="s">
        <v>760</v>
      </c>
      <c r="C67" s="584"/>
      <c r="D67" s="573">
        <v>2023</v>
      </c>
      <c r="E67" s="664" t="s">
        <v>31</v>
      </c>
      <c r="F67" s="664">
        <v>16</v>
      </c>
      <c r="G67" s="664">
        <v>26</v>
      </c>
      <c r="H67" s="664"/>
      <c r="I67" s="569">
        <f>SUM(E32,I32,E67)</f>
        <v>1256</v>
      </c>
      <c r="J67" s="569">
        <f t="shared" ref="J67" si="11">SUM(F32,J32,F67)</f>
        <v>435</v>
      </c>
      <c r="K67" s="569">
        <f t="shared" ref="K67" si="12">SUM(G32,K32,G67)</f>
        <v>863</v>
      </c>
      <c r="L67" s="594"/>
    </row>
    <row r="68" spans="1:12" s="598" customFormat="1" ht="15.95" customHeight="1">
      <c r="A68" s="594"/>
      <c r="B68" s="608" t="s">
        <v>761</v>
      </c>
      <c r="C68" s="612"/>
      <c r="D68" s="573"/>
      <c r="E68" s="664"/>
      <c r="F68" s="664"/>
      <c r="G68" s="664"/>
      <c r="H68" s="664"/>
      <c r="I68" s="664"/>
      <c r="J68" s="664"/>
      <c r="K68" s="664"/>
      <c r="L68" s="594"/>
    </row>
    <row r="69" spans="1:12" s="598" customFormat="1" ht="8.1" customHeight="1" thickBot="1">
      <c r="A69" s="630"/>
      <c r="B69" s="684"/>
      <c r="C69" s="685"/>
      <c r="D69" s="686"/>
      <c r="E69" s="687"/>
      <c r="F69" s="688"/>
      <c r="G69" s="688"/>
      <c r="H69" s="688"/>
      <c r="I69" s="688"/>
      <c r="J69" s="688"/>
      <c r="K69" s="689"/>
      <c r="L69" s="630"/>
    </row>
    <row r="70" spans="1:12" s="674" customFormat="1" ht="16.5" customHeight="1">
      <c r="A70" s="530"/>
      <c r="B70" s="530"/>
      <c r="C70" s="530"/>
      <c r="D70" s="638"/>
      <c r="E70" s="530"/>
      <c r="F70" s="530"/>
      <c r="G70" s="672"/>
      <c r="H70" s="672"/>
      <c r="I70" s="673"/>
      <c r="J70" s="673"/>
      <c r="L70" s="418" t="s">
        <v>905</v>
      </c>
    </row>
    <row r="71" spans="1:12" s="674" customFormat="1" ht="15" customHeight="1">
      <c r="A71" s="673"/>
      <c r="B71" s="673"/>
      <c r="C71" s="673"/>
      <c r="D71" s="675"/>
      <c r="E71" s="673"/>
      <c r="F71" s="673"/>
      <c r="G71" s="673"/>
      <c r="H71" s="673"/>
      <c r="I71" s="673"/>
      <c r="J71" s="673"/>
      <c r="L71" s="419" t="s">
        <v>883</v>
      </c>
    </row>
    <row r="72" spans="1:12">
      <c r="D72" s="573"/>
    </row>
    <row r="73" spans="1:12">
      <c r="D73" s="573"/>
    </row>
    <row r="74" spans="1:12">
      <c r="D74" s="573"/>
    </row>
    <row r="75" spans="1:12">
      <c r="D75" s="573"/>
    </row>
    <row r="76" spans="1:12">
      <c r="D76" s="573"/>
    </row>
    <row r="77" spans="1:12">
      <c r="D77" s="573"/>
    </row>
    <row r="78" spans="1:12">
      <c r="D78" s="573"/>
    </row>
    <row r="79" spans="1:12">
      <c r="D79" s="573"/>
    </row>
  </sheetData>
  <mergeCells count="8">
    <mergeCell ref="E44:G44"/>
    <mergeCell ref="I44:K44"/>
    <mergeCell ref="E8:G8"/>
    <mergeCell ref="I8:K8"/>
    <mergeCell ref="E9:G9"/>
    <mergeCell ref="I9:K9"/>
    <mergeCell ref="E43:G43"/>
    <mergeCell ref="I43:K43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82">
    <tabColor rgb="FF92D050"/>
  </sheetPr>
  <dimension ref="A1:L533"/>
  <sheetViews>
    <sheetView showGridLines="0" view="pageBreakPreview" zoomScaleNormal="100" zoomScaleSheetLayoutView="100" workbookViewId="0">
      <selection activeCell="C6" sqref="C6"/>
    </sheetView>
  </sheetViews>
  <sheetFormatPr defaultColWidth="7.5703125" defaultRowHeight="16.5"/>
  <cols>
    <col min="1" max="1" width="1.85546875" style="598" customWidth="1"/>
    <col min="2" max="2" width="13.28515625" style="598" customWidth="1"/>
    <col min="3" max="3" width="28.85546875" style="598" customWidth="1"/>
    <col min="4" max="4" width="8.28515625" style="605" customWidth="1"/>
    <col min="5" max="6" width="8.5703125" style="598" customWidth="1"/>
    <col min="7" max="7" width="11.28515625" style="598" customWidth="1"/>
    <col min="8" max="8" width="1.85546875" style="598" customWidth="1"/>
    <col min="9" max="10" width="8.5703125" style="598" customWidth="1"/>
    <col min="11" max="11" width="11.28515625" style="598" customWidth="1"/>
    <col min="12" max="12" width="1.85546875" style="598" customWidth="1"/>
    <col min="13" max="13" width="7.5703125" style="598"/>
    <col min="14" max="15" width="7.5703125" style="598" customWidth="1"/>
    <col min="16" max="18" width="7.5703125" style="598"/>
    <col min="19" max="19" width="7.5703125" style="598" customWidth="1"/>
    <col min="20" max="16384" width="7.5703125" style="598"/>
  </cols>
  <sheetData>
    <row r="1" spans="1:12" ht="10.15" customHeight="1"/>
    <row r="2" spans="1:12" ht="10.15" customHeight="1"/>
    <row r="3" spans="1:12" ht="16.5" customHeight="1">
      <c r="B3" s="599" t="s">
        <v>874</v>
      </c>
      <c r="C3" s="600" t="s">
        <v>1001</v>
      </c>
      <c r="D3" s="601"/>
    </row>
    <row r="4" spans="1:12" ht="15" customHeight="1">
      <c r="B4" s="599"/>
      <c r="C4" s="600" t="s">
        <v>1327</v>
      </c>
      <c r="D4" s="601"/>
    </row>
    <row r="5" spans="1:12" ht="16.5" customHeight="1">
      <c r="B5" s="602" t="s">
        <v>875</v>
      </c>
      <c r="C5" s="603" t="s">
        <v>1002</v>
      </c>
      <c r="D5" s="604"/>
    </row>
    <row r="6" spans="1:12" ht="15" customHeight="1">
      <c r="B6" s="602"/>
      <c r="C6" s="603" t="s">
        <v>1327</v>
      </c>
      <c r="D6" s="604"/>
    </row>
    <row r="7" spans="1:12" ht="10.15" customHeight="1" thickBot="1">
      <c r="A7" s="603"/>
      <c r="L7" s="603"/>
    </row>
    <row r="8" spans="1:12" s="678" customFormat="1" ht="14.25" thickTop="1">
      <c r="A8" s="606"/>
      <c r="B8" s="1222" t="s">
        <v>741</v>
      </c>
      <c r="C8" s="1223"/>
      <c r="D8" s="737" t="s">
        <v>3</v>
      </c>
      <c r="E8" s="1936" t="s">
        <v>770</v>
      </c>
      <c r="F8" s="1936"/>
      <c r="G8" s="1936"/>
      <c r="H8" s="1226"/>
      <c r="I8" s="1936" t="s">
        <v>999</v>
      </c>
      <c r="J8" s="1936"/>
      <c r="K8" s="1936"/>
      <c r="L8" s="606"/>
    </row>
    <row r="9" spans="1:12" s="678" customFormat="1" ht="15" customHeight="1">
      <c r="A9" s="584"/>
      <c r="B9" s="559" t="s">
        <v>744</v>
      </c>
      <c r="C9" s="612"/>
      <c r="D9" s="613" t="s">
        <v>8</v>
      </c>
      <c r="E9" s="1933" t="s">
        <v>770</v>
      </c>
      <c r="F9" s="1933"/>
      <c r="G9" s="1933"/>
      <c r="H9" s="1219"/>
      <c r="I9" s="1933" t="s">
        <v>1000</v>
      </c>
      <c r="J9" s="1933"/>
      <c r="K9" s="1933"/>
      <c r="L9" s="584"/>
    </row>
    <row r="10" spans="1:12" s="678" customFormat="1" ht="15" customHeight="1">
      <c r="A10" s="584"/>
      <c r="B10" s="584"/>
      <c r="C10" s="608"/>
      <c r="D10" s="609"/>
      <c r="E10" s="616" t="s">
        <v>4</v>
      </c>
      <c r="F10" s="616" t="s">
        <v>37</v>
      </c>
      <c r="G10" s="616" t="s">
        <v>38</v>
      </c>
      <c r="H10" s="584"/>
      <c r="I10" s="616" t="s">
        <v>4</v>
      </c>
      <c r="J10" s="616" t="s">
        <v>37</v>
      </c>
      <c r="K10" s="616" t="s">
        <v>38</v>
      </c>
      <c r="L10" s="584"/>
    </row>
    <row r="11" spans="1:12" s="678" customFormat="1" ht="13.5" customHeight="1">
      <c r="A11" s="584"/>
      <c r="B11" s="584"/>
      <c r="C11" s="584"/>
      <c r="D11" s="609"/>
      <c r="E11" s="657" t="s">
        <v>773</v>
      </c>
      <c r="F11" s="657" t="s">
        <v>39</v>
      </c>
      <c r="G11" s="657" t="s">
        <v>40</v>
      </c>
      <c r="H11" s="616"/>
      <c r="I11" s="657" t="s">
        <v>773</v>
      </c>
      <c r="J11" s="657" t="s">
        <v>39</v>
      </c>
      <c r="K11" s="657" t="s">
        <v>40</v>
      </c>
      <c r="L11" s="584"/>
    </row>
    <row r="12" spans="1:12" ht="4.1500000000000004" customHeight="1">
      <c r="A12" s="619"/>
      <c r="B12" s="619"/>
      <c r="C12" s="619"/>
      <c r="D12" s="679"/>
      <c r="E12" s="619"/>
      <c r="F12" s="619"/>
      <c r="G12" s="619"/>
      <c r="H12" s="619"/>
      <c r="I12" s="619"/>
      <c r="J12" s="619"/>
      <c r="K12" s="619"/>
      <c r="L12" s="619"/>
    </row>
    <row r="13" spans="1:12" ht="3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594"/>
    </row>
    <row r="14" spans="1:12" ht="15" customHeight="1">
      <c r="A14" s="594"/>
      <c r="B14" s="607" t="s">
        <v>4</v>
      </c>
      <c r="C14" s="584"/>
      <c r="D14" s="1511">
        <v>2020</v>
      </c>
      <c r="E14" s="569">
        <f>SUM(E18,E22,E26,E30,E34,E38,E43)</f>
        <v>36</v>
      </c>
      <c r="F14" s="569">
        <f t="shared" ref="F14:G14" si="0">SUM(F18,F22,F26,F30,F34,F38,F43)</f>
        <v>19</v>
      </c>
      <c r="G14" s="569">
        <f t="shared" si="0"/>
        <v>17</v>
      </c>
      <c r="I14" s="569">
        <f>SUM(I18,I22,I26,I30,I34,I38,I43)</f>
        <v>6985</v>
      </c>
      <c r="J14" s="569">
        <f t="shared" ref="J14:K14" si="1">SUM(J18,J22,J26,J30,J34,J38,J43)</f>
        <v>3736</v>
      </c>
      <c r="K14" s="569">
        <f t="shared" si="1"/>
        <v>3249</v>
      </c>
      <c r="L14" s="594"/>
    </row>
    <row r="15" spans="1:12" ht="15" customHeight="1">
      <c r="A15" s="594"/>
      <c r="B15" s="559" t="s">
        <v>9</v>
      </c>
      <c r="C15" s="584"/>
      <c r="D15" s="1511">
        <v>2021</v>
      </c>
      <c r="E15" s="569">
        <f t="shared" ref="E15:G15" si="2">SUM(E19,E23,E27,E31,E35,E39,E44)</f>
        <v>50</v>
      </c>
      <c r="F15" s="569">
        <f t="shared" si="2"/>
        <v>26</v>
      </c>
      <c r="G15" s="569">
        <f t="shared" si="2"/>
        <v>24</v>
      </c>
      <c r="I15" s="569">
        <f t="shared" ref="I15:K15" si="3">SUM(I19,I23,I27,I31,I35,I39,I44)</f>
        <v>7980</v>
      </c>
      <c r="J15" s="569">
        <f t="shared" si="3"/>
        <v>4184</v>
      </c>
      <c r="K15" s="569">
        <f t="shared" si="3"/>
        <v>3796</v>
      </c>
      <c r="L15" s="594"/>
    </row>
    <row r="16" spans="1:12" ht="15" customHeight="1">
      <c r="A16" s="594"/>
      <c r="B16" s="559"/>
      <c r="C16" s="584"/>
      <c r="D16" s="1511">
        <v>2022</v>
      </c>
      <c r="E16" s="569">
        <f>SUM(E20,E24,E28,E32,E36,E40,E44)</f>
        <v>204</v>
      </c>
      <c r="F16" s="569">
        <f t="shared" ref="F16:G16" si="4">SUM(F20,F24,F28,F32,F36,F40,F45)</f>
        <v>158</v>
      </c>
      <c r="G16" s="569">
        <f t="shared" si="4"/>
        <v>63</v>
      </c>
      <c r="H16" s="681"/>
      <c r="I16" s="569">
        <f t="shared" ref="I16:K16" si="5">SUM(I20,I24,I28,I32,I36,I40,I45)</f>
        <v>6296</v>
      </c>
      <c r="J16" s="569">
        <f t="shared" si="5"/>
        <v>3416</v>
      </c>
      <c r="K16" s="569">
        <f t="shared" si="5"/>
        <v>2880</v>
      </c>
      <c r="L16" s="594"/>
    </row>
    <row r="17" spans="1:12" ht="14.1" customHeight="1">
      <c r="A17" s="594"/>
      <c r="B17" s="559"/>
      <c r="C17" s="628"/>
      <c r="D17" s="573"/>
      <c r="E17" s="662"/>
      <c r="F17" s="662"/>
      <c r="G17" s="662"/>
      <c r="H17" s="662"/>
      <c r="I17" s="665"/>
      <c r="J17" s="626"/>
      <c r="K17" s="626"/>
      <c r="L17" s="594"/>
    </row>
    <row r="18" spans="1:12" ht="14.1" customHeight="1">
      <c r="A18" s="594"/>
      <c r="B18" s="607" t="s">
        <v>749</v>
      </c>
      <c r="C18" s="584"/>
      <c r="D18" s="573">
        <v>2020</v>
      </c>
      <c r="E18" s="626">
        <f t="shared" ref="E18:E20" si="6">SUM(F18:G18)</f>
        <v>1</v>
      </c>
      <c r="F18" s="626" t="s">
        <v>31</v>
      </c>
      <c r="G18" s="626">
        <v>1</v>
      </c>
      <c r="H18" s="626"/>
      <c r="I18" s="626">
        <f>SUM(J18:K18)</f>
        <v>891</v>
      </c>
      <c r="J18" s="626">
        <v>199</v>
      </c>
      <c r="K18" s="626">
        <v>692</v>
      </c>
      <c r="L18" s="594"/>
    </row>
    <row r="19" spans="1:12" ht="14.1" customHeight="1">
      <c r="A19" s="594"/>
      <c r="B19" s="559" t="s">
        <v>750</v>
      </c>
      <c r="C19" s="607"/>
      <c r="D19" s="573">
        <v>2021</v>
      </c>
      <c r="E19" s="626" t="s">
        <v>31</v>
      </c>
      <c r="F19" s="626" t="s">
        <v>31</v>
      </c>
      <c r="G19" s="626" t="s">
        <v>31</v>
      </c>
      <c r="H19" s="626"/>
      <c r="I19" s="626">
        <f t="shared" ref="I19:I20" si="7">SUM(J19:K19)</f>
        <v>1079</v>
      </c>
      <c r="J19" s="626">
        <v>279</v>
      </c>
      <c r="K19" s="626">
        <v>800</v>
      </c>
      <c r="L19" s="594"/>
    </row>
    <row r="20" spans="1:12" ht="14.1" customHeight="1">
      <c r="A20" s="594"/>
      <c r="B20" s="559"/>
      <c r="C20" s="607"/>
      <c r="D20" s="573">
        <v>2022</v>
      </c>
      <c r="E20" s="626">
        <f t="shared" si="6"/>
        <v>19</v>
      </c>
      <c r="F20" s="626">
        <v>15</v>
      </c>
      <c r="G20" s="626">
        <v>4</v>
      </c>
      <c r="H20" s="626"/>
      <c r="I20" s="626">
        <f t="shared" si="7"/>
        <v>751</v>
      </c>
      <c r="J20" s="626">
        <v>195</v>
      </c>
      <c r="K20" s="626">
        <v>556</v>
      </c>
      <c r="L20" s="594"/>
    </row>
    <row r="21" spans="1:12" ht="14.1" customHeight="1">
      <c r="A21" s="594"/>
      <c r="B21" s="559"/>
      <c r="C21" s="607"/>
      <c r="D21" s="573"/>
      <c r="E21" s="626"/>
      <c r="F21" s="626"/>
      <c r="G21" s="626"/>
      <c r="H21" s="626"/>
      <c r="I21" s="626"/>
      <c r="J21" s="626"/>
      <c r="K21" s="626"/>
      <c r="L21" s="594"/>
    </row>
    <row r="22" spans="1:12" ht="14.1" customHeight="1">
      <c r="A22" s="594"/>
      <c r="B22" s="607" t="s">
        <v>751</v>
      </c>
      <c r="C22" s="612"/>
      <c r="D22" s="573">
        <v>2020</v>
      </c>
      <c r="E22" s="626" t="s">
        <v>31</v>
      </c>
      <c r="F22" s="626" t="s">
        <v>31</v>
      </c>
      <c r="G22" s="626" t="s">
        <v>31</v>
      </c>
      <c r="H22" s="626"/>
      <c r="I22" s="626">
        <f>SUM(J22:K22)</f>
        <v>356</v>
      </c>
      <c r="J22" s="626">
        <v>106</v>
      </c>
      <c r="K22" s="626">
        <v>250</v>
      </c>
      <c r="L22" s="594"/>
    </row>
    <row r="23" spans="1:12" ht="14.1" customHeight="1">
      <c r="A23" s="594"/>
      <c r="B23" s="559" t="s">
        <v>752</v>
      </c>
      <c r="C23" s="628"/>
      <c r="D23" s="573">
        <v>2021</v>
      </c>
      <c r="E23" s="626" t="s">
        <v>31</v>
      </c>
      <c r="F23" s="626" t="s">
        <v>31</v>
      </c>
      <c r="G23" s="626" t="s">
        <v>31</v>
      </c>
      <c r="H23" s="626"/>
      <c r="I23" s="626">
        <f t="shared" ref="I23:I24" si="8">SUM(J23:K23)</f>
        <v>411</v>
      </c>
      <c r="J23" s="626">
        <v>143</v>
      </c>
      <c r="K23" s="626">
        <v>268</v>
      </c>
      <c r="L23" s="594"/>
    </row>
    <row r="24" spans="1:12" ht="14.1" customHeight="1">
      <c r="A24" s="594"/>
      <c r="B24" s="559"/>
      <c r="C24" s="628"/>
      <c r="D24" s="573">
        <v>2022</v>
      </c>
      <c r="E24" s="626" t="s">
        <v>31</v>
      </c>
      <c r="F24" s="626" t="s">
        <v>31</v>
      </c>
      <c r="G24" s="626" t="s">
        <v>31</v>
      </c>
      <c r="H24" s="626"/>
      <c r="I24" s="626">
        <f t="shared" si="8"/>
        <v>375</v>
      </c>
      <c r="J24" s="626">
        <v>118</v>
      </c>
      <c r="K24" s="626">
        <v>257</v>
      </c>
      <c r="L24" s="594"/>
    </row>
    <row r="25" spans="1:12" ht="14.1" customHeight="1">
      <c r="A25" s="594"/>
      <c r="B25" s="559"/>
      <c r="C25" s="628"/>
      <c r="D25" s="573"/>
      <c r="E25" s="626"/>
      <c r="F25" s="626"/>
      <c r="G25" s="626"/>
      <c r="H25" s="626"/>
      <c r="I25" s="626"/>
      <c r="J25" s="626"/>
      <c r="K25" s="626"/>
      <c r="L25" s="594"/>
    </row>
    <row r="26" spans="1:12" ht="14.1" customHeight="1">
      <c r="A26" s="594"/>
      <c r="B26" s="607" t="s">
        <v>753</v>
      </c>
      <c r="C26" s="584"/>
      <c r="D26" s="573">
        <v>2020</v>
      </c>
      <c r="E26" s="626" t="s">
        <v>31</v>
      </c>
      <c r="F26" s="626" t="s">
        <v>31</v>
      </c>
      <c r="G26" s="626" t="s">
        <v>31</v>
      </c>
      <c r="H26" s="626"/>
      <c r="I26" s="626">
        <f>SUM(J26:K26)</f>
        <v>1034</v>
      </c>
      <c r="J26" s="626">
        <v>541</v>
      </c>
      <c r="K26" s="626">
        <v>493</v>
      </c>
      <c r="L26" s="594"/>
    </row>
    <row r="27" spans="1:12" ht="14.1" customHeight="1">
      <c r="A27" s="594"/>
      <c r="B27" s="559" t="s">
        <v>1193</v>
      </c>
      <c r="C27" s="584"/>
      <c r="D27" s="573">
        <v>2021</v>
      </c>
      <c r="E27" s="626" t="s">
        <v>31</v>
      </c>
      <c r="F27" s="626" t="s">
        <v>31</v>
      </c>
      <c r="G27" s="626" t="s">
        <v>31</v>
      </c>
      <c r="H27" s="626"/>
      <c r="I27" s="626">
        <f t="shared" ref="I27:I28" si="9">SUM(J27:K27)</f>
        <v>1121</v>
      </c>
      <c r="J27" s="626">
        <v>574</v>
      </c>
      <c r="K27" s="626">
        <v>547</v>
      </c>
      <c r="L27" s="594"/>
    </row>
    <row r="28" spans="1:12" ht="14.1" customHeight="1">
      <c r="A28" s="594"/>
      <c r="B28" s="559"/>
      <c r="C28" s="584"/>
      <c r="D28" s="573">
        <v>2022</v>
      </c>
      <c r="E28" s="626" t="s">
        <v>31</v>
      </c>
      <c r="F28" s="626">
        <v>16</v>
      </c>
      <c r="G28" s="626">
        <v>1</v>
      </c>
      <c r="H28" s="626"/>
      <c r="I28" s="626">
        <f t="shared" si="9"/>
        <v>845</v>
      </c>
      <c r="J28" s="626">
        <v>433</v>
      </c>
      <c r="K28" s="626">
        <v>412</v>
      </c>
      <c r="L28" s="594"/>
    </row>
    <row r="29" spans="1:12" ht="14.1" customHeight="1">
      <c r="A29" s="594"/>
      <c r="B29" s="559"/>
      <c r="C29" s="584"/>
      <c r="D29" s="573"/>
      <c r="E29" s="626"/>
      <c r="F29" s="626"/>
      <c r="G29" s="626"/>
      <c r="H29" s="626"/>
      <c r="I29" s="626"/>
      <c r="J29" s="626"/>
      <c r="K29" s="626"/>
      <c r="L29" s="594"/>
    </row>
    <row r="30" spans="1:12" ht="14.1" customHeight="1">
      <c r="A30" s="594"/>
      <c r="B30" s="607" t="s">
        <v>754</v>
      </c>
      <c r="C30" s="612"/>
      <c r="D30" s="573">
        <v>2020</v>
      </c>
      <c r="E30" s="626">
        <f t="shared" ref="E30:E32" si="10">SUM(F30:G30)</f>
        <v>8</v>
      </c>
      <c r="F30" s="626">
        <v>8</v>
      </c>
      <c r="G30" s="626" t="s">
        <v>31</v>
      </c>
      <c r="H30" s="626"/>
      <c r="I30" s="626">
        <f>SUM(J30:K30)</f>
        <v>2894</v>
      </c>
      <c r="J30" s="626">
        <v>2282</v>
      </c>
      <c r="K30" s="626">
        <v>612</v>
      </c>
      <c r="L30" s="594"/>
    </row>
    <row r="31" spans="1:12" ht="14.1" customHeight="1">
      <c r="A31" s="594"/>
      <c r="B31" s="559" t="s">
        <v>755</v>
      </c>
      <c r="C31" s="628"/>
      <c r="D31" s="573">
        <v>2021</v>
      </c>
      <c r="E31" s="626">
        <f t="shared" si="10"/>
        <v>32</v>
      </c>
      <c r="F31" s="626">
        <v>24</v>
      </c>
      <c r="G31" s="626">
        <v>8</v>
      </c>
      <c r="H31" s="626"/>
      <c r="I31" s="626">
        <f t="shared" ref="I31:I32" si="11">SUM(J31:K31)</f>
        <v>3105</v>
      </c>
      <c r="J31" s="626">
        <v>2461</v>
      </c>
      <c r="K31" s="626">
        <v>644</v>
      </c>
      <c r="L31" s="594"/>
    </row>
    <row r="32" spans="1:12" ht="14.1" customHeight="1">
      <c r="A32" s="594"/>
      <c r="B32" s="559"/>
      <c r="C32" s="628"/>
      <c r="D32" s="573">
        <v>2022</v>
      </c>
      <c r="E32" s="626">
        <f t="shared" si="10"/>
        <v>131</v>
      </c>
      <c r="F32" s="626">
        <v>110</v>
      </c>
      <c r="G32" s="626">
        <v>21</v>
      </c>
      <c r="H32" s="626"/>
      <c r="I32" s="626">
        <f t="shared" si="11"/>
        <v>2673</v>
      </c>
      <c r="J32" s="626">
        <v>2142</v>
      </c>
      <c r="K32" s="626">
        <v>531</v>
      </c>
      <c r="L32" s="594"/>
    </row>
    <row r="33" spans="1:12" ht="14.1" customHeight="1">
      <c r="A33" s="594"/>
      <c r="B33" s="559"/>
      <c r="C33" s="628"/>
      <c r="D33" s="573"/>
      <c r="E33" s="626"/>
      <c r="F33" s="626"/>
      <c r="G33" s="626"/>
      <c r="H33" s="626"/>
      <c r="I33" s="626"/>
      <c r="J33" s="626"/>
      <c r="K33" s="626"/>
      <c r="L33" s="594"/>
    </row>
    <row r="34" spans="1:12" ht="14.1" customHeight="1">
      <c r="A34" s="594"/>
      <c r="B34" s="607" t="s">
        <v>756</v>
      </c>
      <c r="C34" s="584"/>
      <c r="D34" s="573">
        <v>2020</v>
      </c>
      <c r="E34" s="626" t="s">
        <v>31</v>
      </c>
      <c r="F34" s="626" t="s">
        <v>31</v>
      </c>
      <c r="G34" s="626" t="s">
        <v>31</v>
      </c>
      <c r="H34" s="626"/>
      <c r="I34" s="626">
        <f>SUM(J34:K34)</f>
        <v>104</v>
      </c>
      <c r="J34" s="626">
        <v>65</v>
      </c>
      <c r="K34" s="626">
        <v>39</v>
      </c>
      <c r="L34" s="594"/>
    </row>
    <row r="35" spans="1:12" ht="14.1" customHeight="1">
      <c r="A35" s="594"/>
      <c r="B35" s="608" t="s">
        <v>757</v>
      </c>
      <c r="C35" s="612"/>
      <c r="D35" s="573">
        <v>2021</v>
      </c>
      <c r="E35" s="626" t="s">
        <v>31</v>
      </c>
      <c r="F35" s="626" t="s">
        <v>31</v>
      </c>
      <c r="G35" s="626" t="s">
        <v>31</v>
      </c>
      <c r="H35" s="626"/>
      <c r="I35" s="626">
        <f t="shared" ref="I35:I36" si="12">SUM(J35:K35)</f>
        <v>101</v>
      </c>
      <c r="J35" s="626">
        <v>67</v>
      </c>
      <c r="K35" s="626">
        <v>34</v>
      </c>
      <c r="L35" s="594"/>
    </row>
    <row r="36" spans="1:12" ht="14.1" customHeight="1">
      <c r="A36" s="594"/>
      <c r="B36" s="608"/>
      <c r="C36" s="612"/>
      <c r="D36" s="573">
        <v>2022</v>
      </c>
      <c r="E36" s="626" t="s">
        <v>31</v>
      </c>
      <c r="F36" s="626" t="s">
        <v>31</v>
      </c>
      <c r="G36" s="626" t="s">
        <v>31</v>
      </c>
      <c r="H36" s="626"/>
      <c r="I36" s="626">
        <f t="shared" si="12"/>
        <v>74</v>
      </c>
      <c r="J36" s="626">
        <v>46</v>
      </c>
      <c r="K36" s="626">
        <v>28</v>
      </c>
      <c r="L36" s="594"/>
    </row>
    <row r="37" spans="1:12" ht="14.1" customHeight="1">
      <c r="A37" s="594"/>
      <c r="B37" s="559"/>
      <c r="C37" s="628"/>
      <c r="D37" s="573"/>
      <c r="E37" s="626"/>
      <c r="F37" s="626"/>
      <c r="G37" s="626"/>
      <c r="H37" s="626"/>
      <c r="I37" s="626"/>
      <c r="J37" s="626"/>
      <c r="K37" s="626"/>
      <c r="L37" s="594"/>
    </row>
    <row r="38" spans="1:12" ht="14.1" customHeight="1">
      <c r="A38" s="594"/>
      <c r="B38" s="607" t="s">
        <v>760</v>
      </c>
      <c r="C38" s="584"/>
      <c r="D38" s="573">
        <v>2020</v>
      </c>
      <c r="E38" s="626">
        <f t="shared" ref="E38:E40" si="13">SUM(F38:G38)</f>
        <v>27</v>
      </c>
      <c r="F38" s="626">
        <v>11</v>
      </c>
      <c r="G38" s="626">
        <v>16</v>
      </c>
      <c r="H38" s="626"/>
      <c r="I38" s="626">
        <f>SUM(J38:K38)</f>
        <v>1652</v>
      </c>
      <c r="J38" s="626">
        <v>515</v>
      </c>
      <c r="K38" s="626">
        <v>1137</v>
      </c>
      <c r="L38" s="594"/>
    </row>
    <row r="39" spans="1:12" ht="14.1" customHeight="1">
      <c r="A39" s="594"/>
      <c r="B39" s="608" t="s">
        <v>761</v>
      </c>
      <c r="C39" s="612"/>
      <c r="D39" s="573">
        <v>2021</v>
      </c>
      <c r="E39" s="626">
        <f t="shared" si="13"/>
        <v>18</v>
      </c>
      <c r="F39" s="626">
        <v>2</v>
      </c>
      <c r="G39" s="626">
        <v>16</v>
      </c>
      <c r="H39" s="626"/>
      <c r="I39" s="626">
        <f t="shared" ref="I39:I40" si="14">SUM(J39:K39)</f>
        <v>2147</v>
      </c>
      <c r="J39" s="626">
        <v>652</v>
      </c>
      <c r="K39" s="626">
        <v>1495</v>
      </c>
      <c r="L39" s="594"/>
    </row>
    <row r="40" spans="1:12" ht="14.1" customHeight="1">
      <c r="A40" s="594"/>
      <c r="B40" s="608"/>
      <c r="C40" s="612"/>
      <c r="D40" s="573">
        <v>2022</v>
      </c>
      <c r="E40" s="626">
        <f t="shared" si="13"/>
        <v>54</v>
      </c>
      <c r="F40" s="626">
        <v>17</v>
      </c>
      <c r="G40" s="626">
        <v>37</v>
      </c>
      <c r="H40" s="626"/>
      <c r="I40" s="626">
        <f t="shared" si="14"/>
        <v>1578</v>
      </c>
      <c r="J40" s="626">
        <v>482</v>
      </c>
      <c r="K40" s="626">
        <v>1096</v>
      </c>
      <c r="L40" s="594"/>
    </row>
    <row r="41" spans="1:12" ht="14.1" customHeight="1">
      <c r="A41" s="594"/>
      <c r="B41" s="608"/>
      <c r="C41" s="612"/>
      <c r="D41" s="573"/>
      <c r="E41" s="626"/>
      <c r="F41" s="626"/>
      <c r="G41" s="626"/>
      <c r="H41" s="626"/>
      <c r="I41" s="626"/>
      <c r="J41" s="626"/>
      <c r="K41" s="626"/>
      <c r="L41" s="594"/>
    </row>
    <row r="42" spans="1:12" ht="14.1" customHeight="1">
      <c r="A42" s="594"/>
      <c r="B42" s="607" t="s">
        <v>762</v>
      </c>
      <c r="C42" s="612"/>
      <c r="D42" s="573">
        <v>2020</v>
      </c>
      <c r="E42" s="626" t="s">
        <v>31</v>
      </c>
      <c r="F42" s="626" t="s">
        <v>31</v>
      </c>
      <c r="G42" s="626" t="s">
        <v>31</v>
      </c>
      <c r="H42" s="626"/>
      <c r="I42" s="626">
        <f>SUM(J42:K42)</f>
        <v>70</v>
      </c>
      <c r="J42" s="626">
        <v>44</v>
      </c>
      <c r="K42" s="626">
        <v>26</v>
      </c>
      <c r="L42" s="594"/>
    </row>
    <row r="43" spans="1:12" ht="14.1" customHeight="1">
      <c r="A43" s="594"/>
      <c r="B43" s="559" t="s">
        <v>787</v>
      </c>
      <c r="C43" s="628"/>
      <c r="D43" s="573">
        <v>2021</v>
      </c>
      <c r="E43" s="626" t="s">
        <v>31</v>
      </c>
      <c r="F43" s="626" t="s">
        <v>31</v>
      </c>
      <c r="G43" s="626" t="s">
        <v>31</v>
      </c>
      <c r="H43" s="626"/>
      <c r="I43" s="626">
        <f t="shared" ref="I43:I44" si="15">SUM(J43:K43)</f>
        <v>54</v>
      </c>
      <c r="J43" s="626">
        <v>28</v>
      </c>
      <c r="K43" s="626">
        <v>26</v>
      </c>
      <c r="L43" s="594"/>
    </row>
    <row r="44" spans="1:12" ht="14.1" customHeight="1">
      <c r="A44" s="594"/>
      <c r="B44" s="559"/>
      <c r="C44" s="628"/>
      <c r="D44" s="573">
        <v>2022</v>
      </c>
      <c r="E44" s="626" t="s">
        <v>31</v>
      </c>
      <c r="F44" s="626" t="s">
        <v>31</v>
      </c>
      <c r="G44" s="626" t="s">
        <v>31</v>
      </c>
      <c r="H44" s="626"/>
      <c r="I44" s="626">
        <f t="shared" si="15"/>
        <v>16</v>
      </c>
      <c r="J44" s="626">
        <v>8</v>
      </c>
      <c r="K44" s="626">
        <v>8</v>
      </c>
      <c r="L44" s="594"/>
    </row>
    <row r="45" spans="1:12" ht="14.1" customHeight="1" thickBot="1">
      <c r="A45" s="630"/>
      <c r="B45" s="684"/>
      <c r="C45" s="685"/>
      <c r="D45" s="686"/>
      <c r="E45" s="687"/>
      <c r="F45" s="688"/>
      <c r="G45" s="688"/>
      <c r="H45" s="688"/>
      <c r="I45" s="688"/>
      <c r="J45" s="688"/>
      <c r="K45" s="689"/>
      <c r="L45" s="630"/>
    </row>
    <row r="46" spans="1:12" s="674" customFormat="1" ht="16.5" customHeight="1">
      <c r="A46" s="530"/>
      <c r="B46" s="530"/>
      <c r="C46" s="530"/>
      <c r="D46" s="638"/>
      <c r="E46" s="530"/>
      <c r="F46" s="530"/>
      <c r="G46" s="672"/>
      <c r="H46" s="672"/>
      <c r="I46" s="673"/>
      <c r="J46" s="673"/>
      <c r="L46" s="418" t="s">
        <v>905</v>
      </c>
    </row>
    <row r="47" spans="1:12" s="674" customFormat="1" ht="15" customHeight="1">
      <c r="A47" s="673"/>
      <c r="B47" s="673"/>
      <c r="C47" s="673"/>
      <c r="D47" s="675"/>
      <c r="E47" s="673"/>
      <c r="F47" s="673"/>
      <c r="G47" s="673"/>
      <c r="H47" s="673"/>
      <c r="I47" s="673"/>
      <c r="J47" s="673"/>
      <c r="L47" s="419" t="s">
        <v>883</v>
      </c>
    </row>
    <row r="48" spans="1:12" ht="15" customHeight="1"/>
    <row r="49" ht="15" customHeight="1"/>
    <row r="50" ht="15" customHeight="1"/>
    <row r="51" ht="2.25" customHeight="1"/>
    <row r="52" ht="3" customHeight="1"/>
    <row r="53" ht="16.5" customHeight="1"/>
    <row r="54" ht="16.5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spans="4:4" ht="14.1" customHeight="1"/>
    <row r="66" spans="4:4" ht="14.1" customHeight="1"/>
    <row r="67" spans="4:4" ht="14.1" customHeight="1"/>
    <row r="68" spans="4:4" s="594" customFormat="1" ht="14.1" customHeight="1">
      <c r="D68" s="623"/>
    </row>
    <row r="69" spans="4:4" s="594" customFormat="1" ht="14.1" customHeight="1">
      <c r="D69" s="623"/>
    </row>
    <row r="70" spans="4:4" s="594" customFormat="1" ht="14.1" customHeight="1">
      <c r="D70" s="623"/>
    </row>
    <row r="71" spans="4:4" s="594" customFormat="1" ht="14.1" customHeight="1">
      <c r="D71" s="623"/>
    </row>
    <row r="72" spans="4:4" s="594" customFormat="1" ht="14.1" customHeight="1">
      <c r="D72" s="623"/>
    </row>
    <row r="73" spans="4:4" s="594" customFormat="1" ht="3" customHeight="1">
      <c r="D73" s="623"/>
    </row>
    <row r="74" spans="4:4" s="691" customFormat="1" ht="13.15" customHeight="1">
      <c r="D74" s="690"/>
    </row>
    <row r="75" spans="4:4" s="691" customFormat="1" ht="13.15" customHeight="1">
      <c r="D75" s="690"/>
    </row>
    <row r="76" spans="4:4" s="594" customFormat="1">
      <c r="D76" s="623"/>
    </row>
    <row r="77" spans="4:4" s="594" customFormat="1" ht="15" customHeight="1">
      <c r="D77" s="623"/>
    </row>
    <row r="78" spans="4:4" s="594" customFormat="1" ht="15" customHeight="1">
      <c r="D78" s="623"/>
    </row>
    <row r="79" spans="4:4" s="594" customFormat="1" ht="15" customHeight="1">
      <c r="D79" s="623"/>
    </row>
    <row r="80" spans="4:4" s="594" customFormat="1" ht="15" customHeight="1">
      <c r="D80" s="623"/>
    </row>
    <row r="81" spans="1:12" s="595" customFormat="1" ht="13.5" customHeight="1">
      <c r="D81" s="1220"/>
    </row>
    <row r="82" spans="1:12" s="693" customFormat="1" ht="14.25">
      <c r="D82" s="1221"/>
    </row>
    <row r="83" spans="1:12" s="594" customFormat="1" ht="9.75" customHeight="1">
      <c r="D83" s="623"/>
    </row>
    <row r="84" spans="1:12" s="594" customFormat="1" ht="15" customHeight="1">
      <c r="D84" s="623"/>
    </row>
    <row r="85" spans="1:12" s="594" customFormat="1">
      <c r="D85" s="623"/>
    </row>
    <row r="86" spans="1:12" s="594" customFormat="1" ht="15" customHeight="1">
      <c r="D86" s="623"/>
    </row>
    <row r="87" spans="1:12" s="594" customFormat="1">
      <c r="D87" s="623"/>
    </row>
    <row r="88" spans="1:12" s="594" customFormat="1">
      <c r="D88" s="623"/>
    </row>
    <row r="89" spans="1:12" s="594" customFormat="1" ht="15" customHeight="1">
      <c r="A89" s="595"/>
      <c r="B89" s="595"/>
      <c r="C89" s="595"/>
      <c r="D89" s="1220"/>
      <c r="E89" s="595"/>
      <c r="F89" s="595"/>
      <c r="G89" s="595"/>
      <c r="H89" s="595"/>
      <c r="I89" s="595"/>
      <c r="J89" s="595"/>
      <c r="K89" s="595"/>
      <c r="L89" s="595"/>
    </row>
    <row r="90" spans="1:12" s="594" customFormat="1">
      <c r="D90" s="623"/>
    </row>
    <row r="91" spans="1:12" s="594" customFormat="1" ht="9.75" customHeight="1">
      <c r="D91" s="623"/>
    </row>
    <row r="92" spans="1:12" s="594" customFormat="1" ht="15" customHeight="1">
      <c r="D92" s="623"/>
    </row>
    <row r="93" spans="1:12" s="594" customFormat="1">
      <c r="D93" s="623"/>
    </row>
    <row r="94" spans="1:12" s="594" customFormat="1" ht="15" customHeight="1">
      <c r="D94" s="623"/>
    </row>
    <row r="95" spans="1:12" s="594" customFormat="1">
      <c r="D95" s="623"/>
    </row>
    <row r="96" spans="1:12" s="594" customFormat="1">
      <c r="D96" s="623"/>
    </row>
    <row r="97" spans="1:12" s="594" customFormat="1">
      <c r="D97" s="623"/>
    </row>
    <row r="98" spans="1:12" s="594" customFormat="1">
      <c r="D98" s="623"/>
    </row>
    <row r="99" spans="1:12" s="594" customFormat="1">
      <c r="D99" s="623"/>
    </row>
    <row r="100" spans="1:12" s="594" customFormat="1">
      <c r="D100" s="623"/>
    </row>
    <row r="101" spans="1:12" s="594" customFormat="1">
      <c r="A101" s="595"/>
      <c r="B101" s="595"/>
      <c r="C101" s="595"/>
      <c r="D101" s="1220"/>
      <c r="E101" s="595"/>
      <c r="F101" s="595"/>
      <c r="G101" s="595"/>
      <c r="H101" s="595"/>
      <c r="I101" s="595"/>
      <c r="J101" s="595"/>
      <c r="K101" s="595"/>
      <c r="L101" s="595"/>
    </row>
    <row r="102" spans="1:12" s="594" customFormat="1">
      <c r="D102" s="623"/>
    </row>
    <row r="103" spans="1:12" s="594" customFormat="1">
      <c r="A103" s="595"/>
      <c r="B103" s="595"/>
      <c r="C103" s="595"/>
      <c r="D103" s="1220"/>
      <c r="E103" s="595"/>
      <c r="F103" s="595"/>
      <c r="G103" s="595"/>
      <c r="H103" s="595"/>
      <c r="I103" s="595"/>
      <c r="J103" s="595"/>
      <c r="K103" s="595"/>
      <c r="L103" s="595"/>
    </row>
    <row r="104" spans="1:12" s="594" customFormat="1">
      <c r="D104" s="623"/>
    </row>
    <row r="105" spans="1:12" s="594" customFormat="1">
      <c r="D105" s="623"/>
    </row>
    <row r="106" spans="1:12" s="594" customFormat="1">
      <c r="D106" s="623"/>
    </row>
    <row r="107" spans="1:12" s="594" customFormat="1">
      <c r="A107" s="595"/>
      <c r="B107" s="595"/>
      <c r="C107" s="595"/>
      <c r="D107" s="1220"/>
      <c r="E107" s="595"/>
      <c r="F107" s="595"/>
      <c r="G107" s="595"/>
      <c r="H107" s="595"/>
      <c r="I107" s="595"/>
      <c r="J107" s="595"/>
      <c r="K107" s="595"/>
      <c r="L107" s="595"/>
    </row>
    <row r="108" spans="1:12" s="594" customFormat="1">
      <c r="D108" s="623"/>
    </row>
    <row r="109" spans="1:12" s="594" customFormat="1">
      <c r="D109" s="623"/>
    </row>
    <row r="110" spans="1:12" s="594" customFormat="1">
      <c r="A110" s="637"/>
      <c r="B110" s="637"/>
      <c r="C110" s="637"/>
      <c r="D110" s="694"/>
      <c r="E110" s="637"/>
      <c r="F110" s="637"/>
      <c r="G110" s="637"/>
      <c r="H110" s="637"/>
      <c r="I110" s="637"/>
      <c r="J110" s="637"/>
      <c r="K110" s="637"/>
      <c r="L110" s="637"/>
    </row>
    <row r="111" spans="1:12" s="594" customFormat="1">
      <c r="D111" s="623"/>
    </row>
    <row r="112" spans="1:12" s="594" customFormat="1">
      <c r="D112" s="623"/>
    </row>
    <row r="113" spans="1:12" s="594" customFormat="1">
      <c r="D113" s="623"/>
    </row>
    <row r="114" spans="1:12" s="594" customFormat="1" ht="12" customHeight="1">
      <c r="D114" s="623"/>
    </row>
    <row r="115" spans="1:12" s="594" customFormat="1" ht="12" customHeight="1">
      <c r="D115" s="623"/>
    </row>
    <row r="116" spans="1:12" s="594" customFormat="1" ht="12" customHeight="1">
      <c r="A116" s="637"/>
      <c r="B116" s="637"/>
      <c r="C116" s="637"/>
      <c r="D116" s="694"/>
      <c r="E116" s="637"/>
      <c r="F116" s="637"/>
      <c r="G116" s="637"/>
      <c r="H116" s="637"/>
      <c r="I116" s="637"/>
      <c r="J116" s="637"/>
      <c r="K116" s="637"/>
      <c r="L116" s="637"/>
    </row>
    <row r="117" spans="1:12" s="594" customFormat="1" ht="12" customHeight="1">
      <c r="A117" s="637"/>
      <c r="B117" s="637"/>
      <c r="C117" s="637"/>
      <c r="D117" s="694"/>
      <c r="E117" s="637"/>
      <c r="F117" s="637"/>
      <c r="G117" s="637"/>
      <c r="H117" s="637"/>
      <c r="I117" s="637"/>
      <c r="J117" s="637"/>
      <c r="K117" s="637"/>
      <c r="L117" s="637"/>
    </row>
    <row r="118" spans="1:12" s="594" customFormat="1">
      <c r="A118" s="637"/>
      <c r="B118" s="637"/>
      <c r="C118" s="637"/>
      <c r="D118" s="694"/>
      <c r="E118" s="637"/>
      <c r="F118" s="637"/>
      <c r="G118" s="637"/>
      <c r="H118" s="637"/>
      <c r="I118" s="637"/>
      <c r="J118" s="637"/>
      <c r="K118" s="637"/>
      <c r="L118" s="637"/>
    </row>
    <row r="119" spans="1:12" s="594" customFormat="1">
      <c r="A119" s="637"/>
      <c r="B119" s="637"/>
      <c r="C119" s="637"/>
      <c r="D119" s="694"/>
      <c r="E119" s="637"/>
      <c r="F119" s="637"/>
      <c r="G119" s="637"/>
      <c r="H119" s="637"/>
      <c r="I119" s="637"/>
      <c r="J119" s="637"/>
      <c r="K119" s="637"/>
      <c r="L119" s="637"/>
    </row>
    <row r="120" spans="1:12" s="594" customFormat="1">
      <c r="A120" s="637"/>
      <c r="B120" s="637"/>
      <c r="C120" s="637"/>
      <c r="D120" s="694"/>
      <c r="E120" s="637"/>
      <c r="F120" s="637"/>
      <c r="G120" s="637"/>
      <c r="H120" s="637"/>
      <c r="I120" s="637"/>
      <c r="J120" s="637"/>
      <c r="K120" s="637"/>
      <c r="L120" s="637"/>
    </row>
    <row r="121" spans="1:12" s="594" customFormat="1">
      <c r="A121" s="637"/>
      <c r="B121" s="637"/>
      <c r="C121" s="637"/>
      <c r="D121" s="694"/>
      <c r="E121" s="637"/>
      <c r="F121" s="637"/>
      <c r="G121" s="637"/>
      <c r="H121" s="637"/>
      <c r="I121" s="637"/>
      <c r="J121" s="637"/>
      <c r="K121" s="637"/>
      <c r="L121" s="637"/>
    </row>
    <row r="122" spans="1:12" s="594" customFormat="1">
      <c r="A122" s="637"/>
      <c r="B122" s="637"/>
      <c r="C122" s="637"/>
      <c r="D122" s="694"/>
      <c r="E122" s="637"/>
      <c r="F122" s="637"/>
      <c r="G122" s="637"/>
      <c r="H122" s="637"/>
      <c r="I122" s="637"/>
      <c r="J122" s="637"/>
      <c r="K122" s="637"/>
      <c r="L122" s="637"/>
    </row>
    <row r="123" spans="1:12" s="594" customFormat="1">
      <c r="A123" s="637"/>
      <c r="B123" s="637"/>
      <c r="C123" s="637"/>
      <c r="D123" s="694"/>
      <c r="E123" s="637"/>
      <c r="F123" s="637"/>
      <c r="G123" s="637"/>
      <c r="H123" s="637"/>
      <c r="I123" s="637"/>
      <c r="J123" s="637"/>
      <c r="K123" s="637"/>
      <c r="L123" s="637"/>
    </row>
    <row r="124" spans="1:12" s="594" customFormat="1">
      <c r="A124" s="637"/>
      <c r="B124" s="637"/>
      <c r="C124" s="637"/>
      <c r="D124" s="694"/>
      <c r="E124" s="637"/>
      <c r="F124" s="637"/>
      <c r="G124" s="637"/>
      <c r="H124" s="637"/>
      <c r="I124" s="637"/>
      <c r="J124" s="637"/>
      <c r="K124" s="637"/>
      <c r="L124" s="637"/>
    </row>
    <row r="125" spans="1:12" s="594" customFormat="1">
      <c r="A125" s="637"/>
      <c r="B125" s="637"/>
      <c r="C125" s="637"/>
      <c r="D125" s="694"/>
      <c r="E125" s="637"/>
      <c r="F125" s="637"/>
      <c r="G125" s="637"/>
      <c r="H125" s="637"/>
      <c r="I125" s="637"/>
      <c r="J125" s="637"/>
      <c r="K125" s="637"/>
      <c r="L125" s="637"/>
    </row>
    <row r="126" spans="1:12" s="594" customFormat="1">
      <c r="A126" s="637"/>
      <c r="B126" s="637"/>
      <c r="C126" s="637"/>
      <c r="D126" s="694"/>
      <c r="E126" s="637"/>
      <c r="F126" s="637"/>
      <c r="G126" s="637"/>
      <c r="H126" s="637"/>
      <c r="I126" s="637"/>
      <c r="J126" s="637"/>
      <c r="K126" s="637"/>
      <c r="L126" s="637"/>
    </row>
    <row r="127" spans="1:12" s="594" customFormat="1">
      <c r="A127" s="637"/>
      <c r="B127" s="637"/>
      <c r="C127" s="637"/>
      <c r="D127" s="694"/>
      <c r="E127" s="637"/>
      <c r="F127" s="637"/>
      <c r="G127" s="637"/>
      <c r="H127" s="637"/>
      <c r="I127" s="637"/>
      <c r="J127" s="637"/>
      <c r="K127" s="637"/>
      <c r="L127" s="637"/>
    </row>
    <row r="128" spans="1:12" s="594" customFormat="1">
      <c r="A128" s="637"/>
      <c r="B128" s="637"/>
      <c r="C128" s="637"/>
      <c r="D128" s="694"/>
      <c r="E128" s="637"/>
      <c r="F128" s="637"/>
      <c r="G128" s="637"/>
      <c r="H128" s="637"/>
      <c r="I128" s="637"/>
      <c r="J128" s="637"/>
      <c r="K128" s="637"/>
      <c r="L128" s="637"/>
    </row>
    <row r="129" spans="1:12" s="594" customFormat="1">
      <c r="A129" s="637"/>
      <c r="B129" s="637"/>
      <c r="C129" s="637"/>
      <c r="D129" s="694"/>
      <c r="E129" s="637"/>
      <c r="F129" s="637"/>
      <c r="G129" s="637"/>
      <c r="H129" s="637"/>
      <c r="I129" s="637"/>
      <c r="J129" s="637"/>
      <c r="K129" s="637"/>
      <c r="L129" s="637"/>
    </row>
    <row r="130" spans="1:12" s="594" customFormat="1">
      <c r="A130" s="637"/>
      <c r="B130" s="637"/>
      <c r="C130" s="637"/>
      <c r="D130" s="694"/>
      <c r="E130" s="637"/>
      <c r="F130" s="637"/>
      <c r="G130" s="637"/>
      <c r="H130" s="637"/>
      <c r="I130" s="637"/>
      <c r="J130" s="637"/>
      <c r="K130" s="637"/>
      <c r="L130" s="637"/>
    </row>
    <row r="131" spans="1:12" s="594" customFormat="1">
      <c r="A131" s="637"/>
      <c r="B131" s="637"/>
      <c r="C131" s="637"/>
      <c r="D131" s="694"/>
      <c r="E131" s="637"/>
      <c r="F131" s="637"/>
      <c r="G131" s="637"/>
      <c r="H131" s="637"/>
      <c r="I131" s="637"/>
      <c r="J131" s="637"/>
      <c r="K131" s="637"/>
      <c r="L131" s="637"/>
    </row>
    <row r="132" spans="1:12" s="594" customFormat="1">
      <c r="A132" s="637"/>
      <c r="B132" s="637"/>
      <c r="C132" s="637"/>
      <c r="D132" s="694"/>
      <c r="E132" s="637"/>
      <c r="F132" s="637"/>
      <c r="G132" s="637"/>
      <c r="H132" s="637"/>
      <c r="I132" s="637"/>
      <c r="J132" s="637"/>
      <c r="K132" s="637"/>
      <c r="L132" s="637"/>
    </row>
    <row r="133" spans="1:12" s="594" customFormat="1">
      <c r="A133" s="637"/>
      <c r="B133" s="637"/>
      <c r="C133" s="637"/>
      <c r="D133" s="694"/>
      <c r="E133" s="637"/>
      <c r="F133" s="637"/>
      <c r="G133" s="637"/>
      <c r="H133" s="637"/>
      <c r="I133" s="637"/>
      <c r="J133" s="637"/>
      <c r="K133" s="637"/>
      <c r="L133" s="637"/>
    </row>
    <row r="134" spans="1:12" s="594" customFormat="1">
      <c r="A134" s="637"/>
      <c r="B134" s="637"/>
      <c r="C134" s="637"/>
      <c r="D134" s="694"/>
      <c r="E134" s="637"/>
      <c r="F134" s="637"/>
      <c r="G134" s="637"/>
      <c r="H134" s="637"/>
      <c r="I134" s="637"/>
      <c r="J134" s="637"/>
      <c r="K134" s="637"/>
      <c r="L134" s="637"/>
    </row>
    <row r="135" spans="1:12" s="594" customFormat="1">
      <c r="D135" s="623"/>
    </row>
    <row r="136" spans="1:12" s="594" customFormat="1">
      <c r="D136" s="623"/>
    </row>
    <row r="137" spans="1:12" s="594" customFormat="1">
      <c r="D137" s="623"/>
    </row>
    <row r="138" spans="1:12" s="594" customFormat="1">
      <c r="D138" s="623"/>
    </row>
    <row r="139" spans="1:12" s="594" customFormat="1">
      <c r="D139" s="623"/>
    </row>
    <row r="140" spans="1:12" s="594" customFormat="1">
      <c r="D140" s="623"/>
    </row>
    <row r="141" spans="1:12" s="594" customFormat="1">
      <c r="D141" s="623"/>
    </row>
    <row r="142" spans="1:12" s="594" customFormat="1">
      <c r="D142" s="623"/>
    </row>
    <row r="143" spans="1:12" s="594" customFormat="1">
      <c r="D143" s="623"/>
    </row>
    <row r="144" spans="1:12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  <row r="509" spans="4:4" s="594" customFormat="1">
      <c r="D509" s="623"/>
    </row>
    <row r="510" spans="4:4" s="594" customFormat="1">
      <c r="D510" s="623"/>
    </row>
    <row r="511" spans="4:4" s="594" customFormat="1">
      <c r="D511" s="623"/>
    </row>
    <row r="512" spans="4:4" s="594" customFormat="1">
      <c r="D512" s="623"/>
    </row>
    <row r="513" spans="4:4" s="594" customFormat="1">
      <c r="D513" s="623"/>
    </row>
    <row r="514" spans="4:4" s="594" customFormat="1">
      <c r="D514" s="623"/>
    </row>
    <row r="515" spans="4:4" s="594" customFormat="1">
      <c r="D515" s="623"/>
    </row>
    <row r="516" spans="4:4" s="594" customFormat="1">
      <c r="D516" s="623"/>
    </row>
    <row r="517" spans="4:4" s="594" customFormat="1">
      <c r="D517" s="623"/>
    </row>
    <row r="518" spans="4:4" s="594" customFormat="1">
      <c r="D518" s="623"/>
    </row>
    <row r="519" spans="4:4" s="594" customFormat="1">
      <c r="D519" s="623"/>
    </row>
    <row r="520" spans="4:4" s="594" customFormat="1">
      <c r="D520" s="623"/>
    </row>
    <row r="521" spans="4:4" s="594" customFormat="1">
      <c r="D521" s="623"/>
    </row>
    <row r="522" spans="4:4" s="594" customFormat="1">
      <c r="D522" s="623"/>
    </row>
    <row r="523" spans="4:4" s="594" customFormat="1">
      <c r="D523" s="623"/>
    </row>
    <row r="524" spans="4:4" s="594" customFormat="1">
      <c r="D524" s="623"/>
    </row>
    <row r="525" spans="4:4" s="594" customFormat="1">
      <c r="D525" s="623"/>
    </row>
    <row r="526" spans="4:4" s="594" customFormat="1">
      <c r="D526" s="623"/>
    </row>
    <row r="527" spans="4:4" s="594" customFormat="1">
      <c r="D527" s="623"/>
    </row>
    <row r="528" spans="4:4" s="594" customFormat="1">
      <c r="D528" s="623"/>
    </row>
    <row r="529" spans="4:4" s="594" customFormat="1">
      <c r="D529" s="623"/>
    </row>
    <row r="530" spans="4:4" s="594" customFormat="1">
      <c r="D530" s="623"/>
    </row>
    <row r="531" spans="4:4" s="594" customFormat="1">
      <c r="D531" s="623"/>
    </row>
    <row r="532" spans="4:4" s="594" customFormat="1">
      <c r="D532" s="623"/>
    </row>
    <row r="533" spans="4:4" s="594" customFormat="1">
      <c r="D533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  <rowBreaks count="1" manualBreakCount="1">
    <brk id="75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83">
    <tabColor rgb="FF92D050"/>
  </sheetPr>
  <dimension ref="A1:T463"/>
  <sheetViews>
    <sheetView showGridLines="0" view="pageBreakPreview" zoomScaleNormal="100" zoomScaleSheetLayoutView="100" workbookViewId="0">
      <selection activeCell="C3" sqref="C3:C6"/>
    </sheetView>
  </sheetViews>
  <sheetFormatPr defaultColWidth="7.5703125" defaultRowHeight="16.5"/>
  <cols>
    <col min="1" max="1" width="1.85546875" style="598" customWidth="1"/>
    <col min="2" max="2" width="13.5703125" style="598" customWidth="1"/>
    <col min="3" max="3" width="28.28515625" style="598" customWidth="1"/>
    <col min="4" max="4" width="9.5703125" style="605" customWidth="1"/>
    <col min="5" max="5" width="16.7109375" style="646" customWidth="1"/>
    <col min="6" max="6" width="18.85546875" style="598" customWidth="1"/>
    <col min="7" max="7" width="21.28515625" style="598" customWidth="1"/>
    <col min="8" max="8" width="1.85546875" style="598" customWidth="1"/>
    <col min="9" max="9" width="19" style="598" customWidth="1"/>
    <col min="10" max="10" width="2.85546875" style="598" customWidth="1"/>
    <col min="11" max="11" width="46.7109375" style="598" customWidth="1"/>
    <col min="12" max="12" width="1.7109375" style="598" customWidth="1"/>
    <col min="13" max="13" width="10.85546875" style="598" customWidth="1"/>
    <col min="14" max="14" width="10.7109375" style="598" customWidth="1"/>
    <col min="15" max="15" width="14.85546875" style="598" customWidth="1"/>
    <col min="16" max="16" width="4" style="598" customWidth="1"/>
    <col min="17" max="17" width="10.85546875" style="598" customWidth="1"/>
    <col min="18" max="18" width="10.7109375" style="598" customWidth="1"/>
    <col min="19" max="19" width="14.85546875" style="598" customWidth="1"/>
    <col min="20" max="20" width="1" style="598" customWidth="1"/>
    <col min="21" max="21" width="3.85546875" style="598" customWidth="1"/>
    <col min="22" max="22" width="7.5703125" style="598"/>
    <col min="23" max="24" width="7.5703125" style="598" customWidth="1"/>
    <col min="25" max="27" width="7.5703125" style="598"/>
    <col min="28" max="28" width="7.5703125" style="598" customWidth="1"/>
    <col min="29" max="16384" width="7.5703125" style="598"/>
  </cols>
  <sheetData>
    <row r="1" spans="1:20" s="594" customFormat="1" ht="10.15" customHeight="1">
      <c r="C1" s="595"/>
      <c r="D1" s="1220"/>
      <c r="E1" s="597"/>
    </row>
    <row r="2" spans="1:20" s="594" customFormat="1" ht="10.15" customHeight="1">
      <c r="C2" s="595"/>
      <c r="D2" s="1220"/>
      <c r="E2" s="597"/>
    </row>
    <row r="3" spans="1:20" ht="16.5" customHeight="1">
      <c r="B3" s="599" t="s">
        <v>874</v>
      </c>
      <c r="C3" s="600" t="s">
        <v>1001</v>
      </c>
      <c r="D3" s="601"/>
      <c r="E3" s="598"/>
    </row>
    <row r="4" spans="1:20" ht="15" customHeight="1">
      <c r="B4" s="599"/>
      <c r="C4" s="600" t="s">
        <v>1321</v>
      </c>
      <c r="D4" s="601"/>
      <c r="E4" s="598"/>
    </row>
    <row r="5" spans="1:20" ht="16.5" customHeight="1">
      <c r="B5" s="602" t="s">
        <v>875</v>
      </c>
      <c r="C5" s="603" t="s">
        <v>1002</v>
      </c>
      <c r="D5" s="604"/>
      <c r="E5" s="598"/>
    </row>
    <row r="6" spans="1:20" ht="15" customHeight="1">
      <c r="B6" s="602"/>
      <c r="C6" s="603" t="s">
        <v>1322</v>
      </c>
      <c r="D6" s="604"/>
      <c r="E6" s="598"/>
    </row>
    <row r="7" spans="1:20" s="594" customFormat="1" ht="10.15" customHeight="1" thickBot="1">
      <c r="A7" s="603"/>
      <c r="B7" s="598"/>
      <c r="C7" s="598"/>
      <c r="D7" s="605"/>
      <c r="E7" s="597"/>
    </row>
    <row r="8" spans="1:20" s="584" customFormat="1" ht="14.25" thickTop="1">
      <c r="A8" s="606"/>
      <c r="B8" s="1222" t="s">
        <v>741</v>
      </c>
      <c r="C8" s="1223"/>
      <c r="D8" s="737" t="s">
        <v>3</v>
      </c>
      <c r="E8" s="1936" t="s">
        <v>4</v>
      </c>
      <c r="F8" s="1936"/>
      <c r="G8" s="1936"/>
      <c r="H8" s="1227"/>
    </row>
    <row r="9" spans="1:20" s="584" customFormat="1" ht="13.5">
      <c r="B9" s="559" t="s">
        <v>744</v>
      </c>
      <c r="C9" s="612"/>
      <c r="D9" s="613" t="s">
        <v>8</v>
      </c>
      <c r="E9" s="1933" t="s">
        <v>9</v>
      </c>
      <c r="F9" s="1933"/>
      <c r="G9" s="1933"/>
      <c r="H9" s="614"/>
    </row>
    <row r="10" spans="1:20" s="584" customFormat="1" ht="13.5">
      <c r="C10" s="608"/>
      <c r="D10" s="615"/>
      <c r="E10" s="616" t="s">
        <v>4</v>
      </c>
      <c r="F10" s="616" t="s">
        <v>37</v>
      </c>
      <c r="G10" s="616" t="s">
        <v>38</v>
      </c>
    </row>
    <row r="11" spans="1:20" s="584" customFormat="1" ht="13.5">
      <c r="D11" s="615"/>
      <c r="E11" s="617" t="s">
        <v>9</v>
      </c>
      <c r="F11" s="617" t="s">
        <v>39</v>
      </c>
      <c r="G11" s="617" t="s">
        <v>40</v>
      </c>
      <c r="H11" s="618"/>
      <c r="I11" s="612"/>
      <c r="J11" s="612"/>
      <c r="K11" s="612"/>
      <c r="L11" s="612"/>
      <c r="M11" s="612"/>
      <c r="N11" s="612"/>
      <c r="O11" s="612"/>
      <c r="P11" s="612"/>
      <c r="Q11" s="612"/>
      <c r="R11" s="612"/>
      <c r="S11" s="612"/>
      <c r="T11" s="612"/>
    </row>
    <row r="12" spans="1:20" s="594" customFormat="1" ht="8.1" customHeight="1">
      <c r="A12" s="619"/>
      <c r="B12" s="619"/>
      <c r="C12" s="619"/>
      <c r="D12" s="620"/>
      <c r="E12" s="621"/>
      <c r="F12" s="621"/>
      <c r="G12" s="621"/>
      <c r="H12" s="622"/>
    </row>
    <row r="13" spans="1:20" s="594" customFormat="1" ht="8.1" customHeight="1">
      <c r="D13" s="623"/>
      <c r="E13" s="597"/>
      <c r="F13" s="597"/>
      <c r="G13" s="597"/>
      <c r="H13" s="624"/>
    </row>
    <row r="14" spans="1:20" s="594" customFormat="1" ht="16.5" customHeight="1">
      <c r="B14" s="607" t="s">
        <v>780</v>
      </c>
      <c r="C14" s="584"/>
      <c r="D14" s="1511">
        <v>2020</v>
      </c>
      <c r="E14" s="569">
        <f t="shared" ref="E14:G16" si="0">SUM(E18,E22,E26,E30,E34,E38,E43)</f>
        <v>7021</v>
      </c>
      <c r="F14" s="569">
        <f t="shared" si="0"/>
        <v>3755</v>
      </c>
      <c r="G14" s="569">
        <f t="shared" si="0"/>
        <v>3266</v>
      </c>
      <c r="H14" s="625"/>
    </row>
    <row r="15" spans="1:20" s="594" customFormat="1" ht="16.149999999999999" customHeight="1">
      <c r="B15" s="559" t="s">
        <v>781</v>
      </c>
      <c r="C15" s="584"/>
      <c r="D15" s="1511">
        <v>2021</v>
      </c>
      <c r="E15" s="569">
        <f t="shared" si="0"/>
        <v>8030</v>
      </c>
      <c r="F15" s="569">
        <f t="shared" si="0"/>
        <v>4210</v>
      </c>
      <c r="G15" s="569">
        <f t="shared" si="0"/>
        <v>3820</v>
      </c>
      <c r="H15" s="625"/>
    </row>
    <row r="16" spans="1:20" s="594" customFormat="1" ht="13.15" customHeight="1">
      <c r="B16" s="584"/>
      <c r="C16" s="584"/>
      <c r="D16" s="1511">
        <v>2022</v>
      </c>
      <c r="E16" s="569">
        <f t="shared" si="0"/>
        <v>6500</v>
      </c>
      <c r="F16" s="569">
        <f t="shared" si="0"/>
        <v>3574</v>
      </c>
      <c r="G16" s="569">
        <f t="shared" si="0"/>
        <v>2943</v>
      </c>
      <c r="H16" s="627"/>
    </row>
    <row r="17" spans="2:20" s="594" customFormat="1" ht="15" customHeight="1">
      <c r="B17" s="559"/>
      <c r="C17" s="628"/>
      <c r="D17" s="573"/>
      <c r="E17" s="626"/>
      <c r="F17" s="626"/>
      <c r="G17" s="626"/>
      <c r="H17" s="629"/>
    </row>
    <row r="18" spans="2:20" s="594" customFormat="1">
      <c r="B18" s="607" t="s">
        <v>749</v>
      </c>
      <c r="C18" s="584"/>
      <c r="D18" s="573">
        <v>2020</v>
      </c>
      <c r="E18" s="626">
        <f>SUM('6.31'!E18,'6.31'!I18)</f>
        <v>892</v>
      </c>
      <c r="F18" s="626">
        <f>SUM('6.31'!F18,'6.31'!J18)</f>
        <v>199</v>
      </c>
      <c r="G18" s="626">
        <f>SUM('6.31'!G18,'6.31'!K18)</f>
        <v>693</v>
      </c>
      <c r="H18" s="629"/>
    </row>
    <row r="19" spans="2:20" s="594" customFormat="1">
      <c r="B19" s="559" t="s">
        <v>750</v>
      </c>
      <c r="C19" s="607"/>
      <c r="D19" s="573">
        <v>2021</v>
      </c>
      <c r="E19" s="626">
        <f>SUM('6.31'!E19,'6.31'!I19)</f>
        <v>1079</v>
      </c>
      <c r="F19" s="626">
        <f>SUM('6.31'!F19,'6.31'!J19)</f>
        <v>279</v>
      </c>
      <c r="G19" s="626">
        <f>SUM('6.31'!G19,'6.31'!K19)</f>
        <v>800</v>
      </c>
      <c r="H19" s="629"/>
    </row>
    <row r="20" spans="2:20" s="594" customFormat="1">
      <c r="B20" s="559"/>
      <c r="C20" s="607"/>
      <c r="D20" s="573">
        <v>2022</v>
      </c>
      <c r="E20" s="626">
        <f>SUM('6.31'!E20,'6.31'!I20)</f>
        <v>770</v>
      </c>
      <c r="F20" s="626">
        <f>SUM('6.31'!F20,'6.31'!J20)</f>
        <v>210</v>
      </c>
      <c r="G20" s="626">
        <f>SUM('6.31'!G20,'6.31'!K20)</f>
        <v>560</v>
      </c>
      <c r="H20" s="629"/>
    </row>
    <row r="21" spans="2:20" s="594" customFormat="1">
      <c r="B21" s="559"/>
      <c r="C21" s="607"/>
      <c r="D21" s="573"/>
      <c r="E21" s="626"/>
      <c r="F21" s="626"/>
      <c r="G21" s="626"/>
      <c r="H21" s="629"/>
    </row>
    <row r="22" spans="2:20" s="594" customFormat="1">
      <c r="B22" s="607" t="s">
        <v>751</v>
      </c>
      <c r="C22" s="612"/>
      <c r="D22" s="573">
        <v>2020</v>
      </c>
      <c r="E22" s="626">
        <f>SUM('6.31'!E22,'6.31'!I22)</f>
        <v>356</v>
      </c>
      <c r="F22" s="626">
        <f>SUM('6.31'!F22,'6.31'!J22)</f>
        <v>106</v>
      </c>
      <c r="G22" s="626">
        <f>SUM('6.31'!G22,'6.31'!K22)</f>
        <v>250</v>
      </c>
      <c r="H22" s="629"/>
    </row>
    <row r="23" spans="2:20" s="594" customFormat="1">
      <c r="B23" s="559" t="s">
        <v>752</v>
      </c>
      <c r="C23" s="628"/>
      <c r="D23" s="573">
        <v>2021</v>
      </c>
      <c r="E23" s="626">
        <f>SUM('6.31'!E23,'6.31'!I23)</f>
        <v>411</v>
      </c>
      <c r="F23" s="626">
        <f>SUM('6.31'!F23,'6.31'!J23)</f>
        <v>143</v>
      </c>
      <c r="G23" s="626">
        <f>SUM('6.31'!G23,'6.31'!K23)</f>
        <v>268</v>
      </c>
      <c r="H23" s="629"/>
    </row>
    <row r="24" spans="2:20" s="594" customFormat="1">
      <c r="B24" s="559"/>
      <c r="C24" s="628"/>
      <c r="D24" s="573">
        <v>2022</v>
      </c>
      <c r="E24" s="626">
        <f>SUM('6.31'!E24,'6.31'!I24)</f>
        <v>375</v>
      </c>
      <c r="F24" s="626">
        <f>SUM('6.31'!F24,'6.31'!J24)</f>
        <v>118</v>
      </c>
      <c r="G24" s="626">
        <f>SUM('6.31'!G24,'6.31'!K24)</f>
        <v>257</v>
      </c>
      <c r="H24" s="629"/>
    </row>
    <row r="25" spans="2:20" s="594" customFormat="1">
      <c r="B25" s="559"/>
      <c r="C25" s="628"/>
      <c r="D25" s="573"/>
      <c r="E25" s="626"/>
      <c r="F25" s="626"/>
      <c r="G25" s="626"/>
      <c r="H25" s="629"/>
    </row>
    <row r="26" spans="2:20" s="594" customFormat="1">
      <c r="B26" s="607" t="s">
        <v>753</v>
      </c>
      <c r="C26" s="584"/>
      <c r="D26" s="573">
        <v>2020</v>
      </c>
      <c r="E26" s="626">
        <f>SUM('6.31'!E26,'6.31'!I26)</f>
        <v>1034</v>
      </c>
      <c r="F26" s="626">
        <f>SUM('6.31'!F26,'6.31'!J26)</f>
        <v>541</v>
      </c>
      <c r="G26" s="626">
        <f>SUM('6.31'!G26,'6.31'!K26)</f>
        <v>493</v>
      </c>
      <c r="H26" s="629"/>
    </row>
    <row r="27" spans="2:20" s="594" customFormat="1">
      <c r="B27" s="559" t="s">
        <v>1193</v>
      </c>
      <c r="C27" s="584"/>
      <c r="D27" s="573">
        <v>2021</v>
      </c>
      <c r="E27" s="626">
        <f>SUM('6.31'!E27,'6.31'!I27)</f>
        <v>1121</v>
      </c>
      <c r="F27" s="626">
        <f>SUM('6.31'!F27,'6.31'!J27)</f>
        <v>574</v>
      </c>
      <c r="G27" s="626">
        <f>SUM('6.31'!G27,'6.31'!K27)</f>
        <v>547</v>
      </c>
      <c r="H27" s="629"/>
    </row>
    <row r="28" spans="2:20" s="594" customFormat="1">
      <c r="B28" s="559"/>
      <c r="C28" s="584"/>
      <c r="D28" s="573">
        <v>2022</v>
      </c>
      <c r="E28" s="626">
        <f>SUM('6.31'!E28,'6.31'!I28)</f>
        <v>845</v>
      </c>
      <c r="F28" s="626">
        <f>SUM('6.31'!F28,'6.31'!J28)</f>
        <v>449</v>
      </c>
      <c r="G28" s="626">
        <f>SUM('6.31'!G28,'6.31'!K28)</f>
        <v>413</v>
      </c>
      <c r="H28" s="629"/>
      <c r="I28" s="595"/>
      <c r="J28" s="595"/>
      <c r="K28" s="595"/>
    </row>
    <row r="29" spans="2:20" s="594" customFormat="1">
      <c r="B29" s="559"/>
      <c r="C29" s="584"/>
      <c r="D29" s="573"/>
      <c r="E29" s="626"/>
      <c r="F29" s="626"/>
      <c r="G29" s="626"/>
      <c r="H29" s="629"/>
    </row>
    <row r="30" spans="2:20" s="594" customFormat="1">
      <c r="B30" s="607" t="s">
        <v>754</v>
      </c>
      <c r="C30" s="612"/>
      <c r="D30" s="573">
        <v>2020</v>
      </c>
      <c r="E30" s="626">
        <f>SUM('6.31'!E30,'6.31'!I30)</f>
        <v>2902</v>
      </c>
      <c r="F30" s="626">
        <f>SUM('6.31'!F30,'6.31'!J30)</f>
        <v>2290</v>
      </c>
      <c r="G30" s="626">
        <f>SUM('6.31'!G30,'6.31'!K30)</f>
        <v>612</v>
      </c>
      <c r="H30" s="629"/>
      <c r="L30" s="595"/>
      <c r="M30" s="595"/>
      <c r="N30" s="595"/>
      <c r="O30" s="595"/>
      <c r="P30" s="595"/>
      <c r="Q30" s="595"/>
      <c r="R30" s="595"/>
      <c r="S30" s="595"/>
      <c r="T30" s="595"/>
    </row>
    <row r="31" spans="2:20" s="594" customFormat="1">
      <c r="B31" s="559" t="s">
        <v>755</v>
      </c>
      <c r="C31" s="628"/>
      <c r="D31" s="573">
        <v>2021</v>
      </c>
      <c r="E31" s="626">
        <f>SUM('6.31'!E31,'6.31'!I31)</f>
        <v>3137</v>
      </c>
      <c r="F31" s="626">
        <f>SUM('6.31'!F31,'6.31'!J31)</f>
        <v>2485</v>
      </c>
      <c r="G31" s="626">
        <f>SUM('6.31'!G31,'6.31'!K31)</f>
        <v>652</v>
      </c>
      <c r="H31" s="629"/>
    </row>
    <row r="32" spans="2:20" s="594" customFormat="1">
      <c r="B32" s="559"/>
      <c r="C32" s="628"/>
      <c r="D32" s="573">
        <v>2022</v>
      </c>
      <c r="E32" s="626">
        <f>SUM('6.31'!E32,'6.31'!I32)</f>
        <v>2804</v>
      </c>
      <c r="F32" s="626">
        <f>SUM('6.31'!F32,'6.31'!J32)</f>
        <v>2252</v>
      </c>
      <c r="G32" s="626">
        <f>SUM('6.31'!G32,'6.31'!K32)</f>
        <v>552</v>
      </c>
      <c r="H32" s="629"/>
      <c r="I32" s="595"/>
      <c r="J32" s="595"/>
      <c r="K32" s="595"/>
    </row>
    <row r="33" spans="1:20" s="594" customFormat="1">
      <c r="B33" s="559"/>
      <c r="C33" s="628"/>
      <c r="D33" s="573"/>
      <c r="E33" s="626"/>
      <c r="F33" s="626"/>
      <c r="G33" s="626"/>
      <c r="H33" s="629"/>
    </row>
    <row r="34" spans="1:20" s="594" customFormat="1">
      <c r="B34" s="607" t="s">
        <v>756</v>
      </c>
      <c r="C34" s="584"/>
      <c r="D34" s="573">
        <v>2020</v>
      </c>
      <c r="E34" s="626">
        <f>SUM('6.31'!E34,'6.31'!I34)</f>
        <v>104</v>
      </c>
      <c r="F34" s="626">
        <f>SUM('6.31'!F34,'6.31'!J34)</f>
        <v>65</v>
      </c>
      <c r="G34" s="626">
        <f>SUM('6.31'!G34,'6.31'!K34)</f>
        <v>39</v>
      </c>
      <c r="H34" s="629"/>
      <c r="L34" s="595"/>
      <c r="M34" s="595"/>
      <c r="N34" s="595"/>
      <c r="O34" s="595"/>
      <c r="P34" s="595"/>
      <c r="Q34" s="595"/>
      <c r="R34" s="595"/>
      <c r="S34" s="595"/>
      <c r="T34" s="595"/>
    </row>
    <row r="35" spans="1:20" s="594" customFormat="1">
      <c r="B35" s="608" t="s">
        <v>757</v>
      </c>
      <c r="C35" s="612"/>
      <c r="D35" s="573">
        <v>2021</v>
      </c>
      <c r="E35" s="626">
        <f>SUM('6.31'!E35,'6.31'!I35)</f>
        <v>101</v>
      </c>
      <c r="F35" s="626">
        <f>SUM('6.31'!F35,'6.31'!J35)</f>
        <v>67</v>
      </c>
      <c r="G35" s="626">
        <f>SUM('6.31'!G35,'6.31'!K35)</f>
        <v>34</v>
      </c>
      <c r="H35" s="629"/>
    </row>
    <row r="36" spans="1:20" s="594" customFormat="1">
      <c r="B36" s="608"/>
      <c r="C36" s="612"/>
      <c r="D36" s="573">
        <v>2022</v>
      </c>
      <c r="E36" s="626">
        <f>SUM('6.31'!E36,'6.31'!I36)</f>
        <v>74</v>
      </c>
      <c r="F36" s="626">
        <f>SUM('6.31'!F36,'6.31'!J36)</f>
        <v>46</v>
      </c>
      <c r="G36" s="626">
        <f>SUM('6.31'!G36,'6.31'!K36)</f>
        <v>28</v>
      </c>
      <c r="H36" s="629"/>
      <c r="I36" s="595"/>
      <c r="J36" s="595"/>
      <c r="K36" s="595"/>
    </row>
    <row r="37" spans="1:20" s="594" customFormat="1">
      <c r="B37" s="559"/>
      <c r="C37" s="628"/>
      <c r="D37" s="573"/>
      <c r="E37" s="626"/>
      <c r="F37" s="626"/>
      <c r="G37" s="626"/>
      <c r="H37" s="629"/>
    </row>
    <row r="38" spans="1:20" s="594" customFormat="1">
      <c r="B38" s="607" t="s">
        <v>760</v>
      </c>
      <c r="C38" s="584"/>
      <c r="D38" s="573">
        <v>2020</v>
      </c>
      <c r="E38" s="626">
        <f>SUM('6.31'!E38,'6.31'!I38)</f>
        <v>1679</v>
      </c>
      <c r="F38" s="626">
        <f>SUM('6.31'!F38,'6.31'!J38)</f>
        <v>526</v>
      </c>
      <c r="G38" s="626">
        <f>SUM('6.31'!G38,'6.31'!K38)</f>
        <v>1153</v>
      </c>
      <c r="H38" s="629"/>
      <c r="L38" s="595"/>
      <c r="M38" s="595"/>
      <c r="N38" s="595"/>
      <c r="O38" s="595"/>
      <c r="P38" s="595"/>
      <c r="Q38" s="595"/>
      <c r="R38" s="595"/>
      <c r="S38" s="595"/>
      <c r="T38" s="595"/>
    </row>
    <row r="39" spans="1:20" s="594" customFormat="1">
      <c r="B39" s="608" t="s">
        <v>761</v>
      </c>
      <c r="C39" s="612"/>
      <c r="D39" s="573">
        <v>2021</v>
      </c>
      <c r="E39" s="626">
        <f>SUM('6.31'!E39,'6.31'!I39)</f>
        <v>2165</v>
      </c>
      <c r="F39" s="626">
        <f>SUM('6.31'!F39,'6.31'!J39)</f>
        <v>654</v>
      </c>
      <c r="G39" s="626">
        <f>SUM('6.31'!G39,'6.31'!K39)</f>
        <v>1511</v>
      </c>
      <c r="H39" s="629"/>
    </row>
    <row r="40" spans="1:20" s="594" customFormat="1">
      <c r="B40" s="608"/>
      <c r="C40" s="612"/>
      <c r="D40" s="573">
        <v>2022</v>
      </c>
      <c r="E40" s="626">
        <f>SUM('6.31'!E40,'6.31'!I40)</f>
        <v>1632</v>
      </c>
      <c r="F40" s="626">
        <f>SUM('6.31'!F40,'6.31'!J40)</f>
        <v>499</v>
      </c>
      <c r="G40" s="626">
        <f>SUM('6.31'!G40,'6.31'!K40)</f>
        <v>1133</v>
      </c>
    </row>
    <row r="41" spans="1:20" s="594" customFormat="1">
      <c r="B41" s="608"/>
      <c r="C41" s="612"/>
      <c r="D41" s="573"/>
      <c r="E41" s="626"/>
      <c r="F41" s="626"/>
      <c r="G41" s="626"/>
      <c r="H41" s="629"/>
    </row>
    <row r="42" spans="1:20" s="594" customFormat="1">
      <c r="B42" s="607" t="s">
        <v>762</v>
      </c>
      <c r="C42" s="612"/>
      <c r="D42" s="573">
        <v>2020</v>
      </c>
      <c r="E42" s="626">
        <f>SUM('6.31'!E42,'6.31'!I42)</f>
        <v>70</v>
      </c>
      <c r="F42" s="626">
        <f>SUM('6.31'!F42,'6.31'!J42)</f>
        <v>44</v>
      </c>
      <c r="G42" s="626">
        <f>SUM('6.31'!G42,'6.31'!K42)</f>
        <v>26</v>
      </c>
      <c r="H42" s="629"/>
    </row>
    <row r="43" spans="1:20" s="594" customFormat="1">
      <c r="B43" s="559" t="s">
        <v>787</v>
      </c>
      <c r="C43" s="628"/>
      <c r="D43" s="573">
        <v>2021</v>
      </c>
      <c r="E43" s="626">
        <f>SUM('6.31'!E43,'6.31'!I43)</f>
        <v>54</v>
      </c>
      <c r="F43" s="626">
        <f>SUM('6.31'!F43,'6.31'!J43)</f>
        <v>28</v>
      </c>
      <c r="G43" s="626">
        <f>SUM('6.31'!G43,'6.31'!K43)</f>
        <v>26</v>
      </c>
      <c r="H43" s="629"/>
    </row>
    <row r="44" spans="1:20" s="594" customFormat="1">
      <c r="B44" s="559"/>
      <c r="C44" s="628"/>
      <c r="D44" s="573">
        <v>2022</v>
      </c>
      <c r="E44" s="626">
        <f>SUM('6.31'!E44,'6.31'!I44)</f>
        <v>16</v>
      </c>
      <c r="F44" s="626">
        <f>SUM('6.31'!F44,'6.31'!J44)</f>
        <v>8</v>
      </c>
      <c r="G44" s="626">
        <f>SUM('6.31'!G44,'6.31'!K44)</f>
        <v>8</v>
      </c>
    </row>
    <row r="45" spans="1:20" s="594" customFormat="1" ht="8.1" customHeight="1" thickBot="1">
      <c r="A45" s="630"/>
      <c r="B45" s="631"/>
      <c r="C45" s="632"/>
      <c r="D45" s="633"/>
      <c r="E45" s="634"/>
      <c r="F45" s="634"/>
      <c r="G45" s="635"/>
      <c r="H45" s="636"/>
      <c r="I45" s="637"/>
      <c r="J45" s="637"/>
      <c r="K45" s="637"/>
      <c r="L45" s="637"/>
      <c r="M45" s="637"/>
      <c r="N45" s="637"/>
      <c r="O45" s="637"/>
      <c r="P45" s="637"/>
      <c r="Q45" s="637"/>
      <c r="R45" s="637"/>
      <c r="S45" s="637"/>
      <c r="T45" s="637"/>
    </row>
    <row r="46" spans="1:20" s="530" customFormat="1" ht="16.5" customHeight="1">
      <c r="D46" s="638"/>
      <c r="E46" s="639"/>
      <c r="H46" s="418" t="s">
        <v>905</v>
      </c>
    </row>
    <row r="47" spans="1:20" s="640" customFormat="1" ht="16.5" customHeight="1">
      <c r="D47" s="641"/>
      <c r="E47" s="642"/>
      <c r="F47" s="643"/>
      <c r="H47" s="419" t="s">
        <v>883</v>
      </c>
      <c r="I47" s="644"/>
      <c r="J47" s="644"/>
      <c r="K47" s="644"/>
      <c r="L47" s="644"/>
      <c r="M47" s="644"/>
      <c r="N47" s="644"/>
      <c r="O47" s="644"/>
      <c r="P47" s="644"/>
      <c r="Q47" s="644"/>
      <c r="R47" s="644"/>
      <c r="S47" s="644"/>
      <c r="T47" s="644"/>
    </row>
    <row r="48" spans="1:20" s="594" customFormat="1">
      <c r="D48" s="623"/>
      <c r="E48" s="645"/>
      <c r="F48" s="637"/>
      <c r="G48" s="637"/>
      <c r="H48" s="637"/>
      <c r="I48" s="637"/>
      <c r="J48" s="637"/>
      <c r="K48" s="637"/>
      <c r="L48" s="637"/>
      <c r="M48" s="637"/>
      <c r="N48" s="637"/>
      <c r="O48" s="637"/>
      <c r="P48" s="637"/>
      <c r="Q48" s="637"/>
      <c r="R48" s="637"/>
      <c r="S48" s="637"/>
      <c r="T48" s="637"/>
    </row>
    <row r="49" spans="4:20" s="594" customFormat="1">
      <c r="D49" s="623"/>
      <c r="E49" s="645"/>
      <c r="F49" s="637"/>
      <c r="G49" s="637"/>
      <c r="H49" s="637"/>
      <c r="I49" s="637"/>
      <c r="J49" s="637"/>
      <c r="K49" s="637"/>
      <c r="L49" s="637"/>
      <c r="M49" s="637"/>
      <c r="N49" s="637"/>
      <c r="O49" s="637"/>
      <c r="P49" s="637"/>
      <c r="Q49" s="637"/>
      <c r="R49" s="637"/>
      <c r="S49" s="637"/>
      <c r="T49" s="637"/>
    </row>
    <row r="50" spans="4:20" s="594" customFormat="1">
      <c r="D50" s="623"/>
      <c r="E50" s="645"/>
      <c r="F50" s="637"/>
      <c r="G50" s="637"/>
      <c r="H50" s="637"/>
      <c r="I50" s="637"/>
      <c r="J50" s="637"/>
      <c r="K50" s="637"/>
      <c r="L50" s="637"/>
      <c r="M50" s="637"/>
      <c r="N50" s="637"/>
      <c r="O50" s="637"/>
      <c r="P50" s="637"/>
      <c r="Q50" s="637"/>
      <c r="R50" s="637"/>
      <c r="S50" s="637"/>
      <c r="T50" s="637"/>
    </row>
    <row r="51" spans="4:20" s="594" customFormat="1">
      <c r="D51" s="623"/>
      <c r="E51" s="645"/>
      <c r="F51" s="637"/>
      <c r="G51" s="637"/>
      <c r="H51" s="637"/>
      <c r="I51" s="637"/>
      <c r="J51" s="637"/>
      <c r="K51" s="637"/>
      <c r="L51" s="637"/>
      <c r="M51" s="637"/>
      <c r="N51" s="637"/>
      <c r="O51" s="637"/>
      <c r="P51" s="637"/>
      <c r="Q51" s="637"/>
      <c r="R51" s="637"/>
      <c r="S51" s="637"/>
      <c r="T51" s="637"/>
    </row>
    <row r="52" spans="4:20" s="594" customFormat="1">
      <c r="D52" s="623"/>
      <c r="E52" s="645"/>
      <c r="F52" s="637"/>
      <c r="G52" s="637"/>
      <c r="H52" s="637"/>
      <c r="I52" s="637"/>
      <c r="J52" s="637"/>
      <c r="K52" s="637"/>
      <c r="L52" s="637"/>
      <c r="M52" s="637"/>
      <c r="N52" s="637"/>
      <c r="O52" s="637"/>
      <c r="P52" s="637"/>
      <c r="Q52" s="637"/>
      <c r="R52" s="637"/>
      <c r="S52" s="637"/>
      <c r="T52" s="637"/>
    </row>
    <row r="53" spans="4:20" s="594" customFormat="1">
      <c r="D53" s="623"/>
      <c r="E53" s="645"/>
      <c r="F53" s="637"/>
      <c r="G53" s="637"/>
      <c r="H53" s="637"/>
      <c r="I53" s="637"/>
      <c r="J53" s="637"/>
      <c r="K53" s="637"/>
      <c r="L53" s="637"/>
      <c r="M53" s="637"/>
      <c r="N53" s="637"/>
      <c r="O53" s="637"/>
      <c r="P53" s="637"/>
      <c r="Q53" s="637"/>
      <c r="R53" s="637"/>
      <c r="S53" s="637"/>
      <c r="T53" s="637"/>
    </row>
    <row r="54" spans="4:20" s="594" customFormat="1">
      <c r="D54" s="623"/>
      <c r="E54" s="645"/>
      <c r="F54" s="637"/>
      <c r="G54" s="637"/>
      <c r="H54" s="637"/>
      <c r="I54" s="637"/>
      <c r="J54" s="637"/>
      <c r="K54" s="637"/>
      <c r="L54" s="637"/>
      <c r="M54" s="637"/>
      <c r="N54" s="637"/>
      <c r="O54" s="637"/>
      <c r="P54" s="637"/>
      <c r="Q54" s="637"/>
      <c r="R54" s="637"/>
      <c r="S54" s="637"/>
      <c r="T54" s="637"/>
    </row>
    <row r="55" spans="4:20" s="594" customFormat="1">
      <c r="D55" s="623"/>
      <c r="E55" s="645"/>
      <c r="F55" s="637"/>
      <c r="G55" s="637"/>
      <c r="H55" s="637"/>
      <c r="I55" s="637"/>
      <c r="J55" s="637"/>
      <c r="K55" s="637"/>
      <c r="L55" s="637"/>
      <c r="M55" s="637"/>
      <c r="N55" s="637"/>
      <c r="O55" s="637"/>
      <c r="P55" s="637"/>
      <c r="Q55" s="637"/>
      <c r="R55" s="637"/>
      <c r="S55" s="637"/>
      <c r="T55" s="637"/>
    </row>
    <row r="56" spans="4:20" s="594" customFormat="1">
      <c r="D56" s="623"/>
      <c r="E56" s="645"/>
      <c r="F56" s="637"/>
      <c r="G56" s="637"/>
      <c r="H56" s="637"/>
      <c r="I56" s="637"/>
      <c r="J56" s="637"/>
      <c r="K56" s="637"/>
      <c r="L56" s="637"/>
      <c r="M56" s="637"/>
      <c r="N56" s="637"/>
      <c r="O56" s="637"/>
      <c r="P56" s="637"/>
      <c r="Q56" s="637"/>
      <c r="R56" s="637"/>
      <c r="S56" s="637"/>
      <c r="T56" s="637"/>
    </row>
    <row r="57" spans="4:20" s="594" customFormat="1">
      <c r="D57" s="623"/>
      <c r="E57" s="645"/>
      <c r="F57" s="637"/>
      <c r="G57" s="637"/>
      <c r="H57" s="637"/>
      <c r="I57" s="637"/>
      <c r="J57" s="637"/>
      <c r="K57" s="637"/>
      <c r="L57" s="637"/>
      <c r="M57" s="637"/>
      <c r="N57" s="637"/>
      <c r="O57" s="637"/>
      <c r="P57" s="637"/>
      <c r="Q57" s="637"/>
      <c r="R57" s="637"/>
      <c r="S57" s="637"/>
      <c r="T57" s="637"/>
    </row>
    <row r="58" spans="4:20" s="594" customFormat="1">
      <c r="D58" s="623"/>
      <c r="E58" s="645"/>
      <c r="F58" s="637"/>
      <c r="G58" s="637"/>
      <c r="H58" s="637"/>
      <c r="I58" s="637"/>
      <c r="J58" s="637"/>
      <c r="K58" s="637"/>
      <c r="L58" s="637"/>
      <c r="M58" s="637"/>
      <c r="N58" s="637"/>
      <c r="O58" s="637"/>
      <c r="P58" s="637"/>
      <c r="Q58" s="637"/>
      <c r="R58" s="637"/>
      <c r="S58" s="637"/>
      <c r="T58" s="637"/>
    </row>
    <row r="59" spans="4:20" s="594" customFormat="1">
      <c r="D59" s="623"/>
      <c r="E59" s="645"/>
      <c r="F59" s="637"/>
      <c r="G59" s="637"/>
      <c r="H59" s="637"/>
      <c r="I59" s="637"/>
      <c r="J59" s="637"/>
      <c r="K59" s="637"/>
      <c r="L59" s="637"/>
      <c r="M59" s="637"/>
      <c r="N59" s="637"/>
      <c r="O59" s="637"/>
      <c r="P59" s="637"/>
      <c r="Q59" s="637"/>
      <c r="R59" s="637"/>
      <c r="S59" s="637"/>
      <c r="T59" s="637"/>
    </row>
    <row r="60" spans="4:20" s="594" customFormat="1">
      <c r="D60" s="623"/>
      <c r="E60" s="645"/>
      <c r="F60" s="637"/>
      <c r="G60" s="637"/>
      <c r="H60" s="637"/>
      <c r="I60" s="637"/>
      <c r="J60" s="637"/>
      <c r="K60" s="637"/>
      <c r="L60" s="637"/>
      <c r="M60" s="637"/>
      <c r="N60" s="637"/>
      <c r="O60" s="637"/>
      <c r="P60" s="637"/>
      <c r="Q60" s="637"/>
      <c r="R60" s="637"/>
      <c r="S60" s="637"/>
      <c r="T60" s="637"/>
    </row>
    <row r="61" spans="4:20" s="594" customFormat="1">
      <c r="D61" s="623"/>
      <c r="E61" s="645"/>
      <c r="F61" s="637"/>
      <c r="G61" s="637"/>
      <c r="H61" s="637"/>
      <c r="I61" s="637"/>
      <c r="J61" s="637"/>
      <c r="K61" s="637"/>
      <c r="L61" s="637"/>
      <c r="M61" s="637"/>
      <c r="N61" s="637"/>
      <c r="O61" s="637"/>
      <c r="P61" s="637"/>
      <c r="Q61" s="637"/>
      <c r="R61" s="637"/>
      <c r="S61" s="637"/>
      <c r="T61" s="637"/>
    </row>
    <row r="62" spans="4:20" s="594" customFormat="1">
      <c r="D62" s="623"/>
      <c r="E62" s="645"/>
      <c r="F62" s="637"/>
      <c r="G62" s="637"/>
      <c r="H62" s="637"/>
      <c r="I62" s="637"/>
      <c r="J62" s="637"/>
      <c r="K62" s="637"/>
      <c r="L62" s="637"/>
      <c r="M62" s="637"/>
      <c r="N62" s="637"/>
      <c r="O62" s="637"/>
      <c r="P62" s="637"/>
      <c r="Q62" s="637"/>
      <c r="R62" s="637"/>
      <c r="S62" s="637"/>
      <c r="T62" s="637"/>
    </row>
    <row r="63" spans="4:20" s="594" customFormat="1">
      <c r="D63" s="623"/>
      <c r="E63" s="645"/>
      <c r="F63" s="637"/>
      <c r="G63" s="637"/>
      <c r="H63" s="637"/>
      <c r="I63" s="637"/>
      <c r="J63" s="637"/>
      <c r="K63" s="637"/>
      <c r="L63" s="637"/>
      <c r="M63" s="637"/>
      <c r="N63" s="637"/>
      <c r="O63" s="637"/>
      <c r="P63" s="637"/>
      <c r="Q63" s="637"/>
      <c r="R63" s="637"/>
      <c r="S63" s="637"/>
      <c r="T63" s="637"/>
    </row>
    <row r="64" spans="4:20" s="594" customFormat="1">
      <c r="D64" s="623"/>
      <c r="E64" s="645"/>
      <c r="F64" s="637"/>
      <c r="G64" s="637"/>
      <c r="H64" s="637"/>
      <c r="I64" s="637"/>
      <c r="J64" s="637"/>
      <c r="K64" s="637"/>
      <c r="L64" s="637"/>
      <c r="M64" s="637"/>
      <c r="N64" s="637"/>
      <c r="O64" s="637"/>
      <c r="P64" s="637"/>
      <c r="Q64" s="637"/>
      <c r="R64" s="637"/>
      <c r="S64" s="637"/>
      <c r="T64" s="637"/>
    </row>
    <row r="65" spans="4:5" s="594" customFormat="1">
      <c r="D65" s="623"/>
      <c r="E65" s="597"/>
    </row>
    <row r="66" spans="4:5" s="594" customFormat="1">
      <c r="D66" s="623"/>
      <c r="E66" s="597"/>
    </row>
    <row r="67" spans="4:5" s="594" customFormat="1">
      <c r="D67" s="623"/>
      <c r="E67" s="597"/>
    </row>
    <row r="68" spans="4:5" s="594" customFormat="1">
      <c r="D68" s="623"/>
      <c r="E68" s="597"/>
    </row>
    <row r="69" spans="4:5" s="594" customFormat="1">
      <c r="D69" s="623"/>
      <c r="E69" s="597"/>
    </row>
    <row r="70" spans="4:5" s="594" customFormat="1">
      <c r="D70" s="623"/>
      <c r="E70" s="597"/>
    </row>
    <row r="71" spans="4:5" s="594" customFormat="1">
      <c r="D71" s="623"/>
      <c r="E71" s="597"/>
    </row>
    <row r="72" spans="4:5" s="594" customFormat="1">
      <c r="D72" s="623"/>
      <c r="E72" s="597"/>
    </row>
    <row r="73" spans="4:5" s="594" customFormat="1">
      <c r="D73" s="623"/>
      <c r="E73" s="597"/>
    </row>
    <row r="74" spans="4:5" s="594" customFormat="1">
      <c r="D74" s="623"/>
      <c r="E74" s="597"/>
    </row>
    <row r="75" spans="4:5" s="594" customFormat="1">
      <c r="D75" s="623"/>
      <c r="E75" s="597"/>
    </row>
    <row r="76" spans="4:5" s="594" customFormat="1">
      <c r="D76" s="623"/>
      <c r="E76" s="597"/>
    </row>
    <row r="77" spans="4:5" s="594" customFormat="1">
      <c r="D77" s="623"/>
      <c r="E77" s="597"/>
    </row>
    <row r="78" spans="4:5" s="594" customFormat="1">
      <c r="D78" s="623"/>
      <c r="E78" s="597"/>
    </row>
    <row r="79" spans="4:5" s="594" customFormat="1">
      <c r="D79" s="623"/>
      <c r="E79" s="597"/>
    </row>
    <row r="80" spans="4:5" s="594" customFormat="1">
      <c r="D80" s="623"/>
      <c r="E80" s="597"/>
    </row>
    <row r="81" spans="4:5" s="594" customFormat="1">
      <c r="D81" s="623"/>
      <c r="E81" s="597"/>
    </row>
    <row r="82" spans="4:5" s="594" customFormat="1">
      <c r="D82" s="623"/>
      <c r="E82" s="597"/>
    </row>
    <row r="83" spans="4:5" s="594" customFormat="1">
      <c r="D83" s="623"/>
      <c r="E83" s="597"/>
    </row>
    <row r="84" spans="4:5" s="594" customFormat="1">
      <c r="D84" s="623"/>
      <c r="E84" s="597"/>
    </row>
    <row r="85" spans="4:5" s="594" customFormat="1">
      <c r="D85" s="623"/>
      <c r="E85" s="597"/>
    </row>
    <row r="86" spans="4:5" s="594" customFormat="1">
      <c r="D86" s="623"/>
      <c r="E86" s="597"/>
    </row>
    <row r="87" spans="4:5" s="594" customFormat="1">
      <c r="D87" s="623"/>
      <c r="E87" s="597"/>
    </row>
    <row r="88" spans="4:5" s="594" customFormat="1">
      <c r="D88" s="623"/>
      <c r="E88" s="597"/>
    </row>
    <row r="89" spans="4:5" s="594" customFormat="1">
      <c r="D89" s="623"/>
      <c r="E89" s="597"/>
    </row>
    <row r="90" spans="4:5" s="594" customFormat="1">
      <c r="D90" s="623"/>
      <c r="E90" s="597"/>
    </row>
    <row r="91" spans="4:5" s="594" customFormat="1">
      <c r="D91" s="623"/>
      <c r="E91" s="597"/>
    </row>
    <row r="92" spans="4:5" s="594" customFormat="1">
      <c r="D92" s="623"/>
      <c r="E92" s="597"/>
    </row>
    <row r="93" spans="4:5" s="594" customFormat="1">
      <c r="D93" s="623"/>
      <c r="E93" s="597"/>
    </row>
    <row r="94" spans="4:5" s="594" customFormat="1">
      <c r="D94" s="623"/>
      <c r="E94" s="597"/>
    </row>
    <row r="95" spans="4:5" s="594" customFormat="1">
      <c r="D95" s="623"/>
      <c r="E95" s="597"/>
    </row>
    <row r="96" spans="4:5" s="594" customFormat="1">
      <c r="D96" s="623"/>
      <c r="E96" s="597"/>
    </row>
    <row r="97" spans="4:5" s="594" customFormat="1">
      <c r="D97" s="623"/>
      <c r="E97" s="597"/>
    </row>
    <row r="98" spans="4:5" s="594" customFormat="1">
      <c r="D98" s="623"/>
      <c r="E98" s="597"/>
    </row>
    <row r="99" spans="4:5" s="594" customFormat="1">
      <c r="D99" s="623"/>
      <c r="E99" s="597"/>
    </row>
    <row r="100" spans="4:5" s="594" customFormat="1">
      <c r="D100" s="623"/>
      <c r="E100" s="597"/>
    </row>
    <row r="101" spans="4:5" s="594" customFormat="1">
      <c r="D101" s="623"/>
      <c r="E101" s="597"/>
    </row>
    <row r="102" spans="4:5" s="594" customFormat="1">
      <c r="D102" s="623"/>
      <c r="E102" s="597"/>
    </row>
    <row r="103" spans="4:5" s="594" customFormat="1">
      <c r="D103" s="623"/>
      <c r="E103" s="597"/>
    </row>
    <row r="104" spans="4:5" s="594" customFormat="1">
      <c r="D104" s="623"/>
      <c r="E104" s="597"/>
    </row>
    <row r="105" spans="4:5" s="594" customFormat="1">
      <c r="D105" s="623"/>
      <c r="E105" s="597"/>
    </row>
    <row r="106" spans="4:5" s="594" customFormat="1">
      <c r="D106" s="623"/>
      <c r="E106" s="597"/>
    </row>
    <row r="107" spans="4:5" s="594" customFormat="1">
      <c r="D107" s="623"/>
      <c r="E107" s="597"/>
    </row>
    <row r="108" spans="4:5" s="594" customFormat="1">
      <c r="D108" s="623"/>
      <c r="E108" s="597"/>
    </row>
    <row r="109" spans="4:5" s="594" customFormat="1">
      <c r="D109" s="623"/>
      <c r="E109" s="597"/>
    </row>
    <row r="110" spans="4:5" s="594" customFormat="1">
      <c r="D110" s="623"/>
      <c r="E110" s="597"/>
    </row>
    <row r="111" spans="4:5" s="594" customFormat="1">
      <c r="D111" s="623"/>
      <c r="E111" s="597"/>
    </row>
    <row r="112" spans="4:5" s="594" customFormat="1">
      <c r="D112" s="623"/>
      <c r="E112" s="597"/>
    </row>
    <row r="113" spans="4:5" s="594" customFormat="1">
      <c r="D113" s="623"/>
      <c r="E113" s="597"/>
    </row>
    <row r="114" spans="4:5" s="594" customFormat="1">
      <c r="D114" s="623"/>
      <c r="E114" s="597"/>
    </row>
    <row r="115" spans="4:5" s="594" customFormat="1">
      <c r="D115" s="623"/>
      <c r="E115" s="597"/>
    </row>
    <row r="116" spans="4:5" s="594" customFormat="1">
      <c r="D116" s="623"/>
      <c r="E116" s="597"/>
    </row>
    <row r="117" spans="4:5" s="594" customFormat="1">
      <c r="D117" s="623"/>
      <c r="E117" s="597"/>
    </row>
    <row r="118" spans="4:5" s="594" customFormat="1">
      <c r="D118" s="623"/>
      <c r="E118" s="597"/>
    </row>
    <row r="119" spans="4:5" s="594" customFormat="1">
      <c r="D119" s="623"/>
      <c r="E119" s="597"/>
    </row>
    <row r="120" spans="4:5" s="594" customFormat="1">
      <c r="D120" s="623"/>
      <c r="E120" s="597"/>
    </row>
    <row r="121" spans="4:5" s="594" customFormat="1">
      <c r="D121" s="623"/>
      <c r="E121" s="597"/>
    </row>
    <row r="122" spans="4:5" s="594" customFormat="1">
      <c r="D122" s="623"/>
      <c r="E122" s="597"/>
    </row>
    <row r="123" spans="4:5" s="594" customFormat="1">
      <c r="D123" s="623"/>
      <c r="E123" s="597"/>
    </row>
    <row r="124" spans="4:5" s="594" customFormat="1">
      <c r="D124" s="623"/>
      <c r="E124" s="597"/>
    </row>
    <row r="125" spans="4:5" s="594" customFormat="1">
      <c r="D125" s="623"/>
      <c r="E125" s="597"/>
    </row>
    <row r="126" spans="4:5" s="594" customFormat="1">
      <c r="D126" s="623"/>
      <c r="E126" s="597"/>
    </row>
    <row r="127" spans="4:5" s="594" customFormat="1">
      <c r="D127" s="623"/>
      <c r="E127" s="597"/>
    </row>
    <row r="128" spans="4:5" s="594" customFormat="1">
      <c r="D128" s="623"/>
      <c r="E128" s="597"/>
    </row>
    <row r="129" spans="4:5" s="594" customFormat="1">
      <c r="D129" s="623"/>
      <c r="E129" s="597"/>
    </row>
    <row r="130" spans="4:5" s="594" customFormat="1">
      <c r="D130" s="623"/>
      <c r="E130" s="597"/>
    </row>
    <row r="131" spans="4:5" s="594" customFormat="1">
      <c r="D131" s="623"/>
      <c r="E131" s="597"/>
    </row>
    <row r="132" spans="4:5" s="594" customFormat="1">
      <c r="D132" s="623"/>
      <c r="E132" s="597"/>
    </row>
    <row r="133" spans="4:5" s="594" customFormat="1">
      <c r="D133" s="623"/>
      <c r="E133" s="597"/>
    </row>
    <row r="134" spans="4:5" s="594" customFormat="1">
      <c r="D134" s="623"/>
      <c r="E134" s="597"/>
    </row>
    <row r="135" spans="4:5" s="594" customFormat="1">
      <c r="D135" s="623"/>
      <c r="E135" s="597"/>
    </row>
    <row r="136" spans="4:5" s="594" customFormat="1">
      <c r="D136" s="623"/>
      <c r="E136" s="597"/>
    </row>
    <row r="137" spans="4:5" s="594" customFormat="1">
      <c r="D137" s="623"/>
      <c r="E137" s="597"/>
    </row>
    <row r="138" spans="4:5" s="594" customFormat="1">
      <c r="D138" s="623"/>
      <c r="E138" s="597"/>
    </row>
    <row r="139" spans="4:5" s="594" customFormat="1">
      <c r="D139" s="623"/>
      <c r="E139" s="597"/>
    </row>
    <row r="140" spans="4:5" s="594" customFormat="1">
      <c r="D140" s="623"/>
      <c r="E140" s="597"/>
    </row>
    <row r="141" spans="4:5" s="594" customFormat="1">
      <c r="D141" s="623"/>
      <c r="E141" s="597"/>
    </row>
    <row r="142" spans="4:5" s="594" customFormat="1">
      <c r="D142" s="623"/>
      <c r="E142" s="597"/>
    </row>
    <row r="143" spans="4:5" s="594" customFormat="1">
      <c r="D143" s="623"/>
      <c r="E143" s="597"/>
    </row>
    <row r="144" spans="4:5" s="594" customFormat="1">
      <c r="D144" s="623"/>
      <c r="E144" s="597"/>
    </row>
    <row r="145" spans="4:5" s="594" customFormat="1">
      <c r="D145" s="623"/>
      <c r="E145" s="597"/>
    </row>
    <row r="146" spans="4:5" s="594" customFormat="1">
      <c r="D146" s="623"/>
      <c r="E146" s="597"/>
    </row>
    <row r="147" spans="4:5" s="594" customFormat="1">
      <c r="D147" s="623"/>
      <c r="E147" s="597"/>
    </row>
    <row r="148" spans="4:5" s="594" customFormat="1">
      <c r="D148" s="623"/>
      <c r="E148" s="597"/>
    </row>
    <row r="149" spans="4:5" s="594" customFormat="1">
      <c r="D149" s="623"/>
      <c r="E149" s="597"/>
    </row>
    <row r="150" spans="4:5" s="594" customFormat="1">
      <c r="D150" s="623"/>
      <c r="E150" s="597"/>
    </row>
    <row r="151" spans="4:5" s="594" customFormat="1">
      <c r="D151" s="623"/>
      <c r="E151" s="597"/>
    </row>
    <row r="152" spans="4:5" s="594" customFormat="1">
      <c r="D152" s="623"/>
      <c r="E152" s="597"/>
    </row>
    <row r="153" spans="4:5" s="594" customFormat="1">
      <c r="D153" s="623"/>
      <c r="E153" s="597"/>
    </row>
    <row r="154" spans="4:5" s="594" customFormat="1">
      <c r="D154" s="623"/>
      <c r="E154" s="597"/>
    </row>
    <row r="155" spans="4:5" s="594" customFormat="1">
      <c r="D155" s="623"/>
      <c r="E155" s="597"/>
    </row>
    <row r="156" spans="4:5" s="594" customFormat="1">
      <c r="D156" s="623"/>
      <c r="E156" s="597"/>
    </row>
    <row r="157" spans="4:5" s="594" customFormat="1">
      <c r="D157" s="623"/>
      <c r="E157" s="597"/>
    </row>
    <row r="158" spans="4:5" s="594" customFormat="1">
      <c r="D158" s="623"/>
      <c r="E158" s="597"/>
    </row>
    <row r="159" spans="4:5" s="594" customFormat="1">
      <c r="D159" s="623"/>
      <c r="E159" s="597"/>
    </row>
    <row r="160" spans="4:5" s="594" customFormat="1">
      <c r="D160" s="623"/>
      <c r="E160" s="597"/>
    </row>
    <row r="161" spans="4:5" s="594" customFormat="1">
      <c r="D161" s="623"/>
      <c r="E161" s="597"/>
    </row>
    <row r="162" spans="4:5" s="594" customFormat="1">
      <c r="D162" s="623"/>
      <c r="E162" s="597"/>
    </row>
    <row r="163" spans="4:5" s="594" customFormat="1">
      <c r="D163" s="623"/>
      <c r="E163" s="597"/>
    </row>
    <row r="164" spans="4:5" s="594" customFormat="1">
      <c r="D164" s="623"/>
      <c r="E164" s="597"/>
    </row>
    <row r="165" spans="4:5" s="594" customFormat="1">
      <c r="D165" s="623"/>
      <c r="E165" s="597"/>
    </row>
    <row r="166" spans="4:5" s="594" customFormat="1">
      <c r="D166" s="623"/>
      <c r="E166" s="597"/>
    </row>
    <row r="167" spans="4:5" s="594" customFormat="1">
      <c r="D167" s="623"/>
      <c r="E167" s="597"/>
    </row>
    <row r="168" spans="4:5" s="594" customFormat="1">
      <c r="D168" s="623"/>
      <c r="E168" s="597"/>
    </row>
    <row r="169" spans="4:5" s="594" customFormat="1">
      <c r="D169" s="623"/>
      <c r="E169" s="597"/>
    </row>
    <row r="170" spans="4:5" s="594" customFormat="1">
      <c r="D170" s="623"/>
      <c r="E170" s="597"/>
    </row>
    <row r="171" spans="4:5" s="594" customFormat="1">
      <c r="D171" s="623"/>
      <c r="E171" s="597"/>
    </row>
    <row r="172" spans="4:5" s="594" customFormat="1">
      <c r="D172" s="623"/>
      <c r="E172" s="597"/>
    </row>
    <row r="173" spans="4:5" s="594" customFormat="1">
      <c r="D173" s="623"/>
      <c r="E173" s="597"/>
    </row>
    <row r="174" spans="4:5" s="594" customFormat="1">
      <c r="D174" s="623"/>
      <c r="E174" s="597"/>
    </row>
    <row r="175" spans="4:5" s="594" customFormat="1">
      <c r="D175" s="623"/>
      <c r="E175" s="597"/>
    </row>
    <row r="176" spans="4:5" s="594" customFormat="1">
      <c r="D176" s="623"/>
      <c r="E176" s="597"/>
    </row>
    <row r="177" spans="4:5" s="594" customFormat="1">
      <c r="D177" s="623"/>
      <c r="E177" s="597"/>
    </row>
    <row r="178" spans="4:5" s="594" customFormat="1">
      <c r="D178" s="623"/>
      <c r="E178" s="597"/>
    </row>
    <row r="179" spans="4:5" s="594" customFormat="1">
      <c r="D179" s="623"/>
      <c r="E179" s="597"/>
    </row>
    <row r="180" spans="4:5" s="594" customFormat="1">
      <c r="D180" s="623"/>
      <c r="E180" s="597"/>
    </row>
    <row r="181" spans="4:5" s="594" customFormat="1">
      <c r="D181" s="623"/>
      <c r="E181" s="597"/>
    </row>
    <row r="182" spans="4:5" s="594" customFormat="1">
      <c r="D182" s="623"/>
      <c r="E182" s="597"/>
    </row>
    <row r="183" spans="4:5" s="594" customFormat="1">
      <c r="D183" s="623"/>
      <c r="E183" s="597"/>
    </row>
    <row r="184" spans="4:5" s="594" customFormat="1">
      <c r="D184" s="623"/>
      <c r="E184" s="597"/>
    </row>
    <row r="185" spans="4:5" s="594" customFormat="1">
      <c r="D185" s="623"/>
      <c r="E185" s="597"/>
    </row>
    <row r="186" spans="4:5" s="594" customFormat="1">
      <c r="D186" s="623"/>
      <c r="E186" s="597"/>
    </row>
    <row r="187" spans="4:5" s="594" customFormat="1">
      <c r="D187" s="623"/>
      <c r="E187" s="597"/>
    </row>
    <row r="188" spans="4:5" s="594" customFormat="1">
      <c r="D188" s="623"/>
      <c r="E188" s="597"/>
    </row>
    <row r="189" spans="4:5" s="594" customFormat="1">
      <c r="D189" s="623"/>
      <c r="E189" s="597"/>
    </row>
    <row r="190" spans="4:5" s="594" customFormat="1">
      <c r="D190" s="623"/>
      <c r="E190" s="597"/>
    </row>
    <row r="191" spans="4:5" s="594" customFormat="1">
      <c r="D191" s="623"/>
      <c r="E191" s="597"/>
    </row>
    <row r="192" spans="4:5" s="594" customFormat="1">
      <c r="D192" s="623"/>
      <c r="E192" s="597"/>
    </row>
    <row r="193" spans="4:5" s="594" customFormat="1">
      <c r="D193" s="623"/>
      <c r="E193" s="597"/>
    </row>
    <row r="194" spans="4:5" s="594" customFormat="1">
      <c r="D194" s="623"/>
      <c r="E194" s="597"/>
    </row>
    <row r="195" spans="4:5" s="594" customFormat="1">
      <c r="D195" s="623"/>
      <c r="E195" s="597"/>
    </row>
    <row r="196" spans="4:5" s="594" customFormat="1">
      <c r="D196" s="623"/>
      <c r="E196" s="597"/>
    </row>
    <row r="197" spans="4:5" s="594" customFormat="1">
      <c r="D197" s="623"/>
      <c r="E197" s="597"/>
    </row>
    <row r="198" spans="4:5" s="594" customFormat="1">
      <c r="D198" s="623"/>
      <c r="E198" s="597"/>
    </row>
    <row r="199" spans="4:5" s="594" customFormat="1">
      <c r="D199" s="623"/>
      <c r="E199" s="597"/>
    </row>
    <row r="200" spans="4:5" s="594" customFormat="1">
      <c r="D200" s="623"/>
      <c r="E200" s="597"/>
    </row>
    <row r="201" spans="4:5" s="594" customFormat="1">
      <c r="D201" s="623"/>
      <c r="E201" s="597"/>
    </row>
    <row r="202" spans="4:5" s="594" customFormat="1">
      <c r="D202" s="623"/>
      <c r="E202" s="597"/>
    </row>
    <row r="203" spans="4:5" s="594" customFormat="1">
      <c r="D203" s="623"/>
      <c r="E203" s="597"/>
    </row>
    <row r="204" spans="4:5" s="594" customFormat="1">
      <c r="D204" s="623"/>
      <c r="E204" s="597"/>
    </row>
    <row r="205" spans="4:5" s="594" customFormat="1">
      <c r="D205" s="623"/>
      <c r="E205" s="597"/>
    </row>
    <row r="206" spans="4:5" s="594" customFormat="1">
      <c r="D206" s="623"/>
      <c r="E206" s="597"/>
    </row>
    <row r="207" spans="4:5" s="594" customFormat="1">
      <c r="D207" s="623"/>
      <c r="E207" s="597"/>
    </row>
    <row r="208" spans="4:5" s="594" customFormat="1">
      <c r="D208" s="623"/>
      <c r="E208" s="597"/>
    </row>
    <row r="209" spans="4:5" s="594" customFormat="1">
      <c r="D209" s="623"/>
      <c r="E209" s="597"/>
    </row>
    <row r="210" spans="4:5" s="594" customFormat="1">
      <c r="D210" s="623"/>
      <c r="E210" s="597"/>
    </row>
    <row r="211" spans="4:5" s="594" customFormat="1">
      <c r="D211" s="623"/>
      <c r="E211" s="597"/>
    </row>
    <row r="212" spans="4:5" s="594" customFormat="1">
      <c r="D212" s="623"/>
      <c r="E212" s="597"/>
    </row>
    <row r="213" spans="4:5" s="594" customFormat="1">
      <c r="D213" s="623"/>
      <c r="E213" s="597"/>
    </row>
    <row r="214" spans="4:5" s="594" customFormat="1">
      <c r="D214" s="623"/>
      <c r="E214" s="597"/>
    </row>
    <row r="215" spans="4:5" s="594" customFormat="1">
      <c r="D215" s="623"/>
      <c r="E215" s="597"/>
    </row>
    <row r="216" spans="4:5" s="594" customFormat="1">
      <c r="D216" s="623"/>
      <c r="E216" s="597"/>
    </row>
    <row r="217" spans="4:5" s="594" customFormat="1">
      <c r="D217" s="623"/>
      <c r="E217" s="597"/>
    </row>
    <row r="218" spans="4:5" s="594" customFormat="1">
      <c r="D218" s="623"/>
      <c r="E218" s="597"/>
    </row>
    <row r="219" spans="4:5" s="594" customFormat="1">
      <c r="D219" s="623"/>
      <c r="E219" s="597"/>
    </row>
    <row r="220" spans="4:5" s="594" customFormat="1">
      <c r="D220" s="623"/>
      <c r="E220" s="597"/>
    </row>
    <row r="221" spans="4:5" s="594" customFormat="1">
      <c r="D221" s="623"/>
      <c r="E221" s="597"/>
    </row>
    <row r="222" spans="4:5" s="594" customFormat="1">
      <c r="D222" s="623"/>
      <c r="E222" s="597"/>
    </row>
    <row r="223" spans="4:5" s="594" customFormat="1">
      <c r="D223" s="623"/>
      <c r="E223" s="597"/>
    </row>
    <row r="224" spans="4:5" s="594" customFormat="1">
      <c r="D224" s="623"/>
      <c r="E224" s="597"/>
    </row>
    <row r="225" spans="4:5" s="594" customFormat="1">
      <c r="D225" s="623"/>
      <c r="E225" s="597"/>
    </row>
    <row r="226" spans="4:5" s="594" customFormat="1">
      <c r="D226" s="623"/>
      <c r="E226" s="597"/>
    </row>
    <row r="227" spans="4:5" s="594" customFormat="1">
      <c r="D227" s="623"/>
      <c r="E227" s="597"/>
    </row>
    <row r="228" spans="4:5" s="594" customFormat="1">
      <c r="D228" s="623"/>
      <c r="E228" s="597"/>
    </row>
    <row r="229" spans="4:5" s="594" customFormat="1">
      <c r="D229" s="623"/>
      <c r="E229" s="597"/>
    </row>
    <row r="230" spans="4:5" s="594" customFormat="1">
      <c r="D230" s="623"/>
      <c r="E230" s="597"/>
    </row>
    <row r="231" spans="4:5" s="594" customFormat="1">
      <c r="D231" s="623"/>
      <c r="E231" s="597"/>
    </row>
    <row r="232" spans="4:5" s="594" customFormat="1">
      <c r="D232" s="623"/>
      <c r="E232" s="597"/>
    </row>
    <row r="233" spans="4:5" s="594" customFormat="1">
      <c r="D233" s="623"/>
      <c r="E233" s="597"/>
    </row>
    <row r="234" spans="4:5" s="594" customFormat="1">
      <c r="D234" s="623"/>
      <c r="E234" s="597"/>
    </row>
    <row r="235" spans="4:5" s="594" customFormat="1">
      <c r="D235" s="623"/>
      <c r="E235" s="597"/>
    </row>
    <row r="236" spans="4:5" s="594" customFormat="1">
      <c r="D236" s="623"/>
      <c r="E236" s="597"/>
    </row>
    <row r="237" spans="4:5" s="594" customFormat="1">
      <c r="D237" s="623"/>
      <c r="E237" s="597"/>
    </row>
    <row r="238" spans="4:5" s="594" customFormat="1">
      <c r="D238" s="623"/>
      <c r="E238" s="597"/>
    </row>
    <row r="239" spans="4:5" s="594" customFormat="1">
      <c r="D239" s="623"/>
      <c r="E239" s="597"/>
    </row>
    <row r="240" spans="4:5" s="594" customFormat="1">
      <c r="D240" s="623"/>
      <c r="E240" s="597"/>
    </row>
    <row r="241" spans="4:5" s="594" customFormat="1">
      <c r="D241" s="623"/>
      <c r="E241" s="597"/>
    </row>
    <row r="242" spans="4:5" s="594" customFormat="1">
      <c r="D242" s="623"/>
      <c r="E242" s="597"/>
    </row>
    <row r="243" spans="4:5" s="594" customFormat="1">
      <c r="D243" s="623"/>
      <c r="E243" s="597"/>
    </row>
    <row r="244" spans="4:5" s="594" customFormat="1">
      <c r="D244" s="623"/>
      <c r="E244" s="597"/>
    </row>
    <row r="245" spans="4:5" s="594" customFormat="1">
      <c r="D245" s="623"/>
      <c r="E245" s="597"/>
    </row>
    <row r="246" spans="4:5" s="594" customFormat="1">
      <c r="D246" s="623"/>
      <c r="E246" s="597"/>
    </row>
    <row r="247" spans="4:5" s="594" customFormat="1">
      <c r="D247" s="623"/>
      <c r="E247" s="597"/>
    </row>
    <row r="248" spans="4:5" s="594" customFormat="1">
      <c r="D248" s="623"/>
      <c r="E248" s="597"/>
    </row>
    <row r="249" spans="4:5" s="594" customFormat="1">
      <c r="D249" s="623"/>
      <c r="E249" s="597"/>
    </row>
    <row r="250" spans="4:5" s="594" customFormat="1">
      <c r="D250" s="623"/>
      <c r="E250" s="597"/>
    </row>
    <row r="251" spans="4:5" s="594" customFormat="1">
      <c r="D251" s="623"/>
      <c r="E251" s="597"/>
    </row>
    <row r="252" spans="4:5" s="594" customFormat="1">
      <c r="D252" s="623"/>
      <c r="E252" s="597"/>
    </row>
    <row r="253" spans="4:5" s="594" customFormat="1">
      <c r="D253" s="623"/>
      <c r="E253" s="597"/>
    </row>
    <row r="254" spans="4:5" s="594" customFormat="1">
      <c r="D254" s="623"/>
      <c r="E254" s="597"/>
    </row>
    <row r="255" spans="4:5" s="594" customFormat="1">
      <c r="D255" s="623"/>
      <c r="E255" s="597"/>
    </row>
    <row r="256" spans="4:5" s="594" customFormat="1">
      <c r="D256" s="623"/>
      <c r="E256" s="597"/>
    </row>
    <row r="257" spans="4:5" s="594" customFormat="1">
      <c r="D257" s="623"/>
      <c r="E257" s="597"/>
    </row>
    <row r="258" spans="4:5" s="594" customFormat="1">
      <c r="D258" s="623"/>
      <c r="E258" s="597"/>
    </row>
    <row r="259" spans="4:5" s="594" customFormat="1">
      <c r="D259" s="623"/>
      <c r="E259" s="597"/>
    </row>
    <row r="260" spans="4:5" s="594" customFormat="1">
      <c r="D260" s="623"/>
      <c r="E260" s="597"/>
    </row>
    <row r="261" spans="4:5" s="594" customFormat="1">
      <c r="D261" s="623"/>
      <c r="E261" s="597"/>
    </row>
    <row r="262" spans="4:5" s="594" customFormat="1">
      <c r="D262" s="623"/>
      <c r="E262" s="597"/>
    </row>
    <row r="263" spans="4:5" s="594" customFormat="1">
      <c r="D263" s="623"/>
      <c r="E263" s="597"/>
    </row>
    <row r="264" spans="4:5" s="594" customFormat="1">
      <c r="D264" s="623"/>
      <c r="E264" s="597"/>
    </row>
    <row r="265" spans="4:5" s="594" customFormat="1">
      <c r="D265" s="623"/>
      <c r="E265" s="597"/>
    </row>
    <row r="266" spans="4:5" s="594" customFormat="1">
      <c r="D266" s="623"/>
      <c r="E266" s="597"/>
    </row>
    <row r="267" spans="4:5" s="594" customFormat="1">
      <c r="D267" s="623"/>
      <c r="E267" s="597"/>
    </row>
    <row r="268" spans="4:5" s="594" customFormat="1">
      <c r="D268" s="623"/>
      <c r="E268" s="597"/>
    </row>
    <row r="269" spans="4:5" s="594" customFormat="1">
      <c r="D269" s="623"/>
      <c r="E269" s="597"/>
    </row>
    <row r="270" spans="4:5" s="594" customFormat="1">
      <c r="D270" s="623"/>
      <c r="E270" s="597"/>
    </row>
    <row r="271" spans="4:5" s="594" customFormat="1">
      <c r="D271" s="623"/>
      <c r="E271" s="597"/>
    </row>
    <row r="272" spans="4:5" s="594" customFormat="1">
      <c r="D272" s="623"/>
      <c r="E272" s="597"/>
    </row>
    <row r="273" spans="4:5" s="594" customFormat="1">
      <c r="D273" s="623"/>
      <c r="E273" s="597"/>
    </row>
    <row r="274" spans="4:5" s="594" customFormat="1">
      <c r="D274" s="623"/>
      <c r="E274" s="597"/>
    </row>
    <row r="275" spans="4:5" s="594" customFormat="1">
      <c r="D275" s="623"/>
      <c r="E275" s="597"/>
    </row>
    <row r="276" spans="4:5" s="594" customFormat="1">
      <c r="D276" s="623"/>
      <c r="E276" s="597"/>
    </row>
    <row r="277" spans="4:5" s="594" customFormat="1">
      <c r="D277" s="623"/>
      <c r="E277" s="597"/>
    </row>
    <row r="278" spans="4:5" s="594" customFormat="1">
      <c r="D278" s="623"/>
      <c r="E278" s="597"/>
    </row>
    <row r="279" spans="4:5" s="594" customFormat="1">
      <c r="D279" s="623"/>
      <c r="E279" s="597"/>
    </row>
    <row r="280" spans="4:5" s="594" customFormat="1">
      <c r="D280" s="623"/>
      <c r="E280" s="597"/>
    </row>
    <row r="281" spans="4:5" s="594" customFormat="1">
      <c r="D281" s="623"/>
      <c r="E281" s="597"/>
    </row>
    <row r="282" spans="4:5" s="594" customFormat="1">
      <c r="D282" s="623"/>
      <c r="E282" s="597"/>
    </row>
    <row r="283" spans="4:5" s="594" customFormat="1">
      <c r="D283" s="623"/>
      <c r="E283" s="597"/>
    </row>
    <row r="284" spans="4:5" s="594" customFormat="1">
      <c r="D284" s="623"/>
      <c r="E284" s="597"/>
    </row>
    <row r="285" spans="4:5" s="594" customFormat="1">
      <c r="D285" s="623"/>
      <c r="E285" s="597"/>
    </row>
    <row r="286" spans="4:5" s="594" customFormat="1">
      <c r="D286" s="623"/>
      <c r="E286" s="597"/>
    </row>
    <row r="287" spans="4:5" s="594" customFormat="1">
      <c r="D287" s="623"/>
      <c r="E287" s="597"/>
    </row>
    <row r="288" spans="4:5" s="594" customFormat="1">
      <c r="D288" s="623"/>
      <c r="E288" s="597"/>
    </row>
    <row r="289" spans="4:5" s="594" customFormat="1">
      <c r="D289" s="623"/>
      <c r="E289" s="597"/>
    </row>
    <row r="290" spans="4:5" s="594" customFormat="1">
      <c r="D290" s="623"/>
      <c r="E290" s="597"/>
    </row>
    <row r="291" spans="4:5" s="594" customFormat="1">
      <c r="D291" s="623"/>
      <c r="E291" s="597"/>
    </row>
    <row r="292" spans="4:5" s="594" customFormat="1">
      <c r="D292" s="623"/>
      <c r="E292" s="597"/>
    </row>
    <row r="293" spans="4:5" s="594" customFormat="1">
      <c r="D293" s="623"/>
      <c r="E293" s="597"/>
    </row>
    <row r="294" spans="4:5" s="594" customFormat="1">
      <c r="D294" s="623"/>
      <c r="E294" s="597"/>
    </row>
    <row r="295" spans="4:5" s="594" customFormat="1">
      <c r="D295" s="623"/>
      <c r="E295" s="597"/>
    </row>
    <row r="296" spans="4:5" s="594" customFormat="1">
      <c r="D296" s="623"/>
      <c r="E296" s="597"/>
    </row>
    <row r="297" spans="4:5" s="594" customFormat="1">
      <c r="D297" s="623"/>
      <c r="E297" s="597"/>
    </row>
    <row r="298" spans="4:5" s="594" customFormat="1">
      <c r="D298" s="623"/>
      <c r="E298" s="597"/>
    </row>
    <row r="299" spans="4:5" s="594" customFormat="1">
      <c r="D299" s="623"/>
      <c r="E299" s="597"/>
    </row>
    <row r="300" spans="4:5" s="594" customFormat="1">
      <c r="D300" s="623"/>
      <c r="E300" s="597"/>
    </row>
    <row r="301" spans="4:5" s="594" customFormat="1">
      <c r="D301" s="623"/>
      <c r="E301" s="597"/>
    </row>
    <row r="302" spans="4:5" s="594" customFormat="1">
      <c r="D302" s="623"/>
      <c r="E302" s="597"/>
    </row>
    <row r="303" spans="4:5" s="594" customFormat="1">
      <c r="D303" s="623"/>
      <c r="E303" s="597"/>
    </row>
    <row r="304" spans="4:5" s="594" customFormat="1">
      <c r="D304" s="623"/>
      <c r="E304" s="597"/>
    </row>
    <row r="305" spans="4:5" s="594" customFormat="1">
      <c r="D305" s="623"/>
      <c r="E305" s="597"/>
    </row>
    <row r="306" spans="4:5" s="594" customFormat="1">
      <c r="D306" s="623"/>
      <c r="E306" s="597"/>
    </row>
    <row r="307" spans="4:5" s="594" customFormat="1">
      <c r="D307" s="623"/>
      <c r="E307" s="597"/>
    </row>
    <row r="308" spans="4:5" s="594" customFormat="1">
      <c r="D308" s="623"/>
      <c r="E308" s="597"/>
    </row>
    <row r="309" spans="4:5" s="594" customFormat="1">
      <c r="D309" s="623"/>
      <c r="E309" s="597"/>
    </row>
    <row r="310" spans="4:5" s="594" customFormat="1">
      <c r="D310" s="623"/>
      <c r="E310" s="597"/>
    </row>
    <row r="311" spans="4:5" s="594" customFormat="1">
      <c r="D311" s="623"/>
      <c r="E311" s="597"/>
    </row>
    <row r="312" spans="4:5" s="594" customFormat="1">
      <c r="D312" s="623"/>
      <c r="E312" s="597"/>
    </row>
    <row r="313" spans="4:5" s="594" customFormat="1">
      <c r="D313" s="623"/>
      <c r="E313" s="597"/>
    </row>
    <row r="314" spans="4:5" s="594" customFormat="1">
      <c r="D314" s="623"/>
      <c r="E314" s="597"/>
    </row>
    <row r="315" spans="4:5" s="594" customFormat="1">
      <c r="D315" s="623"/>
      <c r="E315" s="597"/>
    </row>
    <row r="316" spans="4:5" s="594" customFormat="1">
      <c r="D316" s="623"/>
      <c r="E316" s="597"/>
    </row>
    <row r="317" spans="4:5" s="594" customFormat="1">
      <c r="D317" s="623"/>
      <c r="E317" s="597"/>
    </row>
    <row r="318" spans="4:5" s="594" customFormat="1">
      <c r="D318" s="623"/>
      <c r="E318" s="597"/>
    </row>
    <row r="319" spans="4:5" s="594" customFormat="1">
      <c r="D319" s="623"/>
      <c r="E319" s="597"/>
    </row>
    <row r="320" spans="4:5" s="594" customFormat="1">
      <c r="D320" s="623"/>
      <c r="E320" s="597"/>
    </row>
    <row r="321" spans="4:5" s="594" customFormat="1">
      <c r="D321" s="623"/>
      <c r="E321" s="597"/>
    </row>
    <row r="322" spans="4:5" s="594" customFormat="1">
      <c r="D322" s="623"/>
      <c r="E322" s="597"/>
    </row>
    <row r="323" spans="4:5" s="594" customFormat="1">
      <c r="D323" s="623"/>
      <c r="E323" s="597"/>
    </row>
    <row r="324" spans="4:5" s="594" customFormat="1">
      <c r="D324" s="623"/>
      <c r="E324" s="597"/>
    </row>
    <row r="325" spans="4:5" s="594" customFormat="1">
      <c r="D325" s="623"/>
      <c r="E325" s="597"/>
    </row>
    <row r="326" spans="4:5" s="594" customFormat="1">
      <c r="D326" s="623"/>
      <c r="E326" s="597"/>
    </row>
    <row r="327" spans="4:5" s="594" customFormat="1">
      <c r="D327" s="623"/>
      <c r="E327" s="597"/>
    </row>
    <row r="328" spans="4:5" s="594" customFormat="1">
      <c r="D328" s="623"/>
      <c r="E328" s="597"/>
    </row>
    <row r="329" spans="4:5" s="594" customFormat="1">
      <c r="D329" s="623"/>
      <c r="E329" s="597"/>
    </row>
    <row r="330" spans="4:5" s="594" customFormat="1">
      <c r="D330" s="623"/>
      <c r="E330" s="597"/>
    </row>
    <row r="331" spans="4:5" s="594" customFormat="1">
      <c r="D331" s="623"/>
      <c r="E331" s="597"/>
    </row>
    <row r="332" spans="4:5" s="594" customFormat="1">
      <c r="D332" s="623"/>
      <c r="E332" s="597"/>
    </row>
    <row r="333" spans="4:5" s="594" customFormat="1">
      <c r="D333" s="623"/>
      <c r="E333" s="597"/>
    </row>
    <row r="334" spans="4:5" s="594" customFormat="1">
      <c r="D334" s="623"/>
      <c r="E334" s="597"/>
    </row>
    <row r="335" spans="4:5" s="594" customFormat="1">
      <c r="D335" s="623"/>
      <c r="E335" s="597"/>
    </row>
    <row r="336" spans="4:5" s="594" customFormat="1">
      <c r="D336" s="623"/>
      <c r="E336" s="597"/>
    </row>
    <row r="337" spans="4:5" s="594" customFormat="1">
      <c r="D337" s="623"/>
      <c r="E337" s="597"/>
    </row>
    <row r="338" spans="4:5" s="594" customFormat="1">
      <c r="D338" s="623"/>
      <c r="E338" s="597"/>
    </row>
    <row r="339" spans="4:5" s="594" customFormat="1">
      <c r="D339" s="623"/>
      <c r="E339" s="597"/>
    </row>
    <row r="340" spans="4:5" s="594" customFormat="1">
      <c r="D340" s="623"/>
      <c r="E340" s="597"/>
    </row>
    <row r="341" spans="4:5" s="594" customFormat="1">
      <c r="D341" s="623"/>
      <c r="E341" s="597"/>
    </row>
    <row r="342" spans="4:5" s="594" customFormat="1">
      <c r="D342" s="623"/>
      <c r="E342" s="597"/>
    </row>
    <row r="343" spans="4:5" s="594" customFormat="1">
      <c r="D343" s="623"/>
      <c r="E343" s="597"/>
    </row>
    <row r="344" spans="4:5" s="594" customFormat="1">
      <c r="D344" s="623"/>
      <c r="E344" s="597"/>
    </row>
    <row r="345" spans="4:5" s="594" customFormat="1">
      <c r="D345" s="623"/>
      <c r="E345" s="597"/>
    </row>
    <row r="346" spans="4:5" s="594" customFormat="1">
      <c r="D346" s="623"/>
      <c r="E346" s="597"/>
    </row>
    <row r="347" spans="4:5" s="594" customFormat="1">
      <c r="D347" s="623"/>
      <c r="E347" s="597"/>
    </row>
    <row r="348" spans="4:5" s="594" customFormat="1">
      <c r="D348" s="623"/>
      <c r="E348" s="597"/>
    </row>
    <row r="349" spans="4:5" s="594" customFormat="1">
      <c r="D349" s="623"/>
      <c r="E349" s="597"/>
    </row>
    <row r="350" spans="4:5" s="594" customFormat="1">
      <c r="D350" s="623"/>
      <c r="E350" s="597"/>
    </row>
    <row r="351" spans="4:5" s="594" customFormat="1">
      <c r="D351" s="623"/>
      <c r="E351" s="597"/>
    </row>
    <row r="352" spans="4:5" s="594" customFormat="1">
      <c r="D352" s="623"/>
      <c r="E352" s="597"/>
    </row>
    <row r="353" spans="4:5" s="594" customFormat="1">
      <c r="D353" s="623"/>
      <c r="E353" s="597"/>
    </row>
    <row r="354" spans="4:5" s="594" customFormat="1">
      <c r="D354" s="623"/>
      <c r="E354" s="597"/>
    </row>
    <row r="355" spans="4:5" s="594" customFormat="1">
      <c r="D355" s="623"/>
      <c r="E355" s="597"/>
    </row>
    <row r="356" spans="4:5" s="594" customFormat="1">
      <c r="D356" s="623"/>
      <c r="E356" s="597"/>
    </row>
    <row r="357" spans="4:5" s="594" customFormat="1">
      <c r="D357" s="623"/>
      <c r="E357" s="597"/>
    </row>
    <row r="358" spans="4:5" s="594" customFormat="1">
      <c r="D358" s="623"/>
      <c r="E358" s="597"/>
    </row>
    <row r="359" spans="4:5" s="594" customFormat="1">
      <c r="D359" s="623"/>
      <c r="E359" s="597"/>
    </row>
    <row r="360" spans="4:5" s="594" customFormat="1">
      <c r="D360" s="623"/>
      <c r="E360" s="597"/>
    </row>
    <row r="361" spans="4:5" s="594" customFormat="1">
      <c r="D361" s="623"/>
      <c r="E361" s="597"/>
    </row>
    <row r="362" spans="4:5" s="594" customFormat="1">
      <c r="D362" s="623"/>
      <c r="E362" s="597"/>
    </row>
    <row r="363" spans="4:5" s="594" customFormat="1">
      <c r="D363" s="623"/>
      <c r="E363" s="597"/>
    </row>
    <row r="364" spans="4:5" s="594" customFormat="1">
      <c r="D364" s="623"/>
      <c r="E364" s="597"/>
    </row>
    <row r="365" spans="4:5" s="594" customFormat="1">
      <c r="D365" s="623"/>
      <c r="E365" s="597"/>
    </row>
    <row r="366" spans="4:5" s="594" customFormat="1">
      <c r="D366" s="623"/>
      <c r="E366" s="597"/>
    </row>
    <row r="367" spans="4:5" s="594" customFormat="1">
      <c r="D367" s="623"/>
      <c r="E367" s="597"/>
    </row>
    <row r="368" spans="4:5" s="594" customFormat="1">
      <c r="D368" s="623"/>
      <c r="E368" s="597"/>
    </row>
    <row r="369" spans="4:5" s="594" customFormat="1">
      <c r="D369" s="623"/>
      <c r="E369" s="597"/>
    </row>
    <row r="370" spans="4:5" s="594" customFormat="1">
      <c r="D370" s="623"/>
      <c r="E370" s="597"/>
    </row>
    <row r="371" spans="4:5" s="594" customFormat="1">
      <c r="D371" s="623"/>
      <c r="E371" s="597"/>
    </row>
    <row r="372" spans="4:5" s="594" customFormat="1">
      <c r="D372" s="623"/>
      <c r="E372" s="597"/>
    </row>
    <row r="373" spans="4:5" s="594" customFormat="1">
      <c r="D373" s="623"/>
      <c r="E373" s="597"/>
    </row>
    <row r="374" spans="4:5" s="594" customFormat="1">
      <c r="D374" s="623"/>
      <c r="E374" s="597"/>
    </row>
    <row r="375" spans="4:5" s="594" customFormat="1">
      <c r="D375" s="623"/>
      <c r="E375" s="597"/>
    </row>
    <row r="376" spans="4:5" s="594" customFormat="1">
      <c r="D376" s="623"/>
      <c r="E376" s="597"/>
    </row>
    <row r="377" spans="4:5" s="594" customFormat="1">
      <c r="D377" s="623"/>
      <c r="E377" s="597"/>
    </row>
    <row r="378" spans="4:5" s="594" customFormat="1">
      <c r="D378" s="623"/>
      <c r="E378" s="597"/>
    </row>
    <row r="379" spans="4:5" s="594" customFormat="1">
      <c r="D379" s="623"/>
      <c r="E379" s="597"/>
    </row>
    <row r="380" spans="4:5" s="594" customFormat="1">
      <c r="D380" s="623"/>
      <c r="E380" s="597"/>
    </row>
    <row r="381" spans="4:5" s="594" customFormat="1">
      <c r="D381" s="623"/>
      <c r="E381" s="597"/>
    </row>
    <row r="382" spans="4:5" s="594" customFormat="1">
      <c r="D382" s="623"/>
      <c r="E382" s="597"/>
    </row>
    <row r="383" spans="4:5" s="594" customFormat="1">
      <c r="D383" s="623"/>
      <c r="E383" s="597"/>
    </row>
    <row r="384" spans="4:5" s="594" customFormat="1">
      <c r="D384" s="623"/>
      <c r="E384" s="597"/>
    </row>
    <row r="385" spans="4:5" s="594" customFormat="1">
      <c r="D385" s="623"/>
      <c r="E385" s="597"/>
    </row>
    <row r="386" spans="4:5" s="594" customFormat="1">
      <c r="D386" s="623"/>
      <c r="E386" s="597"/>
    </row>
    <row r="387" spans="4:5" s="594" customFormat="1">
      <c r="D387" s="623"/>
      <c r="E387" s="597"/>
    </row>
    <row r="388" spans="4:5" s="594" customFormat="1">
      <c r="D388" s="623"/>
      <c r="E388" s="597"/>
    </row>
    <row r="389" spans="4:5" s="594" customFormat="1">
      <c r="D389" s="623"/>
      <c r="E389" s="597"/>
    </row>
    <row r="390" spans="4:5" s="594" customFormat="1">
      <c r="D390" s="623"/>
      <c r="E390" s="597"/>
    </row>
    <row r="391" spans="4:5" s="594" customFormat="1">
      <c r="D391" s="623"/>
      <c r="E391" s="597"/>
    </row>
    <row r="392" spans="4:5" s="594" customFormat="1">
      <c r="D392" s="623"/>
      <c r="E392" s="597"/>
    </row>
    <row r="393" spans="4:5" s="594" customFormat="1">
      <c r="D393" s="623"/>
      <c r="E393" s="597"/>
    </row>
    <row r="394" spans="4:5" s="594" customFormat="1">
      <c r="D394" s="623"/>
      <c r="E394" s="597"/>
    </row>
    <row r="395" spans="4:5" s="594" customFormat="1">
      <c r="D395" s="623"/>
      <c r="E395" s="597"/>
    </row>
    <row r="396" spans="4:5" s="594" customFormat="1">
      <c r="D396" s="623"/>
      <c r="E396" s="597"/>
    </row>
    <row r="397" spans="4:5" s="594" customFormat="1">
      <c r="D397" s="623"/>
      <c r="E397" s="597"/>
    </row>
    <row r="398" spans="4:5" s="594" customFormat="1">
      <c r="D398" s="623"/>
      <c r="E398" s="597"/>
    </row>
    <row r="399" spans="4:5" s="594" customFormat="1">
      <c r="D399" s="623"/>
      <c r="E399" s="597"/>
    </row>
    <row r="400" spans="4:5" s="594" customFormat="1">
      <c r="D400" s="623"/>
      <c r="E400" s="597"/>
    </row>
    <row r="401" spans="4:5" s="594" customFormat="1">
      <c r="D401" s="623"/>
      <c r="E401" s="597"/>
    </row>
    <row r="402" spans="4:5" s="594" customFormat="1">
      <c r="D402" s="623"/>
      <c r="E402" s="597"/>
    </row>
    <row r="403" spans="4:5" s="594" customFormat="1">
      <c r="D403" s="623"/>
      <c r="E403" s="597"/>
    </row>
    <row r="404" spans="4:5" s="594" customFormat="1">
      <c r="D404" s="623"/>
      <c r="E404" s="597"/>
    </row>
    <row r="405" spans="4:5" s="594" customFormat="1">
      <c r="D405" s="623"/>
      <c r="E405" s="597"/>
    </row>
    <row r="406" spans="4:5" s="594" customFormat="1">
      <c r="D406" s="623"/>
      <c r="E406" s="597"/>
    </row>
    <row r="407" spans="4:5" s="594" customFormat="1">
      <c r="D407" s="623"/>
      <c r="E407" s="597"/>
    </row>
    <row r="408" spans="4:5" s="594" customFormat="1">
      <c r="D408" s="623"/>
      <c r="E408" s="597"/>
    </row>
    <row r="409" spans="4:5" s="594" customFormat="1">
      <c r="D409" s="623"/>
      <c r="E409" s="597"/>
    </row>
    <row r="410" spans="4:5" s="594" customFormat="1">
      <c r="D410" s="623"/>
      <c r="E410" s="597"/>
    </row>
    <row r="411" spans="4:5" s="594" customFormat="1">
      <c r="D411" s="623"/>
      <c r="E411" s="597"/>
    </row>
    <row r="412" spans="4:5" s="594" customFormat="1">
      <c r="D412" s="623"/>
      <c r="E412" s="597"/>
    </row>
    <row r="413" spans="4:5" s="594" customFormat="1">
      <c r="D413" s="623"/>
      <c r="E413" s="597"/>
    </row>
    <row r="414" spans="4:5" s="594" customFormat="1">
      <c r="D414" s="623"/>
      <c r="E414" s="597"/>
    </row>
    <row r="415" spans="4:5" s="594" customFormat="1">
      <c r="D415" s="623"/>
      <c r="E415" s="597"/>
    </row>
    <row r="416" spans="4:5" s="594" customFormat="1">
      <c r="D416" s="623"/>
      <c r="E416" s="597"/>
    </row>
    <row r="417" spans="4:5" s="594" customFormat="1">
      <c r="D417" s="623"/>
      <c r="E417" s="597"/>
    </row>
    <row r="418" spans="4:5" s="594" customFormat="1">
      <c r="D418" s="623"/>
      <c r="E418" s="597"/>
    </row>
    <row r="419" spans="4:5" s="594" customFormat="1">
      <c r="D419" s="623"/>
      <c r="E419" s="597"/>
    </row>
    <row r="420" spans="4:5" s="594" customFormat="1">
      <c r="D420" s="623"/>
      <c r="E420" s="597"/>
    </row>
    <row r="421" spans="4:5" s="594" customFormat="1">
      <c r="D421" s="623"/>
      <c r="E421" s="597"/>
    </row>
    <row r="422" spans="4:5" s="594" customFormat="1">
      <c r="D422" s="623"/>
      <c r="E422" s="597"/>
    </row>
    <row r="423" spans="4:5" s="594" customFormat="1">
      <c r="D423" s="623"/>
      <c r="E423" s="597"/>
    </row>
    <row r="424" spans="4:5" s="594" customFormat="1">
      <c r="D424" s="623"/>
      <c r="E424" s="597"/>
    </row>
    <row r="425" spans="4:5" s="594" customFormat="1">
      <c r="D425" s="623"/>
      <c r="E425" s="597"/>
    </row>
    <row r="426" spans="4:5" s="594" customFormat="1">
      <c r="D426" s="623"/>
      <c r="E426" s="597"/>
    </row>
    <row r="427" spans="4:5" s="594" customFormat="1">
      <c r="D427" s="623"/>
      <c r="E427" s="597"/>
    </row>
    <row r="428" spans="4:5" s="594" customFormat="1">
      <c r="D428" s="623"/>
      <c r="E428" s="597"/>
    </row>
    <row r="429" spans="4:5" s="594" customFormat="1">
      <c r="D429" s="623"/>
      <c r="E429" s="597"/>
    </row>
    <row r="430" spans="4:5" s="594" customFormat="1">
      <c r="D430" s="623"/>
      <c r="E430" s="597"/>
    </row>
    <row r="431" spans="4:5" s="594" customFormat="1">
      <c r="D431" s="623"/>
      <c r="E431" s="597"/>
    </row>
    <row r="432" spans="4:5" s="594" customFormat="1">
      <c r="D432" s="623"/>
      <c r="E432" s="597"/>
    </row>
    <row r="433" spans="4:5" s="594" customFormat="1">
      <c r="D433" s="623"/>
      <c r="E433" s="597"/>
    </row>
    <row r="434" spans="4:5" s="594" customFormat="1">
      <c r="D434" s="623"/>
      <c r="E434" s="597"/>
    </row>
    <row r="435" spans="4:5" s="594" customFormat="1">
      <c r="D435" s="623"/>
      <c r="E435" s="597"/>
    </row>
    <row r="436" spans="4:5" s="594" customFormat="1">
      <c r="D436" s="623"/>
      <c r="E436" s="597"/>
    </row>
    <row r="437" spans="4:5" s="594" customFormat="1">
      <c r="D437" s="623"/>
      <c r="E437" s="597"/>
    </row>
    <row r="438" spans="4:5" s="594" customFormat="1">
      <c r="D438" s="623"/>
      <c r="E438" s="597"/>
    </row>
    <row r="439" spans="4:5" s="594" customFormat="1">
      <c r="D439" s="623"/>
      <c r="E439" s="597"/>
    </row>
    <row r="440" spans="4:5" s="594" customFormat="1">
      <c r="D440" s="623"/>
      <c r="E440" s="597"/>
    </row>
    <row r="441" spans="4:5" s="594" customFormat="1">
      <c r="D441" s="623"/>
      <c r="E441" s="597"/>
    </row>
    <row r="442" spans="4:5" s="594" customFormat="1">
      <c r="D442" s="623"/>
      <c r="E442" s="597"/>
    </row>
    <row r="443" spans="4:5" s="594" customFormat="1">
      <c r="D443" s="623"/>
      <c r="E443" s="597"/>
    </row>
    <row r="444" spans="4:5" s="594" customFormat="1">
      <c r="D444" s="623"/>
      <c r="E444" s="597"/>
    </row>
    <row r="445" spans="4:5" s="594" customFormat="1">
      <c r="D445" s="623"/>
      <c r="E445" s="597"/>
    </row>
    <row r="446" spans="4:5" s="594" customFormat="1">
      <c r="D446" s="623"/>
      <c r="E446" s="597"/>
    </row>
    <row r="447" spans="4:5" s="594" customFormat="1">
      <c r="D447" s="623"/>
      <c r="E447" s="597"/>
    </row>
    <row r="448" spans="4:5" s="594" customFormat="1">
      <c r="D448" s="623"/>
      <c r="E448" s="597"/>
    </row>
    <row r="449" spans="4:5" s="594" customFormat="1">
      <c r="D449" s="623"/>
      <c r="E449" s="597"/>
    </row>
    <row r="450" spans="4:5" s="594" customFormat="1">
      <c r="D450" s="623"/>
      <c r="E450" s="597"/>
    </row>
    <row r="451" spans="4:5" s="594" customFormat="1">
      <c r="D451" s="623"/>
      <c r="E451" s="597"/>
    </row>
    <row r="452" spans="4:5" s="594" customFormat="1">
      <c r="D452" s="623"/>
      <c r="E452" s="597"/>
    </row>
    <row r="453" spans="4:5" s="594" customFormat="1">
      <c r="D453" s="623"/>
      <c r="E453" s="597"/>
    </row>
    <row r="454" spans="4:5" s="594" customFormat="1">
      <c r="D454" s="623"/>
      <c r="E454" s="597"/>
    </row>
    <row r="455" spans="4:5" s="594" customFormat="1">
      <c r="D455" s="623"/>
      <c r="E455" s="597"/>
    </row>
    <row r="456" spans="4:5" s="594" customFormat="1">
      <c r="D456" s="623"/>
      <c r="E456" s="597"/>
    </row>
    <row r="457" spans="4:5" s="594" customFormat="1">
      <c r="D457" s="623"/>
      <c r="E457" s="597"/>
    </row>
    <row r="458" spans="4:5" s="594" customFormat="1">
      <c r="D458" s="623"/>
      <c r="E458" s="597"/>
    </row>
    <row r="459" spans="4:5" s="594" customFormat="1">
      <c r="D459" s="623"/>
      <c r="E459" s="597"/>
    </row>
    <row r="460" spans="4:5" s="594" customFormat="1">
      <c r="D460" s="623"/>
      <c r="E460" s="597"/>
    </row>
    <row r="461" spans="4:5" s="594" customFormat="1">
      <c r="D461" s="623"/>
      <c r="E461" s="597"/>
    </row>
    <row r="462" spans="4:5" s="594" customFormat="1">
      <c r="D462" s="623"/>
      <c r="E462" s="597"/>
    </row>
    <row r="463" spans="4:5" s="594" customFormat="1">
      <c r="D463" s="623"/>
      <c r="E463" s="597"/>
    </row>
  </sheetData>
  <mergeCells count="2">
    <mergeCell ref="E8:G8"/>
    <mergeCell ref="E9:G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F124-4176-4D0F-9941-71F8EA404B92}">
  <sheetPr>
    <tabColor rgb="FF92D050"/>
  </sheetPr>
  <dimension ref="A1:L525"/>
  <sheetViews>
    <sheetView showGridLines="0" view="pageBreakPreview" zoomScaleNormal="100" zoomScaleSheetLayoutView="100" workbookViewId="0">
      <selection activeCell="I29" sqref="I29"/>
    </sheetView>
  </sheetViews>
  <sheetFormatPr defaultColWidth="7.5703125" defaultRowHeight="16.5"/>
  <cols>
    <col min="1" max="1" width="1.85546875" style="598" customWidth="1"/>
    <col min="2" max="2" width="13.28515625" style="598" customWidth="1"/>
    <col min="3" max="3" width="28.85546875" style="598" customWidth="1"/>
    <col min="4" max="4" width="8.28515625" style="605" customWidth="1"/>
    <col min="5" max="6" width="8.5703125" style="598" customWidth="1"/>
    <col min="7" max="7" width="11.28515625" style="598" customWidth="1"/>
    <col min="8" max="8" width="1.85546875" style="598" customWidth="1"/>
    <col min="9" max="10" width="8.5703125" style="598" customWidth="1"/>
    <col min="11" max="11" width="11.28515625" style="598" customWidth="1"/>
    <col min="12" max="12" width="1.85546875" style="598" customWidth="1"/>
    <col min="13" max="13" width="7.5703125" style="598"/>
    <col min="14" max="15" width="7.5703125" style="598" customWidth="1"/>
    <col min="16" max="18" width="7.5703125" style="598"/>
    <col min="19" max="19" width="7.5703125" style="598" customWidth="1"/>
    <col min="20" max="16384" width="7.5703125" style="598"/>
  </cols>
  <sheetData>
    <row r="1" spans="1:12" ht="10.15" customHeight="1"/>
    <row r="2" spans="1:12" ht="10.15" customHeight="1"/>
    <row r="3" spans="1:12" ht="16.5" customHeight="1">
      <c r="B3" s="599" t="s">
        <v>874</v>
      </c>
      <c r="C3" s="600" t="s">
        <v>1001</v>
      </c>
      <c r="D3" s="601"/>
    </row>
    <row r="4" spans="1:12" ht="15" customHeight="1">
      <c r="B4" s="599"/>
      <c r="C4" s="600" t="s">
        <v>1321</v>
      </c>
      <c r="D4" s="601"/>
    </row>
    <row r="5" spans="1:12" ht="16.5" customHeight="1">
      <c r="B5" s="602" t="s">
        <v>875</v>
      </c>
      <c r="C5" s="603" t="s">
        <v>1002</v>
      </c>
      <c r="D5" s="604"/>
    </row>
    <row r="6" spans="1:12" ht="15" customHeight="1">
      <c r="B6" s="602"/>
      <c r="C6" s="603" t="s">
        <v>1322</v>
      </c>
      <c r="D6" s="604"/>
    </row>
    <row r="7" spans="1:12" ht="10.15" customHeight="1" thickBot="1">
      <c r="A7" s="603"/>
      <c r="L7" s="603"/>
    </row>
    <row r="8" spans="1:12" s="678" customFormat="1" ht="14.25" thickTop="1">
      <c r="A8" s="606"/>
      <c r="B8" s="1222" t="s">
        <v>741</v>
      </c>
      <c r="C8" s="1223"/>
      <c r="D8" s="737" t="s">
        <v>3</v>
      </c>
      <c r="E8" s="1936" t="s">
        <v>770</v>
      </c>
      <c r="F8" s="1936"/>
      <c r="G8" s="1936"/>
      <c r="H8" s="1226"/>
      <c r="I8" s="1936" t="s">
        <v>999</v>
      </c>
      <c r="J8" s="1936"/>
      <c r="K8" s="1936"/>
      <c r="L8" s="606"/>
    </row>
    <row r="9" spans="1:12" s="678" customFormat="1" ht="15" customHeight="1">
      <c r="A9" s="584"/>
      <c r="B9" s="559" t="s">
        <v>744</v>
      </c>
      <c r="C9" s="612"/>
      <c r="D9" s="613" t="s">
        <v>8</v>
      </c>
      <c r="E9" s="1933" t="s">
        <v>770</v>
      </c>
      <c r="F9" s="1933"/>
      <c r="G9" s="1933"/>
      <c r="H9" s="1870"/>
      <c r="I9" s="1933" t="s">
        <v>1000</v>
      </c>
      <c r="J9" s="1933"/>
      <c r="K9" s="1933"/>
      <c r="L9" s="584"/>
    </row>
    <row r="10" spans="1:12" s="678" customFormat="1" ht="15" customHeight="1">
      <c r="A10" s="584"/>
      <c r="B10" s="584"/>
      <c r="C10" s="608"/>
      <c r="D10" s="609"/>
      <c r="E10" s="616" t="s">
        <v>4</v>
      </c>
      <c r="F10" s="616" t="s">
        <v>37</v>
      </c>
      <c r="G10" s="616" t="s">
        <v>38</v>
      </c>
      <c r="H10" s="584"/>
      <c r="I10" s="616" t="s">
        <v>4</v>
      </c>
      <c r="J10" s="616" t="s">
        <v>37</v>
      </c>
      <c r="K10" s="616" t="s">
        <v>38</v>
      </c>
      <c r="L10" s="584"/>
    </row>
    <row r="11" spans="1:12" s="678" customFormat="1" ht="13.5" customHeight="1">
      <c r="A11" s="584"/>
      <c r="B11" s="584"/>
      <c r="C11" s="584"/>
      <c r="D11" s="609"/>
      <c r="E11" s="657" t="s">
        <v>773</v>
      </c>
      <c r="F11" s="657" t="s">
        <v>39</v>
      </c>
      <c r="G11" s="657" t="s">
        <v>40</v>
      </c>
      <c r="H11" s="616"/>
      <c r="I11" s="657" t="s">
        <v>773</v>
      </c>
      <c r="J11" s="657" t="s">
        <v>39</v>
      </c>
      <c r="K11" s="657" t="s">
        <v>40</v>
      </c>
      <c r="L11" s="584"/>
    </row>
    <row r="12" spans="1:12" ht="4.1500000000000004" customHeight="1">
      <c r="A12" s="619"/>
      <c r="B12" s="619"/>
      <c r="C12" s="619"/>
      <c r="D12" s="679"/>
      <c r="E12" s="619"/>
      <c r="F12" s="619"/>
      <c r="G12" s="619"/>
      <c r="H12" s="619"/>
      <c r="I12" s="619"/>
      <c r="J12" s="619"/>
      <c r="K12" s="619"/>
      <c r="L12" s="619"/>
    </row>
    <row r="13" spans="1:12" ht="3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594"/>
    </row>
    <row r="14" spans="1:12" s="647" customFormat="1" ht="17.25">
      <c r="A14" s="594"/>
      <c r="B14" s="607" t="s">
        <v>4</v>
      </c>
      <c r="C14" s="584"/>
      <c r="D14" s="1870">
        <v>2023</v>
      </c>
      <c r="E14" s="569">
        <f>SUM(E20,E23,E26,E29,E32,E35,)</f>
        <v>200</v>
      </c>
      <c r="F14" s="569">
        <f>SUM(F20,F23,F26,F29,F32,F35,)</f>
        <v>121</v>
      </c>
      <c r="G14" s="569">
        <f>SUM(G20,G23,G26,G29,G32,G35,)</f>
        <v>79</v>
      </c>
      <c r="I14" s="569">
        <f>SUM(I20,I23,I26,I29,I32,I35,)</f>
        <v>7260</v>
      </c>
      <c r="J14" s="569">
        <f>SUM(J20,J23,J26,J29,J32,J35,)</f>
        <v>4243</v>
      </c>
      <c r="K14" s="569">
        <f>SUM(K20,K23,K26,K29,K32,K35,)</f>
        <v>3017</v>
      </c>
      <c r="L14" s="594"/>
    </row>
    <row r="15" spans="1:12" s="647" customFormat="1" ht="17.25">
      <c r="A15" s="594"/>
      <c r="B15" s="559" t="s">
        <v>9</v>
      </c>
      <c r="C15" s="584"/>
      <c r="D15" s="1870"/>
      <c r="E15" s="569"/>
      <c r="F15" s="569"/>
      <c r="G15" s="569"/>
      <c r="I15" s="569"/>
      <c r="J15" s="569"/>
      <c r="K15" s="569"/>
      <c r="L15" s="594"/>
    </row>
    <row r="16" spans="1:12" s="647" customFormat="1" ht="8.1" customHeight="1">
      <c r="A16" s="594"/>
      <c r="B16" s="559"/>
      <c r="C16" s="584"/>
      <c r="D16" s="573"/>
      <c r="E16" s="626"/>
      <c r="F16" s="661"/>
      <c r="G16" s="661"/>
      <c r="H16" s="661"/>
      <c r="I16" s="626"/>
      <c r="J16" s="661"/>
      <c r="K16" s="661"/>
      <c r="L16" s="594"/>
    </row>
    <row r="17" spans="1:12" s="647" customFormat="1" ht="15.95" customHeight="1">
      <c r="A17" s="594"/>
      <c r="B17" s="607" t="s">
        <v>762</v>
      </c>
      <c r="C17" s="584"/>
      <c r="D17" s="573">
        <v>2023</v>
      </c>
      <c r="E17" s="665" t="s">
        <v>31</v>
      </c>
      <c r="F17" s="665" t="s">
        <v>31</v>
      </c>
      <c r="G17" s="665" t="s">
        <v>31</v>
      </c>
      <c r="H17" s="626"/>
      <c r="I17" s="626">
        <f>SUM(J17:K17)</f>
        <v>11</v>
      </c>
      <c r="J17" s="626">
        <v>11</v>
      </c>
      <c r="K17" s="665" t="s">
        <v>31</v>
      </c>
      <c r="L17" s="594"/>
    </row>
    <row r="18" spans="1:12" s="647" customFormat="1" ht="15.95" customHeight="1">
      <c r="A18" s="594"/>
      <c r="B18" s="559" t="s">
        <v>787</v>
      </c>
      <c r="C18" s="607"/>
      <c r="D18" s="573"/>
      <c r="E18" s="626"/>
      <c r="F18" s="665"/>
      <c r="G18" s="626"/>
      <c r="H18" s="626"/>
      <c r="I18" s="626"/>
      <c r="J18" s="626"/>
      <c r="K18" s="626"/>
      <c r="L18" s="594"/>
    </row>
    <row r="19" spans="1:12" s="647" customFormat="1" ht="8.1" customHeight="1">
      <c r="A19" s="594"/>
      <c r="B19" s="559"/>
      <c r="C19" s="584"/>
      <c r="D19" s="573"/>
      <c r="E19" s="626"/>
      <c r="F19" s="661"/>
      <c r="G19" s="661"/>
      <c r="H19" s="661"/>
      <c r="I19" s="626"/>
      <c r="J19" s="661"/>
      <c r="K19" s="661"/>
      <c r="L19" s="594"/>
    </row>
    <row r="20" spans="1:12" s="647" customFormat="1" ht="15.95" customHeight="1">
      <c r="A20" s="594"/>
      <c r="B20" s="607" t="s">
        <v>749</v>
      </c>
      <c r="C20" s="584"/>
      <c r="D20" s="573">
        <v>2023</v>
      </c>
      <c r="E20" s="626">
        <f>SUM(F20:G20)</f>
        <v>22</v>
      </c>
      <c r="F20" s="626">
        <v>18</v>
      </c>
      <c r="G20" s="626">
        <v>4</v>
      </c>
      <c r="H20" s="626"/>
      <c r="I20" s="626">
        <f>SUM(J20:K20)</f>
        <v>375</v>
      </c>
      <c r="J20" s="626">
        <v>185</v>
      </c>
      <c r="K20" s="626">
        <v>190</v>
      </c>
      <c r="L20" s="594"/>
    </row>
    <row r="21" spans="1:12" s="647" customFormat="1" ht="15.95" customHeight="1">
      <c r="A21" s="594"/>
      <c r="B21" s="559" t="s">
        <v>750</v>
      </c>
      <c r="C21" s="607"/>
      <c r="D21" s="573"/>
      <c r="E21" s="626"/>
      <c r="F21" s="665"/>
      <c r="G21" s="626"/>
      <c r="H21" s="626"/>
      <c r="I21" s="626"/>
      <c r="J21" s="626"/>
      <c r="K21" s="626"/>
      <c r="L21" s="594"/>
    </row>
    <row r="22" spans="1:12" s="647" customFormat="1" ht="8.1" customHeight="1">
      <c r="A22" s="594"/>
      <c r="B22" s="559"/>
      <c r="C22" s="607"/>
      <c r="D22" s="573"/>
      <c r="E22" s="626"/>
      <c r="F22" s="626"/>
      <c r="G22" s="626"/>
      <c r="H22" s="626"/>
      <c r="I22" s="626"/>
      <c r="J22" s="626"/>
      <c r="K22" s="626"/>
      <c r="L22" s="594"/>
    </row>
    <row r="23" spans="1:12" s="647" customFormat="1" ht="15.95" customHeight="1">
      <c r="A23" s="594"/>
      <c r="B23" s="607" t="s">
        <v>751</v>
      </c>
      <c r="C23" s="612"/>
      <c r="D23" s="573">
        <v>2023</v>
      </c>
      <c r="E23" s="626" t="s">
        <v>31</v>
      </c>
      <c r="F23" s="665" t="s">
        <v>31</v>
      </c>
      <c r="G23" s="665" t="s">
        <v>31</v>
      </c>
      <c r="H23" s="626"/>
      <c r="I23" s="626">
        <f>SUM(J23:K23)</f>
        <v>493</v>
      </c>
      <c r="J23" s="626">
        <v>201</v>
      </c>
      <c r="K23" s="626">
        <v>292</v>
      </c>
      <c r="L23" s="594"/>
    </row>
    <row r="24" spans="1:12" s="647" customFormat="1" ht="15.95" customHeight="1">
      <c r="A24" s="594"/>
      <c r="B24" s="559" t="s">
        <v>752</v>
      </c>
      <c r="C24" s="628"/>
      <c r="D24" s="573"/>
      <c r="E24" s="626"/>
      <c r="F24" s="626"/>
      <c r="G24" s="626"/>
      <c r="H24" s="626"/>
      <c r="I24" s="626"/>
      <c r="J24" s="626"/>
      <c r="K24" s="626"/>
      <c r="L24" s="594"/>
    </row>
    <row r="25" spans="1:12" s="647" customFormat="1" ht="8.1" customHeight="1">
      <c r="A25" s="594"/>
      <c r="B25" s="559"/>
      <c r="C25" s="628"/>
      <c r="D25" s="573"/>
      <c r="E25" s="626"/>
      <c r="F25" s="626"/>
      <c r="G25" s="626"/>
      <c r="H25" s="626"/>
      <c r="I25" s="626"/>
      <c r="J25" s="626"/>
      <c r="K25" s="626"/>
      <c r="L25" s="594"/>
    </row>
    <row r="26" spans="1:12" s="647" customFormat="1" ht="15.95" customHeight="1">
      <c r="A26" s="594"/>
      <c r="B26" s="607" t="s">
        <v>753</v>
      </c>
      <c r="C26" s="584"/>
      <c r="D26" s="573">
        <v>2023</v>
      </c>
      <c r="E26" s="626" t="s">
        <v>31</v>
      </c>
      <c r="F26" s="665" t="s">
        <v>31</v>
      </c>
      <c r="G26" s="665" t="s">
        <v>31</v>
      </c>
      <c r="H26" s="626"/>
      <c r="I26" s="626">
        <f>SUM(J26:K26)</f>
        <v>998</v>
      </c>
      <c r="J26" s="626">
        <v>543</v>
      </c>
      <c r="K26" s="626">
        <v>455</v>
      </c>
      <c r="L26" s="594"/>
    </row>
    <row r="27" spans="1:12" s="647" customFormat="1" ht="15.95" customHeight="1">
      <c r="A27" s="594"/>
      <c r="B27" s="559" t="s">
        <v>1193</v>
      </c>
      <c r="C27" s="584"/>
      <c r="D27" s="573"/>
      <c r="E27" s="626"/>
      <c r="F27" s="626"/>
      <c r="G27" s="626"/>
      <c r="H27" s="626"/>
      <c r="I27" s="626"/>
      <c r="J27" s="626"/>
      <c r="K27" s="626"/>
      <c r="L27" s="594"/>
    </row>
    <row r="28" spans="1:12" s="647" customFormat="1" ht="8.1" customHeight="1">
      <c r="A28" s="594"/>
      <c r="B28" s="559"/>
      <c r="C28" s="584"/>
      <c r="D28" s="573"/>
      <c r="E28" s="626"/>
      <c r="F28" s="626"/>
      <c r="G28" s="626"/>
      <c r="H28" s="626"/>
      <c r="I28" s="626"/>
      <c r="J28" s="626"/>
      <c r="K28" s="626"/>
      <c r="L28" s="594"/>
    </row>
    <row r="29" spans="1:12" s="647" customFormat="1" ht="15.95" customHeight="1">
      <c r="A29" s="594"/>
      <c r="B29" s="607" t="s">
        <v>754</v>
      </c>
      <c r="C29" s="612"/>
      <c r="D29" s="573">
        <v>2023</v>
      </c>
      <c r="E29" s="626">
        <f>SUM(F29:G29)</f>
        <v>70</v>
      </c>
      <c r="F29" s="626">
        <v>59</v>
      </c>
      <c r="G29" s="626">
        <v>11</v>
      </c>
      <c r="H29" s="626"/>
      <c r="I29" s="626">
        <f>SUM(J29:K29)</f>
        <v>4150</v>
      </c>
      <c r="J29" s="626">
        <v>2846</v>
      </c>
      <c r="K29" s="626">
        <v>1304</v>
      </c>
      <c r="L29" s="594"/>
    </row>
    <row r="30" spans="1:12" s="647" customFormat="1" ht="15.95" customHeight="1">
      <c r="A30" s="594"/>
      <c r="B30" s="559" t="s">
        <v>755</v>
      </c>
      <c r="C30" s="628"/>
      <c r="D30" s="573"/>
      <c r="E30" s="626"/>
      <c r="F30" s="626"/>
      <c r="G30" s="626"/>
      <c r="H30" s="626"/>
      <c r="I30" s="626"/>
      <c r="J30" s="626"/>
      <c r="K30" s="626"/>
      <c r="L30" s="594"/>
    </row>
    <row r="31" spans="1:12" s="647" customFormat="1" ht="8.1" customHeight="1">
      <c r="A31" s="594"/>
      <c r="B31" s="559"/>
      <c r="C31" s="628"/>
      <c r="D31" s="573"/>
      <c r="E31" s="626"/>
      <c r="F31" s="626"/>
      <c r="G31" s="626"/>
      <c r="H31" s="626"/>
      <c r="I31" s="626"/>
      <c r="J31" s="626"/>
      <c r="K31" s="626"/>
      <c r="L31" s="594"/>
    </row>
    <row r="32" spans="1:12" s="647" customFormat="1" ht="15.95" customHeight="1">
      <c r="A32" s="594"/>
      <c r="B32" s="607" t="s">
        <v>801</v>
      </c>
      <c r="C32" s="584"/>
      <c r="D32" s="573">
        <v>2023</v>
      </c>
      <c r="E32" s="626" t="s">
        <v>31</v>
      </c>
      <c r="F32" s="665" t="s">
        <v>31</v>
      </c>
      <c r="G32" s="665" t="s">
        <v>31</v>
      </c>
      <c r="H32" s="626"/>
      <c r="I32" s="626">
        <f>SUM(J32:K32)</f>
        <v>106</v>
      </c>
      <c r="J32" s="626">
        <v>72</v>
      </c>
      <c r="K32" s="626">
        <v>34</v>
      </c>
      <c r="L32" s="594"/>
    </row>
    <row r="33" spans="1:12" s="647" customFormat="1" ht="15.95" customHeight="1">
      <c r="A33" s="594"/>
      <c r="B33" s="559" t="s">
        <v>802</v>
      </c>
      <c r="C33" s="612"/>
      <c r="D33" s="573"/>
      <c r="E33" s="626"/>
      <c r="F33" s="626"/>
      <c r="G33" s="626"/>
      <c r="H33" s="626"/>
      <c r="I33" s="626"/>
      <c r="J33" s="626"/>
      <c r="K33" s="626"/>
      <c r="L33" s="594"/>
    </row>
    <row r="34" spans="1:12" s="647" customFormat="1" ht="8.1" customHeight="1">
      <c r="A34" s="594"/>
      <c r="B34" s="559"/>
      <c r="C34" s="628"/>
      <c r="D34" s="573"/>
      <c r="E34" s="626"/>
      <c r="F34" s="626"/>
      <c r="G34" s="626"/>
      <c r="H34" s="626"/>
      <c r="I34" s="626"/>
      <c r="J34" s="626"/>
      <c r="K34" s="626"/>
      <c r="L34" s="594"/>
    </row>
    <row r="35" spans="1:12" s="647" customFormat="1" ht="15.95" customHeight="1">
      <c r="A35" s="594"/>
      <c r="B35" s="607" t="s">
        <v>760</v>
      </c>
      <c r="C35" s="584"/>
      <c r="D35" s="573">
        <v>2023</v>
      </c>
      <c r="E35" s="626">
        <f>SUM(F35:G35)</f>
        <v>108</v>
      </c>
      <c r="F35" s="626">
        <v>44</v>
      </c>
      <c r="G35" s="626">
        <v>64</v>
      </c>
      <c r="H35" s="626"/>
      <c r="I35" s="626">
        <f>SUM(J35:K35)</f>
        <v>1138</v>
      </c>
      <c r="J35" s="626">
        <v>396</v>
      </c>
      <c r="K35" s="626">
        <v>742</v>
      </c>
      <c r="L35" s="594"/>
    </row>
    <row r="36" spans="1:12" s="647" customFormat="1" ht="15.95" customHeight="1">
      <c r="A36" s="594"/>
      <c r="B36" s="608" t="s">
        <v>761</v>
      </c>
      <c r="C36" s="612"/>
      <c r="D36" s="573"/>
      <c r="E36" s="626"/>
      <c r="F36" s="626"/>
      <c r="G36" s="626"/>
      <c r="H36" s="626"/>
      <c r="I36" s="626"/>
      <c r="J36" s="626"/>
      <c r="K36" s="626"/>
      <c r="L36" s="594"/>
    </row>
    <row r="37" spans="1:12" ht="14.1" customHeight="1" thickBot="1">
      <c r="A37" s="630"/>
      <c r="B37" s="684"/>
      <c r="C37" s="685"/>
      <c r="D37" s="686"/>
      <c r="E37" s="687"/>
      <c r="F37" s="688"/>
      <c r="G37" s="688"/>
      <c r="H37" s="688"/>
      <c r="I37" s="688"/>
      <c r="J37" s="688"/>
      <c r="K37" s="689"/>
      <c r="L37" s="630"/>
    </row>
    <row r="38" spans="1:12" s="674" customFormat="1" ht="16.5" customHeight="1">
      <c r="A38" s="530"/>
      <c r="B38" s="530"/>
      <c r="C38" s="530"/>
      <c r="D38" s="638"/>
      <c r="E38" s="530"/>
      <c r="F38" s="530"/>
      <c r="G38" s="672"/>
      <c r="H38" s="672"/>
      <c r="I38" s="673"/>
      <c r="J38" s="673"/>
      <c r="L38" s="418" t="s">
        <v>905</v>
      </c>
    </row>
    <row r="39" spans="1:12" s="674" customFormat="1" ht="15" customHeight="1">
      <c r="A39" s="673"/>
      <c r="B39" s="673"/>
      <c r="C39" s="673"/>
      <c r="D39" s="675"/>
      <c r="E39" s="673"/>
      <c r="F39" s="673"/>
      <c r="G39" s="673"/>
      <c r="H39" s="673"/>
      <c r="I39" s="673"/>
      <c r="J39" s="673"/>
      <c r="L39" s="419" t="s">
        <v>883</v>
      </c>
    </row>
    <row r="40" spans="1:12" ht="15" customHeight="1"/>
    <row r="41" spans="1:12" ht="15" customHeight="1"/>
    <row r="42" spans="1:12" ht="15" customHeight="1"/>
    <row r="43" spans="1:12" ht="2.25" customHeight="1"/>
    <row r="44" spans="1:12" ht="3" customHeight="1"/>
    <row r="45" spans="1:12" ht="16.5" customHeight="1"/>
    <row r="46" spans="1:12" ht="16.5" customHeight="1"/>
    <row r="47" spans="1:12" ht="14.1" customHeight="1"/>
    <row r="48" spans="1:12" ht="14.1" customHeight="1"/>
    <row r="49" spans="4:4" ht="14.1" customHeight="1"/>
    <row r="50" spans="4:4" ht="14.1" customHeight="1"/>
    <row r="51" spans="4:4" ht="14.1" customHeight="1"/>
    <row r="52" spans="4:4" ht="14.1" customHeight="1"/>
    <row r="53" spans="4:4" ht="14.1" customHeight="1"/>
    <row r="54" spans="4:4" ht="14.1" customHeight="1"/>
    <row r="55" spans="4:4" ht="14.1" customHeight="1"/>
    <row r="56" spans="4:4" ht="14.1" customHeight="1"/>
    <row r="57" spans="4:4" ht="14.1" customHeight="1"/>
    <row r="58" spans="4:4" ht="14.1" customHeight="1"/>
    <row r="59" spans="4:4" ht="14.1" customHeight="1"/>
    <row r="60" spans="4:4" s="594" customFormat="1" ht="14.1" customHeight="1">
      <c r="D60" s="623"/>
    </row>
    <row r="61" spans="4:4" s="594" customFormat="1" ht="14.1" customHeight="1">
      <c r="D61" s="623"/>
    </row>
    <row r="62" spans="4:4" s="594" customFormat="1" ht="14.1" customHeight="1">
      <c r="D62" s="623"/>
    </row>
    <row r="63" spans="4:4" s="594" customFormat="1" ht="14.1" customHeight="1">
      <c r="D63" s="623"/>
    </row>
    <row r="64" spans="4:4" s="594" customFormat="1" ht="14.1" customHeight="1">
      <c r="D64" s="623"/>
    </row>
    <row r="65" spans="4:4" s="594" customFormat="1" ht="3" customHeight="1">
      <c r="D65" s="623"/>
    </row>
    <row r="66" spans="4:4" s="691" customFormat="1" ht="13.15" customHeight="1">
      <c r="D66" s="690"/>
    </row>
    <row r="67" spans="4:4" s="691" customFormat="1" ht="13.15" customHeight="1">
      <c r="D67" s="690"/>
    </row>
    <row r="68" spans="4:4" s="594" customFormat="1">
      <c r="D68" s="623"/>
    </row>
    <row r="69" spans="4:4" s="594" customFormat="1" ht="15" customHeight="1">
      <c r="D69" s="623"/>
    </row>
    <row r="70" spans="4:4" s="594" customFormat="1" ht="15" customHeight="1">
      <c r="D70" s="623"/>
    </row>
    <row r="71" spans="4:4" s="594" customFormat="1" ht="15" customHeight="1">
      <c r="D71" s="623"/>
    </row>
    <row r="72" spans="4:4" s="594" customFormat="1" ht="15" customHeight="1">
      <c r="D72" s="623"/>
    </row>
    <row r="73" spans="4:4" s="595" customFormat="1" ht="13.5" customHeight="1">
      <c r="D73" s="1871"/>
    </row>
    <row r="74" spans="4:4" s="693" customFormat="1" ht="14.25">
      <c r="D74" s="1872"/>
    </row>
    <row r="75" spans="4:4" s="594" customFormat="1" ht="9.75" customHeight="1">
      <c r="D75" s="623"/>
    </row>
    <row r="76" spans="4:4" s="594" customFormat="1" ht="15" customHeight="1">
      <c r="D76" s="623"/>
    </row>
    <row r="77" spans="4:4" s="594" customFormat="1">
      <c r="D77" s="623"/>
    </row>
    <row r="78" spans="4:4" s="594" customFormat="1" ht="15" customHeight="1">
      <c r="D78" s="623"/>
    </row>
    <row r="79" spans="4:4" s="594" customFormat="1">
      <c r="D79" s="623"/>
    </row>
    <row r="80" spans="4:4" s="594" customFormat="1">
      <c r="D80" s="623"/>
    </row>
    <row r="81" spans="1:12" s="594" customFormat="1" ht="15" customHeight="1">
      <c r="A81" s="595"/>
      <c r="B81" s="595"/>
      <c r="C81" s="595"/>
      <c r="D81" s="1871"/>
      <c r="E81" s="595"/>
      <c r="F81" s="595"/>
      <c r="G81" s="595"/>
      <c r="H81" s="595"/>
      <c r="I81" s="595"/>
      <c r="J81" s="595"/>
      <c r="K81" s="595"/>
      <c r="L81" s="595"/>
    </row>
    <row r="82" spans="1:12" s="594" customFormat="1">
      <c r="D82" s="623"/>
    </row>
    <row r="83" spans="1:12" s="594" customFormat="1" ht="9.75" customHeight="1">
      <c r="D83" s="623"/>
    </row>
    <row r="84" spans="1:12" s="594" customFormat="1" ht="15" customHeight="1">
      <c r="D84" s="623"/>
    </row>
    <row r="85" spans="1:12" s="594" customFormat="1">
      <c r="D85" s="623"/>
    </row>
    <row r="86" spans="1:12" s="594" customFormat="1" ht="15" customHeight="1">
      <c r="D86" s="623"/>
    </row>
    <row r="87" spans="1:12" s="594" customFormat="1">
      <c r="D87" s="623"/>
    </row>
    <row r="88" spans="1:12" s="594" customFormat="1">
      <c r="D88" s="623"/>
    </row>
    <row r="89" spans="1:12" s="594" customFormat="1">
      <c r="D89" s="623"/>
    </row>
    <row r="90" spans="1:12" s="594" customFormat="1">
      <c r="D90" s="623"/>
    </row>
    <row r="91" spans="1:12" s="594" customFormat="1">
      <c r="D91" s="623"/>
    </row>
    <row r="92" spans="1:12" s="594" customFormat="1">
      <c r="D92" s="623"/>
    </row>
    <row r="93" spans="1:12" s="594" customFormat="1">
      <c r="A93" s="595"/>
      <c r="B93" s="595"/>
      <c r="C93" s="595"/>
      <c r="D93" s="1871"/>
      <c r="E93" s="595"/>
      <c r="F93" s="595"/>
      <c r="G93" s="595"/>
      <c r="H93" s="595"/>
      <c r="I93" s="595"/>
      <c r="J93" s="595"/>
      <c r="K93" s="595"/>
      <c r="L93" s="595"/>
    </row>
    <row r="94" spans="1:12" s="594" customFormat="1">
      <c r="D94" s="623"/>
    </row>
    <row r="95" spans="1:12" s="594" customFormat="1">
      <c r="A95" s="595"/>
      <c r="B95" s="595"/>
      <c r="C95" s="595"/>
      <c r="D95" s="1871"/>
      <c r="E95" s="595"/>
      <c r="F95" s="595"/>
      <c r="G95" s="595"/>
      <c r="H95" s="595"/>
      <c r="I95" s="595"/>
      <c r="J95" s="595"/>
      <c r="K95" s="595"/>
      <c r="L95" s="595"/>
    </row>
    <row r="96" spans="1:12" s="594" customFormat="1">
      <c r="D96" s="623"/>
    </row>
    <row r="97" spans="1:12" s="594" customFormat="1">
      <c r="D97" s="623"/>
    </row>
    <row r="98" spans="1:12" s="594" customFormat="1">
      <c r="D98" s="623"/>
    </row>
    <row r="99" spans="1:12" s="594" customFormat="1">
      <c r="A99" s="595"/>
      <c r="B99" s="595"/>
      <c r="C99" s="595"/>
      <c r="D99" s="1871"/>
      <c r="E99" s="595"/>
      <c r="F99" s="595"/>
      <c r="G99" s="595"/>
      <c r="H99" s="595"/>
      <c r="I99" s="595"/>
      <c r="J99" s="595"/>
      <c r="K99" s="595"/>
      <c r="L99" s="595"/>
    </row>
    <row r="100" spans="1:12" s="594" customFormat="1">
      <c r="D100" s="623"/>
    </row>
    <row r="101" spans="1:12" s="594" customFormat="1">
      <c r="D101" s="623"/>
    </row>
    <row r="102" spans="1:12" s="594" customFormat="1">
      <c r="A102" s="637"/>
      <c r="B102" s="637"/>
      <c r="C102" s="637"/>
      <c r="D102" s="694"/>
      <c r="E102" s="637"/>
      <c r="F102" s="637"/>
      <c r="G102" s="637"/>
      <c r="H102" s="637"/>
      <c r="I102" s="637"/>
      <c r="J102" s="637"/>
      <c r="K102" s="637"/>
      <c r="L102" s="637"/>
    </row>
    <row r="103" spans="1:12" s="594" customFormat="1">
      <c r="D103" s="623"/>
    </row>
    <row r="104" spans="1:12" s="594" customFormat="1">
      <c r="D104" s="623"/>
    </row>
    <row r="105" spans="1:12" s="594" customFormat="1">
      <c r="D105" s="623"/>
    </row>
    <row r="106" spans="1:12" s="594" customFormat="1" ht="12" customHeight="1">
      <c r="D106" s="623"/>
    </row>
    <row r="107" spans="1:12" s="594" customFormat="1" ht="12" customHeight="1">
      <c r="D107" s="623"/>
    </row>
    <row r="108" spans="1:12" s="594" customFormat="1" ht="12" customHeight="1">
      <c r="A108" s="637"/>
      <c r="B108" s="637"/>
      <c r="C108" s="637"/>
      <c r="D108" s="694"/>
      <c r="E108" s="637"/>
      <c r="F108" s="637"/>
      <c r="G108" s="637"/>
      <c r="H108" s="637"/>
      <c r="I108" s="637"/>
      <c r="J108" s="637"/>
      <c r="K108" s="637"/>
      <c r="L108" s="637"/>
    </row>
    <row r="109" spans="1:12" s="594" customFormat="1" ht="12" customHeight="1">
      <c r="A109" s="637"/>
      <c r="B109" s="637"/>
      <c r="C109" s="637"/>
      <c r="D109" s="694"/>
      <c r="E109" s="637"/>
      <c r="F109" s="637"/>
      <c r="G109" s="637"/>
      <c r="H109" s="637"/>
      <c r="I109" s="637"/>
      <c r="J109" s="637"/>
      <c r="K109" s="637"/>
      <c r="L109" s="637"/>
    </row>
    <row r="110" spans="1:12" s="594" customFormat="1">
      <c r="A110" s="637"/>
      <c r="B110" s="637"/>
      <c r="C110" s="637"/>
      <c r="D110" s="694"/>
      <c r="E110" s="637"/>
      <c r="F110" s="637"/>
      <c r="G110" s="637"/>
      <c r="H110" s="637"/>
      <c r="I110" s="637"/>
      <c r="J110" s="637"/>
      <c r="K110" s="637"/>
      <c r="L110" s="637"/>
    </row>
    <row r="111" spans="1:12" s="594" customFormat="1">
      <c r="A111" s="637"/>
      <c r="B111" s="637"/>
      <c r="C111" s="637"/>
      <c r="D111" s="694"/>
      <c r="E111" s="637"/>
      <c r="F111" s="637"/>
      <c r="G111" s="637"/>
      <c r="H111" s="637"/>
      <c r="I111" s="637"/>
      <c r="J111" s="637"/>
      <c r="K111" s="637"/>
      <c r="L111" s="637"/>
    </row>
    <row r="112" spans="1:12" s="594" customFormat="1">
      <c r="A112" s="637"/>
      <c r="B112" s="637"/>
      <c r="C112" s="637"/>
      <c r="D112" s="694"/>
      <c r="E112" s="637"/>
      <c r="F112" s="637"/>
      <c r="G112" s="637"/>
      <c r="H112" s="637"/>
      <c r="I112" s="637"/>
      <c r="J112" s="637"/>
      <c r="K112" s="637"/>
      <c r="L112" s="637"/>
    </row>
    <row r="113" spans="1:12" s="594" customFormat="1">
      <c r="A113" s="637"/>
      <c r="B113" s="637"/>
      <c r="C113" s="637"/>
      <c r="D113" s="694"/>
      <c r="E113" s="637"/>
      <c r="F113" s="637"/>
      <c r="G113" s="637"/>
      <c r="H113" s="637"/>
      <c r="I113" s="637"/>
      <c r="J113" s="637"/>
      <c r="K113" s="637"/>
      <c r="L113" s="637"/>
    </row>
    <row r="114" spans="1:12" s="594" customFormat="1">
      <c r="A114" s="637"/>
      <c r="B114" s="637"/>
      <c r="C114" s="637"/>
      <c r="D114" s="694"/>
      <c r="E114" s="637"/>
      <c r="F114" s="637"/>
      <c r="G114" s="637"/>
      <c r="H114" s="637"/>
      <c r="I114" s="637"/>
      <c r="J114" s="637"/>
      <c r="K114" s="637"/>
      <c r="L114" s="637"/>
    </row>
    <row r="115" spans="1:12" s="594" customFormat="1">
      <c r="A115" s="637"/>
      <c r="B115" s="637"/>
      <c r="C115" s="637"/>
      <c r="D115" s="694"/>
      <c r="E115" s="637"/>
      <c r="F115" s="637"/>
      <c r="G115" s="637"/>
      <c r="H115" s="637"/>
      <c r="I115" s="637"/>
      <c r="J115" s="637"/>
      <c r="K115" s="637"/>
      <c r="L115" s="637"/>
    </row>
    <row r="116" spans="1:12" s="594" customFormat="1">
      <c r="A116" s="637"/>
      <c r="B116" s="637"/>
      <c r="C116" s="637"/>
      <c r="D116" s="694"/>
      <c r="E116" s="637"/>
      <c r="F116" s="637"/>
      <c r="G116" s="637"/>
      <c r="H116" s="637"/>
      <c r="I116" s="637"/>
      <c r="J116" s="637"/>
      <c r="K116" s="637"/>
      <c r="L116" s="637"/>
    </row>
    <row r="117" spans="1:12" s="594" customFormat="1">
      <c r="A117" s="637"/>
      <c r="B117" s="637"/>
      <c r="C117" s="637"/>
      <c r="D117" s="694"/>
      <c r="E117" s="637"/>
      <c r="F117" s="637"/>
      <c r="G117" s="637"/>
      <c r="H117" s="637"/>
      <c r="I117" s="637"/>
      <c r="J117" s="637"/>
      <c r="K117" s="637"/>
      <c r="L117" s="637"/>
    </row>
    <row r="118" spans="1:12" s="594" customFormat="1">
      <c r="A118" s="637"/>
      <c r="B118" s="637"/>
      <c r="C118" s="637"/>
      <c r="D118" s="694"/>
      <c r="E118" s="637"/>
      <c r="F118" s="637"/>
      <c r="G118" s="637"/>
      <c r="H118" s="637"/>
      <c r="I118" s="637"/>
      <c r="J118" s="637"/>
      <c r="K118" s="637"/>
      <c r="L118" s="637"/>
    </row>
    <row r="119" spans="1:12" s="594" customFormat="1">
      <c r="A119" s="637"/>
      <c r="B119" s="637"/>
      <c r="C119" s="637"/>
      <c r="D119" s="694"/>
      <c r="E119" s="637"/>
      <c r="F119" s="637"/>
      <c r="G119" s="637"/>
      <c r="H119" s="637"/>
      <c r="I119" s="637"/>
      <c r="J119" s="637"/>
      <c r="K119" s="637"/>
      <c r="L119" s="637"/>
    </row>
    <row r="120" spans="1:12" s="594" customFormat="1">
      <c r="A120" s="637"/>
      <c r="B120" s="637"/>
      <c r="C120" s="637"/>
      <c r="D120" s="694"/>
      <c r="E120" s="637"/>
      <c r="F120" s="637"/>
      <c r="G120" s="637"/>
      <c r="H120" s="637"/>
      <c r="I120" s="637"/>
      <c r="J120" s="637"/>
      <c r="K120" s="637"/>
      <c r="L120" s="637"/>
    </row>
    <row r="121" spans="1:12" s="594" customFormat="1">
      <c r="A121" s="637"/>
      <c r="B121" s="637"/>
      <c r="C121" s="637"/>
      <c r="D121" s="694"/>
      <c r="E121" s="637"/>
      <c r="F121" s="637"/>
      <c r="G121" s="637"/>
      <c r="H121" s="637"/>
      <c r="I121" s="637"/>
      <c r="J121" s="637"/>
      <c r="K121" s="637"/>
      <c r="L121" s="637"/>
    </row>
    <row r="122" spans="1:12" s="594" customFormat="1">
      <c r="A122" s="637"/>
      <c r="B122" s="637"/>
      <c r="C122" s="637"/>
      <c r="D122" s="694"/>
      <c r="E122" s="637"/>
      <c r="F122" s="637"/>
      <c r="G122" s="637"/>
      <c r="H122" s="637"/>
      <c r="I122" s="637"/>
      <c r="J122" s="637"/>
      <c r="K122" s="637"/>
      <c r="L122" s="637"/>
    </row>
    <row r="123" spans="1:12" s="594" customFormat="1">
      <c r="A123" s="637"/>
      <c r="B123" s="637"/>
      <c r="C123" s="637"/>
      <c r="D123" s="694"/>
      <c r="E123" s="637"/>
      <c r="F123" s="637"/>
      <c r="G123" s="637"/>
      <c r="H123" s="637"/>
      <c r="I123" s="637"/>
      <c r="J123" s="637"/>
      <c r="K123" s="637"/>
      <c r="L123" s="637"/>
    </row>
    <row r="124" spans="1:12" s="594" customFormat="1">
      <c r="A124" s="637"/>
      <c r="B124" s="637"/>
      <c r="C124" s="637"/>
      <c r="D124" s="694"/>
      <c r="E124" s="637"/>
      <c r="F124" s="637"/>
      <c r="G124" s="637"/>
      <c r="H124" s="637"/>
      <c r="I124" s="637"/>
      <c r="J124" s="637"/>
      <c r="K124" s="637"/>
      <c r="L124" s="637"/>
    </row>
    <row r="125" spans="1:12" s="594" customFormat="1">
      <c r="A125" s="637"/>
      <c r="B125" s="637"/>
      <c r="C125" s="637"/>
      <c r="D125" s="694"/>
      <c r="E125" s="637"/>
      <c r="F125" s="637"/>
      <c r="G125" s="637"/>
      <c r="H125" s="637"/>
      <c r="I125" s="637"/>
      <c r="J125" s="637"/>
      <c r="K125" s="637"/>
      <c r="L125" s="637"/>
    </row>
    <row r="126" spans="1:12" s="594" customFormat="1">
      <c r="A126" s="637"/>
      <c r="B126" s="637"/>
      <c r="C126" s="637"/>
      <c r="D126" s="694"/>
      <c r="E126" s="637"/>
      <c r="F126" s="637"/>
      <c r="G126" s="637"/>
      <c r="H126" s="637"/>
      <c r="I126" s="637"/>
      <c r="J126" s="637"/>
      <c r="K126" s="637"/>
      <c r="L126" s="637"/>
    </row>
    <row r="127" spans="1:12" s="594" customFormat="1">
      <c r="D127" s="623"/>
    </row>
    <row r="128" spans="1:12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  <row r="410" spans="4:4" s="594" customFormat="1">
      <c r="D410" s="623"/>
    </row>
    <row r="411" spans="4:4" s="594" customFormat="1">
      <c r="D411" s="623"/>
    </row>
    <row r="412" spans="4:4" s="594" customFormat="1">
      <c r="D412" s="623"/>
    </row>
    <row r="413" spans="4:4" s="594" customFormat="1">
      <c r="D413" s="623"/>
    </row>
    <row r="414" spans="4:4" s="594" customFormat="1">
      <c r="D414" s="623"/>
    </row>
    <row r="415" spans="4:4" s="594" customFormat="1">
      <c r="D415" s="623"/>
    </row>
    <row r="416" spans="4:4" s="594" customFormat="1">
      <c r="D416" s="623"/>
    </row>
    <row r="417" spans="4:4" s="594" customFormat="1">
      <c r="D417" s="623"/>
    </row>
    <row r="418" spans="4:4" s="594" customFormat="1">
      <c r="D418" s="623"/>
    </row>
    <row r="419" spans="4:4" s="594" customFormat="1">
      <c r="D419" s="623"/>
    </row>
    <row r="420" spans="4:4" s="594" customFormat="1">
      <c r="D420" s="623"/>
    </row>
    <row r="421" spans="4:4" s="594" customFormat="1">
      <c r="D421" s="623"/>
    </row>
    <row r="422" spans="4:4" s="594" customFormat="1">
      <c r="D422" s="623"/>
    </row>
    <row r="423" spans="4:4" s="594" customFormat="1">
      <c r="D423" s="623"/>
    </row>
    <row r="424" spans="4:4" s="594" customFormat="1">
      <c r="D424" s="623"/>
    </row>
    <row r="425" spans="4:4" s="594" customFormat="1">
      <c r="D425" s="623"/>
    </row>
    <row r="426" spans="4:4" s="594" customFormat="1">
      <c r="D426" s="623"/>
    </row>
    <row r="427" spans="4:4" s="594" customFormat="1">
      <c r="D427" s="623"/>
    </row>
    <row r="428" spans="4:4" s="594" customFormat="1">
      <c r="D428" s="623"/>
    </row>
    <row r="429" spans="4:4" s="594" customFormat="1">
      <c r="D429" s="623"/>
    </row>
    <row r="430" spans="4:4" s="594" customFormat="1">
      <c r="D430" s="623"/>
    </row>
    <row r="431" spans="4:4" s="594" customFormat="1">
      <c r="D431" s="623"/>
    </row>
    <row r="432" spans="4:4" s="594" customFormat="1">
      <c r="D432" s="623"/>
    </row>
    <row r="433" spans="4:4" s="594" customFormat="1">
      <c r="D433" s="623"/>
    </row>
    <row r="434" spans="4:4" s="594" customFormat="1">
      <c r="D434" s="623"/>
    </row>
    <row r="435" spans="4:4" s="594" customFormat="1">
      <c r="D435" s="623"/>
    </row>
    <row r="436" spans="4:4" s="594" customFormat="1">
      <c r="D436" s="623"/>
    </row>
    <row r="437" spans="4:4" s="594" customFormat="1">
      <c r="D437" s="623"/>
    </row>
    <row r="438" spans="4:4" s="594" customFormat="1">
      <c r="D438" s="623"/>
    </row>
    <row r="439" spans="4:4" s="594" customFormat="1">
      <c r="D439" s="623"/>
    </row>
    <row r="440" spans="4:4" s="594" customFormat="1">
      <c r="D440" s="623"/>
    </row>
    <row r="441" spans="4:4" s="594" customFormat="1">
      <c r="D441" s="623"/>
    </row>
    <row r="442" spans="4:4" s="594" customFormat="1">
      <c r="D442" s="623"/>
    </row>
    <row r="443" spans="4:4" s="594" customFormat="1">
      <c r="D443" s="623"/>
    </row>
    <row r="444" spans="4:4" s="594" customFormat="1">
      <c r="D444" s="623"/>
    </row>
    <row r="445" spans="4:4" s="594" customFormat="1">
      <c r="D445" s="623"/>
    </row>
    <row r="446" spans="4:4" s="594" customFormat="1">
      <c r="D446" s="623"/>
    </row>
    <row r="447" spans="4:4" s="594" customFormat="1">
      <c r="D447" s="623"/>
    </row>
    <row r="448" spans="4:4" s="594" customFormat="1">
      <c r="D448" s="623"/>
    </row>
    <row r="449" spans="4:4" s="594" customFormat="1">
      <c r="D449" s="623"/>
    </row>
    <row r="450" spans="4:4" s="594" customFormat="1">
      <c r="D450" s="623"/>
    </row>
    <row r="451" spans="4:4" s="594" customFormat="1">
      <c r="D451" s="623"/>
    </row>
    <row r="452" spans="4:4" s="594" customFormat="1">
      <c r="D452" s="623"/>
    </row>
    <row r="453" spans="4:4" s="594" customFormat="1">
      <c r="D453" s="623"/>
    </row>
    <row r="454" spans="4:4" s="594" customFormat="1">
      <c r="D454" s="623"/>
    </row>
    <row r="455" spans="4:4" s="594" customFormat="1">
      <c r="D455" s="623"/>
    </row>
    <row r="456" spans="4:4" s="594" customFormat="1">
      <c r="D456" s="623"/>
    </row>
    <row r="457" spans="4:4" s="594" customFormat="1">
      <c r="D457" s="623"/>
    </row>
    <row r="458" spans="4:4" s="594" customFormat="1">
      <c r="D458" s="623"/>
    </row>
    <row r="459" spans="4:4" s="594" customFormat="1">
      <c r="D459" s="623"/>
    </row>
    <row r="460" spans="4:4" s="594" customFormat="1">
      <c r="D460" s="623"/>
    </row>
    <row r="461" spans="4:4" s="594" customFormat="1">
      <c r="D461" s="623"/>
    </row>
    <row r="462" spans="4:4" s="594" customFormat="1">
      <c r="D462" s="623"/>
    </row>
    <row r="463" spans="4:4" s="594" customFormat="1">
      <c r="D463" s="623"/>
    </row>
    <row r="464" spans="4:4" s="594" customFormat="1">
      <c r="D464" s="623"/>
    </row>
    <row r="465" spans="4:4" s="594" customFormat="1">
      <c r="D465" s="623"/>
    </row>
    <row r="466" spans="4:4" s="594" customFormat="1">
      <c r="D466" s="623"/>
    </row>
    <row r="467" spans="4:4" s="594" customFormat="1">
      <c r="D467" s="623"/>
    </row>
    <row r="468" spans="4:4" s="594" customFormat="1">
      <c r="D468" s="623"/>
    </row>
    <row r="469" spans="4:4" s="594" customFormat="1">
      <c r="D469" s="623"/>
    </row>
    <row r="470" spans="4:4" s="594" customFormat="1">
      <c r="D470" s="623"/>
    </row>
    <row r="471" spans="4:4" s="594" customFormat="1">
      <c r="D471" s="623"/>
    </row>
    <row r="472" spans="4:4" s="594" customFormat="1">
      <c r="D472" s="623"/>
    </row>
    <row r="473" spans="4:4" s="594" customFormat="1">
      <c r="D473" s="623"/>
    </row>
    <row r="474" spans="4:4" s="594" customFormat="1">
      <c r="D474" s="623"/>
    </row>
    <row r="475" spans="4:4" s="594" customFormat="1">
      <c r="D475" s="623"/>
    </row>
    <row r="476" spans="4:4" s="594" customFormat="1">
      <c r="D476" s="623"/>
    </row>
    <row r="477" spans="4:4" s="594" customFormat="1">
      <c r="D477" s="623"/>
    </row>
    <row r="478" spans="4:4" s="594" customFormat="1">
      <c r="D478" s="623"/>
    </row>
    <row r="479" spans="4:4" s="594" customFormat="1">
      <c r="D479" s="623"/>
    </row>
    <row r="480" spans="4:4" s="594" customFormat="1">
      <c r="D480" s="623"/>
    </row>
    <row r="481" spans="4:4" s="594" customFormat="1">
      <c r="D481" s="623"/>
    </row>
    <row r="482" spans="4:4" s="594" customFormat="1">
      <c r="D482" s="623"/>
    </row>
    <row r="483" spans="4:4" s="594" customFormat="1">
      <c r="D483" s="623"/>
    </row>
    <row r="484" spans="4:4" s="594" customFormat="1">
      <c r="D484" s="623"/>
    </row>
    <row r="485" spans="4:4" s="594" customFormat="1">
      <c r="D485" s="623"/>
    </row>
    <row r="486" spans="4:4" s="594" customFormat="1">
      <c r="D486" s="623"/>
    </row>
    <row r="487" spans="4:4" s="594" customFormat="1">
      <c r="D487" s="623"/>
    </row>
    <row r="488" spans="4:4" s="594" customFormat="1">
      <c r="D488" s="623"/>
    </row>
    <row r="489" spans="4:4" s="594" customFormat="1">
      <c r="D489" s="623"/>
    </row>
    <row r="490" spans="4:4" s="594" customFormat="1">
      <c r="D490" s="623"/>
    </row>
    <row r="491" spans="4:4" s="594" customFormat="1">
      <c r="D491" s="623"/>
    </row>
    <row r="492" spans="4:4" s="594" customFormat="1">
      <c r="D492" s="623"/>
    </row>
    <row r="493" spans="4:4" s="594" customFormat="1">
      <c r="D493" s="623"/>
    </row>
    <row r="494" spans="4:4" s="594" customFormat="1">
      <c r="D494" s="623"/>
    </row>
    <row r="495" spans="4:4" s="594" customFormat="1">
      <c r="D495" s="623"/>
    </row>
    <row r="496" spans="4:4" s="594" customFormat="1">
      <c r="D496" s="623"/>
    </row>
    <row r="497" spans="4:4" s="594" customFormat="1">
      <c r="D497" s="623"/>
    </row>
    <row r="498" spans="4:4" s="594" customFormat="1">
      <c r="D498" s="623"/>
    </row>
    <row r="499" spans="4:4" s="594" customFormat="1">
      <c r="D499" s="623"/>
    </row>
    <row r="500" spans="4:4" s="594" customFormat="1">
      <c r="D500" s="623"/>
    </row>
    <row r="501" spans="4:4" s="594" customFormat="1">
      <c r="D501" s="623"/>
    </row>
    <row r="502" spans="4:4" s="594" customFormat="1">
      <c r="D502" s="623"/>
    </row>
    <row r="503" spans="4:4" s="594" customFormat="1">
      <c r="D503" s="623"/>
    </row>
    <row r="504" spans="4:4" s="594" customFormat="1">
      <c r="D504" s="623"/>
    </row>
    <row r="505" spans="4:4" s="594" customFormat="1">
      <c r="D505" s="623"/>
    </row>
    <row r="506" spans="4:4" s="594" customFormat="1">
      <c r="D506" s="623"/>
    </row>
    <row r="507" spans="4:4" s="594" customFormat="1">
      <c r="D507" s="623"/>
    </row>
    <row r="508" spans="4:4" s="594" customFormat="1">
      <c r="D508" s="623"/>
    </row>
    <row r="509" spans="4:4" s="594" customFormat="1">
      <c r="D509" s="623"/>
    </row>
    <row r="510" spans="4:4" s="594" customFormat="1">
      <c r="D510" s="623"/>
    </row>
    <row r="511" spans="4:4" s="594" customFormat="1">
      <c r="D511" s="623"/>
    </row>
    <row r="512" spans="4:4" s="594" customFormat="1">
      <c r="D512" s="623"/>
    </row>
    <row r="513" spans="4:4" s="594" customFormat="1">
      <c r="D513" s="623"/>
    </row>
    <row r="514" spans="4:4" s="594" customFormat="1">
      <c r="D514" s="623"/>
    </row>
    <row r="515" spans="4:4" s="594" customFormat="1">
      <c r="D515" s="623"/>
    </row>
    <row r="516" spans="4:4" s="594" customFormat="1">
      <c r="D516" s="623"/>
    </row>
    <row r="517" spans="4:4" s="594" customFormat="1">
      <c r="D517" s="623"/>
    </row>
    <row r="518" spans="4:4" s="594" customFormat="1">
      <c r="D518" s="623"/>
    </row>
    <row r="519" spans="4:4" s="594" customFormat="1">
      <c r="D519" s="623"/>
    </row>
    <row r="520" spans="4:4" s="594" customFormat="1">
      <c r="D520" s="623"/>
    </row>
    <row r="521" spans="4:4" s="594" customFormat="1">
      <c r="D521" s="623"/>
    </row>
    <row r="522" spans="4:4" s="594" customFormat="1">
      <c r="D522" s="623"/>
    </row>
    <row r="523" spans="4:4" s="594" customFormat="1">
      <c r="D523" s="623"/>
    </row>
    <row r="524" spans="4:4" s="594" customFormat="1">
      <c r="D524" s="623"/>
    </row>
    <row r="525" spans="4:4" s="594" customFormat="1">
      <c r="D525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  <rowBreaks count="1" manualBreakCount="1">
    <brk id="67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E7471-DD4C-4D80-A32D-8EB1988E437F}">
  <sheetPr>
    <tabColor rgb="FF92D050"/>
  </sheetPr>
  <dimension ref="A1:T455"/>
  <sheetViews>
    <sheetView showGridLines="0" view="pageBreakPreview" zoomScaleNormal="100" zoomScaleSheetLayoutView="100" workbookViewId="0">
      <selection activeCell="A3" sqref="A3:XFD3"/>
    </sheetView>
  </sheetViews>
  <sheetFormatPr defaultColWidth="7.5703125" defaultRowHeight="16.5"/>
  <cols>
    <col min="1" max="1" width="1.85546875" style="598" customWidth="1"/>
    <col min="2" max="2" width="13.5703125" style="598" customWidth="1"/>
    <col min="3" max="3" width="28.28515625" style="598" customWidth="1"/>
    <col min="4" max="4" width="9.5703125" style="605" customWidth="1"/>
    <col min="5" max="5" width="16.7109375" style="646" customWidth="1"/>
    <col min="6" max="6" width="18.85546875" style="598" customWidth="1"/>
    <col min="7" max="7" width="21.28515625" style="598" customWidth="1"/>
    <col min="8" max="8" width="1.85546875" style="598" customWidth="1"/>
    <col min="9" max="9" width="19" style="598" customWidth="1"/>
    <col min="10" max="10" width="2.85546875" style="598" customWidth="1"/>
    <col min="11" max="11" width="46.7109375" style="598" customWidth="1"/>
    <col min="12" max="12" width="1.7109375" style="598" customWidth="1"/>
    <col min="13" max="13" width="10.85546875" style="598" customWidth="1"/>
    <col min="14" max="14" width="10.7109375" style="598" customWidth="1"/>
    <col min="15" max="15" width="14.85546875" style="598" customWidth="1"/>
    <col min="16" max="16" width="4" style="598" customWidth="1"/>
    <col min="17" max="17" width="10.85546875" style="598" customWidth="1"/>
    <col min="18" max="18" width="10.7109375" style="598" customWidth="1"/>
    <col min="19" max="19" width="14.85546875" style="598" customWidth="1"/>
    <col min="20" max="20" width="1" style="598" customWidth="1"/>
    <col min="21" max="21" width="3.85546875" style="598" customWidth="1"/>
    <col min="22" max="22" width="7.5703125" style="598"/>
    <col min="23" max="24" width="7.5703125" style="598" customWidth="1"/>
    <col min="25" max="27" width="7.5703125" style="598"/>
    <col min="28" max="28" width="7.5703125" style="598" customWidth="1"/>
    <col min="29" max="16384" width="7.5703125" style="598"/>
  </cols>
  <sheetData>
    <row r="1" spans="1:20" s="594" customFormat="1" ht="10.15" customHeight="1">
      <c r="C1" s="595"/>
      <c r="D1" s="1871"/>
      <c r="E1" s="597"/>
    </row>
    <row r="2" spans="1:20" s="594" customFormat="1" ht="10.15" customHeight="1">
      <c r="C2" s="595"/>
      <c r="D2" s="1871"/>
      <c r="E2" s="597"/>
    </row>
    <row r="3" spans="1:20" ht="16.5" customHeight="1">
      <c r="B3" s="599" t="s">
        <v>874</v>
      </c>
      <c r="C3" s="600" t="s">
        <v>1001</v>
      </c>
      <c r="D3" s="601"/>
      <c r="E3" s="598"/>
    </row>
    <row r="4" spans="1:20" ht="15" customHeight="1">
      <c r="B4" s="599"/>
      <c r="C4" s="600" t="s">
        <v>1321</v>
      </c>
      <c r="D4" s="601"/>
      <c r="E4" s="598"/>
    </row>
    <row r="5" spans="1:20" ht="16.5" customHeight="1">
      <c r="B5" s="602" t="s">
        <v>875</v>
      </c>
      <c r="C5" s="603" t="s">
        <v>1002</v>
      </c>
      <c r="D5" s="604"/>
      <c r="E5" s="598"/>
    </row>
    <row r="6" spans="1:20" ht="15" customHeight="1">
      <c r="B6" s="602"/>
      <c r="C6" s="603" t="s">
        <v>1322</v>
      </c>
      <c r="D6" s="604"/>
      <c r="E6" s="598"/>
    </row>
    <row r="7" spans="1:20" s="594" customFormat="1" ht="10.15" customHeight="1" thickBot="1">
      <c r="A7" s="603"/>
      <c r="B7" s="598"/>
      <c r="C7" s="598"/>
      <c r="D7" s="605"/>
      <c r="E7" s="597"/>
    </row>
    <row r="8" spans="1:20" s="584" customFormat="1" ht="14.25" thickTop="1">
      <c r="A8" s="606"/>
      <c r="B8" s="1222" t="s">
        <v>741</v>
      </c>
      <c r="C8" s="1223"/>
      <c r="D8" s="737" t="s">
        <v>3</v>
      </c>
      <c r="E8" s="1936" t="s">
        <v>4</v>
      </c>
      <c r="F8" s="1936"/>
      <c r="G8" s="1936"/>
      <c r="H8" s="1227"/>
    </row>
    <row r="9" spans="1:20" s="584" customFormat="1" ht="13.5">
      <c r="B9" s="559" t="s">
        <v>744</v>
      </c>
      <c r="C9" s="612"/>
      <c r="D9" s="613" t="s">
        <v>8</v>
      </c>
      <c r="E9" s="1933" t="s">
        <v>9</v>
      </c>
      <c r="F9" s="1933"/>
      <c r="G9" s="1933"/>
      <c r="H9" s="614"/>
    </row>
    <row r="10" spans="1:20" s="584" customFormat="1" ht="13.5">
      <c r="C10" s="608"/>
      <c r="D10" s="615"/>
      <c r="E10" s="616" t="s">
        <v>4</v>
      </c>
      <c r="F10" s="616" t="s">
        <v>37</v>
      </c>
      <c r="G10" s="616" t="s">
        <v>38</v>
      </c>
    </row>
    <row r="11" spans="1:20" s="584" customFormat="1" ht="13.5">
      <c r="D11" s="615"/>
      <c r="E11" s="617" t="s">
        <v>9</v>
      </c>
      <c r="F11" s="617" t="s">
        <v>39</v>
      </c>
      <c r="G11" s="617" t="s">
        <v>40</v>
      </c>
      <c r="H11" s="618"/>
      <c r="I11" s="612"/>
      <c r="J11" s="612"/>
      <c r="K11" s="612"/>
      <c r="L11" s="612"/>
      <c r="M11" s="612"/>
      <c r="N11" s="612"/>
      <c r="O11" s="612"/>
      <c r="P11" s="612"/>
      <c r="Q11" s="612"/>
      <c r="R11" s="612"/>
      <c r="S11" s="612"/>
      <c r="T11" s="612"/>
    </row>
    <row r="12" spans="1:20" s="594" customFormat="1" ht="8.1" customHeight="1">
      <c r="A12" s="619"/>
      <c r="B12" s="619"/>
      <c r="C12" s="619"/>
      <c r="D12" s="620"/>
      <c r="E12" s="621"/>
      <c r="F12" s="621"/>
      <c r="G12" s="621"/>
      <c r="H12" s="622"/>
    </row>
    <row r="13" spans="1:20" s="594" customFormat="1" ht="8.1" customHeight="1">
      <c r="D13" s="623"/>
      <c r="E13" s="597"/>
      <c r="F13" s="597"/>
      <c r="G13" s="597"/>
      <c r="H13" s="624"/>
    </row>
    <row r="14" spans="1:20" s="647" customFormat="1" ht="17.25">
      <c r="A14" s="594"/>
      <c r="B14" s="607" t="s">
        <v>4</v>
      </c>
      <c r="C14" s="584"/>
      <c r="D14" s="1870">
        <v>2023</v>
      </c>
      <c r="E14" s="569">
        <f>SUM('6.31 (3)'!E14,'6.31 (3)'!I14)</f>
        <v>7460</v>
      </c>
      <c r="F14" s="569">
        <f>SUM('6.31 (3)'!F14,'6.31 (3)'!J14)</f>
        <v>4364</v>
      </c>
      <c r="G14" s="569">
        <f>SUM('6.31 (3)'!G14,'6.31 (3)'!K14)</f>
        <v>3096</v>
      </c>
      <c r="I14" s="569"/>
      <c r="J14" s="569"/>
      <c r="K14" s="569">
        <f>SUM(K20,K23,K26,K29,K32,K35,)</f>
        <v>9532</v>
      </c>
      <c r="L14" s="594"/>
    </row>
    <row r="15" spans="1:20" s="647" customFormat="1" ht="17.25">
      <c r="A15" s="594"/>
      <c r="B15" s="559" t="s">
        <v>9</v>
      </c>
      <c r="C15" s="584"/>
      <c r="D15" s="1870"/>
      <c r="E15" s="569"/>
      <c r="F15" s="569"/>
      <c r="G15" s="569"/>
      <c r="I15" s="569"/>
      <c r="J15" s="569"/>
      <c r="K15" s="569"/>
      <c r="L15" s="594"/>
    </row>
    <row r="16" spans="1:20" s="647" customFormat="1" ht="8.1" customHeight="1">
      <c r="A16" s="594"/>
      <c r="B16" s="559"/>
      <c r="C16" s="584"/>
      <c r="D16" s="573"/>
      <c r="E16" s="626"/>
      <c r="F16" s="661"/>
      <c r="G16" s="661"/>
      <c r="H16" s="661"/>
      <c r="I16" s="626"/>
      <c r="J16" s="661"/>
      <c r="K16" s="661"/>
      <c r="L16" s="594"/>
    </row>
    <row r="17" spans="1:12" s="647" customFormat="1" ht="15.95" customHeight="1">
      <c r="A17" s="594"/>
      <c r="B17" s="607" t="s">
        <v>762</v>
      </c>
      <c r="C17" s="584"/>
      <c r="D17" s="573">
        <v>2023</v>
      </c>
      <c r="E17" s="1877">
        <f>SUM('6.31 (3)'!E17,'6.31 (3)'!I17)</f>
        <v>11</v>
      </c>
      <c r="F17" s="1877">
        <f>SUM('6.31 (3)'!F17,'6.31 (3)'!J17)</f>
        <v>11</v>
      </c>
      <c r="G17" s="1878" t="s">
        <v>31</v>
      </c>
      <c r="H17" s="626"/>
      <c r="I17" s="626"/>
      <c r="J17" s="626"/>
      <c r="K17" s="626">
        <v>276</v>
      </c>
      <c r="L17" s="594"/>
    </row>
    <row r="18" spans="1:12" s="647" customFormat="1" ht="15.95" customHeight="1">
      <c r="A18" s="594"/>
      <c r="B18" s="559" t="s">
        <v>787</v>
      </c>
      <c r="C18" s="607"/>
      <c r="D18" s="573"/>
      <c r="E18" s="626"/>
      <c r="F18" s="665"/>
      <c r="G18" s="626"/>
      <c r="H18" s="626"/>
      <c r="I18" s="626"/>
      <c r="J18" s="626"/>
      <c r="K18" s="626"/>
      <c r="L18" s="594"/>
    </row>
    <row r="19" spans="1:12" s="647" customFormat="1" ht="8.1" customHeight="1">
      <c r="A19" s="594"/>
      <c r="B19" s="559"/>
      <c r="C19" s="584"/>
      <c r="D19" s="573"/>
      <c r="E19" s="626"/>
      <c r="F19" s="661"/>
      <c r="G19" s="661"/>
      <c r="H19" s="661"/>
      <c r="I19" s="626"/>
      <c r="J19" s="661"/>
      <c r="K19" s="661"/>
      <c r="L19" s="594"/>
    </row>
    <row r="20" spans="1:12" s="647" customFormat="1" ht="15.95" customHeight="1">
      <c r="A20" s="594"/>
      <c r="B20" s="607" t="s">
        <v>749</v>
      </c>
      <c r="C20" s="584"/>
      <c r="D20" s="573">
        <v>2023</v>
      </c>
      <c r="E20" s="1877">
        <f>SUM('6.31 (3)'!E20,'6.31 (3)'!I20)</f>
        <v>397</v>
      </c>
      <c r="F20" s="1877">
        <f>SUM('6.31 (3)'!F20,'6.31 (3)'!J20)</f>
        <v>203</v>
      </c>
      <c r="G20" s="1877">
        <f>SUM('6.31 (3)'!G20,'6.31 (3)'!K20)</f>
        <v>194</v>
      </c>
      <c r="H20" s="626"/>
      <c r="I20" s="626"/>
      <c r="J20" s="626"/>
      <c r="K20" s="626">
        <v>276</v>
      </c>
      <c r="L20" s="594"/>
    </row>
    <row r="21" spans="1:12" s="647" customFormat="1" ht="15.95" customHeight="1">
      <c r="A21" s="594"/>
      <c r="B21" s="559" t="s">
        <v>750</v>
      </c>
      <c r="C21" s="607"/>
      <c r="D21" s="573"/>
      <c r="E21" s="626"/>
      <c r="F21" s="665"/>
      <c r="G21" s="626"/>
      <c r="H21" s="626"/>
      <c r="I21" s="626"/>
      <c r="J21" s="626"/>
      <c r="K21" s="626"/>
      <c r="L21" s="594"/>
    </row>
    <row r="22" spans="1:12" s="647" customFormat="1" ht="8.1" customHeight="1">
      <c r="A22" s="594"/>
      <c r="B22" s="559"/>
      <c r="C22" s="607"/>
      <c r="D22" s="573"/>
      <c r="E22" s="626"/>
      <c r="F22" s="626"/>
      <c r="G22" s="626"/>
      <c r="H22" s="626"/>
      <c r="I22" s="626"/>
      <c r="J22" s="626"/>
      <c r="K22" s="626"/>
      <c r="L22" s="594"/>
    </row>
    <row r="23" spans="1:12" s="647" customFormat="1" ht="15.95" customHeight="1">
      <c r="A23" s="594"/>
      <c r="B23" s="607" t="s">
        <v>751</v>
      </c>
      <c r="C23" s="612"/>
      <c r="D23" s="573">
        <v>2023</v>
      </c>
      <c r="E23" s="1877">
        <f>SUM('6.31 (3)'!E23,'6.31 (3)'!I23)</f>
        <v>493</v>
      </c>
      <c r="F23" s="1877">
        <f>SUM('6.31 (3)'!F23,'6.31 (3)'!J23)</f>
        <v>201</v>
      </c>
      <c r="G23" s="1877">
        <f>SUM('6.31 (3)'!G23,'6.31 (3)'!K23)</f>
        <v>292</v>
      </c>
      <c r="H23" s="626"/>
      <c r="I23" s="626"/>
      <c r="J23" s="626"/>
      <c r="K23" s="626">
        <v>3541</v>
      </c>
      <c r="L23" s="594"/>
    </row>
    <row r="24" spans="1:12" s="647" customFormat="1" ht="15.95" customHeight="1">
      <c r="A24" s="594"/>
      <c r="B24" s="559" t="s">
        <v>752</v>
      </c>
      <c r="C24" s="628"/>
      <c r="D24" s="573"/>
      <c r="E24" s="626"/>
      <c r="F24" s="626"/>
      <c r="G24" s="626"/>
      <c r="H24" s="626"/>
      <c r="I24" s="626"/>
      <c r="J24" s="626"/>
      <c r="K24" s="626"/>
      <c r="L24" s="594"/>
    </row>
    <row r="25" spans="1:12" s="647" customFormat="1" ht="8.1" customHeight="1">
      <c r="A25" s="594"/>
      <c r="B25" s="559"/>
      <c r="C25" s="628"/>
      <c r="D25" s="573"/>
      <c r="E25" s="626"/>
      <c r="F25" s="626"/>
      <c r="G25" s="626"/>
      <c r="H25" s="626"/>
      <c r="I25" s="626"/>
      <c r="J25" s="626"/>
      <c r="K25" s="626"/>
      <c r="L25" s="594"/>
    </row>
    <row r="26" spans="1:12" s="647" customFormat="1" ht="15.95" customHeight="1">
      <c r="A26" s="594"/>
      <c r="B26" s="607" t="s">
        <v>753</v>
      </c>
      <c r="C26" s="584"/>
      <c r="D26" s="573">
        <v>2023</v>
      </c>
      <c r="E26" s="1877">
        <f>SUM('6.31 (3)'!E26,'6.31 (3)'!I26)</f>
        <v>998</v>
      </c>
      <c r="F26" s="1877">
        <f>SUM('6.31 (3)'!F26,'6.31 (3)'!J26)</f>
        <v>543</v>
      </c>
      <c r="G26" s="1877">
        <f>SUM('6.31 (3)'!G26,'6.31 (3)'!K26)</f>
        <v>455</v>
      </c>
      <c r="H26" s="626"/>
      <c r="I26" s="626"/>
      <c r="J26" s="626"/>
      <c r="K26" s="626">
        <v>872</v>
      </c>
      <c r="L26" s="594"/>
    </row>
    <row r="27" spans="1:12" s="647" customFormat="1" ht="15.95" customHeight="1">
      <c r="A27" s="594"/>
      <c r="B27" s="559" t="s">
        <v>1193</v>
      </c>
      <c r="C27" s="584"/>
      <c r="D27" s="573"/>
      <c r="E27" s="626"/>
      <c r="F27" s="626"/>
      <c r="G27" s="626"/>
      <c r="H27" s="626"/>
      <c r="I27" s="626"/>
      <c r="J27" s="626"/>
      <c r="K27" s="626"/>
      <c r="L27" s="594"/>
    </row>
    <row r="28" spans="1:12" s="647" customFormat="1" ht="8.1" customHeight="1">
      <c r="A28" s="594"/>
      <c r="B28" s="559"/>
      <c r="C28" s="584"/>
      <c r="D28" s="573"/>
      <c r="E28" s="626"/>
      <c r="F28" s="626"/>
      <c r="G28" s="626"/>
      <c r="H28" s="626"/>
      <c r="I28" s="626"/>
      <c r="J28" s="626"/>
      <c r="K28" s="626"/>
      <c r="L28" s="594"/>
    </row>
    <row r="29" spans="1:12" s="647" customFormat="1" ht="15.95" customHeight="1">
      <c r="A29" s="594"/>
      <c r="B29" s="607" t="s">
        <v>754</v>
      </c>
      <c r="C29" s="612"/>
      <c r="D29" s="573">
        <v>2023</v>
      </c>
      <c r="E29" s="1877">
        <f>SUM('6.31 (3)'!E29,'6.31 (3)'!I29)</f>
        <v>4220</v>
      </c>
      <c r="F29" s="1877">
        <f>SUM('6.31 (3)'!F29,'6.31 (3)'!J29)</f>
        <v>2905</v>
      </c>
      <c r="G29" s="1877">
        <f>SUM('6.31 (3)'!G29,'6.31 (3)'!K29)</f>
        <v>1315</v>
      </c>
      <c r="H29" s="626"/>
      <c r="I29" s="626"/>
      <c r="J29" s="626"/>
      <c r="K29" s="626">
        <v>3707</v>
      </c>
      <c r="L29" s="594"/>
    </row>
    <row r="30" spans="1:12" s="647" customFormat="1" ht="15.95" customHeight="1">
      <c r="A30" s="594"/>
      <c r="B30" s="559" t="s">
        <v>755</v>
      </c>
      <c r="C30" s="628"/>
      <c r="D30" s="573"/>
      <c r="E30" s="626"/>
      <c r="F30" s="626"/>
      <c r="G30" s="626"/>
      <c r="H30" s="626"/>
      <c r="I30" s="626"/>
      <c r="J30" s="626"/>
      <c r="K30" s="626"/>
      <c r="L30" s="594"/>
    </row>
    <row r="31" spans="1:12" s="647" customFormat="1" ht="8.1" customHeight="1">
      <c r="A31" s="594"/>
      <c r="B31" s="559"/>
      <c r="C31" s="628"/>
      <c r="D31" s="573"/>
      <c r="E31" s="626"/>
      <c r="F31" s="626"/>
      <c r="G31" s="626"/>
      <c r="H31" s="626"/>
      <c r="I31" s="626"/>
      <c r="J31" s="626"/>
      <c r="K31" s="626"/>
      <c r="L31" s="594"/>
    </row>
    <row r="32" spans="1:12" s="647" customFormat="1" ht="15.95" customHeight="1">
      <c r="A32" s="594"/>
      <c r="B32" s="607" t="s">
        <v>801</v>
      </c>
      <c r="C32" s="584"/>
      <c r="D32" s="573">
        <v>2023</v>
      </c>
      <c r="E32" s="1877">
        <f>SUM('6.31 (3)'!E32,'6.31 (3)'!I32)</f>
        <v>106</v>
      </c>
      <c r="F32" s="1877">
        <f>SUM('6.31 (3)'!F32,'6.31 (3)'!J32)</f>
        <v>72</v>
      </c>
      <c r="G32" s="1877">
        <f>SUM('6.31 (3)'!G32,'6.31 (3)'!K32)</f>
        <v>34</v>
      </c>
      <c r="H32" s="626"/>
      <c r="I32" s="626"/>
      <c r="J32" s="626"/>
      <c r="K32" s="626">
        <v>310</v>
      </c>
      <c r="L32" s="594"/>
    </row>
    <row r="33" spans="1:20" s="647" customFormat="1" ht="15.95" customHeight="1">
      <c r="A33" s="594"/>
      <c r="B33" s="559" t="s">
        <v>802</v>
      </c>
      <c r="C33" s="612"/>
      <c r="D33" s="573"/>
      <c r="E33" s="626"/>
      <c r="F33" s="626"/>
      <c r="G33" s="626"/>
      <c r="H33" s="626"/>
      <c r="I33" s="626"/>
      <c r="J33" s="626"/>
      <c r="K33" s="626"/>
      <c r="L33" s="594"/>
    </row>
    <row r="34" spans="1:20" s="647" customFormat="1" ht="8.1" customHeight="1">
      <c r="A34" s="594"/>
      <c r="B34" s="559"/>
      <c r="C34" s="628"/>
      <c r="D34" s="573"/>
      <c r="E34" s="626"/>
      <c r="F34" s="626"/>
      <c r="G34" s="626"/>
      <c r="H34" s="626"/>
      <c r="I34" s="626"/>
      <c r="J34" s="626"/>
      <c r="K34" s="626"/>
      <c r="L34" s="594"/>
    </row>
    <row r="35" spans="1:20" s="647" customFormat="1" ht="15.95" customHeight="1">
      <c r="A35" s="594"/>
      <c r="B35" s="607" t="s">
        <v>760</v>
      </c>
      <c r="C35" s="584"/>
      <c r="D35" s="573">
        <v>2023</v>
      </c>
      <c r="E35" s="1877">
        <f>SUM('6.31 (3)'!E35,'6.31 (3)'!I35)</f>
        <v>1246</v>
      </c>
      <c r="F35" s="1877">
        <f>SUM('6.31 (3)'!F35,'6.31 (3)'!J35)</f>
        <v>440</v>
      </c>
      <c r="G35" s="1877">
        <f>SUM('6.31 (3)'!G35,'6.31 (3)'!K35)</f>
        <v>806</v>
      </c>
      <c r="H35" s="626"/>
      <c r="I35" s="626"/>
      <c r="J35" s="626"/>
      <c r="K35" s="626">
        <v>826</v>
      </c>
      <c r="L35" s="594"/>
    </row>
    <row r="36" spans="1:20" s="647" customFormat="1" ht="15.95" customHeight="1">
      <c r="A36" s="594"/>
      <c r="B36" s="608" t="s">
        <v>761</v>
      </c>
      <c r="C36" s="612"/>
      <c r="D36" s="573"/>
      <c r="E36" s="626"/>
      <c r="F36" s="626"/>
      <c r="G36" s="626"/>
      <c r="H36" s="626"/>
      <c r="I36" s="626"/>
      <c r="J36" s="626"/>
      <c r="K36" s="626"/>
      <c r="L36" s="594"/>
    </row>
    <row r="37" spans="1:20" s="594" customFormat="1" ht="8.1" customHeight="1" thickBot="1">
      <c r="A37" s="630"/>
      <c r="B37" s="631"/>
      <c r="C37" s="632"/>
      <c r="D37" s="633"/>
      <c r="E37" s="634"/>
      <c r="F37" s="634"/>
      <c r="G37" s="635"/>
      <c r="H37" s="636"/>
      <c r="I37" s="637"/>
      <c r="J37" s="637"/>
      <c r="K37" s="637"/>
      <c r="L37" s="637"/>
      <c r="M37" s="637"/>
      <c r="N37" s="637"/>
      <c r="O37" s="637"/>
      <c r="P37" s="637"/>
      <c r="Q37" s="637"/>
      <c r="R37" s="637"/>
      <c r="S37" s="637"/>
      <c r="T37" s="637"/>
    </row>
    <row r="38" spans="1:20" s="530" customFormat="1" ht="16.5" customHeight="1">
      <c r="D38" s="638"/>
      <c r="E38" s="639"/>
      <c r="H38" s="418" t="s">
        <v>905</v>
      </c>
    </row>
    <row r="39" spans="1:20" s="640" customFormat="1" ht="16.5" customHeight="1">
      <c r="D39" s="641"/>
      <c r="E39" s="642"/>
      <c r="F39" s="643"/>
      <c r="H39" s="419" t="s">
        <v>883</v>
      </c>
      <c r="I39" s="644"/>
      <c r="J39" s="644"/>
      <c r="K39" s="644"/>
      <c r="L39" s="644"/>
      <c r="M39" s="644"/>
      <c r="N39" s="644"/>
      <c r="O39" s="644"/>
      <c r="P39" s="644"/>
      <c r="Q39" s="644"/>
      <c r="R39" s="644"/>
      <c r="S39" s="644"/>
      <c r="T39" s="644"/>
    </row>
    <row r="40" spans="1:20" s="594" customFormat="1">
      <c r="D40" s="623"/>
      <c r="E40" s="645"/>
      <c r="F40" s="637"/>
      <c r="G40" s="637"/>
      <c r="H40" s="637"/>
      <c r="I40" s="637"/>
      <c r="J40" s="637"/>
      <c r="K40" s="637"/>
      <c r="L40" s="637"/>
      <c r="M40" s="637"/>
      <c r="N40" s="637"/>
      <c r="O40" s="637"/>
      <c r="P40" s="637"/>
      <c r="Q40" s="637"/>
      <c r="R40" s="637"/>
      <c r="S40" s="637"/>
      <c r="T40" s="637"/>
    </row>
    <row r="41" spans="1:20" s="594" customFormat="1">
      <c r="D41" s="623"/>
      <c r="E41" s="645"/>
      <c r="F41" s="637"/>
      <c r="G41" s="637"/>
      <c r="H41" s="637"/>
      <c r="I41" s="637"/>
      <c r="J41" s="637"/>
      <c r="K41" s="637"/>
      <c r="L41" s="637"/>
      <c r="M41" s="637"/>
      <c r="N41" s="637"/>
      <c r="O41" s="637"/>
      <c r="P41" s="637"/>
      <c r="Q41" s="637"/>
      <c r="R41" s="637"/>
      <c r="S41" s="637"/>
      <c r="T41" s="637"/>
    </row>
    <row r="42" spans="1:20" s="594" customFormat="1">
      <c r="D42" s="623"/>
      <c r="E42" s="645"/>
      <c r="F42" s="637"/>
      <c r="G42" s="637"/>
      <c r="H42" s="637"/>
      <c r="I42" s="637"/>
      <c r="J42" s="637"/>
      <c r="K42" s="637"/>
      <c r="L42" s="637"/>
      <c r="M42" s="637"/>
      <c r="N42" s="637"/>
      <c r="O42" s="637"/>
      <c r="P42" s="637"/>
      <c r="Q42" s="637"/>
      <c r="R42" s="637"/>
      <c r="S42" s="637"/>
      <c r="T42" s="637"/>
    </row>
    <row r="43" spans="1:20" s="594" customFormat="1">
      <c r="D43" s="623"/>
      <c r="E43" s="645"/>
      <c r="F43" s="637"/>
      <c r="G43" s="637"/>
      <c r="H43" s="637"/>
      <c r="I43" s="637"/>
      <c r="J43" s="637"/>
      <c r="K43" s="637"/>
      <c r="L43" s="637"/>
      <c r="M43" s="637"/>
      <c r="N43" s="637"/>
      <c r="O43" s="637"/>
      <c r="P43" s="637"/>
      <c r="Q43" s="637"/>
      <c r="R43" s="637"/>
      <c r="S43" s="637"/>
      <c r="T43" s="637"/>
    </row>
    <row r="44" spans="1:20" s="594" customFormat="1">
      <c r="D44" s="623"/>
      <c r="E44" s="645"/>
      <c r="F44" s="637"/>
      <c r="G44" s="637"/>
      <c r="H44" s="637"/>
      <c r="I44" s="637"/>
      <c r="J44" s="637"/>
      <c r="K44" s="637"/>
      <c r="L44" s="637"/>
      <c r="M44" s="637"/>
      <c r="N44" s="637"/>
      <c r="O44" s="637"/>
      <c r="P44" s="637"/>
      <c r="Q44" s="637"/>
      <c r="R44" s="637"/>
      <c r="S44" s="637"/>
      <c r="T44" s="637"/>
    </row>
    <row r="45" spans="1:20" s="594" customFormat="1">
      <c r="D45" s="623"/>
      <c r="E45" s="645"/>
      <c r="F45" s="637"/>
      <c r="G45" s="637"/>
      <c r="H45" s="637"/>
      <c r="I45" s="637"/>
      <c r="J45" s="637"/>
      <c r="K45" s="637"/>
      <c r="L45" s="637"/>
      <c r="M45" s="637"/>
      <c r="N45" s="637"/>
      <c r="O45" s="637"/>
      <c r="P45" s="637"/>
      <c r="Q45" s="637"/>
      <c r="R45" s="637"/>
      <c r="S45" s="637"/>
      <c r="T45" s="637"/>
    </row>
    <row r="46" spans="1:20" s="594" customFormat="1">
      <c r="D46" s="623"/>
      <c r="E46" s="645"/>
      <c r="F46" s="637"/>
      <c r="G46" s="637"/>
      <c r="H46" s="637"/>
      <c r="I46" s="637"/>
      <c r="J46" s="637"/>
      <c r="K46" s="637"/>
      <c r="L46" s="637"/>
      <c r="M46" s="637"/>
      <c r="N46" s="637"/>
      <c r="O46" s="637"/>
      <c r="P46" s="637"/>
      <c r="Q46" s="637"/>
      <c r="R46" s="637"/>
      <c r="S46" s="637"/>
      <c r="T46" s="637"/>
    </row>
    <row r="47" spans="1:20" s="594" customFormat="1">
      <c r="D47" s="623"/>
      <c r="E47" s="645"/>
      <c r="F47" s="637"/>
      <c r="G47" s="637"/>
      <c r="H47" s="637"/>
      <c r="I47" s="637"/>
      <c r="J47" s="637"/>
      <c r="K47" s="637"/>
      <c r="L47" s="637"/>
      <c r="M47" s="637"/>
      <c r="N47" s="637"/>
      <c r="O47" s="637"/>
      <c r="P47" s="637"/>
      <c r="Q47" s="637"/>
      <c r="R47" s="637"/>
      <c r="S47" s="637"/>
      <c r="T47" s="637"/>
    </row>
    <row r="48" spans="1:20" s="594" customFormat="1">
      <c r="D48" s="623"/>
      <c r="E48" s="645"/>
      <c r="F48" s="637"/>
      <c r="G48" s="637"/>
      <c r="H48" s="637"/>
      <c r="I48" s="637"/>
      <c r="J48" s="637"/>
      <c r="K48" s="637"/>
      <c r="L48" s="637"/>
      <c r="M48" s="637"/>
      <c r="N48" s="637"/>
      <c r="O48" s="637"/>
      <c r="P48" s="637"/>
      <c r="Q48" s="637"/>
      <c r="R48" s="637"/>
      <c r="S48" s="637"/>
      <c r="T48" s="637"/>
    </row>
    <row r="49" spans="4:20" s="594" customFormat="1">
      <c r="D49" s="623"/>
      <c r="E49" s="645"/>
      <c r="F49" s="637"/>
      <c r="G49" s="637"/>
      <c r="H49" s="637"/>
      <c r="I49" s="637"/>
      <c r="J49" s="637"/>
      <c r="K49" s="637"/>
      <c r="L49" s="637"/>
      <c r="M49" s="637"/>
      <c r="N49" s="637"/>
      <c r="O49" s="637"/>
      <c r="P49" s="637"/>
      <c r="Q49" s="637"/>
      <c r="R49" s="637"/>
      <c r="S49" s="637"/>
      <c r="T49" s="637"/>
    </row>
    <row r="50" spans="4:20" s="594" customFormat="1">
      <c r="D50" s="623"/>
      <c r="E50" s="645"/>
      <c r="F50" s="637"/>
      <c r="G50" s="637"/>
      <c r="H50" s="637"/>
      <c r="I50" s="637"/>
      <c r="J50" s="637"/>
      <c r="K50" s="637"/>
      <c r="L50" s="637"/>
      <c r="M50" s="637"/>
      <c r="N50" s="637"/>
      <c r="O50" s="637"/>
      <c r="P50" s="637"/>
      <c r="Q50" s="637"/>
      <c r="R50" s="637"/>
      <c r="S50" s="637"/>
      <c r="T50" s="637"/>
    </row>
    <row r="51" spans="4:20" s="594" customFormat="1">
      <c r="D51" s="623"/>
      <c r="E51" s="645"/>
      <c r="F51" s="637"/>
      <c r="G51" s="637"/>
      <c r="H51" s="637"/>
      <c r="I51" s="637"/>
      <c r="J51" s="637"/>
      <c r="K51" s="637"/>
      <c r="L51" s="637"/>
      <c r="M51" s="637"/>
      <c r="N51" s="637"/>
      <c r="O51" s="637"/>
      <c r="P51" s="637"/>
      <c r="Q51" s="637"/>
      <c r="R51" s="637"/>
      <c r="S51" s="637"/>
      <c r="T51" s="637"/>
    </row>
    <row r="52" spans="4:20" s="594" customFormat="1">
      <c r="D52" s="623"/>
      <c r="E52" s="645"/>
      <c r="F52" s="637"/>
      <c r="G52" s="637"/>
      <c r="H52" s="637"/>
      <c r="I52" s="637"/>
      <c r="J52" s="637"/>
      <c r="K52" s="637"/>
      <c r="L52" s="637"/>
      <c r="M52" s="637"/>
      <c r="N52" s="637"/>
      <c r="O52" s="637"/>
      <c r="P52" s="637"/>
      <c r="Q52" s="637"/>
      <c r="R52" s="637"/>
      <c r="S52" s="637"/>
      <c r="T52" s="637"/>
    </row>
    <row r="53" spans="4:20" s="594" customFormat="1">
      <c r="D53" s="623"/>
      <c r="E53" s="645"/>
      <c r="F53" s="637"/>
      <c r="G53" s="637"/>
      <c r="H53" s="637"/>
      <c r="I53" s="637"/>
      <c r="J53" s="637"/>
      <c r="K53" s="637"/>
      <c r="L53" s="637"/>
      <c r="M53" s="637"/>
      <c r="N53" s="637"/>
      <c r="O53" s="637"/>
      <c r="P53" s="637"/>
      <c r="Q53" s="637"/>
      <c r="R53" s="637"/>
      <c r="S53" s="637"/>
      <c r="T53" s="637"/>
    </row>
    <row r="54" spans="4:20" s="594" customFormat="1">
      <c r="D54" s="623"/>
      <c r="E54" s="645"/>
      <c r="F54" s="637"/>
      <c r="G54" s="637"/>
      <c r="H54" s="637"/>
      <c r="I54" s="637"/>
      <c r="J54" s="637"/>
      <c r="K54" s="637"/>
      <c r="L54" s="637"/>
      <c r="M54" s="637"/>
      <c r="N54" s="637"/>
      <c r="O54" s="637"/>
      <c r="P54" s="637"/>
      <c r="Q54" s="637"/>
      <c r="R54" s="637"/>
      <c r="S54" s="637"/>
      <c r="T54" s="637"/>
    </row>
    <row r="55" spans="4:20" s="594" customFormat="1">
      <c r="D55" s="623"/>
      <c r="E55" s="645"/>
      <c r="F55" s="637"/>
      <c r="G55" s="637"/>
      <c r="H55" s="637"/>
      <c r="I55" s="637"/>
      <c r="J55" s="637"/>
      <c r="K55" s="637"/>
      <c r="L55" s="637"/>
      <c r="M55" s="637"/>
      <c r="N55" s="637"/>
      <c r="O55" s="637"/>
      <c r="P55" s="637"/>
      <c r="Q55" s="637"/>
      <c r="R55" s="637"/>
      <c r="S55" s="637"/>
      <c r="T55" s="637"/>
    </row>
    <row r="56" spans="4:20" s="594" customFormat="1">
      <c r="D56" s="623"/>
      <c r="E56" s="645"/>
      <c r="F56" s="637"/>
      <c r="G56" s="637"/>
      <c r="H56" s="637"/>
      <c r="I56" s="637"/>
      <c r="J56" s="637"/>
      <c r="K56" s="637"/>
      <c r="L56" s="637"/>
      <c r="M56" s="637"/>
      <c r="N56" s="637"/>
      <c r="O56" s="637"/>
      <c r="P56" s="637"/>
      <c r="Q56" s="637"/>
      <c r="R56" s="637"/>
      <c r="S56" s="637"/>
      <c r="T56" s="637"/>
    </row>
    <row r="57" spans="4:20" s="594" customFormat="1">
      <c r="D57" s="623"/>
      <c r="E57" s="597"/>
    </row>
    <row r="58" spans="4:20" s="594" customFormat="1">
      <c r="D58" s="623"/>
      <c r="E58" s="597"/>
    </row>
    <row r="59" spans="4:20" s="594" customFormat="1">
      <c r="D59" s="623"/>
      <c r="E59" s="597"/>
    </row>
    <row r="60" spans="4:20" s="594" customFormat="1">
      <c r="D60" s="623"/>
      <c r="E60" s="597"/>
    </row>
    <row r="61" spans="4:20" s="594" customFormat="1">
      <c r="D61" s="623"/>
      <c r="E61" s="597"/>
    </row>
    <row r="62" spans="4:20" s="594" customFormat="1">
      <c r="D62" s="623"/>
      <c r="E62" s="597"/>
    </row>
    <row r="63" spans="4:20" s="594" customFormat="1">
      <c r="D63" s="623"/>
      <c r="E63" s="597"/>
    </row>
    <row r="64" spans="4:20" s="594" customFormat="1">
      <c r="D64" s="623"/>
      <c r="E64" s="597"/>
    </row>
    <row r="65" spans="4:5" s="594" customFormat="1">
      <c r="D65" s="623"/>
      <c r="E65" s="597"/>
    </row>
    <row r="66" spans="4:5" s="594" customFormat="1">
      <c r="D66" s="623"/>
      <c r="E66" s="597"/>
    </row>
    <row r="67" spans="4:5" s="594" customFormat="1">
      <c r="D67" s="623"/>
      <c r="E67" s="597"/>
    </row>
    <row r="68" spans="4:5" s="594" customFormat="1">
      <c r="D68" s="623"/>
      <c r="E68" s="597"/>
    </row>
    <row r="69" spans="4:5" s="594" customFormat="1">
      <c r="D69" s="623"/>
      <c r="E69" s="597"/>
    </row>
    <row r="70" spans="4:5" s="594" customFormat="1">
      <c r="D70" s="623"/>
      <c r="E70" s="597"/>
    </row>
    <row r="71" spans="4:5" s="594" customFormat="1">
      <c r="D71" s="623"/>
      <c r="E71" s="597"/>
    </row>
    <row r="72" spans="4:5" s="594" customFormat="1">
      <c r="D72" s="623"/>
      <c r="E72" s="597"/>
    </row>
    <row r="73" spans="4:5" s="594" customFormat="1">
      <c r="D73" s="623"/>
      <c r="E73" s="597"/>
    </row>
    <row r="74" spans="4:5" s="594" customFormat="1">
      <c r="D74" s="623"/>
      <c r="E74" s="597"/>
    </row>
    <row r="75" spans="4:5" s="594" customFormat="1">
      <c r="D75" s="623"/>
      <c r="E75" s="597"/>
    </row>
    <row r="76" spans="4:5" s="594" customFormat="1">
      <c r="D76" s="623"/>
      <c r="E76" s="597"/>
    </row>
    <row r="77" spans="4:5" s="594" customFormat="1">
      <c r="D77" s="623"/>
      <c r="E77" s="597"/>
    </row>
    <row r="78" spans="4:5" s="594" customFormat="1">
      <c r="D78" s="623"/>
      <c r="E78" s="597"/>
    </row>
    <row r="79" spans="4:5" s="594" customFormat="1">
      <c r="D79" s="623"/>
      <c r="E79" s="597"/>
    </row>
    <row r="80" spans="4:5" s="594" customFormat="1">
      <c r="D80" s="623"/>
      <c r="E80" s="597"/>
    </row>
    <row r="81" spans="4:5" s="594" customFormat="1">
      <c r="D81" s="623"/>
      <c r="E81" s="597"/>
    </row>
    <row r="82" spans="4:5" s="594" customFormat="1">
      <c r="D82" s="623"/>
      <c r="E82" s="597"/>
    </row>
    <row r="83" spans="4:5" s="594" customFormat="1">
      <c r="D83" s="623"/>
      <c r="E83" s="597"/>
    </row>
    <row r="84" spans="4:5" s="594" customFormat="1">
      <c r="D84" s="623"/>
      <c r="E84" s="597"/>
    </row>
    <row r="85" spans="4:5" s="594" customFormat="1">
      <c r="D85" s="623"/>
      <c r="E85" s="597"/>
    </row>
    <row r="86" spans="4:5" s="594" customFormat="1">
      <c r="D86" s="623"/>
      <c r="E86" s="597"/>
    </row>
    <row r="87" spans="4:5" s="594" customFormat="1">
      <c r="D87" s="623"/>
      <c r="E87" s="597"/>
    </row>
    <row r="88" spans="4:5" s="594" customFormat="1">
      <c r="D88" s="623"/>
      <c r="E88" s="597"/>
    </row>
    <row r="89" spans="4:5" s="594" customFormat="1">
      <c r="D89" s="623"/>
      <c r="E89" s="597"/>
    </row>
    <row r="90" spans="4:5" s="594" customFormat="1">
      <c r="D90" s="623"/>
      <c r="E90" s="597"/>
    </row>
    <row r="91" spans="4:5" s="594" customFormat="1">
      <c r="D91" s="623"/>
      <c r="E91" s="597"/>
    </row>
    <row r="92" spans="4:5" s="594" customFormat="1">
      <c r="D92" s="623"/>
      <c r="E92" s="597"/>
    </row>
    <row r="93" spans="4:5" s="594" customFormat="1">
      <c r="D93" s="623"/>
      <c r="E93" s="597"/>
    </row>
    <row r="94" spans="4:5" s="594" customFormat="1">
      <c r="D94" s="623"/>
      <c r="E94" s="597"/>
    </row>
    <row r="95" spans="4:5" s="594" customFormat="1">
      <c r="D95" s="623"/>
      <c r="E95" s="597"/>
    </row>
    <row r="96" spans="4:5" s="594" customFormat="1">
      <c r="D96" s="623"/>
      <c r="E96" s="597"/>
    </row>
    <row r="97" spans="4:5" s="594" customFormat="1">
      <c r="D97" s="623"/>
      <c r="E97" s="597"/>
    </row>
    <row r="98" spans="4:5" s="594" customFormat="1">
      <c r="D98" s="623"/>
      <c r="E98" s="597"/>
    </row>
    <row r="99" spans="4:5" s="594" customFormat="1">
      <c r="D99" s="623"/>
      <c r="E99" s="597"/>
    </row>
    <row r="100" spans="4:5" s="594" customFormat="1">
      <c r="D100" s="623"/>
      <c r="E100" s="597"/>
    </row>
    <row r="101" spans="4:5" s="594" customFormat="1">
      <c r="D101" s="623"/>
      <c r="E101" s="597"/>
    </row>
    <row r="102" spans="4:5" s="594" customFormat="1">
      <c r="D102" s="623"/>
      <c r="E102" s="597"/>
    </row>
    <row r="103" spans="4:5" s="594" customFormat="1">
      <c r="D103" s="623"/>
      <c r="E103" s="597"/>
    </row>
    <row r="104" spans="4:5" s="594" customFormat="1">
      <c r="D104" s="623"/>
      <c r="E104" s="597"/>
    </row>
    <row r="105" spans="4:5" s="594" customFormat="1">
      <c r="D105" s="623"/>
      <c r="E105" s="597"/>
    </row>
    <row r="106" spans="4:5" s="594" customFormat="1">
      <c r="D106" s="623"/>
      <c r="E106" s="597"/>
    </row>
    <row r="107" spans="4:5" s="594" customFormat="1">
      <c r="D107" s="623"/>
      <c r="E107" s="597"/>
    </row>
    <row r="108" spans="4:5" s="594" customFormat="1">
      <c r="D108" s="623"/>
      <c r="E108" s="597"/>
    </row>
    <row r="109" spans="4:5" s="594" customFormat="1">
      <c r="D109" s="623"/>
      <c r="E109" s="597"/>
    </row>
    <row r="110" spans="4:5" s="594" customFormat="1">
      <c r="D110" s="623"/>
      <c r="E110" s="597"/>
    </row>
    <row r="111" spans="4:5" s="594" customFormat="1">
      <c r="D111" s="623"/>
      <c r="E111" s="597"/>
    </row>
    <row r="112" spans="4:5" s="594" customFormat="1">
      <c r="D112" s="623"/>
      <c r="E112" s="597"/>
    </row>
    <row r="113" spans="4:5" s="594" customFormat="1">
      <c r="D113" s="623"/>
      <c r="E113" s="597"/>
    </row>
    <row r="114" spans="4:5" s="594" customFormat="1">
      <c r="D114" s="623"/>
      <c r="E114" s="597"/>
    </row>
    <row r="115" spans="4:5" s="594" customFormat="1">
      <c r="D115" s="623"/>
      <c r="E115" s="597"/>
    </row>
    <row r="116" spans="4:5" s="594" customFormat="1">
      <c r="D116" s="623"/>
      <c r="E116" s="597"/>
    </row>
    <row r="117" spans="4:5" s="594" customFormat="1">
      <c r="D117" s="623"/>
      <c r="E117" s="597"/>
    </row>
    <row r="118" spans="4:5" s="594" customFormat="1">
      <c r="D118" s="623"/>
      <c r="E118" s="597"/>
    </row>
    <row r="119" spans="4:5" s="594" customFormat="1">
      <c r="D119" s="623"/>
      <c r="E119" s="597"/>
    </row>
    <row r="120" spans="4:5" s="594" customFormat="1">
      <c r="D120" s="623"/>
      <c r="E120" s="597"/>
    </row>
    <row r="121" spans="4:5" s="594" customFormat="1">
      <c r="D121" s="623"/>
      <c r="E121" s="597"/>
    </row>
    <row r="122" spans="4:5" s="594" customFormat="1">
      <c r="D122" s="623"/>
      <c r="E122" s="597"/>
    </row>
    <row r="123" spans="4:5" s="594" customFormat="1">
      <c r="D123" s="623"/>
      <c r="E123" s="597"/>
    </row>
    <row r="124" spans="4:5" s="594" customFormat="1">
      <c r="D124" s="623"/>
      <c r="E124" s="597"/>
    </row>
    <row r="125" spans="4:5" s="594" customFormat="1">
      <c r="D125" s="623"/>
      <c r="E125" s="597"/>
    </row>
    <row r="126" spans="4:5" s="594" customFormat="1">
      <c r="D126" s="623"/>
      <c r="E126" s="597"/>
    </row>
    <row r="127" spans="4:5" s="594" customFormat="1">
      <c r="D127" s="623"/>
      <c r="E127" s="597"/>
    </row>
    <row r="128" spans="4:5" s="594" customFormat="1">
      <c r="D128" s="623"/>
      <c r="E128" s="597"/>
    </row>
    <row r="129" spans="4:5" s="594" customFormat="1">
      <c r="D129" s="623"/>
      <c r="E129" s="597"/>
    </row>
    <row r="130" spans="4:5" s="594" customFormat="1">
      <c r="D130" s="623"/>
      <c r="E130" s="597"/>
    </row>
    <row r="131" spans="4:5" s="594" customFormat="1">
      <c r="D131" s="623"/>
      <c r="E131" s="597"/>
    </row>
    <row r="132" spans="4:5" s="594" customFormat="1">
      <c r="D132" s="623"/>
      <c r="E132" s="597"/>
    </row>
    <row r="133" spans="4:5" s="594" customFormat="1">
      <c r="D133" s="623"/>
      <c r="E133" s="597"/>
    </row>
    <row r="134" spans="4:5" s="594" customFormat="1">
      <c r="D134" s="623"/>
      <c r="E134" s="597"/>
    </row>
    <row r="135" spans="4:5" s="594" customFormat="1">
      <c r="D135" s="623"/>
      <c r="E135" s="597"/>
    </row>
    <row r="136" spans="4:5" s="594" customFormat="1">
      <c r="D136" s="623"/>
      <c r="E136" s="597"/>
    </row>
    <row r="137" spans="4:5" s="594" customFormat="1">
      <c r="D137" s="623"/>
      <c r="E137" s="597"/>
    </row>
    <row r="138" spans="4:5" s="594" customFormat="1">
      <c r="D138" s="623"/>
      <c r="E138" s="597"/>
    </row>
    <row r="139" spans="4:5" s="594" customFormat="1">
      <c r="D139" s="623"/>
      <c r="E139" s="597"/>
    </row>
    <row r="140" spans="4:5" s="594" customFormat="1">
      <c r="D140" s="623"/>
      <c r="E140" s="597"/>
    </row>
    <row r="141" spans="4:5" s="594" customFormat="1">
      <c r="D141" s="623"/>
      <c r="E141" s="597"/>
    </row>
    <row r="142" spans="4:5" s="594" customFormat="1">
      <c r="D142" s="623"/>
      <c r="E142" s="597"/>
    </row>
    <row r="143" spans="4:5" s="594" customFormat="1">
      <c r="D143" s="623"/>
      <c r="E143" s="597"/>
    </row>
    <row r="144" spans="4:5" s="594" customFormat="1">
      <c r="D144" s="623"/>
      <c r="E144" s="597"/>
    </row>
    <row r="145" spans="4:5" s="594" customFormat="1">
      <c r="D145" s="623"/>
      <c r="E145" s="597"/>
    </row>
    <row r="146" spans="4:5" s="594" customFormat="1">
      <c r="D146" s="623"/>
      <c r="E146" s="597"/>
    </row>
    <row r="147" spans="4:5" s="594" customFormat="1">
      <c r="D147" s="623"/>
      <c r="E147" s="597"/>
    </row>
    <row r="148" spans="4:5" s="594" customFormat="1">
      <c r="D148" s="623"/>
      <c r="E148" s="597"/>
    </row>
    <row r="149" spans="4:5" s="594" customFormat="1">
      <c r="D149" s="623"/>
      <c r="E149" s="597"/>
    </row>
    <row r="150" spans="4:5" s="594" customFormat="1">
      <c r="D150" s="623"/>
      <c r="E150" s="597"/>
    </row>
    <row r="151" spans="4:5" s="594" customFormat="1">
      <c r="D151" s="623"/>
      <c r="E151" s="597"/>
    </row>
    <row r="152" spans="4:5" s="594" customFormat="1">
      <c r="D152" s="623"/>
      <c r="E152" s="597"/>
    </row>
    <row r="153" spans="4:5" s="594" customFormat="1">
      <c r="D153" s="623"/>
      <c r="E153" s="597"/>
    </row>
    <row r="154" spans="4:5" s="594" customFormat="1">
      <c r="D154" s="623"/>
      <c r="E154" s="597"/>
    </row>
    <row r="155" spans="4:5" s="594" customFormat="1">
      <c r="D155" s="623"/>
      <c r="E155" s="597"/>
    </row>
    <row r="156" spans="4:5" s="594" customFormat="1">
      <c r="D156" s="623"/>
      <c r="E156" s="597"/>
    </row>
    <row r="157" spans="4:5" s="594" customFormat="1">
      <c r="D157" s="623"/>
      <c r="E157" s="597"/>
    </row>
    <row r="158" spans="4:5" s="594" customFormat="1">
      <c r="D158" s="623"/>
      <c r="E158" s="597"/>
    </row>
    <row r="159" spans="4:5" s="594" customFormat="1">
      <c r="D159" s="623"/>
      <c r="E159" s="597"/>
    </row>
    <row r="160" spans="4:5" s="594" customFormat="1">
      <c r="D160" s="623"/>
      <c r="E160" s="597"/>
    </row>
    <row r="161" spans="4:5" s="594" customFormat="1">
      <c r="D161" s="623"/>
      <c r="E161" s="597"/>
    </row>
    <row r="162" spans="4:5" s="594" customFormat="1">
      <c r="D162" s="623"/>
      <c r="E162" s="597"/>
    </row>
    <row r="163" spans="4:5" s="594" customFormat="1">
      <c r="D163" s="623"/>
      <c r="E163" s="597"/>
    </row>
    <row r="164" spans="4:5" s="594" customFormat="1">
      <c r="D164" s="623"/>
      <c r="E164" s="597"/>
    </row>
    <row r="165" spans="4:5" s="594" customFormat="1">
      <c r="D165" s="623"/>
      <c r="E165" s="597"/>
    </row>
    <row r="166" spans="4:5" s="594" customFormat="1">
      <c r="D166" s="623"/>
      <c r="E166" s="597"/>
    </row>
    <row r="167" spans="4:5" s="594" customFormat="1">
      <c r="D167" s="623"/>
      <c r="E167" s="597"/>
    </row>
    <row r="168" spans="4:5" s="594" customFormat="1">
      <c r="D168" s="623"/>
      <c r="E168" s="597"/>
    </row>
    <row r="169" spans="4:5" s="594" customFormat="1">
      <c r="D169" s="623"/>
      <c r="E169" s="597"/>
    </row>
    <row r="170" spans="4:5" s="594" customFormat="1">
      <c r="D170" s="623"/>
      <c r="E170" s="597"/>
    </row>
    <row r="171" spans="4:5" s="594" customFormat="1">
      <c r="D171" s="623"/>
      <c r="E171" s="597"/>
    </row>
    <row r="172" spans="4:5" s="594" customFormat="1">
      <c r="D172" s="623"/>
      <c r="E172" s="597"/>
    </row>
    <row r="173" spans="4:5" s="594" customFormat="1">
      <c r="D173" s="623"/>
      <c r="E173" s="597"/>
    </row>
    <row r="174" spans="4:5" s="594" customFormat="1">
      <c r="D174" s="623"/>
      <c r="E174" s="597"/>
    </row>
    <row r="175" spans="4:5" s="594" customFormat="1">
      <c r="D175" s="623"/>
      <c r="E175" s="597"/>
    </row>
    <row r="176" spans="4:5" s="594" customFormat="1">
      <c r="D176" s="623"/>
      <c r="E176" s="597"/>
    </row>
    <row r="177" spans="4:5" s="594" customFormat="1">
      <c r="D177" s="623"/>
      <c r="E177" s="597"/>
    </row>
    <row r="178" spans="4:5" s="594" customFormat="1">
      <c r="D178" s="623"/>
      <c r="E178" s="597"/>
    </row>
    <row r="179" spans="4:5" s="594" customFormat="1">
      <c r="D179" s="623"/>
      <c r="E179" s="597"/>
    </row>
    <row r="180" spans="4:5" s="594" customFormat="1">
      <c r="D180" s="623"/>
      <c r="E180" s="597"/>
    </row>
    <row r="181" spans="4:5" s="594" customFormat="1">
      <c r="D181" s="623"/>
      <c r="E181" s="597"/>
    </row>
    <row r="182" spans="4:5" s="594" customFormat="1">
      <c r="D182" s="623"/>
      <c r="E182" s="597"/>
    </row>
    <row r="183" spans="4:5" s="594" customFormat="1">
      <c r="D183" s="623"/>
      <c r="E183" s="597"/>
    </row>
    <row r="184" spans="4:5" s="594" customFormat="1">
      <c r="D184" s="623"/>
      <c r="E184" s="597"/>
    </row>
    <row r="185" spans="4:5" s="594" customFormat="1">
      <c r="D185" s="623"/>
      <c r="E185" s="597"/>
    </row>
    <row r="186" spans="4:5" s="594" customFormat="1">
      <c r="D186" s="623"/>
      <c r="E186" s="597"/>
    </row>
    <row r="187" spans="4:5" s="594" customFormat="1">
      <c r="D187" s="623"/>
      <c r="E187" s="597"/>
    </row>
    <row r="188" spans="4:5" s="594" customFormat="1">
      <c r="D188" s="623"/>
      <c r="E188" s="597"/>
    </row>
    <row r="189" spans="4:5" s="594" customFormat="1">
      <c r="D189" s="623"/>
      <c r="E189" s="597"/>
    </row>
    <row r="190" spans="4:5" s="594" customFormat="1">
      <c r="D190" s="623"/>
      <c r="E190" s="597"/>
    </row>
    <row r="191" spans="4:5" s="594" customFormat="1">
      <c r="D191" s="623"/>
      <c r="E191" s="597"/>
    </row>
    <row r="192" spans="4:5" s="594" customFormat="1">
      <c r="D192" s="623"/>
      <c r="E192" s="597"/>
    </row>
    <row r="193" spans="4:5" s="594" customFormat="1">
      <c r="D193" s="623"/>
      <c r="E193" s="597"/>
    </row>
    <row r="194" spans="4:5" s="594" customFormat="1">
      <c r="D194" s="623"/>
      <c r="E194" s="597"/>
    </row>
    <row r="195" spans="4:5" s="594" customFormat="1">
      <c r="D195" s="623"/>
      <c r="E195" s="597"/>
    </row>
    <row r="196" spans="4:5" s="594" customFormat="1">
      <c r="D196" s="623"/>
      <c r="E196" s="597"/>
    </row>
    <row r="197" spans="4:5" s="594" customFormat="1">
      <c r="D197" s="623"/>
      <c r="E197" s="597"/>
    </row>
    <row r="198" spans="4:5" s="594" customFormat="1">
      <c r="D198" s="623"/>
      <c r="E198" s="597"/>
    </row>
    <row r="199" spans="4:5" s="594" customFormat="1">
      <c r="D199" s="623"/>
      <c r="E199" s="597"/>
    </row>
    <row r="200" spans="4:5" s="594" customFormat="1">
      <c r="D200" s="623"/>
      <c r="E200" s="597"/>
    </row>
    <row r="201" spans="4:5" s="594" customFormat="1">
      <c r="D201" s="623"/>
      <c r="E201" s="597"/>
    </row>
    <row r="202" spans="4:5" s="594" customFormat="1">
      <c r="D202" s="623"/>
      <c r="E202" s="597"/>
    </row>
    <row r="203" spans="4:5" s="594" customFormat="1">
      <c r="D203" s="623"/>
      <c r="E203" s="597"/>
    </row>
    <row r="204" spans="4:5" s="594" customFormat="1">
      <c r="D204" s="623"/>
      <c r="E204" s="597"/>
    </row>
    <row r="205" spans="4:5" s="594" customFormat="1">
      <c r="D205" s="623"/>
      <c r="E205" s="597"/>
    </row>
    <row r="206" spans="4:5" s="594" customFormat="1">
      <c r="D206" s="623"/>
      <c r="E206" s="597"/>
    </row>
    <row r="207" spans="4:5" s="594" customFormat="1">
      <c r="D207" s="623"/>
      <c r="E207" s="597"/>
    </row>
    <row r="208" spans="4:5" s="594" customFormat="1">
      <c r="D208" s="623"/>
      <c r="E208" s="597"/>
    </row>
    <row r="209" spans="4:5" s="594" customFormat="1">
      <c r="D209" s="623"/>
      <c r="E209" s="597"/>
    </row>
    <row r="210" spans="4:5" s="594" customFormat="1">
      <c r="D210" s="623"/>
      <c r="E210" s="597"/>
    </row>
    <row r="211" spans="4:5" s="594" customFormat="1">
      <c r="D211" s="623"/>
      <c r="E211" s="597"/>
    </row>
    <row r="212" spans="4:5" s="594" customFormat="1">
      <c r="D212" s="623"/>
      <c r="E212" s="597"/>
    </row>
    <row r="213" spans="4:5" s="594" customFormat="1">
      <c r="D213" s="623"/>
      <c r="E213" s="597"/>
    </row>
    <row r="214" spans="4:5" s="594" customFormat="1">
      <c r="D214" s="623"/>
      <c r="E214" s="597"/>
    </row>
    <row r="215" spans="4:5" s="594" customFormat="1">
      <c r="D215" s="623"/>
      <c r="E215" s="597"/>
    </row>
    <row r="216" spans="4:5" s="594" customFormat="1">
      <c r="D216" s="623"/>
      <c r="E216" s="597"/>
    </row>
    <row r="217" spans="4:5" s="594" customFormat="1">
      <c r="D217" s="623"/>
      <c r="E217" s="597"/>
    </row>
    <row r="218" spans="4:5" s="594" customFormat="1">
      <c r="D218" s="623"/>
      <c r="E218" s="597"/>
    </row>
    <row r="219" spans="4:5" s="594" customFormat="1">
      <c r="D219" s="623"/>
      <c r="E219" s="597"/>
    </row>
    <row r="220" spans="4:5" s="594" customFormat="1">
      <c r="D220" s="623"/>
      <c r="E220" s="597"/>
    </row>
    <row r="221" spans="4:5" s="594" customFormat="1">
      <c r="D221" s="623"/>
      <c r="E221" s="597"/>
    </row>
    <row r="222" spans="4:5" s="594" customFormat="1">
      <c r="D222" s="623"/>
      <c r="E222" s="597"/>
    </row>
    <row r="223" spans="4:5" s="594" customFormat="1">
      <c r="D223" s="623"/>
      <c r="E223" s="597"/>
    </row>
    <row r="224" spans="4:5" s="594" customFormat="1">
      <c r="D224" s="623"/>
      <c r="E224" s="597"/>
    </row>
    <row r="225" spans="4:5" s="594" customFormat="1">
      <c r="D225" s="623"/>
      <c r="E225" s="597"/>
    </row>
    <row r="226" spans="4:5" s="594" customFormat="1">
      <c r="D226" s="623"/>
      <c r="E226" s="597"/>
    </row>
    <row r="227" spans="4:5" s="594" customFormat="1">
      <c r="D227" s="623"/>
      <c r="E227" s="597"/>
    </row>
    <row r="228" spans="4:5" s="594" customFormat="1">
      <c r="D228" s="623"/>
      <c r="E228" s="597"/>
    </row>
    <row r="229" spans="4:5" s="594" customFormat="1">
      <c r="D229" s="623"/>
      <c r="E229" s="597"/>
    </row>
    <row r="230" spans="4:5" s="594" customFormat="1">
      <c r="D230" s="623"/>
      <c r="E230" s="597"/>
    </row>
    <row r="231" spans="4:5" s="594" customFormat="1">
      <c r="D231" s="623"/>
      <c r="E231" s="597"/>
    </row>
    <row r="232" spans="4:5" s="594" customFormat="1">
      <c r="D232" s="623"/>
      <c r="E232" s="597"/>
    </row>
    <row r="233" spans="4:5" s="594" customFormat="1">
      <c r="D233" s="623"/>
      <c r="E233" s="597"/>
    </row>
    <row r="234" spans="4:5" s="594" customFormat="1">
      <c r="D234" s="623"/>
      <c r="E234" s="597"/>
    </row>
    <row r="235" spans="4:5" s="594" customFormat="1">
      <c r="D235" s="623"/>
      <c r="E235" s="597"/>
    </row>
    <row r="236" spans="4:5" s="594" customFormat="1">
      <c r="D236" s="623"/>
      <c r="E236" s="597"/>
    </row>
    <row r="237" spans="4:5" s="594" customFormat="1">
      <c r="D237" s="623"/>
      <c r="E237" s="597"/>
    </row>
    <row r="238" spans="4:5" s="594" customFormat="1">
      <c r="D238" s="623"/>
      <c r="E238" s="597"/>
    </row>
    <row r="239" spans="4:5" s="594" customFormat="1">
      <c r="D239" s="623"/>
      <c r="E239" s="597"/>
    </row>
    <row r="240" spans="4:5" s="594" customFormat="1">
      <c r="D240" s="623"/>
      <c r="E240" s="597"/>
    </row>
    <row r="241" spans="4:5" s="594" customFormat="1">
      <c r="D241" s="623"/>
      <c r="E241" s="597"/>
    </row>
    <row r="242" spans="4:5" s="594" customFormat="1">
      <c r="D242" s="623"/>
      <c r="E242" s="597"/>
    </row>
    <row r="243" spans="4:5" s="594" customFormat="1">
      <c r="D243" s="623"/>
      <c r="E243" s="597"/>
    </row>
    <row r="244" spans="4:5" s="594" customFormat="1">
      <c r="D244" s="623"/>
      <c r="E244" s="597"/>
    </row>
    <row r="245" spans="4:5" s="594" customFormat="1">
      <c r="D245" s="623"/>
      <c r="E245" s="597"/>
    </row>
    <row r="246" spans="4:5" s="594" customFormat="1">
      <c r="D246" s="623"/>
      <c r="E246" s="597"/>
    </row>
    <row r="247" spans="4:5" s="594" customFormat="1">
      <c r="D247" s="623"/>
      <c r="E247" s="597"/>
    </row>
    <row r="248" spans="4:5" s="594" customFormat="1">
      <c r="D248" s="623"/>
      <c r="E248" s="597"/>
    </row>
    <row r="249" spans="4:5" s="594" customFormat="1">
      <c r="D249" s="623"/>
      <c r="E249" s="597"/>
    </row>
    <row r="250" spans="4:5" s="594" customFormat="1">
      <c r="D250" s="623"/>
      <c r="E250" s="597"/>
    </row>
    <row r="251" spans="4:5" s="594" customFormat="1">
      <c r="D251" s="623"/>
      <c r="E251" s="597"/>
    </row>
    <row r="252" spans="4:5" s="594" customFormat="1">
      <c r="D252" s="623"/>
      <c r="E252" s="597"/>
    </row>
    <row r="253" spans="4:5" s="594" customFormat="1">
      <c r="D253" s="623"/>
      <c r="E253" s="597"/>
    </row>
    <row r="254" spans="4:5" s="594" customFormat="1">
      <c r="D254" s="623"/>
      <c r="E254" s="597"/>
    </row>
    <row r="255" spans="4:5" s="594" customFormat="1">
      <c r="D255" s="623"/>
      <c r="E255" s="597"/>
    </row>
    <row r="256" spans="4:5" s="594" customFormat="1">
      <c r="D256" s="623"/>
      <c r="E256" s="597"/>
    </row>
    <row r="257" spans="4:5" s="594" customFormat="1">
      <c r="D257" s="623"/>
      <c r="E257" s="597"/>
    </row>
    <row r="258" spans="4:5" s="594" customFormat="1">
      <c r="D258" s="623"/>
      <c r="E258" s="597"/>
    </row>
    <row r="259" spans="4:5" s="594" customFormat="1">
      <c r="D259" s="623"/>
      <c r="E259" s="597"/>
    </row>
    <row r="260" spans="4:5" s="594" customFormat="1">
      <c r="D260" s="623"/>
      <c r="E260" s="597"/>
    </row>
    <row r="261" spans="4:5" s="594" customFormat="1">
      <c r="D261" s="623"/>
      <c r="E261" s="597"/>
    </row>
    <row r="262" spans="4:5" s="594" customFormat="1">
      <c r="D262" s="623"/>
      <c r="E262" s="597"/>
    </row>
    <row r="263" spans="4:5" s="594" customFormat="1">
      <c r="D263" s="623"/>
      <c r="E263" s="597"/>
    </row>
    <row r="264" spans="4:5" s="594" customFormat="1">
      <c r="D264" s="623"/>
      <c r="E264" s="597"/>
    </row>
    <row r="265" spans="4:5" s="594" customFormat="1">
      <c r="D265" s="623"/>
      <c r="E265" s="597"/>
    </row>
    <row r="266" spans="4:5" s="594" customFormat="1">
      <c r="D266" s="623"/>
      <c r="E266" s="597"/>
    </row>
    <row r="267" spans="4:5" s="594" customFormat="1">
      <c r="D267" s="623"/>
      <c r="E267" s="597"/>
    </row>
    <row r="268" spans="4:5" s="594" customFormat="1">
      <c r="D268" s="623"/>
      <c r="E268" s="597"/>
    </row>
    <row r="269" spans="4:5" s="594" customFormat="1">
      <c r="D269" s="623"/>
      <c r="E269" s="597"/>
    </row>
    <row r="270" spans="4:5" s="594" customFormat="1">
      <c r="D270" s="623"/>
      <c r="E270" s="597"/>
    </row>
    <row r="271" spans="4:5" s="594" customFormat="1">
      <c r="D271" s="623"/>
      <c r="E271" s="597"/>
    </row>
    <row r="272" spans="4:5" s="594" customFormat="1">
      <c r="D272" s="623"/>
      <c r="E272" s="597"/>
    </row>
    <row r="273" spans="4:5" s="594" customFormat="1">
      <c r="D273" s="623"/>
      <c r="E273" s="597"/>
    </row>
    <row r="274" spans="4:5" s="594" customFormat="1">
      <c r="D274" s="623"/>
      <c r="E274" s="597"/>
    </row>
    <row r="275" spans="4:5" s="594" customFormat="1">
      <c r="D275" s="623"/>
      <c r="E275" s="597"/>
    </row>
    <row r="276" spans="4:5" s="594" customFormat="1">
      <c r="D276" s="623"/>
      <c r="E276" s="597"/>
    </row>
    <row r="277" spans="4:5" s="594" customFormat="1">
      <c r="D277" s="623"/>
      <c r="E277" s="597"/>
    </row>
    <row r="278" spans="4:5" s="594" customFormat="1">
      <c r="D278" s="623"/>
      <c r="E278" s="597"/>
    </row>
    <row r="279" spans="4:5" s="594" customFormat="1">
      <c r="D279" s="623"/>
      <c r="E279" s="597"/>
    </row>
    <row r="280" spans="4:5" s="594" customFormat="1">
      <c r="D280" s="623"/>
      <c r="E280" s="597"/>
    </row>
    <row r="281" spans="4:5" s="594" customFormat="1">
      <c r="D281" s="623"/>
      <c r="E281" s="597"/>
    </row>
    <row r="282" spans="4:5" s="594" customFormat="1">
      <c r="D282" s="623"/>
      <c r="E282" s="597"/>
    </row>
    <row r="283" spans="4:5" s="594" customFormat="1">
      <c r="D283" s="623"/>
      <c r="E283" s="597"/>
    </row>
    <row r="284" spans="4:5" s="594" customFormat="1">
      <c r="D284" s="623"/>
      <c r="E284" s="597"/>
    </row>
    <row r="285" spans="4:5" s="594" customFormat="1">
      <c r="D285" s="623"/>
      <c r="E285" s="597"/>
    </row>
    <row r="286" spans="4:5" s="594" customFormat="1">
      <c r="D286" s="623"/>
      <c r="E286" s="597"/>
    </row>
    <row r="287" spans="4:5" s="594" customFormat="1">
      <c r="D287" s="623"/>
      <c r="E287" s="597"/>
    </row>
    <row r="288" spans="4:5" s="594" customFormat="1">
      <c r="D288" s="623"/>
      <c r="E288" s="597"/>
    </row>
    <row r="289" spans="4:5" s="594" customFormat="1">
      <c r="D289" s="623"/>
      <c r="E289" s="597"/>
    </row>
    <row r="290" spans="4:5" s="594" customFormat="1">
      <c r="D290" s="623"/>
      <c r="E290" s="597"/>
    </row>
    <row r="291" spans="4:5" s="594" customFormat="1">
      <c r="D291" s="623"/>
      <c r="E291" s="597"/>
    </row>
    <row r="292" spans="4:5" s="594" customFormat="1">
      <c r="D292" s="623"/>
      <c r="E292" s="597"/>
    </row>
    <row r="293" spans="4:5" s="594" customFormat="1">
      <c r="D293" s="623"/>
      <c r="E293" s="597"/>
    </row>
    <row r="294" spans="4:5" s="594" customFormat="1">
      <c r="D294" s="623"/>
      <c r="E294" s="597"/>
    </row>
    <row r="295" spans="4:5" s="594" customFormat="1">
      <c r="D295" s="623"/>
      <c r="E295" s="597"/>
    </row>
    <row r="296" spans="4:5" s="594" customFormat="1">
      <c r="D296" s="623"/>
      <c r="E296" s="597"/>
    </row>
    <row r="297" spans="4:5" s="594" customFormat="1">
      <c r="D297" s="623"/>
      <c r="E297" s="597"/>
    </row>
    <row r="298" spans="4:5" s="594" customFormat="1">
      <c r="D298" s="623"/>
      <c r="E298" s="597"/>
    </row>
    <row r="299" spans="4:5" s="594" customFormat="1">
      <c r="D299" s="623"/>
      <c r="E299" s="597"/>
    </row>
    <row r="300" spans="4:5" s="594" customFormat="1">
      <c r="D300" s="623"/>
      <c r="E300" s="597"/>
    </row>
    <row r="301" spans="4:5" s="594" customFormat="1">
      <c r="D301" s="623"/>
      <c r="E301" s="597"/>
    </row>
    <row r="302" spans="4:5" s="594" customFormat="1">
      <c r="D302" s="623"/>
      <c r="E302" s="597"/>
    </row>
    <row r="303" spans="4:5" s="594" customFormat="1">
      <c r="D303" s="623"/>
      <c r="E303" s="597"/>
    </row>
    <row r="304" spans="4:5" s="594" customFormat="1">
      <c r="D304" s="623"/>
      <c r="E304" s="597"/>
    </row>
    <row r="305" spans="4:5" s="594" customFormat="1">
      <c r="D305" s="623"/>
      <c r="E305" s="597"/>
    </row>
    <row r="306" spans="4:5" s="594" customFormat="1">
      <c r="D306" s="623"/>
      <c r="E306" s="597"/>
    </row>
    <row r="307" spans="4:5" s="594" customFormat="1">
      <c r="D307" s="623"/>
      <c r="E307" s="597"/>
    </row>
    <row r="308" spans="4:5" s="594" customFormat="1">
      <c r="D308" s="623"/>
      <c r="E308" s="597"/>
    </row>
    <row r="309" spans="4:5" s="594" customFormat="1">
      <c r="D309" s="623"/>
      <c r="E309" s="597"/>
    </row>
    <row r="310" spans="4:5" s="594" customFormat="1">
      <c r="D310" s="623"/>
      <c r="E310" s="597"/>
    </row>
    <row r="311" spans="4:5" s="594" customFormat="1">
      <c r="D311" s="623"/>
      <c r="E311" s="597"/>
    </row>
    <row r="312" spans="4:5" s="594" customFormat="1">
      <c r="D312" s="623"/>
      <c r="E312" s="597"/>
    </row>
    <row r="313" spans="4:5" s="594" customFormat="1">
      <c r="D313" s="623"/>
      <c r="E313" s="597"/>
    </row>
    <row r="314" spans="4:5" s="594" customFormat="1">
      <c r="D314" s="623"/>
      <c r="E314" s="597"/>
    </row>
    <row r="315" spans="4:5" s="594" customFormat="1">
      <c r="D315" s="623"/>
      <c r="E315" s="597"/>
    </row>
    <row r="316" spans="4:5" s="594" customFormat="1">
      <c r="D316" s="623"/>
      <c r="E316" s="597"/>
    </row>
    <row r="317" spans="4:5" s="594" customFormat="1">
      <c r="D317" s="623"/>
      <c r="E317" s="597"/>
    </row>
    <row r="318" spans="4:5" s="594" customFormat="1">
      <c r="D318" s="623"/>
      <c r="E318" s="597"/>
    </row>
    <row r="319" spans="4:5" s="594" customFormat="1">
      <c r="D319" s="623"/>
      <c r="E319" s="597"/>
    </row>
    <row r="320" spans="4:5" s="594" customFormat="1">
      <c r="D320" s="623"/>
      <c r="E320" s="597"/>
    </row>
    <row r="321" spans="4:5" s="594" customFormat="1">
      <c r="D321" s="623"/>
      <c r="E321" s="597"/>
    </row>
    <row r="322" spans="4:5" s="594" customFormat="1">
      <c r="D322" s="623"/>
      <c r="E322" s="597"/>
    </row>
    <row r="323" spans="4:5" s="594" customFormat="1">
      <c r="D323" s="623"/>
      <c r="E323" s="597"/>
    </row>
    <row r="324" spans="4:5" s="594" customFormat="1">
      <c r="D324" s="623"/>
      <c r="E324" s="597"/>
    </row>
    <row r="325" spans="4:5" s="594" customFormat="1">
      <c r="D325" s="623"/>
      <c r="E325" s="597"/>
    </row>
    <row r="326" spans="4:5" s="594" customFormat="1">
      <c r="D326" s="623"/>
      <c r="E326" s="597"/>
    </row>
    <row r="327" spans="4:5" s="594" customFormat="1">
      <c r="D327" s="623"/>
      <c r="E327" s="597"/>
    </row>
    <row r="328" spans="4:5" s="594" customFormat="1">
      <c r="D328" s="623"/>
      <c r="E328" s="597"/>
    </row>
    <row r="329" spans="4:5" s="594" customFormat="1">
      <c r="D329" s="623"/>
      <c r="E329" s="597"/>
    </row>
    <row r="330" spans="4:5" s="594" customFormat="1">
      <c r="D330" s="623"/>
      <c r="E330" s="597"/>
    </row>
    <row r="331" spans="4:5" s="594" customFormat="1">
      <c r="D331" s="623"/>
      <c r="E331" s="597"/>
    </row>
    <row r="332" spans="4:5" s="594" customFormat="1">
      <c r="D332" s="623"/>
      <c r="E332" s="597"/>
    </row>
    <row r="333" spans="4:5" s="594" customFormat="1">
      <c r="D333" s="623"/>
      <c r="E333" s="597"/>
    </row>
    <row r="334" spans="4:5" s="594" customFormat="1">
      <c r="D334" s="623"/>
      <c r="E334" s="597"/>
    </row>
    <row r="335" spans="4:5" s="594" customFormat="1">
      <c r="D335" s="623"/>
      <c r="E335" s="597"/>
    </row>
    <row r="336" spans="4:5" s="594" customFormat="1">
      <c r="D336" s="623"/>
      <c r="E336" s="597"/>
    </row>
    <row r="337" spans="4:5" s="594" customFormat="1">
      <c r="D337" s="623"/>
      <c r="E337" s="597"/>
    </row>
    <row r="338" spans="4:5" s="594" customFormat="1">
      <c r="D338" s="623"/>
      <c r="E338" s="597"/>
    </row>
    <row r="339" spans="4:5" s="594" customFormat="1">
      <c r="D339" s="623"/>
      <c r="E339" s="597"/>
    </row>
    <row r="340" spans="4:5" s="594" customFormat="1">
      <c r="D340" s="623"/>
      <c r="E340" s="597"/>
    </row>
    <row r="341" spans="4:5" s="594" customFormat="1">
      <c r="D341" s="623"/>
      <c r="E341" s="597"/>
    </row>
    <row r="342" spans="4:5" s="594" customFormat="1">
      <c r="D342" s="623"/>
      <c r="E342" s="597"/>
    </row>
    <row r="343" spans="4:5" s="594" customFormat="1">
      <c r="D343" s="623"/>
      <c r="E343" s="597"/>
    </row>
    <row r="344" spans="4:5" s="594" customFormat="1">
      <c r="D344" s="623"/>
      <c r="E344" s="597"/>
    </row>
    <row r="345" spans="4:5" s="594" customFormat="1">
      <c r="D345" s="623"/>
      <c r="E345" s="597"/>
    </row>
    <row r="346" spans="4:5" s="594" customFormat="1">
      <c r="D346" s="623"/>
      <c r="E346" s="597"/>
    </row>
    <row r="347" spans="4:5" s="594" customFormat="1">
      <c r="D347" s="623"/>
      <c r="E347" s="597"/>
    </row>
    <row r="348" spans="4:5" s="594" customFormat="1">
      <c r="D348" s="623"/>
      <c r="E348" s="597"/>
    </row>
    <row r="349" spans="4:5" s="594" customFormat="1">
      <c r="D349" s="623"/>
      <c r="E349" s="597"/>
    </row>
    <row r="350" spans="4:5" s="594" customFormat="1">
      <c r="D350" s="623"/>
      <c r="E350" s="597"/>
    </row>
    <row r="351" spans="4:5" s="594" customFormat="1">
      <c r="D351" s="623"/>
      <c r="E351" s="597"/>
    </row>
    <row r="352" spans="4:5" s="594" customFormat="1">
      <c r="D352" s="623"/>
      <c r="E352" s="597"/>
    </row>
    <row r="353" spans="4:5" s="594" customFormat="1">
      <c r="D353" s="623"/>
      <c r="E353" s="597"/>
    </row>
    <row r="354" spans="4:5" s="594" customFormat="1">
      <c r="D354" s="623"/>
      <c r="E354" s="597"/>
    </row>
    <row r="355" spans="4:5" s="594" customFormat="1">
      <c r="D355" s="623"/>
      <c r="E355" s="597"/>
    </row>
    <row r="356" spans="4:5" s="594" customFormat="1">
      <c r="D356" s="623"/>
      <c r="E356" s="597"/>
    </row>
    <row r="357" spans="4:5" s="594" customFormat="1">
      <c r="D357" s="623"/>
      <c r="E357" s="597"/>
    </row>
    <row r="358" spans="4:5" s="594" customFormat="1">
      <c r="D358" s="623"/>
      <c r="E358" s="597"/>
    </row>
    <row r="359" spans="4:5" s="594" customFormat="1">
      <c r="D359" s="623"/>
      <c r="E359" s="597"/>
    </row>
    <row r="360" spans="4:5" s="594" customFormat="1">
      <c r="D360" s="623"/>
      <c r="E360" s="597"/>
    </row>
    <row r="361" spans="4:5" s="594" customFormat="1">
      <c r="D361" s="623"/>
      <c r="E361" s="597"/>
    </row>
    <row r="362" spans="4:5" s="594" customFormat="1">
      <c r="D362" s="623"/>
      <c r="E362" s="597"/>
    </row>
    <row r="363" spans="4:5" s="594" customFormat="1">
      <c r="D363" s="623"/>
      <c r="E363" s="597"/>
    </row>
    <row r="364" spans="4:5" s="594" customFormat="1">
      <c r="D364" s="623"/>
      <c r="E364" s="597"/>
    </row>
    <row r="365" spans="4:5" s="594" customFormat="1">
      <c r="D365" s="623"/>
      <c r="E365" s="597"/>
    </row>
    <row r="366" spans="4:5" s="594" customFormat="1">
      <c r="D366" s="623"/>
      <c r="E366" s="597"/>
    </row>
    <row r="367" spans="4:5" s="594" customFormat="1">
      <c r="D367" s="623"/>
      <c r="E367" s="597"/>
    </row>
    <row r="368" spans="4:5" s="594" customFormat="1">
      <c r="D368" s="623"/>
      <c r="E368" s="597"/>
    </row>
    <row r="369" spans="4:5" s="594" customFormat="1">
      <c r="D369" s="623"/>
      <c r="E369" s="597"/>
    </row>
    <row r="370" spans="4:5" s="594" customFormat="1">
      <c r="D370" s="623"/>
      <c r="E370" s="597"/>
    </row>
    <row r="371" spans="4:5" s="594" customFormat="1">
      <c r="D371" s="623"/>
      <c r="E371" s="597"/>
    </row>
    <row r="372" spans="4:5" s="594" customFormat="1">
      <c r="D372" s="623"/>
      <c r="E372" s="597"/>
    </row>
    <row r="373" spans="4:5" s="594" customFormat="1">
      <c r="D373" s="623"/>
      <c r="E373" s="597"/>
    </row>
    <row r="374" spans="4:5" s="594" customFormat="1">
      <c r="D374" s="623"/>
      <c r="E374" s="597"/>
    </row>
    <row r="375" spans="4:5" s="594" customFormat="1">
      <c r="D375" s="623"/>
      <c r="E375" s="597"/>
    </row>
    <row r="376" spans="4:5" s="594" customFormat="1">
      <c r="D376" s="623"/>
      <c r="E376" s="597"/>
    </row>
    <row r="377" spans="4:5" s="594" customFormat="1">
      <c r="D377" s="623"/>
      <c r="E377" s="597"/>
    </row>
    <row r="378" spans="4:5" s="594" customFormat="1">
      <c r="D378" s="623"/>
      <c r="E378" s="597"/>
    </row>
    <row r="379" spans="4:5" s="594" customFormat="1">
      <c r="D379" s="623"/>
      <c r="E379" s="597"/>
    </row>
    <row r="380" spans="4:5" s="594" customFormat="1">
      <c r="D380" s="623"/>
      <c r="E380" s="597"/>
    </row>
    <row r="381" spans="4:5" s="594" customFormat="1">
      <c r="D381" s="623"/>
      <c r="E381" s="597"/>
    </row>
    <row r="382" spans="4:5" s="594" customFormat="1">
      <c r="D382" s="623"/>
      <c r="E382" s="597"/>
    </row>
    <row r="383" spans="4:5" s="594" customFormat="1">
      <c r="D383" s="623"/>
      <c r="E383" s="597"/>
    </row>
    <row r="384" spans="4:5" s="594" customFormat="1">
      <c r="D384" s="623"/>
      <c r="E384" s="597"/>
    </row>
    <row r="385" spans="4:5" s="594" customFormat="1">
      <c r="D385" s="623"/>
      <c r="E385" s="597"/>
    </row>
    <row r="386" spans="4:5" s="594" customFormat="1">
      <c r="D386" s="623"/>
      <c r="E386" s="597"/>
    </row>
    <row r="387" spans="4:5" s="594" customFormat="1">
      <c r="D387" s="623"/>
      <c r="E387" s="597"/>
    </row>
    <row r="388" spans="4:5" s="594" customFormat="1">
      <c r="D388" s="623"/>
      <c r="E388" s="597"/>
    </row>
    <row r="389" spans="4:5" s="594" customFormat="1">
      <c r="D389" s="623"/>
      <c r="E389" s="597"/>
    </row>
    <row r="390" spans="4:5" s="594" customFormat="1">
      <c r="D390" s="623"/>
      <c r="E390" s="597"/>
    </row>
    <row r="391" spans="4:5" s="594" customFormat="1">
      <c r="D391" s="623"/>
      <c r="E391" s="597"/>
    </row>
    <row r="392" spans="4:5" s="594" customFormat="1">
      <c r="D392" s="623"/>
      <c r="E392" s="597"/>
    </row>
    <row r="393" spans="4:5" s="594" customFormat="1">
      <c r="D393" s="623"/>
      <c r="E393" s="597"/>
    </row>
    <row r="394" spans="4:5" s="594" customFormat="1">
      <c r="D394" s="623"/>
      <c r="E394" s="597"/>
    </row>
    <row r="395" spans="4:5" s="594" customFormat="1">
      <c r="D395" s="623"/>
      <c r="E395" s="597"/>
    </row>
    <row r="396" spans="4:5" s="594" customFormat="1">
      <c r="D396" s="623"/>
      <c r="E396" s="597"/>
    </row>
    <row r="397" spans="4:5" s="594" customFormat="1">
      <c r="D397" s="623"/>
      <c r="E397" s="597"/>
    </row>
    <row r="398" spans="4:5" s="594" customFormat="1">
      <c r="D398" s="623"/>
      <c r="E398" s="597"/>
    </row>
    <row r="399" spans="4:5" s="594" customFormat="1">
      <c r="D399" s="623"/>
      <c r="E399" s="597"/>
    </row>
    <row r="400" spans="4:5" s="594" customFormat="1">
      <c r="D400" s="623"/>
      <c r="E400" s="597"/>
    </row>
    <row r="401" spans="4:5" s="594" customFormat="1">
      <c r="D401" s="623"/>
      <c r="E401" s="597"/>
    </row>
    <row r="402" spans="4:5" s="594" customFormat="1">
      <c r="D402" s="623"/>
      <c r="E402" s="597"/>
    </row>
    <row r="403" spans="4:5" s="594" customFormat="1">
      <c r="D403" s="623"/>
      <c r="E403" s="597"/>
    </row>
    <row r="404" spans="4:5" s="594" customFormat="1">
      <c r="D404" s="623"/>
      <c r="E404" s="597"/>
    </row>
    <row r="405" spans="4:5" s="594" customFormat="1">
      <c r="D405" s="623"/>
      <c r="E405" s="597"/>
    </row>
    <row r="406" spans="4:5" s="594" customFormat="1">
      <c r="D406" s="623"/>
      <c r="E406" s="597"/>
    </row>
    <row r="407" spans="4:5" s="594" customFormat="1">
      <c r="D407" s="623"/>
      <c r="E407" s="597"/>
    </row>
    <row r="408" spans="4:5" s="594" customFormat="1">
      <c r="D408" s="623"/>
      <c r="E408" s="597"/>
    </row>
    <row r="409" spans="4:5" s="594" customFormat="1">
      <c r="D409" s="623"/>
      <c r="E409" s="597"/>
    </row>
    <row r="410" spans="4:5" s="594" customFormat="1">
      <c r="D410" s="623"/>
      <c r="E410" s="597"/>
    </row>
    <row r="411" spans="4:5" s="594" customFormat="1">
      <c r="D411" s="623"/>
      <c r="E411" s="597"/>
    </row>
    <row r="412" spans="4:5" s="594" customFormat="1">
      <c r="D412" s="623"/>
      <c r="E412" s="597"/>
    </row>
    <row r="413" spans="4:5" s="594" customFormat="1">
      <c r="D413" s="623"/>
      <c r="E413" s="597"/>
    </row>
    <row r="414" spans="4:5" s="594" customFormat="1">
      <c r="D414" s="623"/>
      <c r="E414" s="597"/>
    </row>
    <row r="415" spans="4:5" s="594" customFormat="1">
      <c r="D415" s="623"/>
      <c r="E415" s="597"/>
    </row>
    <row r="416" spans="4:5" s="594" customFormat="1">
      <c r="D416" s="623"/>
      <c r="E416" s="597"/>
    </row>
    <row r="417" spans="4:5" s="594" customFormat="1">
      <c r="D417" s="623"/>
      <c r="E417" s="597"/>
    </row>
    <row r="418" spans="4:5" s="594" customFormat="1">
      <c r="D418" s="623"/>
      <c r="E418" s="597"/>
    </row>
    <row r="419" spans="4:5" s="594" customFormat="1">
      <c r="D419" s="623"/>
      <c r="E419" s="597"/>
    </row>
    <row r="420" spans="4:5" s="594" customFormat="1">
      <c r="D420" s="623"/>
      <c r="E420" s="597"/>
    </row>
    <row r="421" spans="4:5" s="594" customFormat="1">
      <c r="D421" s="623"/>
      <c r="E421" s="597"/>
    </row>
    <row r="422" spans="4:5" s="594" customFormat="1">
      <c r="D422" s="623"/>
      <c r="E422" s="597"/>
    </row>
    <row r="423" spans="4:5" s="594" customFormat="1">
      <c r="D423" s="623"/>
      <c r="E423" s="597"/>
    </row>
    <row r="424" spans="4:5" s="594" customFormat="1">
      <c r="D424" s="623"/>
      <c r="E424" s="597"/>
    </row>
    <row r="425" spans="4:5" s="594" customFormat="1">
      <c r="D425" s="623"/>
      <c r="E425" s="597"/>
    </row>
    <row r="426" spans="4:5" s="594" customFormat="1">
      <c r="D426" s="623"/>
      <c r="E426" s="597"/>
    </row>
    <row r="427" spans="4:5" s="594" customFormat="1">
      <c r="D427" s="623"/>
      <c r="E427" s="597"/>
    </row>
    <row r="428" spans="4:5" s="594" customFormat="1">
      <c r="D428" s="623"/>
      <c r="E428" s="597"/>
    </row>
    <row r="429" spans="4:5" s="594" customFormat="1">
      <c r="D429" s="623"/>
      <c r="E429" s="597"/>
    </row>
    <row r="430" spans="4:5" s="594" customFormat="1">
      <c r="D430" s="623"/>
      <c r="E430" s="597"/>
    </row>
    <row r="431" spans="4:5" s="594" customFormat="1">
      <c r="D431" s="623"/>
      <c r="E431" s="597"/>
    </row>
    <row r="432" spans="4:5" s="594" customFormat="1">
      <c r="D432" s="623"/>
      <c r="E432" s="597"/>
    </row>
    <row r="433" spans="4:5" s="594" customFormat="1">
      <c r="D433" s="623"/>
      <c r="E433" s="597"/>
    </row>
    <row r="434" spans="4:5" s="594" customFormat="1">
      <c r="D434" s="623"/>
      <c r="E434" s="597"/>
    </row>
    <row r="435" spans="4:5" s="594" customFormat="1">
      <c r="D435" s="623"/>
      <c r="E435" s="597"/>
    </row>
    <row r="436" spans="4:5" s="594" customFormat="1">
      <c r="D436" s="623"/>
      <c r="E436" s="597"/>
    </row>
    <row r="437" spans="4:5" s="594" customFormat="1">
      <c r="D437" s="623"/>
      <c r="E437" s="597"/>
    </row>
    <row r="438" spans="4:5" s="594" customFormat="1">
      <c r="D438" s="623"/>
      <c r="E438" s="597"/>
    </row>
    <row r="439" spans="4:5" s="594" customFormat="1">
      <c r="D439" s="623"/>
      <c r="E439" s="597"/>
    </row>
    <row r="440" spans="4:5" s="594" customFormat="1">
      <c r="D440" s="623"/>
      <c r="E440" s="597"/>
    </row>
    <row r="441" spans="4:5" s="594" customFormat="1">
      <c r="D441" s="623"/>
      <c r="E441" s="597"/>
    </row>
    <row r="442" spans="4:5" s="594" customFormat="1">
      <c r="D442" s="623"/>
      <c r="E442" s="597"/>
    </row>
    <row r="443" spans="4:5" s="594" customFormat="1">
      <c r="D443" s="623"/>
      <c r="E443" s="597"/>
    </row>
    <row r="444" spans="4:5" s="594" customFormat="1">
      <c r="D444" s="623"/>
      <c r="E444" s="597"/>
    </row>
    <row r="445" spans="4:5" s="594" customFormat="1">
      <c r="D445" s="623"/>
      <c r="E445" s="597"/>
    </row>
    <row r="446" spans="4:5" s="594" customFormat="1">
      <c r="D446" s="623"/>
      <c r="E446" s="597"/>
    </row>
    <row r="447" spans="4:5" s="594" customFormat="1">
      <c r="D447" s="623"/>
      <c r="E447" s="597"/>
    </row>
    <row r="448" spans="4:5" s="594" customFormat="1">
      <c r="D448" s="623"/>
      <c r="E448" s="597"/>
    </row>
    <row r="449" spans="4:5" s="594" customFormat="1">
      <c r="D449" s="623"/>
      <c r="E449" s="597"/>
    </row>
    <row r="450" spans="4:5" s="594" customFormat="1">
      <c r="D450" s="623"/>
      <c r="E450" s="597"/>
    </row>
    <row r="451" spans="4:5" s="594" customFormat="1">
      <c r="D451" s="623"/>
      <c r="E451" s="597"/>
    </row>
    <row r="452" spans="4:5" s="594" customFormat="1">
      <c r="D452" s="623"/>
      <c r="E452" s="597"/>
    </row>
    <row r="453" spans="4:5" s="594" customFormat="1">
      <c r="D453" s="623"/>
      <c r="E453" s="597"/>
    </row>
    <row r="454" spans="4:5" s="594" customFormat="1">
      <c r="D454" s="623"/>
      <c r="E454" s="597"/>
    </row>
    <row r="455" spans="4:5" s="594" customFormat="1">
      <c r="D455" s="623"/>
      <c r="E455" s="597"/>
    </row>
  </sheetData>
  <mergeCells count="2">
    <mergeCell ref="E8:G8"/>
    <mergeCell ref="E9:G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2D050"/>
  </sheetPr>
  <dimension ref="A1:U88"/>
  <sheetViews>
    <sheetView view="pageBreakPreview" topLeftCell="A61" zoomScale="90" zoomScaleNormal="100" zoomScaleSheetLayoutView="90" workbookViewId="0">
      <selection activeCell="G86" sqref="G86"/>
    </sheetView>
  </sheetViews>
  <sheetFormatPr defaultColWidth="11.85546875" defaultRowHeight="16.5"/>
  <cols>
    <col min="1" max="1" width="1.85546875" style="164" customWidth="1"/>
    <col min="2" max="2" width="11.28515625" style="164" customWidth="1"/>
    <col min="3" max="3" width="8.140625" style="164" customWidth="1"/>
    <col min="4" max="4" width="9.7109375" style="165" customWidth="1"/>
    <col min="5" max="6" width="13.140625" style="166" customWidth="1"/>
    <col min="7" max="7" width="15.5703125" style="166" customWidth="1"/>
    <col min="8" max="8" width="1.5703125" style="166" customWidth="1"/>
    <col min="9" max="10" width="13.42578125" style="166" customWidth="1"/>
    <col min="11" max="11" width="14.5703125" style="166" customWidth="1"/>
    <col min="12" max="12" width="1.85546875" style="164" customWidth="1"/>
    <col min="13" max="16384" width="11.85546875" style="164"/>
  </cols>
  <sheetData>
    <row r="1" spans="1:12" ht="8.1" customHeight="1"/>
    <row r="2" spans="1:12" ht="8.1" customHeight="1"/>
    <row r="3" spans="1:12" s="167" customFormat="1" ht="16.5" customHeight="1">
      <c r="B3" s="168" t="s">
        <v>43</v>
      </c>
      <c r="C3" s="1199" t="s">
        <v>862</v>
      </c>
      <c r="D3" s="170"/>
      <c r="E3" s="171"/>
      <c r="F3" s="171"/>
      <c r="G3" s="171"/>
      <c r="H3" s="171"/>
      <c r="I3" s="171"/>
      <c r="J3" s="171"/>
      <c r="K3" s="171"/>
    </row>
    <row r="4" spans="1:12" s="167" customFormat="1" ht="16.5" customHeight="1">
      <c r="B4" s="168"/>
      <c r="C4" s="1202" t="s">
        <v>1353</v>
      </c>
      <c r="D4" s="170"/>
      <c r="E4" s="171"/>
      <c r="F4" s="171"/>
      <c r="G4" s="171"/>
      <c r="H4" s="171"/>
      <c r="I4" s="171"/>
      <c r="J4" s="171"/>
      <c r="K4" s="171"/>
    </row>
    <row r="5" spans="1:12" s="173" customFormat="1" ht="16.5" customHeight="1">
      <c r="B5" s="174" t="s">
        <v>44</v>
      </c>
      <c r="C5" s="175" t="s">
        <v>934</v>
      </c>
      <c r="D5" s="176"/>
      <c r="E5" s="174"/>
      <c r="F5" s="174"/>
      <c r="G5" s="174"/>
      <c r="H5" s="174"/>
      <c r="I5" s="174"/>
      <c r="J5" s="174"/>
      <c r="K5" s="174"/>
    </row>
    <row r="6" spans="1:12" s="173" customFormat="1" ht="16.5" customHeight="1">
      <c r="B6" s="174"/>
      <c r="C6" s="1203" t="s">
        <v>1354</v>
      </c>
      <c r="D6" s="176"/>
      <c r="E6" s="174"/>
      <c r="F6" s="174"/>
      <c r="G6" s="174"/>
      <c r="H6" s="174"/>
      <c r="I6" s="174"/>
      <c r="J6" s="174"/>
      <c r="K6" s="174"/>
    </row>
    <row r="7" spans="1:12" s="177" customFormat="1" ht="9.9499999999999993" customHeight="1" thickBot="1">
      <c r="B7" s="178"/>
      <c r="C7" s="178"/>
      <c r="D7" s="179"/>
      <c r="E7" s="180"/>
      <c r="F7" s="180"/>
      <c r="G7" s="180"/>
      <c r="H7" s="180"/>
      <c r="I7" s="180"/>
      <c r="J7" s="180"/>
      <c r="K7" s="180"/>
      <c r="L7" s="180"/>
    </row>
    <row r="8" spans="1:12" s="186" customFormat="1" ht="5.25" customHeight="1" thickTop="1">
      <c r="A8" s="181"/>
      <c r="B8" s="182"/>
      <c r="C8" s="183"/>
      <c r="D8" s="184"/>
      <c r="E8" s="185"/>
      <c r="F8" s="185"/>
      <c r="G8" s="185"/>
      <c r="H8" s="185"/>
      <c r="I8" s="185"/>
      <c r="J8" s="185"/>
      <c r="K8" s="185"/>
      <c r="L8" s="185"/>
    </row>
    <row r="9" spans="1:12" s="186" customFormat="1" ht="16.5" customHeight="1">
      <c r="A9" s="187"/>
      <c r="B9" s="187" t="s">
        <v>2</v>
      </c>
      <c r="C9" s="188"/>
      <c r="D9" s="189" t="s">
        <v>3</v>
      </c>
      <c r="E9" s="1881" t="s">
        <v>885</v>
      </c>
      <c r="F9" s="1881"/>
      <c r="G9" s="1881"/>
      <c r="H9" s="1881"/>
      <c r="I9" s="1881"/>
      <c r="J9" s="1881"/>
      <c r="K9" s="1881"/>
      <c r="L9" s="190"/>
    </row>
    <row r="10" spans="1:12" s="186" customFormat="1" ht="16.5" customHeight="1">
      <c r="A10" s="192"/>
      <c r="B10" s="192" t="s">
        <v>7</v>
      </c>
      <c r="C10" s="193"/>
      <c r="D10" s="194" t="s">
        <v>8</v>
      </c>
      <c r="E10" s="1882" t="s">
        <v>886</v>
      </c>
      <c r="F10" s="1882"/>
      <c r="G10" s="1882"/>
      <c r="H10" s="1882"/>
      <c r="I10" s="1882"/>
      <c r="J10" s="1882"/>
      <c r="K10" s="1882"/>
      <c r="L10" s="195"/>
    </row>
    <row r="11" spans="1:12" s="186" customFormat="1">
      <c r="A11" s="192"/>
      <c r="B11" s="192"/>
      <c r="C11" s="193"/>
      <c r="D11" s="194"/>
      <c r="E11" s="1881" t="s">
        <v>853</v>
      </c>
      <c r="F11" s="1881"/>
      <c r="G11" s="1881"/>
      <c r="H11" s="189"/>
      <c r="I11" s="1886" t="s">
        <v>854</v>
      </c>
      <c r="J11" s="1886"/>
      <c r="K11" s="1886"/>
      <c r="L11" s="195"/>
    </row>
    <row r="12" spans="1:12" s="186" customFormat="1">
      <c r="A12" s="192"/>
      <c r="B12" s="192"/>
      <c r="C12" s="193"/>
      <c r="D12" s="194"/>
      <c r="E12" s="1204" t="s">
        <v>4</v>
      </c>
      <c r="F12" s="1204" t="s">
        <v>858</v>
      </c>
      <c r="G12" s="1204" t="s">
        <v>38</v>
      </c>
      <c r="H12" s="1204"/>
      <c r="I12" s="1204" t="s">
        <v>4</v>
      </c>
      <c r="J12" s="1204" t="s">
        <v>858</v>
      </c>
      <c r="K12" s="1204" t="s">
        <v>38</v>
      </c>
      <c r="L12" s="195"/>
    </row>
    <row r="13" spans="1:12" s="186" customFormat="1">
      <c r="A13" s="192"/>
      <c r="B13" s="192"/>
      <c r="C13" s="193"/>
      <c r="D13" s="194"/>
      <c r="E13" s="1205" t="s">
        <v>9</v>
      </c>
      <c r="F13" s="1205" t="s">
        <v>39</v>
      </c>
      <c r="G13" s="1205" t="s">
        <v>40</v>
      </c>
      <c r="H13" s="1205"/>
      <c r="I13" s="1205" t="s">
        <v>9</v>
      </c>
      <c r="J13" s="1205" t="s">
        <v>39</v>
      </c>
      <c r="K13" s="1205" t="s">
        <v>40</v>
      </c>
      <c r="L13" s="195"/>
    </row>
    <row r="14" spans="1:12" s="186" customFormat="1" ht="7.5" customHeight="1">
      <c r="A14" s="198"/>
      <c r="B14" s="198"/>
      <c r="C14" s="199"/>
      <c r="D14" s="200"/>
      <c r="E14" s="201"/>
      <c r="F14" s="201"/>
      <c r="G14" s="201"/>
      <c r="H14" s="201"/>
      <c r="I14" s="201"/>
      <c r="J14" s="201"/>
      <c r="K14" s="201"/>
      <c r="L14" s="201"/>
    </row>
    <row r="15" spans="1:12" ht="8.1" customHeight="1">
      <c r="B15" s="304"/>
      <c r="C15" s="304"/>
      <c r="D15" s="305"/>
      <c r="E15" s="306"/>
      <c r="F15" s="306"/>
      <c r="G15" s="306"/>
      <c r="H15" s="306"/>
      <c r="I15" s="306"/>
      <c r="J15" s="306"/>
      <c r="K15" s="306"/>
    </row>
    <row r="16" spans="1:12" s="202" customFormat="1" ht="15" customHeight="1">
      <c r="B16" s="207" t="s">
        <v>14</v>
      </c>
      <c r="C16" s="208"/>
      <c r="D16" s="209">
        <v>2021</v>
      </c>
      <c r="E16" s="307">
        <f t="shared" ref="E16:F17" si="0">SUM(E20,E24,E28,E32,E36,E40,E44,E48,E52,E56,E60,E64,E68,E72,E76,E80)</f>
        <v>395112</v>
      </c>
      <c r="F16" s="307">
        <f t="shared" si="0"/>
        <v>201413</v>
      </c>
      <c r="G16" s="307">
        <f t="shared" ref="G16" si="1">SUM(G20,G24,G28,G32,G36,G40,G44,G48,G52,G56,G60,G64,G68,G72,G76,G80)</f>
        <v>193699</v>
      </c>
      <c r="H16" s="307"/>
      <c r="I16" s="307">
        <f t="shared" ref="I16:K17" si="2">SUM(I20,I24,I28,I32,I36,I40,I44,I48,I52,I56,I60,I64,I68,I72,I76,I80)</f>
        <v>34146</v>
      </c>
      <c r="J16" s="307">
        <f t="shared" si="2"/>
        <v>14986</v>
      </c>
      <c r="K16" s="307">
        <f t="shared" si="2"/>
        <v>19160</v>
      </c>
    </row>
    <row r="17" spans="2:11" s="202" customFormat="1" ht="15" customHeight="1">
      <c r="B17" s="208"/>
      <c r="C17" s="208"/>
      <c r="D17" s="209">
        <v>2022</v>
      </c>
      <c r="E17" s="307">
        <f t="shared" si="0"/>
        <v>366103</v>
      </c>
      <c r="F17" s="307">
        <f t="shared" si="0"/>
        <v>187261</v>
      </c>
      <c r="G17" s="307">
        <f t="shared" ref="G17" si="3">SUM(G21,G25,G29,G33,G37,G41,G45,G49,G53,G57,G61,G65,G69,G73,G77,G81)</f>
        <v>178842</v>
      </c>
      <c r="H17" s="307"/>
      <c r="I17" s="307">
        <f t="shared" si="2"/>
        <v>31276</v>
      </c>
      <c r="J17" s="307">
        <f t="shared" si="2"/>
        <v>14101</v>
      </c>
      <c r="K17" s="307">
        <f t="shared" si="2"/>
        <v>17175</v>
      </c>
    </row>
    <row r="18" spans="2:11" s="202" customFormat="1" ht="15" customHeight="1">
      <c r="B18" s="208"/>
      <c r="C18" s="208"/>
      <c r="D18" s="209">
        <v>2023</v>
      </c>
      <c r="E18" s="307">
        <f>SUM(E22,E26,E30,E34,E38,E42,E46,E50,E54,E58,E62,E66,E70,E74,E78,E82)</f>
        <v>377480</v>
      </c>
      <c r="F18" s="307">
        <f>SUM(F22,F26,F30,F34,F38,F42,F46,F50,F54,F58,F62,F66,F70,F74,F78,F82)</f>
        <v>191964</v>
      </c>
      <c r="G18" s="307">
        <f>SUM(G22,G26,G30,G34,G38,G42,G46,G50,G54,G58,G62,G66,G70,G74,G78,G82)</f>
        <v>185516</v>
      </c>
      <c r="H18" s="307"/>
      <c r="I18" s="307">
        <f>SUM(I22,I26,I30,I34,I38,I42,I46,I50,I54,I58,I62,I66,I70,I74,I78,I82)</f>
        <v>28105</v>
      </c>
      <c r="J18" s="307">
        <f>SUM(J22,J26,J30,J34,J38,J42,J46,J50,J54,J58,J62,J66,J70,J74,J78,J82)</f>
        <v>12607</v>
      </c>
      <c r="K18" s="307">
        <f>SUM(K22,K26,K30,K34,K38,K42,K46,K50,K54,K58,K62,K66,K70,K74,K78,K82)</f>
        <v>15498</v>
      </c>
    </row>
    <row r="19" spans="2:11" s="202" customFormat="1" ht="8.1" customHeight="1">
      <c r="B19" s="208"/>
      <c r="C19" s="208"/>
      <c r="D19" s="214"/>
      <c r="E19" s="980"/>
      <c r="F19" s="980"/>
      <c r="G19" s="980"/>
      <c r="H19" s="980"/>
      <c r="I19" s="980"/>
      <c r="J19" s="980"/>
      <c r="K19" s="980"/>
    </row>
    <row r="20" spans="2:11" s="202" customFormat="1" ht="15" customHeight="1">
      <c r="B20" s="215" t="s">
        <v>15</v>
      </c>
      <c r="C20" s="215"/>
      <c r="D20" s="214">
        <v>2021</v>
      </c>
      <c r="E20" s="56">
        <f>SUM(F20:G20)</f>
        <v>190234</v>
      </c>
      <c r="F20" s="56">
        <v>97646</v>
      </c>
      <c r="G20" s="56">
        <v>92588</v>
      </c>
      <c r="H20" s="56"/>
      <c r="I20" s="56">
        <f>SUM(J20:K20)</f>
        <v>719</v>
      </c>
      <c r="J20" s="56">
        <v>333</v>
      </c>
      <c r="K20" s="56">
        <v>386</v>
      </c>
    </row>
    <row r="21" spans="2:11" s="202" customFormat="1" ht="15" customHeight="1">
      <c r="B21" s="215"/>
      <c r="C21" s="215"/>
      <c r="D21" s="214">
        <v>2022</v>
      </c>
      <c r="E21" s="56">
        <f>SUM(F21:G21)</f>
        <v>176461</v>
      </c>
      <c r="F21" s="980">
        <v>91030</v>
      </c>
      <c r="G21" s="980">
        <v>85431</v>
      </c>
      <c r="H21" s="980"/>
      <c r="I21" s="56">
        <f>SUM(J21:K21)</f>
        <v>674</v>
      </c>
      <c r="J21" s="980">
        <v>306</v>
      </c>
      <c r="K21" s="980">
        <v>368</v>
      </c>
    </row>
    <row r="22" spans="2:11" s="202" customFormat="1" ht="15" customHeight="1">
      <c r="B22" s="215"/>
      <c r="C22" s="215"/>
      <c r="D22" s="214">
        <v>2023</v>
      </c>
      <c r="E22" s="56">
        <f>SUM(F22:G22)</f>
        <v>188016</v>
      </c>
      <c r="F22" s="980">
        <v>95687</v>
      </c>
      <c r="G22" s="980">
        <v>92329</v>
      </c>
      <c r="H22" s="980"/>
      <c r="I22" s="56">
        <f>SUM(J22:K22)</f>
        <v>642</v>
      </c>
      <c r="J22" s="980">
        <v>278</v>
      </c>
      <c r="K22" s="980">
        <v>364</v>
      </c>
    </row>
    <row r="23" spans="2:11" s="202" customFormat="1" ht="8.1" customHeight="1">
      <c r="B23" s="215"/>
      <c r="C23" s="215"/>
      <c r="D23" s="214"/>
      <c r="E23" s="980"/>
      <c r="F23" s="980"/>
      <c r="G23" s="980"/>
      <c r="H23" s="980"/>
      <c r="I23" s="980"/>
      <c r="J23" s="980"/>
      <c r="K23" s="980"/>
    </row>
    <row r="24" spans="2:11" s="202" customFormat="1" ht="15" customHeight="1">
      <c r="B24" s="215" t="s">
        <v>16</v>
      </c>
      <c r="C24" s="215"/>
      <c r="D24" s="214">
        <v>2021</v>
      </c>
      <c r="E24" s="442" t="s">
        <v>31</v>
      </c>
      <c r="F24" s="442" t="s">
        <v>31</v>
      </c>
      <c r="G24" s="442" t="s">
        <v>31</v>
      </c>
      <c r="H24" s="980"/>
      <c r="I24" s="56">
        <f>SUM(J24:K24)</f>
        <v>1702</v>
      </c>
      <c r="J24" s="56">
        <v>850</v>
      </c>
      <c r="K24" s="56">
        <v>852</v>
      </c>
    </row>
    <row r="25" spans="2:11" s="202" customFormat="1" ht="15" customHeight="1">
      <c r="B25" s="215"/>
      <c r="C25" s="215"/>
      <c r="D25" s="214">
        <v>2022</v>
      </c>
      <c r="E25" s="442" t="s">
        <v>31</v>
      </c>
      <c r="F25" s="442" t="s">
        <v>31</v>
      </c>
      <c r="G25" s="442" t="s">
        <v>31</v>
      </c>
      <c r="H25" s="980"/>
      <c r="I25" s="56">
        <f>SUM(J25:K25)</f>
        <v>1702</v>
      </c>
      <c r="J25" s="980">
        <v>850</v>
      </c>
      <c r="K25" s="980">
        <v>852</v>
      </c>
    </row>
    <row r="26" spans="2:11" s="202" customFormat="1" ht="15" customHeight="1">
      <c r="B26" s="215"/>
      <c r="C26" s="215"/>
      <c r="D26" s="214">
        <v>2023</v>
      </c>
      <c r="E26" s="442" t="s">
        <v>31</v>
      </c>
      <c r="F26" s="442" t="s">
        <v>31</v>
      </c>
      <c r="G26" s="442" t="s">
        <v>31</v>
      </c>
      <c r="H26" s="980"/>
      <c r="I26" s="56">
        <f>SUM(J26:K26)</f>
        <v>1528</v>
      </c>
      <c r="J26" s="980">
        <v>768</v>
      </c>
      <c r="K26" s="980">
        <v>760</v>
      </c>
    </row>
    <row r="27" spans="2:11" s="202" customFormat="1" ht="8.1" customHeight="1">
      <c r="B27" s="215"/>
      <c r="C27" s="215"/>
      <c r="D27" s="214"/>
      <c r="E27" s="980"/>
      <c r="F27" s="980"/>
      <c r="G27" s="980"/>
      <c r="H27" s="980"/>
      <c r="I27" s="980"/>
      <c r="J27" s="980"/>
      <c r="K27" s="980"/>
    </row>
    <row r="28" spans="2:11" s="202" customFormat="1" ht="15" customHeight="1">
      <c r="B28" s="215" t="s">
        <v>17</v>
      </c>
      <c r="C28" s="215"/>
      <c r="D28" s="214">
        <v>2021</v>
      </c>
      <c r="E28" s="442" t="s">
        <v>31</v>
      </c>
      <c r="F28" s="442" t="s">
        <v>31</v>
      </c>
      <c r="G28" s="442" t="s">
        <v>31</v>
      </c>
      <c r="H28" s="980"/>
      <c r="I28" s="56">
        <f>SUM(J28:K28)</f>
        <v>17504</v>
      </c>
      <c r="J28" s="56">
        <v>7108</v>
      </c>
      <c r="K28" s="56">
        <v>10396</v>
      </c>
    </row>
    <row r="29" spans="2:11" s="202" customFormat="1" ht="15" customHeight="1">
      <c r="B29" s="215"/>
      <c r="C29" s="215"/>
      <c r="D29" s="214">
        <v>2022</v>
      </c>
      <c r="E29" s="442" t="s">
        <v>31</v>
      </c>
      <c r="F29" s="442" t="s">
        <v>31</v>
      </c>
      <c r="G29" s="442" t="s">
        <v>31</v>
      </c>
      <c r="H29" s="980"/>
      <c r="I29" s="56">
        <f>SUM(J29:K29)</f>
        <v>18670</v>
      </c>
      <c r="J29" s="980">
        <v>8044</v>
      </c>
      <c r="K29" s="980">
        <v>10626</v>
      </c>
    </row>
    <row r="30" spans="2:11" s="202" customFormat="1" ht="15" customHeight="1">
      <c r="B30" s="215"/>
      <c r="C30" s="215"/>
      <c r="D30" s="214">
        <v>2023</v>
      </c>
      <c r="E30" s="442" t="s">
        <v>31</v>
      </c>
      <c r="F30" s="442" t="s">
        <v>31</v>
      </c>
      <c r="G30" s="442" t="s">
        <v>31</v>
      </c>
      <c r="H30" s="980"/>
      <c r="I30" s="56">
        <f>SUM(J30:K30)</f>
        <v>15823</v>
      </c>
      <c r="J30" s="980">
        <v>6701</v>
      </c>
      <c r="K30" s="980">
        <v>9122</v>
      </c>
    </row>
    <row r="31" spans="2:11" s="202" customFormat="1" ht="8.1" customHeight="1">
      <c r="B31" s="215"/>
      <c r="C31" s="215"/>
      <c r="D31" s="214"/>
      <c r="E31" s="980"/>
      <c r="F31" s="980"/>
      <c r="G31" s="980"/>
      <c r="H31" s="980"/>
      <c r="I31" s="980"/>
      <c r="J31" s="980"/>
      <c r="K31" s="980"/>
    </row>
    <row r="32" spans="2:11" s="202" customFormat="1" ht="15" customHeight="1">
      <c r="B32" s="215" t="s">
        <v>18</v>
      </c>
      <c r="C32" s="221"/>
      <c r="D32" s="214">
        <v>2021</v>
      </c>
      <c r="E32" s="442" t="s">
        <v>31</v>
      </c>
      <c r="F32" s="442" t="s">
        <v>31</v>
      </c>
      <c r="G32" s="442" t="s">
        <v>31</v>
      </c>
      <c r="H32" s="980"/>
      <c r="I32" s="56">
        <f>SUM(J32:K32)</f>
        <v>394</v>
      </c>
      <c r="J32" s="442">
        <v>394</v>
      </c>
      <c r="K32" s="442">
        <v>0</v>
      </c>
    </row>
    <row r="33" spans="2:21" s="202" customFormat="1" ht="15" customHeight="1">
      <c r="B33" s="215"/>
      <c r="C33" s="221"/>
      <c r="D33" s="214">
        <v>2022</v>
      </c>
      <c r="E33" s="442" t="s">
        <v>31</v>
      </c>
      <c r="F33" s="442" t="s">
        <v>31</v>
      </c>
      <c r="G33" s="442" t="s">
        <v>31</v>
      </c>
      <c r="H33" s="980"/>
      <c r="I33" s="56">
        <f>SUM(J33:K33)</f>
        <v>394</v>
      </c>
      <c r="J33" s="442">
        <v>394</v>
      </c>
      <c r="K33" s="442">
        <v>0</v>
      </c>
    </row>
    <row r="34" spans="2:21" s="202" customFormat="1" ht="15" customHeight="1">
      <c r="B34" s="215"/>
      <c r="C34" s="221"/>
      <c r="D34" s="214">
        <v>2023</v>
      </c>
      <c r="E34" s="442" t="s">
        <v>31</v>
      </c>
      <c r="F34" s="442" t="s">
        <v>31</v>
      </c>
      <c r="G34" s="442" t="s">
        <v>31</v>
      </c>
      <c r="H34" s="980"/>
      <c r="I34" s="56">
        <f>SUM(J34:K34)</f>
        <v>308</v>
      </c>
      <c r="J34" s="442">
        <v>308</v>
      </c>
      <c r="K34" s="442">
        <v>0</v>
      </c>
    </row>
    <row r="35" spans="2:21" s="202" customFormat="1" ht="8.1" customHeight="1">
      <c r="B35" s="215"/>
      <c r="C35" s="221"/>
      <c r="D35" s="214"/>
      <c r="E35" s="980"/>
      <c r="F35" s="980"/>
      <c r="G35" s="980"/>
      <c r="H35" s="980"/>
      <c r="I35" s="980"/>
      <c r="J35" s="980"/>
      <c r="K35" s="980"/>
    </row>
    <row r="36" spans="2:21" s="202" customFormat="1" ht="15" customHeight="1">
      <c r="B36" s="215" t="s">
        <v>19</v>
      </c>
      <c r="C36" s="208"/>
      <c r="D36" s="214">
        <v>2021</v>
      </c>
      <c r="E36" s="442" t="s">
        <v>31</v>
      </c>
      <c r="F36" s="442" t="s">
        <v>31</v>
      </c>
      <c r="G36" s="442" t="s">
        <v>31</v>
      </c>
      <c r="H36" s="980"/>
      <c r="I36" s="56">
        <f>SUM(J36:K36)</f>
        <v>751</v>
      </c>
      <c r="J36" s="56">
        <v>335</v>
      </c>
      <c r="K36" s="56">
        <v>416</v>
      </c>
    </row>
    <row r="37" spans="2:21" s="202" customFormat="1" ht="15" customHeight="1">
      <c r="B37" s="215"/>
      <c r="C37" s="208"/>
      <c r="D37" s="214">
        <v>2022</v>
      </c>
      <c r="E37" s="442" t="s">
        <v>31</v>
      </c>
      <c r="F37" s="442" t="s">
        <v>31</v>
      </c>
      <c r="G37" s="442" t="s">
        <v>31</v>
      </c>
      <c r="H37" s="980"/>
      <c r="I37" s="56">
        <f>SUM(J37:K37)</f>
        <v>415</v>
      </c>
      <c r="J37" s="980">
        <v>195</v>
      </c>
      <c r="K37" s="980">
        <v>220</v>
      </c>
    </row>
    <row r="38" spans="2:21" s="202" customFormat="1" ht="15" customHeight="1">
      <c r="B38" s="215"/>
      <c r="C38" s="208"/>
      <c r="D38" s="214">
        <v>2023</v>
      </c>
      <c r="E38" s="442" t="s">
        <v>31</v>
      </c>
      <c r="F38" s="442" t="s">
        <v>31</v>
      </c>
      <c r="G38" s="442" t="s">
        <v>31</v>
      </c>
      <c r="H38" s="980"/>
      <c r="I38" s="56">
        <f>SUM(J38:K38)</f>
        <v>356</v>
      </c>
      <c r="J38" s="980">
        <v>169</v>
      </c>
      <c r="K38" s="980">
        <v>187</v>
      </c>
    </row>
    <row r="39" spans="2:21" s="202" customFormat="1" ht="8.1" customHeight="1">
      <c r="B39" s="215"/>
      <c r="C39" s="208"/>
      <c r="D39" s="214"/>
      <c r="E39" s="980"/>
      <c r="F39" s="980"/>
      <c r="G39" s="980"/>
      <c r="H39" s="980"/>
      <c r="I39" s="980"/>
      <c r="J39" s="980"/>
      <c r="K39" s="980"/>
    </row>
    <row r="40" spans="2:21" s="202" customFormat="1" ht="15" customHeight="1">
      <c r="B40" s="215" t="s">
        <v>20</v>
      </c>
      <c r="C40" s="208"/>
      <c r="D40" s="214">
        <v>2021</v>
      </c>
      <c r="E40" s="442" t="s">
        <v>31</v>
      </c>
      <c r="F40" s="442" t="s">
        <v>31</v>
      </c>
      <c r="G40" s="442" t="s">
        <v>31</v>
      </c>
      <c r="H40" s="980"/>
      <c r="I40" s="56">
        <f>SUM(J40:K40)</f>
        <v>8520</v>
      </c>
      <c r="J40" s="56">
        <v>3762</v>
      </c>
      <c r="K40" s="56">
        <v>4758</v>
      </c>
    </row>
    <row r="41" spans="2:21" s="202" customFormat="1" ht="15" customHeight="1">
      <c r="B41" s="215"/>
      <c r="C41" s="208"/>
      <c r="D41" s="214">
        <v>2022</v>
      </c>
      <c r="E41" s="442" t="s">
        <v>31</v>
      </c>
      <c r="F41" s="442" t="s">
        <v>31</v>
      </c>
      <c r="G41" s="442" t="s">
        <v>31</v>
      </c>
      <c r="H41" s="980"/>
      <c r="I41" s="56">
        <f>SUM(J41:K41)</f>
        <v>7607</v>
      </c>
      <c r="J41" s="980">
        <v>3353</v>
      </c>
      <c r="K41" s="980">
        <v>4254</v>
      </c>
    </row>
    <row r="42" spans="2:21" s="202" customFormat="1" ht="15" customHeight="1">
      <c r="B42" s="215"/>
      <c r="C42" s="208"/>
      <c r="D42" s="214">
        <v>2023</v>
      </c>
      <c r="E42" s="442" t="s">
        <v>31</v>
      </c>
      <c r="F42" s="442" t="s">
        <v>31</v>
      </c>
      <c r="G42" s="442" t="s">
        <v>31</v>
      </c>
      <c r="H42" s="980"/>
      <c r="I42" s="56">
        <f>SUM(J42:K42)</f>
        <v>7121</v>
      </c>
      <c r="J42" s="980">
        <v>3218</v>
      </c>
      <c r="K42" s="980">
        <v>3903</v>
      </c>
    </row>
    <row r="43" spans="2:21" s="202" customFormat="1" ht="8.1" customHeight="1">
      <c r="B43" s="215"/>
      <c r="C43" s="208"/>
      <c r="D43" s="214"/>
      <c r="E43" s="980"/>
      <c r="F43" s="980"/>
      <c r="G43" s="980"/>
      <c r="H43" s="980"/>
      <c r="I43" s="980"/>
      <c r="J43" s="980"/>
      <c r="K43" s="980"/>
    </row>
    <row r="44" spans="2:21" s="202" customFormat="1" ht="15" customHeight="1">
      <c r="B44" s="215" t="s">
        <v>21</v>
      </c>
      <c r="C44" s="208"/>
      <c r="D44" s="214">
        <v>2021</v>
      </c>
      <c r="E44" s="442" t="s">
        <v>31</v>
      </c>
      <c r="F44" s="442" t="s">
        <v>31</v>
      </c>
      <c r="G44" s="442" t="s">
        <v>31</v>
      </c>
      <c r="H44" s="980"/>
      <c r="I44" s="442" t="s">
        <v>31</v>
      </c>
      <c r="J44" s="442" t="s">
        <v>31</v>
      </c>
      <c r="K44" s="442" t="s">
        <v>31</v>
      </c>
    </row>
    <row r="45" spans="2:21" s="202" customFormat="1" ht="15" customHeight="1">
      <c r="B45" s="215"/>
      <c r="C45" s="208"/>
      <c r="D45" s="214">
        <v>2022</v>
      </c>
      <c r="E45" s="442" t="s">
        <v>31</v>
      </c>
      <c r="F45" s="442" t="s">
        <v>31</v>
      </c>
      <c r="G45" s="442" t="s">
        <v>31</v>
      </c>
      <c r="H45" s="980"/>
      <c r="I45" s="442" t="s">
        <v>31</v>
      </c>
      <c r="J45" s="442" t="s">
        <v>31</v>
      </c>
      <c r="K45" s="442" t="s">
        <v>31</v>
      </c>
    </row>
    <row r="46" spans="2:21" s="202" customFormat="1" ht="15" customHeight="1">
      <c r="B46" s="215"/>
      <c r="C46" s="208"/>
      <c r="D46" s="214">
        <v>2023</v>
      </c>
      <c r="E46" s="442" t="s">
        <v>31</v>
      </c>
      <c r="F46" s="442" t="s">
        <v>31</v>
      </c>
      <c r="G46" s="442" t="s">
        <v>31</v>
      </c>
      <c r="H46" s="980"/>
      <c r="I46" s="442" t="s">
        <v>31</v>
      </c>
      <c r="J46" s="442" t="s">
        <v>31</v>
      </c>
      <c r="K46" s="442" t="s">
        <v>31</v>
      </c>
    </row>
    <row r="47" spans="2:21" s="202" customFormat="1" ht="8.1" customHeight="1">
      <c r="B47" s="215"/>
      <c r="C47" s="208"/>
      <c r="D47" s="214"/>
      <c r="E47" s="980"/>
      <c r="F47" s="980"/>
      <c r="G47" s="980"/>
      <c r="H47" s="980"/>
      <c r="I47" s="980"/>
      <c r="J47" s="980"/>
      <c r="K47" s="980"/>
      <c r="L47" s="225"/>
      <c r="M47" s="225"/>
      <c r="N47" s="225"/>
      <c r="O47" s="225"/>
    </row>
    <row r="48" spans="2:21" s="202" customFormat="1" ht="15" customHeight="1">
      <c r="B48" s="215" t="s">
        <v>22</v>
      </c>
      <c r="C48" s="208"/>
      <c r="D48" s="214">
        <v>2021</v>
      </c>
      <c r="E48" s="442" t="s">
        <v>31</v>
      </c>
      <c r="F48" s="442" t="s">
        <v>31</v>
      </c>
      <c r="G48" s="442" t="s">
        <v>31</v>
      </c>
      <c r="H48" s="980"/>
      <c r="I48" s="56">
        <f>SUM(J48:K48)</f>
        <v>2121</v>
      </c>
      <c r="J48" s="56">
        <v>1033</v>
      </c>
      <c r="K48" s="56">
        <v>1088</v>
      </c>
      <c r="P48" s="225"/>
      <c r="Q48" s="225"/>
      <c r="R48" s="225"/>
      <c r="S48" s="225"/>
      <c r="T48" s="225"/>
      <c r="U48" s="225"/>
    </row>
    <row r="49" spans="2:11" s="202" customFormat="1" ht="15" customHeight="1">
      <c r="B49" s="215"/>
      <c r="C49" s="208"/>
      <c r="D49" s="214">
        <v>2022</v>
      </c>
      <c r="E49" s="442" t="s">
        <v>31</v>
      </c>
      <c r="F49" s="442" t="s">
        <v>31</v>
      </c>
      <c r="G49" s="442" t="s">
        <v>31</v>
      </c>
      <c r="H49" s="980"/>
      <c r="I49" s="56">
        <f>SUM(J49:K49)</f>
        <v>468</v>
      </c>
      <c r="J49" s="980">
        <v>240</v>
      </c>
      <c r="K49" s="980">
        <v>228</v>
      </c>
    </row>
    <row r="50" spans="2:11" s="202" customFormat="1" ht="15" customHeight="1">
      <c r="B50" s="215"/>
      <c r="C50" s="208"/>
      <c r="D50" s="214">
        <v>2023</v>
      </c>
      <c r="E50" s="442" t="s">
        <v>31</v>
      </c>
      <c r="F50" s="442" t="s">
        <v>31</v>
      </c>
      <c r="G50" s="442" t="s">
        <v>31</v>
      </c>
      <c r="H50" s="980"/>
      <c r="I50" s="56">
        <f>SUM(J50:K50)</f>
        <v>422</v>
      </c>
      <c r="J50" s="980">
        <v>204</v>
      </c>
      <c r="K50" s="980">
        <v>218</v>
      </c>
    </row>
    <row r="51" spans="2:11" s="202" customFormat="1" ht="8.1" customHeight="1">
      <c r="B51" s="215"/>
      <c r="C51" s="208"/>
      <c r="D51" s="214"/>
      <c r="E51" s="980"/>
      <c r="F51" s="980"/>
      <c r="G51" s="980"/>
      <c r="H51" s="980"/>
      <c r="I51" s="980"/>
      <c r="J51" s="980"/>
      <c r="K51" s="980"/>
    </row>
    <row r="52" spans="2:11" s="202" customFormat="1" ht="15" customHeight="1">
      <c r="B52" s="215" t="s">
        <v>23</v>
      </c>
      <c r="C52" s="221"/>
      <c r="D52" s="214">
        <v>2021</v>
      </c>
      <c r="E52" s="442" t="s">
        <v>31</v>
      </c>
      <c r="F52" s="442" t="s">
        <v>31</v>
      </c>
      <c r="G52" s="442" t="s">
        <v>31</v>
      </c>
      <c r="H52" s="980"/>
      <c r="I52" s="442" t="s">
        <v>31</v>
      </c>
      <c r="J52" s="442" t="s">
        <v>31</v>
      </c>
      <c r="K52" s="442" t="s">
        <v>31</v>
      </c>
    </row>
    <row r="53" spans="2:11" s="202" customFormat="1" ht="15" customHeight="1">
      <c r="B53" s="215"/>
      <c r="C53" s="221"/>
      <c r="D53" s="214">
        <v>2022</v>
      </c>
      <c r="E53" s="442" t="s">
        <v>31</v>
      </c>
      <c r="F53" s="442" t="s">
        <v>31</v>
      </c>
      <c r="G53" s="442" t="s">
        <v>31</v>
      </c>
      <c r="H53" s="980"/>
      <c r="I53" s="442" t="s">
        <v>31</v>
      </c>
      <c r="J53" s="442" t="s">
        <v>31</v>
      </c>
      <c r="K53" s="442" t="s">
        <v>31</v>
      </c>
    </row>
    <row r="54" spans="2:11" s="202" customFormat="1" ht="15" customHeight="1">
      <c r="B54" s="215"/>
      <c r="C54" s="221"/>
      <c r="D54" s="214">
        <v>2023</v>
      </c>
      <c r="E54" s="442" t="s">
        <v>31</v>
      </c>
      <c r="F54" s="442" t="s">
        <v>31</v>
      </c>
      <c r="G54" s="442" t="s">
        <v>31</v>
      </c>
      <c r="H54" s="980"/>
      <c r="I54" s="442" t="s">
        <v>31</v>
      </c>
      <c r="J54" s="442" t="s">
        <v>31</v>
      </c>
      <c r="K54" s="442" t="s">
        <v>31</v>
      </c>
    </row>
    <row r="55" spans="2:11" s="202" customFormat="1" ht="8.1" customHeight="1">
      <c r="B55" s="215"/>
      <c r="C55" s="221"/>
      <c r="D55" s="214"/>
      <c r="E55" s="980"/>
      <c r="F55" s="980"/>
      <c r="G55" s="980"/>
      <c r="H55" s="980"/>
      <c r="I55" s="980"/>
      <c r="J55" s="980"/>
      <c r="K55" s="980"/>
    </row>
    <row r="56" spans="2:11" s="202" customFormat="1" ht="15" customHeight="1">
      <c r="B56" s="215" t="s">
        <v>24</v>
      </c>
      <c r="C56" s="208"/>
      <c r="D56" s="214">
        <v>2021</v>
      </c>
      <c r="E56" s="56">
        <f>SUM(F56:G56)</f>
        <v>152590</v>
      </c>
      <c r="F56" s="56">
        <v>77274</v>
      </c>
      <c r="G56" s="56">
        <v>75316</v>
      </c>
      <c r="H56" s="56"/>
      <c r="I56" s="442" t="s">
        <v>31</v>
      </c>
      <c r="J56" s="442" t="s">
        <v>31</v>
      </c>
      <c r="K56" s="442" t="s">
        <v>31</v>
      </c>
    </row>
    <row r="57" spans="2:11" s="202" customFormat="1" ht="15" customHeight="1">
      <c r="B57" s="215"/>
      <c r="C57" s="208"/>
      <c r="D57" s="214">
        <v>2022</v>
      </c>
      <c r="E57" s="56">
        <f>SUM(F57:G57)</f>
        <v>142908</v>
      </c>
      <c r="F57" s="980">
        <v>72597</v>
      </c>
      <c r="G57" s="980">
        <v>70311</v>
      </c>
      <c r="H57" s="980"/>
      <c r="I57" s="442" t="s">
        <v>31</v>
      </c>
      <c r="J57" s="442" t="s">
        <v>31</v>
      </c>
      <c r="K57" s="442" t="s">
        <v>31</v>
      </c>
    </row>
    <row r="58" spans="2:11" s="202" customFormat="1" ht="15" customHeight="1">
      <c r="B58" s="215"/>
      <c r="C58" s="208"/>
      <c r="D58" s="214">
        <v>2023</v>
      </c>
      <c r="E58" s="56">
        <f>SUM(F58:G58)</f>
        <v>141065</v>
      </c>
      <c r="F58" s="980">
        <v>71580</v>
      </c>
      <c r="G58" s="980">
        <v>69485</v>
      </c>
      <c r="H58" s="980"/>
      <c r="I58" s="442" t="s">
        <v>31</v>
      </c>
      <c r="J58" s="442" t="s">
        <v>31</v>
      </c>
      <c r="K58" s="442" t="s">
        <v>31</v>
      </c>
    </row>
    <row r="59" spans="2:11" s="202" customFormat="1" ht="8.1" customHeight="1">
      <c r="B59" s="215"/>
      <c r="C59" s="208"/>
      <c r="D59" s="214"/>
      <c r="E59" s="980"/>
      <c r="F59" s="980"/>
      <c r="G59" s="980"/>
      <c r="H59" s="980"/>
      <c r="I59" s="980"/>
      <c r="J59" s="980"/>
      <c r="K59" s="980"/>
    </row>
    <row r="60" spans="2:11" s="202" customFormat="1" ht="15" customHeight="1">
      <c r="B60" s="215" t="s">
        <v>25</v>
      </c>
      <c r="C60" s="208"/>
      <c r="D60" s="214">
        <v>2021</v>
      </c>
      <c r="E60" s="56">
        <f>SUM(F60:G60)</f>
        <v>1148</v>
      </c>
      <c r="F60" s="56">
        <v>599</v>
      </c>
      <c r="G60" s="56">
        <v>549</v>
      </c>
      <c r="H60" s="56"/>
      <c r="I60" s="56">
        <f>SUM(J60:K60)</f>
        <v>799</v>
      </c>
      <c r="J60" s="56">
        <v>493</v>
      </c>
      <c r="K60" s="56">
        <v>306</v>
      </c>
    </row>
    <row r="61" spans="2:11" s="202" customFormat="1" ht="15" customHeight="1">
      <c r="B61" s="215"/>
      <c r="C61" s="208"/>
      <c r="D61" s="214">
        <v>2022</v>
      </c>
      <c r="E61" s="56">
        <f>SUM(F61:G61)</f>
        <v>1184</v>
      </c>
      <c r="F61" s="980">
        <v>619</v>
      </c>
      <c r="G61" s="980">
        <v>565</v>
      </c>
      <c r="H61" s="980"/>
      <c r="I61" s="56">
        <f>SUM(J61:K61)</f>
        <v>803</v>
      </c>
      <c r="J61" s="980">
        <v>502</v>
      </c>
      <c r="K61" s="980">
        <v>301</v>
      </c>
    </row>
    <row r="62" spans="2:11" s="202" customFormat="1" ht="15" customHeight="1">
      <c r="B62" s="215"/>
      <c r="C62" s="208"/>
      <c r="D62" s="214">
        <v>2023</v>
      </c>
      <c r="E62" s="56">
        <f>SUM(F62:G62)</f>
        <v>1605</v>
      </c>
      <c r="F62" s="980">
        <v>852</v>
      </c>
      <c r="G62" s="980">
        <v>753</v>
      </c>
      <c r="H62" s="980"/>
      <c r="I62" s="56">
        <f>SUM(J62:K62)</f>
        <v>758</v>
      </c>
      <c r="J62" s="980">
        <v>463</v>
      </c>
      <c r="K62" s="980">
        <v>295</v>
      </c>
    </row>
    <row r="63" spans="2:11" s="202" customFormat="1" ht="8.1" customHeight="1">
      <c r="B63" s="215"/>
      <c r="C63" s="208"/>
      <c r="D63" s="214"/>
      <c r="E63" s="980"/>
      <c r="F63" s="980"/>
      <c r="G63" s="980"/>
      <c r="H63" s="980"/>
      <c r="I63" s="980"/>
      <c r="J63" s="980"/>
      <c r="K63" s="980"/>
    </row>
    <row r="64" spans="2:11" s="202" customFormat="1" ht="15" customHeight="1">
      <c r="B64" s="215" t="s">
        <v>26</v>
      </c>
      <c r="C64" s="208"/>
      <c r="D64" s="214">
        <v>2021</v>
      </c>
      <c r="E64" s="56">
        <f>SUM(F64:G64)</f>
        <v>17556</v>
      </c>
      <c r="F64" s="56">
        <v>9023</v>
      </c>
      <c r="G64" s="56">
        <v>8533</v>
      </c>
      <c r="H64" s="56"/>
      <c r="I64" s="56">
        <f>SUM(J64:K64)</f>
        <v>1401</v>
      </c>
      <c r="J64" s="56">
        <v>583</v>
      </c>
      <c r="K64" s="56">
        <v>818</v>
      </c>
    </row>
    <row r="65" spans="2:11" s="202" customFormat="1" ht="15" customHeight="1">
      <c r="B65" s="215"/>
      <c r="C65" s="208"/>
      <c r="D65" s="214">
        <v>2022</v>
      </c>
      <c r="E65" s="56">
        <f>SUM(F65:G65)</f>
        <v>12545</v>
      </c>
      <c r="F65" s="980">
        <v>6383</v>
      </c>
      <c r="G65" s="980">
        <v>6162</v>
      </c>
      <c r="H65" s="980"/>
      <c r="I65" s="56">
        <f>SUM(J65:K65)</f>
        <v>514</v>
      </c>
      <c r="J65" s="980">
        <v>188</v>
      </c>
      <c r="K65" s="980">
        <v>326</v>
      </c>
    </row>
    <row r="66" spans="2:11" s="202" customFormat="1" ht="15" customHeight="1">
      <c r="B66" s="215"/>
      <c r="C66" s="208"/>
      <c r="D66" s="214">
        <v>2023</v>
      </c>
      <c r="E66" s="56">
        <f>SUM(F66:G66)</f>
        <v>16007</v>
      </c>
      <c r="F66" s="980">
        <v>8218</v>
      </c>
      <c r="G66" s="980">
        <v>7789</v>
      </c>
      <c r="H66" s="980"/>
      <c r="I66" s="56">
        <f>SUM(J66:K66)</f>
        <v>1147</v>
      </c>
      <c r="J66" s="980">
        <v>498</v>
      </c>
      <c r="K66" s="980">
        <v>649</v>
      </c>
    </row>
    <row r="67" spans="2:11" s="202" customFormat="1" ht="8.1" customHeight="1">
      <c r="B67" s="215"/>
      <c r="C67" s="208"/>
      <c r="D67" s="214"/>
      <c r="E67" s="980"/>
      <c r="F67" s="980"/>
      <c r="G67" s="980"/>
      <c r="H67" s="980"/>
      <c r="I67" s="980"/>
      <c r="J67" s="980"/>
      <c r="K67" s="980"/>
    </row>
    <row r="68" spans="2:11" s="202" customFormat="1" ht="15" customHeight="1">
      <c r="B68" s="215" t="s">
        <v>27</v>
      </c>
      <c r="C68" s="208"/>
      <c r="D68" s="214">
        <v>2021</v>
      </c>
      <c r="E68" s="442" t="s">
        <v>31</v>
      </c>
      <c r="F68" s="442" t="s">
        <v>31</v>
      </c>
      <c r="G68" s="442" t="s">
        <v>31</v>
      </c>
      <c r="H68" s="980"/>
      <c r="I68" s="442" t="s">
        <v>31</v>
      </c>
      <c r="J68" s="442" t="s">
        <v>31</v>
      </c>
      <c r="K68" s="442" t="s">
        <v>31</v>
      </c>
    </row>
    <row r="69" spans="2:11" s="202" customFormat="1" ht="15" customHeight="1">
      <c r="B69" s="215"/>
      <c r="C69" s="208"/>
      <c r="D69" s="214">
        <v>2022</v>
      </c>
      <c r="E69" s="442" t="s">
        <v>31</v>
      </c>
      <c r="F69" s="442" t="s">
        <v>31</v>
      </c>
      <c r="G69" s="442" t="s">
        <v>31</v>
      </c>
      <c r="H69" s="980"/>
      <c r="I69" s="442" t="s">
        <v>31</v>
      </c>
      <c r="J69" s="442" t="s">
        <v>31</v>
      </c>
      <c r="K69" s="442" t="s">
        <v>31</v>
      </c>
    </row>
    <row r="70" spans="2:11" s="202" customFormat="1" ht="15" customHeight="1">
      <c r="B70" s="215"/>
      <c r="C70" s="208"/>
      <c r="D70" s="214">
        <v>2023</v>
      </c>
      <c r="E70" s="442" t="s">
        <v>31</v>
      </c>
      <c r="F70" s="442" t="s">
        <v>31</v>
      </c>
      <c r="G70" s="442" t="s">
        <v>31</v>
      </c>
      <c r="H70" s="980"/>
      <c r="I70" s="442" t="s">
        <v>31</v>
      </c>
      <c r="J70" s="442" t="s">
        <v>31</v>
      </c>
      <c r="K70" s="442" t="s">
        <v>31</v>
      </c>
    </row>
    <row r="71" spans="2:11" s="202" customFormat="1" ht="8.1" customHeight="1">
      <c r="B71" s="215"/>
      <c r="C71" s="208"/>
      <c r="D71" s="214"/>
      <c r="E71" s="980"/>
      <c r="F71" s="980"/>
      <c r="G71" s="980"/>
      <c r="H71" s="980"/>
      <c r="I71" s="980"/>
      <c r="J71" s="980"/>
      <c r="K71" s="980"/>
    </row>
    <row r="72" spans="2:11" s="202" customFormat="1" ht="15" customHeight="1">
      <c r="B72" s="1206" t="s">
        <v>857</v>
      </c>
      <c r="C72" s="221"/>
      <c r="D72" s="214">
        <v>2021</v>
      </c>
      <c r="E72" s="56">
        <f>SUM(F72:G72)</f>
        <v>29996</v>
      </c>
      <c r="F72" s="56">
        <v>15057</v>
      </c>
      <c r="G72" s="56">
        <v>14939</v>
      </c>
      <c r="H72" s="56"/>
      <c r="I72" s="442" t="s">
        <v>31</v>
      </c>
      <c r="J72" s="442" t="s">
        <v>31</v>
      </c>
      <c r="K72" s="442" t="s">
        <v>31</v>
      </c>
    </row>
    <row r="73" spans="2:11" s="202" customFormat="1" ht="15" customHeight="1">
      <c r="B73" s="215"/>
      <c r="C73" s="221"/>
      <c r="D73" s="214">
        <v>2022</v>
      </c>
      <c r="E73" s="56">
        <f>SUM(F73:G73)</f>
        <v>29255</v>
      </c>
      <c r="F73" s="980">
        <v>14752</v>
      </c>
      <c r="G73" s="980">
        <v>14503</v>
      </c>
      <c r="H73" s="980"/>
      <c r="I73" s="56">
        <f>SUM(J73:K73)</f>
        <v>29</v>
      </c>
      <c r="J73" s="56">
        <v>29</v>
      </c>
      <c r="K73" s="442" t="s">
        <v>31</v>
      </c>
    </row>
    <row r="74" spans="2:11" s="202" customFormat="1" ht="15" customHeight="1">
      <c r="B74" s="215"/>
      <c r="C74" s="221"/>
      <c r="D74" s="214">
        <v>2023</v>
      </c>
      <c r="E74" s="56">
        <f>SUM(F74:G74)</f>
        <v>27064</v>
      </c>
      <c r="F74" s="980">
        <v>13711</v>
      </c>
      <c r="G74" s="980">
        <v>13353</v>
      </c>
      <c r="H74" s="980"/>
      <c r="I74" s="56" t="s">
        <v>31</v>
      </c>
      <c r="J74" s="56" t="s">
        <v>31</v>
      </c>
      <c r="K74" s="442" t="s">
        <v>31</v>
      </c>
    </row>
    <row r="75" spans="2:11" s="202" customFormat="1" ht="8.1" customHeight="1">
      <c r="B75" s="215"/>
      <c r="C75" s="208"/>
      <c r="D75" s="214"/>
      <c r="E75" s="980"/>
      <c r="F75" s="980"/>
      <c r="G75" s="980"/>
      <c r="H75" s="56"/>
      <c r="I75" s="56"/>
      <c r="J75" s="56"/>
      <c r="K75" s="56"/>
    </row>
    <row r="76" spans="2:11" s="202" customFormat="1" ht="13.5" customHeight="1">
      <c r="B76" s="215" t="s">
        <v>29</v>
      </c>
      <c r="C76" s="221"/>
      <c r="D76" s="214">
        <v>2021</v>
      </c>
      <c r="E76" s="56">
        <f>SUM(F76:G76)</f>
        <v>1957</v>
      </c>
      <c r="F76" s="442">
        <v>1001</v>
      </c>
      <c r="G76" s="442">
        <v>956</v>
      </c>
      <c r="H76" s="56"/>
      <c r="I76" s="56">
        <f>SUM(J76:K76)</f>
        <v>235</v>
      </c>
      <c r="J76" s="56">
        <v>95</v>
      </c>
      <c r="K76" s="56">
        <v>140</v>
      </c>
    </row>
    <row r="77" spans="2:11" s="202" customFormat="1" ht="13.5" customHeight="1">
      <c r="B77" s="215"/>
      <c r="C77" s="221"/>
      <c r="D77" s="214">
        <v>2022</v>
      </c>
      <c r="E77" s="56">
        <f>SUM(F77:G77)</f>
        <v>1883</v>
      </c>
      <c r="F77" s="442">
        <v>943</v>
      </c>
      <c r="G77" s="442">
        <v>940</v>
      </c>
      <c r="H77" s="56"/>
      <c r="I77" s="56" t="s">
        <v>31</v>
      </c>
      <c r="J77" s="56" t="s">
        <v>31</v>
      </c>
      <c r="K77" s="56" t="s">
        <v>31</v>
      </c>
    </row>
    <row r="78" spans="2:11" s="202" customFormat="1" ht="13.5" customHeight="1">
      <c r="B78" s="215"/>
      <c r="C78" s="221"/>
      <c r="D78" s="214">
        <v>2023</v>
      </c>
      <c r="E78" s="56">
        <f>SUM(F78:G78)</f>
        <v>1846</v>
      </c>
      <c r="F78" s="442">
        <v>937</v>
      </c>
      <c r="G78" s="442">
        <v>909</v>
      </c>
      <c r="H78" s="56"/>
      <c r="I78" s="56" t="s">
        <v>31</v>
      </c>
      <c r="J78" s="56" t="s">
        <v>31</v>
      </c>
      <c r="K78" s="56" t="s">
        <v>31</v>
      </c>
    </row>
    <row r="79" spans="2:11" s="202" customFormat="1" ht="8.1" customHeight="1">
      <c r="B79" s="215"/>
      <c r="C79" s="208"/>
      <c r="D79" s="214"/>
      <c r="E79" s="980"/>
      <c r="F79" s="980"/>
      <c r="G79" s="980"/>
      <c r="H79" s="56"/>
      <c r="I79" s="56"/>
      <c r="J79" s="56"/>
      <c r="K79" s="56"/>
    </row>
    <row r="80" spans="2:11" s="202" customFormat="1" ht="13.5" customHeight="1">
      <c r="B80" s="215" t="s">
        <v>30</v>
      </c>
      <c r="C80" s="221"/>
      <c r="D80" s="214">
        <v>2021</v>
      </c>
      <c r="E80" s="56">
        <f>SUM(F80:G80)</f>
        <v>1631</v>
      </c>
      <c r="F80" s="442">
        <v>813</v>
      </c>
      <c r="G80" s="442">
        <v>818</v>
      </c>
      <c r="H80" s="56"/>
      <c r="I80" s="56" t="s">
        <v>31</v>
      </c>
      <c r="J80" s="56" t="s">
        <v>31</v>
      </c>
      <c r="K80" s="56" t="s">
        <v>31</v>
      </c>
    </row>
    <row r="81" spans="1:12" s="202" customFormat="1" ht="13.5" customHeight="1">
      <c r="B81" s="215"/>
      <c r="C81" s="221"/>
      <c r="D81" s="214">
        <v>2022</v>
      </c>
      <c r="E81" s="56">
        <f>SUM(F81:G81)</f>
        <v>1867</v>
      </c>
      <c r="F81" s="442">
        <v>937</v>
      </c>
      <c r="G81" s="442">
        <v>930</v>
      </c>
      <c r="H81" s="56"/>
      <c r="I81" s="56" t="s">
        <v>31</v>
      </c>
      <c r="J81" s="56" t="s">
        <v>31</v>
      </c>
      <c r="K81" s="56" t="s">
        <v>31</v>
      </c>
    </row>
    <row r="82" spans="1:12" s="202" customFormat="1" ht="13.5" customHeight="1">
      <c r="B82" s="215"/>
      <c r="C82" s="221"/>
      <c r="D82" s="214">
        <v>2023</v>
      </c>
      <c r="E82" s="56">
        <f>SUM(F82:G82)</f>
        <v>1877</v>
      </c>
      <c r="F82" s="442">
        <v>979</v>
      </c>
      <c r="G82" s="442">
        <v>898</v>
      </c>
      <c r="H82" s="56"/>
      <c r="I82" s="56" t="s">
        <v>31</v>
      </c>
      <c r="J82" s="56" t="s">
        <v>31</v>
      </c>
      <c r="K82" s="56" t="s">
        <v>31</v>
      </c>
    </row>
    <row r="83" spans="1:12" s="202" customFormat="1" ht="8.1" customHeight="1" thickBot="1">
      <c r="B83" s="227"/>
      <c r="C83" s="228"/>
      <c r="D83" s="1201"/>
      <c r="E83" s="230"/>
      <c r="F83" s="230"/>
      <c r="G83" s="230"/>
      <c r="H83" s="230"/>
      <c r="I83" s="230"/>
      <c r="J83" s="230"/>
      <c r="K83" s="230"/>
      <c r="L83" s="230"/>
    </row>
    <row r="84" spans="1:12" s="233" customFormat="1" ht="16.5" customHeight="1">
      <c r="A84" s="309"/>
      <c r="B84" s="234"/>
      <c r="D84" s="214"/>
      <c r="E84" s="237"/>
      <c r="F84" s="237"/>
      <c r="G84" s="237"/>
      <c r="H84" s="237"/>
      <c r="L84" s="1023" t="s">
        <v>865</v>
      </c>
    </row>
    <row r="85" spans="1:12" s="233" customFormat="1" ht="15" customHeight="1">
      <c r="D85" s="214"/>
      <c r="E85" s="237"/>
      <c r="F85" s="237"/>
      <c r="G85" s="237"/>
      <c r="H85" s="237"/>
      <c r="L85" s="1024" t="s">
        <v>866</v>
      </c>
    </row>
    <row r="86" spans="1:12" s="233" customFormat="1" ht="16.5" customHeight="1">
      <c r="B86" s="312" t="s">
        <v>1194</v>
      </c>
      <c r="D86" s="214"/>
      <c r="E86" s="238"/>
      <c r="F86" s="238"/>
      <c r="G86" s="238"/>
      <c r="H86" s="238"/>
      <c r="I86" s="238"/>
      <c r="J86" s="238"/>
    </row>
    <row r="87" spans="1:12">
      <c r="B87" s="244" t="s">
        <v>1198</v>
      </c>
      <c r="K87" s="164"/>
    </row>
    <row r="88" spans="1:12">
      <c r="B88" s="244" t="s">
        <v>1199</v>
      </c>
      <c r="K88" s="164"/>
    </row>
  </sheetData>
  <mergeCells count="4">
    <mergeCell ref="E9:K9"/>
    <mergeCell ref="E10:K10"/>
    <mergeCell ref="E11:G11"/>
    <mergeCell ref="I11:K11"/>
  </mergeCells>
  <printOptions horizontalCentered="1"/>
  <pageMargins left="0.55118110236220497" right="0.55118110236220497" top="0.39370078740157499" bottom="0.59055118110236204" header="0.39370078740157499" footer="0.39370078740157499"/>
  <pageSetup paperSize="9" scale="64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1">
    <tabColor rgb="FF92D050"/>
  </sheetPr>
  <dimension ref="A1:U89"/>
  <sheetViews>
    <sheetView view="pageBreakPreview" topLeftCell="A7" zoomScaleNormal="100" zoomScaleSheetLayoutView="100" workbookViewId="0">
      <selection activeCell="F14" sqref="F14:F16"/>
    </sheetView>
  </sheetViews>
  <sheetFormatPr defaultColWidth="10.42578125" defaultRowHeight="16.5"/>
  <cols>
    <col min="1" max="1" width="1.140625" style="446" customWidth="1"/>
    <col min="2" max="2" width="12.85546875" style="446" customWidth="1"/>
    <col min="3" max="3" width="6.28515625" style="446" customWidth="1"/>
    <col min="4" max="4" width="15.5703125" style="447" customWidth="1"/>
    <col min="5" max="5" width="1.140625" style="447" customWidth="1"/>
    <col min="6" max="6" width="13" style="448" customWidth="1"/>
    <col min="7" max="7" width="1.140625" style="447" customWidth="1"/>
    <col min="8" max="8" width="13" style="448" customWidth="1"/>
    <col min="9" max="9" width="1.140625" style="448" customWidth="1"/>
    <col min="10" max="10" width="18.28515625" style="448" customWidth="1"/>
    <col min="11" max="11" width="1.140625" style="447" customWidth="1"/>
    <col min="12" max="12" width="17.7109375" style="448" customWidth="1"/>
    <col min="13" max="13" width="1.140625" style="448" customWidth="1"/>
    <col min="14" max="14" width="17.7109375" style="448" customWidth="1"/>
    <col min="15" max="15" width="1.140625" style="448" customWidth="1"/>
    <col min="16" max="16" width="12.5703125" style="446" customWidth="1"/>
    <col min="17" max="17" width="11" style="446" customWidth="1"/>
    <col min="18" max="18" width="1" style="446" customWidth="1"/>
    <col min="19" max="19" width="11" style="446" customWidth="1"/>
    <col min="20" max="20" width="12.5703125" style="446" customWidth="1"/>
    <col min="21" max="21" width="11" style="446" customWidth="1"/>
    <col min="22" max="16384" width="10.42578125" style="446"/>
  </cols>
  <sheetData>
    <row r="1" spans="1:19" ht="8.1" customHeight="1"/>
    <row r="2" spans="1:19" ht="8.1" customHeight="1"/>
    <row r="3" spans="1:19" s="449" customFormat="1" ht="16.5" customHeight="1">
      <c r="B3" s="168" t="s">
        <v>872</v>
      </c>
      <c r="C3" s="169" t="s">
        <v>1342</v>
      </c>
      <c r="D3" s="170"/>
      <c r="E3" s="170"/>
      <c r="F3" s="171"/>
      <c r="G3" s="170"/>
      <c r="H3" s="171"/>
      <c r="I3" s="171"/>
      <c r="J3" s="171"/>
      <c r="K3" s="170"/>
      <c r="L3" s="171"/>
      <c r="M3" s="171"/>
      <c r="N3" s="171"/>
      <c r="O3" s="171"/>
      <c r="P3" s="172"/>
      <c r="Q3" s="172"/>
      <c r="R3" s="172"/>
      <c r="S3" s="172"/>
    </row>
    <row r="4" spans="1:19" s="450" customFormat="1" ht="16.5" customHeight="1">
      <c r="B4" s="174" t="s">
        <v>873</v>
      </c>
      <c r="C4" s="175" t="s">
        <v>1343</v>
      </c>
      <c r="D4" s="176"/>
      <c r="E4" s="176"/>
      <c r="F4" s="174"/>
      <c r="G4" s="176"/>
      <c r="H4" s="174"/>
      <c r="I4" s="174"/>
      <c r="J4" s="174"/>
      <c r="K4" s="176"/>
      <c r="L4" s="174"/>
      <c r="M4" s="174"/>
      <c r="N4" s="174"/>
      <c r="O4" s="174"/>
      <c r="P4" s="175"/>
      <c r="Q4" s="175"/>
      <c r="R4" s="175"/>
      <c r="S4" s="175"/>
    </row>
    <row r="5" spans="1:19" s="450" customFormat="1" ht="16.5" customHeight="1">
      <c r="B5" s="174"/>
      <c r="C5" s="175"/>
      <c r="D5" s="176"/>
      <c r="E5" s="176"/>
      <c r="F5" s="174"/>
      <c r="G5" s="176"/>
      <c r="H5" s="174"/>
      <c r="I5" s="174"/>
      <c r="J5" s="174"/>
      <c r="K5" s="176"/>
      <c r="L5" s="174"/>
      <c r="M5" s="174"/>
      <c r="N5" s="174"/>
      <c r="O5" s="174"/>
      <c r="P5" s="175"/>
      <c r="Q5" s="175"/>
      <c r="R5" s="175"/>
      <c r="S5" s="175"/>
    </row>
    <row r="6" spans="1:19" s="451" customFormat="1" ht="9.9499999999999993" customHeight="1" thickBot="1">
      <c r="B6" s="452"/>
      <c r="C6" s="452"/>
      <c r="D6" s="453"/>
      <c r="E6" s="453"/>
      <c r="F6" s="180"/>
      <c r="G6" s="453"/>
      <c r="H6" s="180"/>
      <c r="I6" s="180"/>
      <c r="J6" s="180"/>
      <c r="K6" s="453"/>
      <c r="L6" s="180"/>
      <c r="M6" s="180"/>
      <c r="N6" s="180"/>
      <c r="O6" s="180"/>
    </row>
    <row r="7" spans="1:19" s="459" customFormat="1" ht="5.25" customHeight="1" thickTop="1">
      <c r="A7" s="454"/>
      <c r="B7" s="455"/>
      <c r="C7" s="456"/>
      <c r="D7" s="457"/>
      <c r="E7" s="457"/>
      <c r="F7" s="458"/>
      <c r="G7" s="457"/>
      <c r="H7" s="458"/>
      <c r="I7" s="458"/>
      <c r="J7" s="458"/>
      <c r="K7" s="457"/>
      <c r="L7" s="458"/>
      <c r="M7" s="458"/>
      <c r="N7" s="458"/>
      <c r="O7" s="458"/>
    </row>
    <row r="8" spans="1:19" s="459" customFormat="1" ht="15" customHeight="1">
      <c r="A8" s="460"/>
      <c r="B8" s="461" t="s">
        <v>2</v>
      </c>
      <c r="C8" s="462"/>
      <c r="D8" s="463" t="s">
        <v>3</v>
      </c>
      <c r="E8" s="464"/>
      <c r="F8" s="465" t="s">
        <v>4</v>
      </c>
      <c r="G8" s="466"/>
      <c r="H8" s="465" t="s">
        <v>907</v>
      </c>
      <c r="I8" s="465"/>
      <c r="J8" s="465" t="s">
        <v>910</v>
      </c>
      <c r="K8" s="466"/>
      <c r="L8" s="465" t="s">
        <v>911</v>
      </c>
      <c r="M8" s="465"/>
      <c r="N8" s="465" t="s">
        <v>913</v>
      </c>
      <c r="O8" s="463"/>
    </row>
    <row r="9" spans="1:19" s="459" customFormat="1" ht="15" customHeight="1">
      <c r="A9" s="460"/>
      <c r="B9" s="460" t="s">
        <v>7</v>
      </c>
      <c r="C9" s="462"/>
      <c r="D9" s="464" t="s">
        <v>8</v>
      </c>
      <c r="E9" s="464"/>
      <c r="F9" s="466" t="s">
        <v>9</v>
      </c>
      <c r="G9" s="466"/>
      <c r="H9" s="466" t="s">
        <v>909</v>
      </c>
      <c r="I9" s="465"/>
      <c r="J9" s="465" t="s">
        <v>931</v>
      </c>
      <c r="K9" s="466"/>
      <c r="L9" s="466" t="s">
        <v>912</v>
      </c>
      <c r="M9" s="466"/>
      <c r="N9" s="466" t="s">
        <v>914</v>
      </c>
      <c r="O9" s="463"/>
    </row>
    <row r="10" spans="1:19" s="459" customFormat="1" ht="15.95" customHeight="1">
      <c r="A10" s="460"/>
      <c r="C10" s="467"/>
      <c r="E10" s="464"/>
      <c r="F10" s="466"/>
      <c r="G10" s="466"/>
      <c r="H10" s="466"/>
      <c r="I10" s="466"/>
      <c r="J10" s="466" t="s">
        <v>932</v>
      </c>
      <c r="K10" s="466"/>
      <c r="L10" s="466"/>
      <c r="M10" s="466"/>
      <c r="N10" s="466"/>
      <c r="O10" s="464"/>
    </row>
    <row r="11" spans="1:19" s="459" customFormat="1" ht="15.95" customHeight="1">
      <c r="A11" s="460"/>
      <c r="B11" s="460"/>
      <c r="C11" s="467"/>
      <c r="D11" s="464"/>
      <c r="E11" s="464"/>
      <c r="F11" s="466"/>
      <c r="G11" s="466"/>
      <c r="H11" s="466"/>
      <c r="I11" s="466"/>
      <c r="J11" s="468" t="s">
        <v>933</v>
      </c>
      <c r="K11" s="466"/>
      <c r="L11" s="466"/>
      <c r="M11" s="466"/>
      <c r="N11" s="466"/>
      <c r="O11" s="464"/>
    </row>
    <row r="12" spans="1:19" s="459" customFormat="1" ht="7.5" customHeight="1">
      <c r="A12" s="469"/>
      <c r="B12" s="469"/>
      <c r="C12" s="470"/>
      <c r="D12" s="471"/>
      <c r="E12" s="471"/>
      <c r="F12" s="472"/>
      <c r="G12" s="473"/>
      <c r="H12" s="472"/>
      <c r="I12" s="472"/>
      <c r="J12" s="472"/>
      <c r="K12" s="473"/>
      <c r="L12" s="472"/>
      <c r="M12" s="472"/>
      <c r="N12" s="472"/>
      <c r="O12" s="472"/>
    </row>
    <row r="13" spans="1:19" ht="6.95" customHeight="1">
      <c r="B13" s="474"/>
      <c r="C13" s="474"/>
      <c r="D13" s="475"/>
      <c r="E13" s="475"/>
      <c r="F13" s="476"/>
      <c r="G13" s="477"/>
      <c r="H13" s="476"/>
      <c r="I13" s="476"/>
      <c r="J13" s="476"/>
      <c r="K13" s="477"/>
      <c r="L13" s="476"/>
      <c r="M13" s="476"/>
      <c r="N13" s="476"/>
      <c r="O13" s="476"/>
    </row>
    <row r="14" spans="1:19" s="478" customFormat="1" ht="15" customHeight="1">
      <c r="B14" s="479" t="s">
        <v>14</v>
      </c>
      <c r="C14" s="479"/>
      <c r="D14" s="209">
        <v>2021</v>
      </c>
      <c r="E14" s="480"/>
      <c r="F14" s="211">
        <f>SUM(F18,F22,F26,F30,F34,F38,F42,F46,F50,F54,F58,F62,F66,F70,F74,F78)</f>
        <v>435</v>
      </c>
      <c r="G14" s="481"/>
      <c r="H14" s="211">
        <f>SUM(H18,H22,H26,H30,H34,H38,H42,H46,H50,H54,H58,H62,H66,H70,H74,H78)</f>
        <v>51</v>
      </c>
      <c r="I14" s="211"/>
      <c r="J14" s="211">
        <f>SUM(J18,J22,J26,J30,J34,J38,J42,J46,J50,J54,J58,J62,J66,J70,J74,J78)</f>
        <v>10</v>
      </c>
      <c r="K14" s="482"/>
      <c r="L14" s="211">
        <f>SUM(L18,L22,L26,L30,L34,L38,L42,L46,L50,L54,L58,L62,L66,L70,L74,L78)</f>
        <v>38</v>
      </c>
      <c r="M14" s="211"/>
      <c r="N14" s="211">
        <f>SUM(N18,N22,N26,N30,N34,N38,N42,N46,N50,N54,N58,N62,N66,N70,N74,N78)</f>
        <v>336</v>
      </c>
      <c r="O14" s="211"/>
    </row>
    <row r="15" spans="1:19" s="478" customFormat="1" ht="15" customHeight="1">
      <c r="B15" s="479"/>
      <c r="C15" s="479"/>
      <c r="D15" s="209">
        <v>2022</v>
      </c>
      <c r="E15" s="483"/>
      <c r="F15" s="211">
        <f>SUM(F19,F23,F27,F31,F35,F39,F43,F47,F51,F55,F59,F63,F67,F71,F75,F79)</f>
        <v>419</v>
      </c>
      <c r="G15" s="481"/>
      <c r="H15" s="211">
        <f>SUM(H19,H23,H27,H31,H35,H39,H43,H47,H51,H55,H59,H63,H67,H71,H75,H79)</f>
        <v>54</v>
      </c>
      <c r="I15" s="211"/>
      <c r="J15" s="211">
        <f>SUM(J19,J23,J27,J31,J35,J39,J43,J47,J51,J55,J59,J63,J67,J71,J75,J79)</f>
        <v>10</v>
      </c>
      <c r="K15" s="482"/>
      <c r="L15" s="211">
        <f>SUM(L19,L23,L27,L31,L35,L39,L43,L47,L51,L55,L59,L63,L67,L71,L75,L79)</f>
        <v>39</v>
      </c>
      <c r="M15" s="211"/>
      <c r="N15" s="211">
        <f>SUM(N19,N23,N27,N31,N35,N39,N43,N47,N51,N55,N59,N63,N67,N71,N75,N79)</f>
        <v>316</v>
      </c>
      <c r="O15" s="211"/>
    </row>
    <row r="16" spans="1:19" s="478" customFormat="1" ht="15" customHeight="1">
      <c r="B16" s="479"/>
      <c r="C16" s="479"/>
      <c r="D16" s="209">
        <v>2023</v>
      </c>
      <c r="E16" s="483"/>
      <c r="F16" s="211">
        <f>SUM(F20,F24,F28,F32,F36,F40,F44,F48,F52,F56,F60,F64,F68,F72,F76,F80)</f>
        <v>388</v>
      </c>
      <c r="G16" s="481"/>
      <c r="H16" s="211">
        <f>SUM(H20,H24,H28,H32,H36,H40,H44,H48,H52,H56,H60,H64,H68,H72,H76,H80)</f>
        <v>62</v>
      </c>
      <c r="I16" s="211"/>
      <c r="J16" s="211">
        <f>SUM(J20,J24,J28,J32,J36,J40,J44,J48,J52,J56,J60,J64,J68,J72,J76,J80)</f>
        <v>10</v>
      </c>
      <c r="K16" s="482"/>
      <c r="L16" s="211">
        <f>SUM(L20,L24,L28,L32,L36,L40,L44,L48,L52,L56,L60,L64,L68,L72,L76,L80)</f>
        <v>32</v>
      </c>
      <c r="M16" s="211"/>
      <c r="N16" s="211">
        <f>SUM(N20,N24,N28,N32,N36,N40,N44,N48,N52,N56,N60,N64,N68,N72,N76,N80)</f>
        <v>284</v>
      </c>
      <c r="O16" s="211"/>
    </row>
    <row r="17" spans="2:20" s="478" customFormat="1" ht="8.1" customHeight="1">
      <c r="B17" s="479"/>
      <c r="C17" s="479"/>
      <c r="D17" s="214"/>
      <c r="E17" s="483"/>
      <c r="F17" s="484"/>
      <c r="G17" s="485"/>
      <c r="H17" s="56"/>
      <c r="I17" s="56"/>
      <c r="J17" s="56"/>
      <c r="K17" s="486"/>
      <c r="L17" s="56"/>
      <c r="M17" s="56"/>
      <c r="N17" s="56"/>
      <c r="O17" s="211"/>
      <c r="P17" s="211"/>
      <c r="Q17" s="487"/>
      <c r="R17" s="488"/>
      <c r="S17" s="211"/>
      <c r="T17" s="211"/>
    </row>
    <row r="18" spans="2:20" s="478" customFormat="1" ht="15" customHeight="1">
      <c r="B18" s="489" t="s">
        <v>15</v>
      </c>
      <c r="C18" s="489"/>
      <c r="D18" s="214">
        <v>2021</v>
      </c>
      <c r="E18" s="483"/>
      <c r="F18" s="484">
        <f>SUM(H18:N18)</f>
        <v>25</v>
      </c>
      <c r="G18" s="485"/>
      <c r="H18" s="56">
        <v>1</v>
      </c>
      <c r="I18" s="56"/>
      <c r="J18" s="56">
        <v>3</v>
      </c>
      <c r="K18" s="486"/>
      <c r="L18" s="56">
        <v>3</v>
      </c>
      <c r="M18" s="56"/>
      <c r="N18" s="56">
        <v>18</v>
      </c>
      <c r="O18" s="56"/>
      <c r="P18" s="56"/>
      <c r="Q18" s="490"/>
      <c r="R18" s="491"/>
    </row>
    <row r="19" spans="2:20" s="478" customFormat="1" ht="15" customHeight="1">
      <c r="B19" s="489"/>
      <c r="C19" s="489"/>
      <c r="D19" s="214">
        <v>2022</v>
      </c>
      <c r="E19" s="483"/>
      <c r="F19" s="484">
        <f>SUM(H19:N19)</f>
        <v>27</v>
      </c>
      <c r="G19" s="485"/>
      <c r="H19" s="56">
        <v>2</v>
      </c>
      <c r="I19" s="56"/>
      <c r="J19" s="56">
        <v>3</v>
      </c>
      <c r="K19" s="486"/>
      <c r="L19" s="56">
        <v>3</v>
      </c>
      <c r="M19" s="56"/>
      <c r="N19" s="56">
        <v>19</v>
      </c>
      <c r="O19" s="56"/>
      <c r="P19" s="56"/>
      <c r="Q19" s="490"/>
      <c r="R19" s="491"/>
      <c r="S19" s="56"/>
      <c r="T19" s="56"/>
    </row>
    <row r="20" spans="2:20" s="478" customFormat="1" ht="15" customHeight="1">
      <c r="B20" s="489"/>
      <c r="C20" s="489"/>
      <c r="D20" s="214">
        <v>2023</v>
      </c>
      <c r="E20" s="483"/>
      <c r="F20" s="484">
        <f>SUM(H20:N20)</f>
        <v>24</v>
      </c>
      <c r="G20" s="485"/>
      <c r="H20" s="56">
        <v>2</v>
      </c>
      <c r="I20" s="56"/>
      <c r="J20" s="442">
        <v>3</v>
      </c>
      <c r="K20" s="486"/>
      <c r="L20" s="442">
        <v>2</v>
      </c>
      <c r="M20" s="56"/>
      <c r="N20" s="56">
        <v>17</v>
      </c>
      <c r="O20" s="56"/>
      <c r="P20" s="56"/>
      <c r="Q20" s="490"/>
      <c r="R20" s="491"/>
      <c r="S20" s="56"/>
      <c r="T20" s="56"/>
    </row>
    <row r="21" spans="2:20" s="478" customFormat="1" ht="8.1" customHeight="1">
      <c r="B21" s="489"/>
      <c r="C21" s="489"/>
      <c r="D21" s="214"/>
      <c r="E21" s="483"/>
      <c r="F21" s="484"/>
      <c r="G21" s="485"/>
      <c r="H21" s="56"/>
      <c r="I21" s="56"/>
      <c r="J21" s="442"/>
      <c r="K21" s="486"/>
      <c r="L21" s="442"/>
      <c r="M21" s="56"/>
      <c r="N21" s="56"/>
      <c r="O21" s="56"/>
      <c r="P21" s="56"/>
      <c r="Q21" s="490"/>
      <c r="R21" s="491"/>
      <c r="S21" s="56"/>
      <c r="T21" s="56"/>
    </row>
    <row r="22" spans="2:20" s="478" customFormat="1" ht="15" customHeight="1">
      <c r="B22" s="489" t="s">
        <v>16</v>
      </c>
      <c r="C22" s="489"/>
      <c r="D22" s="214">
        <v>2021</v>
      </c>
      <c r="E22" s="483"/>
      <c r="F22" s="484">
        <f>SUM(H22:N22)</f>
        <v>9</v>
      </c>
      <c r="G22" s="485"/>
      <c r="H22" s="56">
        <v>3</v>
      </c>
      <c r="I22" s="56"/>
      <c r="J22" s="442" t="s">
        <v>31</v>
      </c>
      <c r="K22" s="486"/>
      <c r="L22" s="442" t="s">
        <v>31</v>
      </c>
      <c r="M22" s="56"/>
      <c r="N22" s="56">
        <v>6</v>
      </c>
      <c r="O22" s="442"/>
      <c r="P22" s="56"/>
      <c r="Q22" s="490"/>
      <c r="R22" s="491"/>
    </row>
    <row r="23" spans="2:20" s="478" customFormat="1" ht="15" customHeight="1">
      <c r="B23" s="489"/>
      <c r="C23" s="489"/>
      <c r="D23" s="214">
        <v>2022</v>
      </c>
      <c r="E23" s="483"/>
      <c r="F23" s="484">
        <f>SUM(H23:N23)</f>
        <v>9</v>
      </c>
      <c r="G23" s="485"/>
      <c r="H23" s="56">
        <v>3</v>
      </c>
      <c r="I23" s="56"/>
      <c r="J23" s="442" t="s">
        <v>31</v>
      </c>
      <c r="K23" s="486"/>
      <c r="L23" s="442" t="s">
        <v>31</v>
      </c>
      <c r="M23" s="442"/>
      <c r="N23" s="56">
        <v>6</v>
      </c>
      <c r="O23" s="442"/>
      <c r="P23" s="56"/>
      <c r="Q23" s="490"/>
      <c r="R23" s="491"/>
      <c r="S23" s="56"/>
      <c r="T23" s="56"/>
    </row>
    <row r="24" spans="2:20" s="478" customFormat="1" ht="15" customHeight="1">
      <c r="B24" s="489"/>
      <c r="C24" s="489"/>
      <c r="D24" s="214">
        <v>2023</v>
      </c>
      <c r="E24" s="483"/>
      <c r="F24" s="484">
        <f>SUM(H24:N24)</f>
        <v>9</v>
      </c>
      <c r="G24" s="485"/>
      <c r="H24" s="442">
        <v>3</v>
      </c>
      <c r="I24" s="56"/>
      <c r="J24" s="442" t="s">
        <v>31</v>
      </c>
      <c r="K24" s="486"/>
      <c r="L24" s="442" t="s">
        <v>31</v>
      </c>
      <c r="M24" s="56"/>
      <c r="N24" s="56">
        <v>6</v>
      </c>
      <c r="O24" s="442"/>
      <c r="P24" s="56"/>
      <c r="Q24" s="490"/>
      <c r="R24" s="491"/>
      <c r="S24" s="56"/>
      <c r="T24" s="56"/>
    </row>
    <row r="25" spans="2:20" s="478" customFormat="1" ht="8.1" customHeight="1">
      <c r="B25" s="489"/>
      <c r="C25" s="489"/>
      <c r="D25" s="214"/>
      <c r="E25" s="483"/>
      <c r="F25" s="484"/>
      <c r="G25" s="485"/>
      <c r="H25" s="442"/>
      <c r="I25" s="56"/>
      <c r="J25" s="442"/>
      <c r="K25" s="486"/>
      <c r="L25" s="442"/>
      <c r="M25" s="56"/>
      <c r="N25" s="56"/>
      <c r="O25" s="56"/>
      <c r="P25" s="56"/>
      <c r="Q25" s="490"/>
      <c r="R25" s="491"/>
      <c r="S25" s="56"/>
      <c r="T25" s="56"/>
    </row>
    <row r="26" spans="2:20" s="478" customFormat="1" ht="15" customHeight="1">
      <c r="B26" s="489" t="s">
        <v>17</v>
      </c>
      <c r="C26" s="489"/>
      <c r="D26" s="214">
        <v>2021</v>
      </c>
      <c r="E26" s="483"/>
      <c r="F26" s="484">
        <f>SUM(H26:N26)</f>
        <v>10</v>
      </c>
      <c r="G26" s="485"/>
      <c r="H26" s="442" t="s">
        <v>31</v>
      </c>
      <c r="I26" s="56"/>
      <c r="J26" s="442" t="s">
        <v>31</v>
      </c>
      <c r="K26" s="486"/>
      <c r="L26" s="442">
        <v>1</v>
      </c>
      <c r="M26" s="56"/>
      <c r="N26" s="56">
        <v>9</v>
      </c>
      <c r="O26" s="442"/>
      <c r="P26" s="56"/>
      <c r="Q26" s="490"/>
      <c r="R26" s="491"/>
    </row>
    <row r="27" spans="2:20" s="478" customFormat="1" ht="15" customHeight="1">
      <c r="B27" s="489"/>
      <c r="C27" s="489"/>
      <c r="D27" s="214">
        <v>2022</v>
      </c>
      <c r="E27" s="483"/>
      <c r="F27" s="484">
        <f>SUM(H27:N27)</f>
        <v>8</v>
      </c>
      <c r="G27" s="485"/>
      <c r="H27" s="442" t="s">
        <v>31</v>
      </c>
      <c r="I27" s="56"/>
      <c r="J27" s="442" t="s">
        <v>31</v>
      </c>
      <c r="K27" s="486"/>
      <c r="L27" s="56">
        <v>1</v>
      </c>
      <c r="M27" s="56"/>
      <c r="N27" s="56">
        <v>7</v>
      </c>
      <c r="O27" s="442"/>
      <c r="P27" s="56"/>
      <c r="Q27" s="490"/>
      <c r="R27" s="491"/>
      <c r="S27" s="56"/>
      <c r="T27" s="56"/>
    </row>
    <row r="28" spans="2:20" s="478" customFormat="1" ht="15" customHeight="1">
      <c r="B28" s="489"/>
      <c r="C28" s="489"/>
      <c r="D28" s="214">
        <v>2023</v>
      </c>
      <c r="E28" s="483"/>
      <c r="F28" s="484">
        <f>SUM(H28:N28)</f>
        <v>7</v>
      </c>
      <c r="G28" s="485"/>
      <c r="H28" s="442" t="s">
        <v>31</v>
      </c>
      <c r="I28" s="56"/>
      <c r="J28" s="442" t="s">
        <v>31</v>
      </c>
      <c r="K28" s="486"/>
      <c r="L28" s="56">
        <v>1</v>
      </c>
      <c r="M28" s="56"/>
      <c r="N28" s="56">
        <v>6</v>
      </c>
      <c r="O28" s="442"/>
      <c r="P28" s="56"/>
      <c r="Q28" s="490"/>
      <c r="R28" s="491"/>
      <c r="S28" s="56"/>
      <c r="T28" s="56"/>
    </row>
    <row r="29" spans="2:20" s="478" customFormat="1" ht="8.1" customHeight="1">
      <c r="B29" s="489"/>
      <c r="C29" s="489"/>
      <c r="D29" s="214"/>
      <c r="E29" s="483"/>
      <c r="F29" s="484"/>
      <c r="G29" s="485"/>
      <c r="H29" s="56"/>
      <c r="I29" s="56"/>
      <c r="J29" s="442"/>
      <c r="K29" s="486"/>
      <c r="L29" s="56"/>
      <c r="M29" s="56"/>
      <c r="N29" s="56"/>
      <c r="O29" s="56"/>
      <c r="P29" s="56"/>
      <c r="Q29" s="490"/>
      <c r="R29" s="491"/>
      <c r="S29" s="56"/>
      <c r="T29" s="56"/>
    </row>
    <row r="30" spans="2:20" s="478" customFormat="1" ht="15" customHeight="1">
      <c r="B30" s="489" t="s">
        <v>18</v>
      </c>
      <c r="C30" s="492"/>
      <c r="D30" s="214">
        <v>2021</v>
      </c>
      <c r="E30" s="483"/>
      <c r="F30" s="484">
        <f>SUM(H30:N30)</f>
        <v>15</v>
      </c>
      <c r="G30" s="485"/>
      <c r="H30" s="442" t="s">
        <v>31</v>
      </c>
      <c r="I30" s="56"/>
      <c r="J30" s="442" t="s">
        <v>31</v>
      </c>
      <c r="K30" s="486"/>
      <c r="L30" s="56">
        <v>2</v>
      </c>
      <c r="M30" s="56"/>
      <c r="N30" s="56">
        <v>13</v>
      </c>
      <c r="O30" s="442"/>
      <c r="P30" s="56"/>
      <c r="Q30" s="490"/>
      <c r="R30" s="493"/>
    </row>
    <row r="31" spans="2:20" s="478" customFormat="1" ht="15" customHeight="1">
      <c r="B31" s="489"/>
      <c r="C31" s="492"/>
      <c r="D31" s="214">
        <v>2022</v>
      </c>
      <c r="E31" s="483"/>
      <c r="F31" s="484">
        <f>SUM(H31:N31)</f>
        <v>15</v>
      </c>
      <c r="G31" s="485"/>
      <c r="H31" s="56">
        <v>1</v>
      </c>
      <c r="I31" s="56"/>
      <c r="J31" s="442" t="s">
        <v>31</v>
      </c>
      <c r="K31" s="486"/>
      <c r="L31" s="56">
        <v>2</v>
      </c>
      <c r="M31" s="56"/>
      <c r="N31" s="56">
        <v>12</v>
      </c>
      <c r="O31" s="442"/>
      <c r="P31" s="56"/>
      <c r="Q31" s="490"/>
      <c r="R31" s="493"/>
      <c r="S31" s="56"/>
      <c r="T31" s="56"/>
    </row>
    <row r="32" spans="2:20" s="478" customFormat="1" ht="15" customHeight="1">
      <c r="B32" s="489"/>
      <c r="C32" s="492"/>
      <c r="D32" s="214">
        <v>2023</v>
      </c>
      <c r="E32" s="483"/>
      <c r="F32" s="484">
        <f>SUM(H32:N32)</f>
        <v>13</v>
      </c>
      <c r="G32" s="485"/>
      <c r="H32" s="56">
        <v>1</v>
      </c>
      <c r="I32" s="56"/>
      <c r="J32" s="442" t="s">
        <v>31</v>
      </c>
      <c r="K32" s="486"/>
      <c r="L32" s="56">
        <v>2</v>
      </c>
      <c r="M32" s="56"/>
      <c r="N32" s="56">
        <v>10</v>
      </c>
      <c r="O32" s="442"/>
      <c r="P32" s="56"/>
      <c r="Q32" s="490"/>
      <c r="R32" s="493"/>
      <c r="S32" s="56"/>
      <c r="T32" s="56"/>
    </row>
    <row r="33" spans="2:20" s="478" customFormat="1" ht="8.1" customHeight="1">
      <c r="B33" s="489"/>
      <c r="C33" s="492"/>
      <c r="D33" s="214"/>
      <c r="E33" s="483"/>
      <c r="F33" s="484"/>
      <c r="G33" s="485"/>
      <c r="H33" s="56"/>
      <c r="I33" s="56"/>
      <c r="J33" s="442"/>
      <c r="K33" s="486"/>
      <c r="L33" s="56"/>
      <c r="M33" s="56"/>
      <c r="N33" s="56"/>
      <c r="O33" s="56"/>
      <c r="P33" s="56"/>
      <c r="Q33" s="490"/>
      <c r="R33" s="493"/>
      <c r="S33" s="56"/>
      <c r="T33" s="56"/>
    </row>
    <row r="34" spans="2:20" s="478" customFormat="1" ht="15" customHeight="1">
      <c r="B34" s="489" t="s">
        <v>19</v>
      </c>
      <c r="C34" s="494"/>
      <c r="D34" s="214">
        <v>2021</v>
      </c>
      <c r="E34" s="483"/>
      <c r="F34" s="484">
        <f>SUM(H34:N34)</f>
        <v>20</v>
      </c>
      <c r="G34" s="485"/>
      <c r="H34" s="56">
        <v>3</v>
      </c>
      <c r="I34" s="56"/>
      <c r="J34" s="442" t="s">
        <v>31</v>
      </c>
      <c r="K34" s="486"/>
      <c r="L34" s="56">
        <v>2</v>
      </c>
      <c r="M34" s="56"/>
      <c r="N34" s="56">
        <v>15</v>
      </c>
      <c r="O34" s="442"/>
      <c r="P34" s="56"/>
      <c r="Q34" s="490"/>
      <c r="R34" s="491"/>
    </row>
    <row r="35" spans="2:20" s="478" customFormat="1" ht="15" customHeight="1">
      <c r="B35" s="489"/>
      <c r="C35" s="494"/>
      <c r="D35" s="214">
        <v>2022</v>
      </c>
      <c r="E35" s="483"/>
      <c r="F35" s="484">
        <f>SUM(H35:N35)</f>
        <v>21</v>
      </c>
      <c r="G35" s="485"/>
      <c r="H35" s="56">
        <v>4</v>
      </c>
      <c r="I35" s="56"/>
      <c r="J35" s="442" t="s">
        <v>31</v>
      </c>
      <c r="K35" s="486"/>
      <c r="L35" s="56">
        <v>2</v>
      </c>
      <c r="M35" s="56"/>
      <c r="N35" s="56">
        <v>15</v>
      </c>
      <c r="O35" s="442"/>
      <c r="P35" s="56"/>
      <c r="Q35" s="490"/>
      <c r="R35" s="491"/>
      <c r="S35" s="56"/>
      <c r="T35" s="56"/>
    </row>
    <row r="36" spans="2:20" s="478" customFormat="1" ht="15" customHeight="1">
      <c r="B36" s="489"/>
      <c r="C36" s="494"/>
      <c r="D36" s="214">
        <v>2023</v>
      </c>
      <c r="E36" s="483"/>
      <c r="F36" s="484">
        <f>SUM(H36:N36)</f>
        <v>21</v>
      </c>
      <c r="G36" s="485"/>
      <c r="H36" s="56">
        <v>5</v>
      </c>
      <c r="I36" s="56"/>
      <c r="J36" s="442" t="s">
        <v>31</v>
      </c>
      <c r="K36" s="486"/>
      <c r="L36" s="56">
        <v>1</v>
      </c>
      <c r="M36" s="56"/>
      <c r="N36" s="56">
        <v>15</v>
      </c>
      <c r="O36" s="442"/>
      <c r="P36" s="56"/>
      <c r="Q36" s="490"/>
      <c r="R36" s="491"/>
      <c r="S36" s="56"/>
      <c r="T36" s="56"/>
    </row>
    <row r="37" spans="2:20" s="478" customFormat="1" ht="8.1" customHeight="1">
      <c r="B37" s="489"/>
      <c r="C37" s="494"/>
      <c r="D37" s="214"/>
      <c r="E37" s="483"/>
      <c r="F37" s="484"/>
      <c r="G37" s="485"/>
      <c r="H37" s="56"/>
      <c r="I37" s="56"/>
      <c r="J37" s="442"/>
      <c r="K37" s="486"/>
      <c r="L37" s="56"/>
      <c r="M37" s="56"/>
      <c r="N37" s="56"/>
      <c r="O37" s="56"/>
      <c r="P37" s="56"/>
      <c r="Q37" s="490"/>
      <c r="R37" s="491"/>
      <c r="S37" s="56"/>
      <c r="T37" s="56"/>
    </row>
    <row r="38" spans="2:20" s="478" customFormat="1" ht="15" customHeight="1">
      <c r="B38" s="489" t="s">
        <v>20</v>
      </c>
      <c r="C38" s="494"/>
      <c r="D38" s="214">
        <v>2021</v>
      </c>
      <c r="E38" s="483"/>
      <c r="F38" s="484">
        <f>SUM(H38:N38)</f>
        <v>13</v>
      </c>
      <c r="G38" s="485"/>
      <c r="H38" s="56">
        <v>1</v>
      </c>
      <c r="I38" s="56"/>
      <c r="J38" s="442" t="s">
        <v>31</v>
      </c>
      <c r="K38" s="486"/>
      <c r="L38" s="56">
        <v>3</v>
      </c>
      <c r="M38" s="56"/>
      <c r="N38" s="56">
        <v>9</v>
      </c>
      <c r="O38" s="442"/>
      <c r="P38" s="56"/>
      <c r="Q38" s="490"/>
      <c r="R38" s="491"/>
    </row>
    <row r="39" spans="2:20" s="478" customFormat="1" ht="15" customHeight="1">
      <c r="B39" s="489"/>
      <c r="C39" s="494"/>
      <c r="D39" s="214">
        <v>2022</v>
      </c>
      <c r="E39" s="483"/>
      <c r="F39" s="484">
        <f>SUM(H39:N39)</f>
        <v>12</v>
      </c>
      <c r="G39" s="485"/>
      <c r="H39" s="56">
        <v>2</v>
      </c>
      <c r="I39" s="56"/>
      <c r="J39" s="442" t="s">
        <v>31</v>
      </c>
      <c r="K39" s="486"/>
      <c r="L39" s="56">
        <v>2</v>
      </c>
      <c r="M39" s="56"/>
      <c r="N39" s="56">
        <v>8</v>
      </c>
      <c r="O39" s="442"/>
      <c r="P39" s="56"/>
      <c r="Q39" s="490"/>
      <c r="R39" s="491"/>
      <c r="S39" s="56"/>
      <c r="T39" s="56"/>
    </row>
    <row r="40" spans="2:20" s="478" customFormat="1" ht="15" customHeight="1">
      <c r="B40" s="489"/>
      <c r="C40" s="494"/>
      <c r="D40" s="214">
        <v>2023</v>
      </c>
      <c r="E40" s="483"/>
      <c r="F40" s="484">
        <f>SUM(H40:N40)</f>
        <v>11</v>
      </c>
      <c r="G40" s="485"/>
      <c r="H40" s="56">
        <v>3</v>
      </c>
      <c r="I40" s="56"/>
      <c r="J40" s="442" t="s">
        <v>31</v>
      </c>
      <c r="K40" s="486"/>
      <c r="L40" s="56">
        <v>1</v>
      </c>
      <c r="M40" s="56"/>
      <c r="N40" s="442">
        <v>7</v>
      </c>
      <c r="O40" s="442"/>
      <c r="P40" s="56"/>
      <c r="Q40" s="490"/>
      <c r="R40" s="491"/>
      <c r="S40" s="56"/>
      <c r="T40" s="56"/>
    </row>
    <row r="41" spans="2:20" s="478" customFormat="1" ht="8.1" customHeight="1">
      <c r="B41" s="489"/>
      <c r="C41" s="494"/>
      <c r="D41" s="214"/>
      <c r="E41" s="483"/>
      <c r="F41" s="484"/>
      <c r="G41" s="485"/>
      <c r="H41" s="56"/>
      <c r="I41" s="56"/>
      <c r="J41" s="442"/>
      <c r="K41" s="486"/>
      <c r="L41" s="56"/>
      <c r="M41" s="56"/>
      <c r="N41" s="56"/>
      <c r="O41" s="56"/>
      <c r="P41" s="56"/>
      <c r="Q41" s="490"/>
      <c r="R41" s="491"/>
      <c r="S41" s="56"/>
      <c r="T41" s="56"/>
    </row>
    <row r="42" spans="2:20" s="478" customFormat="1" ht="15" customHeight="1">
      <c r="B42" s="489" t="s">
        <v>21</v>
      </c>
      <c r="C42" s="494"/>
      <c r="D42" s="214">
        <v>2021</v>
      </c>
      <c r="E42" s="483"/>
      <c r="F42" s="484">
        <f>SUM(H42:N42)</f>
        <v>30</v>
      </c>
      <c r="G42" s="485"/>
      <c r="H42" s="56">
        <v>1</v>
      </c>
      <c r="I42" s="56"/>
      <c r="J42" s="442">
        <v>1</v>
      </c>
      <c r="K42" s="486"/>
      <c r="L42" s="56">
        <v>3</v>
      </c>
      <c r="M42" s="56"/>
      <c r="N42" s="56">
        <v>25</v>
      </c>
      <c r="O42" s="442"/>
      <c r="P42" s="56"/>
      <c r="Q42" s="490"/>
      <c r="R42" s="491"/>
    </row>
    <row r="43" spans="2:20" s="478" customFormat="1" ht="15" customHeight="1">
      <c r="B43" s="489"/>
      <c r="C43" s="494"/>
      <c r="D43" s="214">
        <v>2022</v>
      </c>
      <c r="E43" s="483"/>
      <c r="F43" s="484">
        <f>SUM(H43:N43)</f>
        <v>29</v>
      </c>
      <c r="G43" s="485"/>
      <c r="H43" s="56">
        <v>1</v>
      </c>
      <c r="I43" s="56"/>
      <c r="J43" s="56">
        <v>1</v>
      </c>
      <c r="K43" s="486"/>
      <c r="L43" s="56">
        <v>5</v>
      </c>
      <c r="M43" s="56"/>
      <c r="N43" s="56">
        <v>22</v>
      </c>
      <c r="O43" s="442"/>
      <c r="P43" s="56"/>
      <c r="Q43" s="490"/>
      <c r="R43" s="491"/>
      <c r="S43" s="56"/>
      <c r="T43" s="56"/>
    </row>
    <row r="44" spans="2:20" s="478" customFormat="1" ht="15" customHeight="1">
      <c r="B44" s="489"/>
      <c r="C44" s="494"/>
      <c r="D44" s="214">
        <v>2023</v>
      </c>
      <c r="E44" s="483"/>
      <c r="F44" s="484">
        <f>SUM(H44:N44)</f>
        <v>27</v>
      </c>
      <c r="G44" s="485"/>
      <c r="H44" s="442">
        <v>1</v>
      </c>
      <c r="I44" s="56"/>
      <c r="J44" s="442">
        <v>1</v>
      </c>
      <c r="K44" s="486"/>
      <c r="L44" s="56">
        <v>4</v>
      </c>
      <c r="M44" s="56"/>
      <c r="N44" s="56">
        <v>21</v>
      </c>
      <c r="O44" s="56"/>
      <c r="P44" s="56"/>
      <c r="Q44" s="490"/>
      <c r="R44" s="491"/>
      <c r="S44" s="56"/>
      <c r="T44" s="56"/>
    </row>
    <row r="45" spans="2:20" s="478" customFormat="1" ht="8.1" customHeight="1">
      <c r="B45" s="489"/>
      <c r="C45" s="494"/>
      <c r="D45" s="214"/>
      <c r="E45" s="483"/>
      <c r="F45" s="484"/>
      <c r="G45" s="485"/>
      <c r="H45" s="442"/>
      <c r="I45" s="56"/>
      <c r="J45" s="442"/>
      <c r="K45" s="486"/>
      <c r="L45" s="56"/>
      <c r="M45" s="56"/>
      <c r="N45" s="56"/>
      <c r="O45" s="56"/>
      <c r="P45" s="56"/>
      <c r="Q45" s="490"/>
      <c r="R45" s="491"/>
      <c r="S45" s="56"/>
      <c r="T45" s="56"/>
    </row>
    <row r="46" spans="2:20" s="478" customFormat="1" ht="15" customHeight="1">
      <c r="B46" s="489" t="s">
        <v>22</v>
      </c>
      <c r="C46" s="494"/>
      <c r="D46" s="214">
        <v>2021</v>
      </c>
      <c r="E46" s="483"/>
      <c r="F46" s="484">
        <f>SUM(H46:N46)</f>
        <v>20</v>
      </c>
      <c r="G46" s="485"/>
      <c r="H46" s="442">
        <v>4</v>
      </c>
      <c r="I46" s="56"/>
      <c r="J46" s="442" t="s">
        <v>31</v>
      </c>
      <c r="K46" s="486"/>
      <c r="L46" s="56">
        <v>1</v>
      </c>
      <c r="M46" s="56"/>
      <c r="N46" s="56">
        <v>15</v>
      </c>
      <c r="O46" s="442"/>
      <c r="P46" s="56"/>
      <c r="Q46" s="490"/>
      <c r="R46" s="491"/>
    </row>
    <row r="47" spans="2:20" s="478" customFormat="1" ht="15" customHeight="1">
      <c r="B47" s="489"/>
      <c r="C47" s="494"/>
      <c r="D47" s="214">
        <v>2022</v>
      </c>
      <c r="E47" s="483"/>
      <c r="F47" s="484">
        <f>SUM(H47:N47)</f>
        <v>19</v>
      </c>
      <c r="G47" s="485"/>
      <c r="H47" s="56">
        <v>4</v>
      </c>
      <c r="I47" s="56"/>
      <c r="J47" s="442" t="s">
        <v>31</v>
      </c>
      <c r="K47" s="486"/>
      <c r="L47" s="56">
        <v>1</v>
      </c>
      <c r="M47" s="56"/>
      <c r="N47" s="56">
        <v>14</v>
      </c>
      <c r="O47" s="442"/>
      <c r="P47" s="56"/>
      <c r="Q47" s="490"/>
      <c r="R47" s="491"/>
      <c r="S47" s="56"/>
      <c r="T47" s="56"/>
    </row>
    <row r="48" spans="2:20" s="478" customFormat="1" ht="15" customHeight="1">
      <c r="B48" s="489"/>
      <c r="C48" s="494"/>
      <c r="D48" s="214">
        <v>2023</v>
      </c>
      <c r="E48" s="483"/>
      <c r="F48" s="484">
        <f>SUM(H48:N48)</f>
        <v>17</v>
      </c>
      <c r="G48" s="485"/>
      <c r="H48" s="442">
        <v>4</v>
      </c>
      <c r="I48" s="56"/>
      <c r="J48" s="442" t="s">
        <v>31</v>
      </c>
      <c r="K48" s="486"/>
      <c r="L48" s="442" t="s">
        <v>31</v>
      </c>
      <c r="M48" s="56"/>
      <c r="N48" s="56">
        <v>13</v>
      </c>
      <c r="O48" s="442"/>
      <c r="P48" s="56"/>
      <c r="Q48" s="490"/>
      <c r="R48" s="491"/>
      <c r="S48" s="56"/>
      <c r="T48" s="56"/>
    </row>
    <row r="49" spans="2:20" s="478" customFormat="1" ht="8.1" customHeight="1">
      <c r="B49" s="489"/>
      <c r="C49" s="494"/>
      <c r="D49" s="214"/>
      <c r="E49" s="483"/>
      <c r="F49" s="484"/>
      <c r="G49" s="485"/>
      <c r="H49" s="442"/>
      <c r="I49" s="56"/>
      <c r="J49" s="442"/>
      <c r="K49" s="486"/>
      <c r="L49" s="56"/>
      <c r="M49" s="56"/>
      <c r="N49" s="56"/>
      <c r="O49" s="56"/>
      <c r="P49" s="56"/>
      <c r="Q49" s="490"/>
      <c r="R49" s="491"/>
      <c r="S49" s="56"/>
      <c r="T49" s="56"/>
    </row>
    <row r="50" spans="2:20" s="478" customFormat="1" ht="15" customHeight="1">
      <c r="B50" s="489" t="s">
        <v>23</v>
      </c>
      <c r="C50" s="492"/>
      <c r="D50" s="214">
        <v>2021</v>
      </c>
      <c r="E50" s="483"/>
      <c r="F50" s="484">
        <f>SUM(H50:N50)</f>
        <v>3</v>
      </c>
      <c r="G50" s="485"/>
      <c r="H50" s="442" t="s">
        <v>31</v>
      </c>
      <c r="I50" s="56"/>
      <c r="J50" s="442" t="s">
        <v>31</v>
      </c>
      <c r="K50" s="486"/>
      <c r="L50" s="56">
        <v>1</v>
      </c>
      <c r="M50" s="56"/>
      <c r="N50" s="56">
        <v>2</v>
      </c>
      <c r="O50" s="442"/>
      <c r="P50" s="56"/>
      <c r="Q50" s="490"/>
      <c r="R50" s="493"/>
    </row>
    <row r="51" spans="2:20" s="478" customFormat="1" ht="15" customHeight="1">
      <c r="B51" s="489"/>
      <c r="C51" s="492"/>
      <c r="D51" s="214">
        <v>2022</v>
      </c>
      <c r="E51" s="483"/>
      <c r="F51" s="484">
        <f>SUM(H51:N51)</f>
        <v>3</v>
      </c>
      <c r="G51" s="485"/>
      <c r="H51" s="442" t="s">
        <v>31</v>
      </c>
      <c r="I51" s="56"/>
      <c r="J51" s="442" t="s">
        <v>31</v>
      </c>
      <c r="K51" s="486"/>
      <c r="L51" s="56">
        <v>1</v>
      </c>
      <c r="M51" s="56"/>
      <c r="N51" s="56">
        <v>2</v>
      </c>
      <c r="O51" s="56"/>
      <c r="P51" s="56"/>
      <c r="Q51" s="490"/>
      <c r="R51" s="493"/>
      <c r="S51" s="56"/>
      <c r="T51" s="56"/>
    </row>
    <row r="52" spans="2:20" s="478" customFormat="1" ht="15" customHeight="1">
      <c r="B52" s="489"/>
      <c r="C52" s="492"/>
      <c r="D52" s="214">
        <v>2023</v>
      </c>
      <c r="E52" s="483"/>
      <c r="F52" s="484">
        <f>SUM(H52:N52)</f>
        <v>3</v>
      </c>
      <c r="G52" s="485"/>
      <c r="H52" s="442">
        <v>1</v>
      </c>
      <c r="I52" s="442"/>
      <c r="J52" s="442" t="s">
        <v>31</v>
      </c>
      <c r="K52" s="486"/>
      <c r="L52" s="56">
        <v>1</v>
      </c>
      <c r="M52" s="56"/>
      <c r="N52" s="442">
        <v>1</v>
      </c>
      <c r="O52" s="442"/>
      <c r="P52" s="56"/>
      <c r="Q52" s="490"/>
      <c r="R52" s="493"/>
      <c r="S52" s="56"/>
      <c r="T52" s="56"/>
    </row>
    <row r="53" spans="2:20" s="478" customFormat="1" ht="8.1" customHeight="1">
      <c r="B53" s="489"/>
      <c r="C53" s="492"/>
      <c r="D53" s="214"/>
      <c r="E53" s="483"/>
      <c r="F53" s="484"/>
      <c r="G53" s="485"/>
      <c r="H53" s="442"/>
      <c r="I53" s="56"/>
      <c r="J53" s="442"/>
      <c r="K53" s="486"/>
      <c r="L53" s="56"/>
      <c r="M53" s="56"/>
      <c r="N53" s="56"/>
      <c r="O53" s="56"/>
      <c r="P53" s="56"/>
      <c r="Q53" s="490"/>
      <c r="R53" s="493"/>
      <c r="S53" s="56"/>
    </row>
    <row r="54" spans="2:20" s="478" customFormat="1" ht="15" customHeight="1">
      <c r="B54" s="489" t="s">
        <v>24</v>
      </c>
      <c r="C54" s="494"/>
      <c r="D54" s="214">
        <v>2021</v>
      </c>
      <c r="E54" s="483"/>
      <c r="F54" s="484">
        <f>SUM(H54:N54)</f>
        <v>127</v>
      </c>
      <c r="G54" s="485"/>
      <c r="H54" s="442">
        <v>23</v>
      </c>
      <c r="I54" s="56"/>
      <c r="J54" s="442">
        <v>3</v>
      </c>
      <c r="K54" s="486"/>
      <c r="L54" s="56">
        <v>8</v>
      </c>
      <c r="M54" s="56"/>
      <c r="N54" s="56">
        <v>93</v>
      </c>
      <c r="O54" s="442"/>
      <c r="P54" s="56"/>
      <c r="Q54" s="490"/>
      <c r="R54" s="491"/>
    </row>
    <row r="55" spans="2:20" s="478" customFormat="1" ht="15" customHeight="1">
      <c r="B55" s="489"/>
      <c r="C55" s="494"/>
      <c r="D55" s="214">
        <v>2022</v>
      </c>
      <c r="E55" s="483"/>
      <c r="F55" s="484">
        <f>SUM(H55:N55)</f>
        <v>120</v>
      </c>
      <c r="G55" s="485"/>
      <c r="H55" s="56">
        <v>21</v>
      </c>
      <c r="I55" s="56"/>
      <c r="J55" s="56">
        <v>3</v>
      </c>
      <c r="K55" s="486"/>
      <c r="L55" s="56">
        <v>10</v>
      </c>
      <c r="M55" s="56"/>
      <c r="N55" s="56">
        <v>86</v>
      </c>
      <c r="O55" s="442"/>
      <c r="P55" s="56"/>
      <c r="Q55" s="490"/>
      <c r="R55" s="491"/>
      <c r="S55" s="56"/>
      <c r="T55" s="56"/>
    </row>
    <row r="56" spans="2:20" s="478" customFormat="1" ht="15" customHeight="1">
      <c r="B56" s="489"/>
      <c r="C56" s="494"/>
      <c r="D56" s="214">
        <v>2023</v>
      </c>
      <c r="E56" s="483"/>
      <c r="F56" s="484">
        <f>SUM(H56:N56)</f>
        <v>109</v>
      </c>
      <c r="G56" s="485"/>
      <c r="H56" s="56">
        <v>24</v>
      </c>
      <c r="I56" s="56"/>
      <c r="J56" s="442">
        <v>3</v>
      </c>
      <c r="K56" s="486"/>
      <c r="L56" s="56">
        <v>8</v>
      </c>
      <c r="M56" s="56"/>
      <c r="N56" s="56">
        <v>74</v>
      </c>
      <c r="O56" s="442"/>
      <c r="P56" s="56"/>
      <c r="Q56" s="490"/>
      <c r="R56" s="491"/>
      <c r="S56" s="56"/>
      <c r="T56" s="56"/>
    </row>
    <row r="57" spans="2:20" s="478" customFormat="1" ht="8.1" customHeight="1">
      <c r="B57" s="489"/>
      <c r="C57" s="494"/>
      <c r="D57" s="214"/>
      <c r="E57" s="483"/>
      <c r="F57" s="484"/>
      <c r="G57" s="485"/>
      <c r="H57" s="56"/>
      <c r="I57" s="56"/>
      <c r="J57" s="442"/>
      <c r="K57" s="486"/>
      <c r="L57" s="56"/>
      <c r="M57" s="56"/>
      <c r="N57" s="56"/>
      <c r="O57" s="56"/>
      <c r="P57" s="56"/>
      <c r="Q57" s="490"/>
      <c r="R57" s="491"/>
      <c r="S57" s="56"/>
      <c r="T57" s="56"/>
    </row>
    <row r="58" spans="2:20" s="478" customFormat="1" ht="15" customHeight="1">
      <c r="B58" s="489" t="s">
        <v>25</v>
      </c>
      <c r="C58" s="494"/>
      <c r="D58" s="214">
        <v>2021</v>
      </c>
      <c r="E58" s="483"/>
      <c r="F58" s="484">
        <f>SUM(H58:N58)</f>
        <v>11</v>
      </c>
      <c r="G58" s="485"/>
      <c r="H58" s="56">
        <v>1</v>
      </c>
      <c r="I58" s="56"/>
      <c r="J58" s="442" t="s">
        <v>31</v>
      </c>
      <c r="K58" s="486"/>
      <c r="L58" s="56">
        <v>2</v>
      </c>
      <c r="M58" s="56"/>
      <c r="N58" s="56">
        <v>8</v>
      </c>
      <c r="O58" s="56"/>
      <c r="P58" s="56"/>
      <c r="Q58" s="490"/>
      <c r="R58" s="491"/>
    </row>
    <row r="59" spans="2:20" s="478" customFormat="1" ht="15" customHeight="1">
      <c r="B59" s="489"/>
      <c r="C59" s="494"/>
      <c r="D59" s="214">
        <v>2022</v>
      </c>
      <c r="E59" s="483"/>
      <c r="F59" s="484">
        <f>SUM(H59:N59)</f>
        <v>11</v>
      </c>
      <c r="G59" s="485"/>
      <c r="H59" s="56">
        <v>1</v>
      </c>
      <c r="I59" s="56"/>
      <c r="J59" s="442" t="s">
        <v>31</v>
      </c>
      <c r="K59" s="486"/>
      <c r="L59" s="56">
        <v>2</v>
      </c>
      <c r="M59" s="56"/>
      <c r="N59" s="56">
        <v>8</v>
      </c>
      <c r="O59" s="56"/>
      <c r="P59" s="56"/>
      <c r="Q59" s="490"/>
      <c r="R59" s="491"/>
      <c r="S59" s="56"/>
      <c r="T59" s="56"/>
    </row>
    <row r="60" spans="2:20" s="478" customFormat="1" ht="15" customHeight="1">
      <c r="B60" s="489"/>
      <c r="C60" s="494"/>
      <c r="D60" s="214">
        <v>2023</v>
      </c>
      <c r="E60" s="483"/>
      <c r="F60" s="484">
        <f>SUM(H60:N60)</f>
        <v>10</v>
      </c>
      <c r="G60" s="485"/>
      <c r="H60" s="442">
        <v>1</v>
      </c>
      <c r="I60" s="56"/>
      <c r="J60" s="442" t="s">
        <v>31</v>
      </c>
      <c r="K60" s="486"/>
      <c r="L60" s="56">
        <v>2</v>
      </c>
      <c r="M60" s="56"/>
      <c r="N60" s="56">
        <v>7</v>
      </c>
      <c r="O60" s="56"/>
      <c r="P60" s="56"/>
      <c r="Q60" s="490"/>
      <c r="R60" s="491"/>
      <c r="S60" s="56"/>
      <c r="T60" s="56"/>
    </row>
    <row r="61" spans="2:20" s="478" customFormat="1" ht="8.1" customHeight="1">
      <c r="B61" s="489"/>
      <c r="C61" s="494"/>
      <c r="D61" s="214"/>
      <c r="E61" s="483"/>
      <c r="F61" s="484"/>
      <c r="G61" s="485"/>
      <c r="H61" s="442"/>
      <c r="I61" s="56"/>
      <c r="J61" s="442"/>
      <c r="K61" s="486"/>
      <c r="L61" s="56"/>
      <c r="M61" s="56"/>
      <c r="N61" s="56"/>
      <c r="O61" s="56"/>
      <c r="P61" s="56"/>
      <c r="Q61" s="490"/>
      <c r="R61" s="491"/>
      <c r="S61" s="56"/>
      <c r="T61" s="56"/>
    </row>
    <row r="62" spans="2:20" s="478" customFormat="1" ht="15" customHeight="1">
      <c r="B62" s="489" t="s">
        <v>26</v>
      </c>
      <c r="C62" s="494"/>
      <c r="D62" s="214">
        <v>2021</v>
      </c>
      <c r="E62" s="483"/>
      <c r="F62" s="484">
        <f>SUM(H62:N62)</f>
        <v>23</v>
      </c>
      <c r="G62" s="485"/>
      <c r="H62" s="442" t="s">
        <v>31</v>
      </c>
      <c r="I62" s="56"/>
      <c r="J62" s="442" t="s">
        <v>31</v>
      </c>
      <c r="K62" s="486"/>
      <c r="L62" s="56">
        <v>2</v>
      </c>
      <c r="M62" s="56"/>
      <c r="N62" s="56">
        <v>21</v>
      </c>
      <c r="O62" s="56"/>
      <c r="P62" s="56"/>
      <c r="Q62" s="490"/>
      <c r="R62" s="491"/>
    </row>
    <row r="63" spans="2:20" s="478" customFormat="1" ht="15" customHeight="1">
      <c r="B63" s="489"/>
      <c r="C63" s="494"/>
      <c r="D63" s="214">
        <v>2022</v>
      </c>
      <c r="E63" s="483"/>
      <c r="F63" s="484">
        <f>SUM(H63:N63)</f>
        <v>23</v>
      </c>
      <c r="G63" s="485"/>
      <c r="H63" s="442" t="s">
        <v>31</v>
      </c>
      <c r="I63" s="56"/>
      <c r="J63" s="442" t="s">
        <v>31</v>
      </c>
      <c r="K63" s="486"/>
      <c r="L63" s="56">
        <v>3</v>
      </c>
      <c r="M63" s="56"/>
      <c r="N63" s="56">
        <v>20</v>
      </c>
      <c r="O63" s="56"/>
      <c r="P63" s="56"/>
      <c r="Q63" s="490"/>
      <c r="R63" s="491"/>
      <c r="S63" s="56"/>
      <c r="T63" s="56"/>
    </row>
    <row r="64" spans="2:20" s="478" customFormat="1" ht="15" customHeight="1">
      <c r="B64" s="489"/>
      <c r="C64" s="494"/>
      <c r="D64" s="214">
        <v>2023</v>
      </c>
      <c r="E64" s="483"/>
      <c r="F64" s="484">
        <f>SUM(H64:N64)</f>
        <v>21</v>
      </c>
      <c r="G64" s="485"/>
      <c r="H64" s="442" t="s">
        <v>31</v>
      </c>
      <c r="I64" s="56"/>
      <c r="J64" s="442" t="s">
        <v>31</v>
      </c>
      <c r="K64" s="486"/>
      <c r="L64" s="56">
        <v>4</v>
      </c>
      <c r="M64" s="56"/>
      <c r="N64" s="56">
        <v>17</v>
      </c>
      <c r="O64" s="56"/>
      <c r="P64" s="56"/>
      <c r="Q64" s="490"/>
      <c r="R64" s="491"/>
      <c r="S64" s="56"/>
      <c r="T64" s="56"/>
    </row>
    <row r="65" spans="2:21" s="478" customFormat="1" ht="8.1" customHeight="1">
      <c r="B65" s="489"/>
      <c r="C65" s="494"/>
      <c r="D65" s="214"/>
      <c r="E65" s="483"/>
      <c r="F65" s="484"/>
      <c r="G65" s="485"/>
      <c r="H65" s="56"/>
      <c r="I65" s="56"/>
      <c r="J65" s="442"/>
      <c r="K65" s="486"/>
      <c r="L65" s="56"/>
      <c r="M65" s="56"/>
      <c r="N65" s="56"/>
      <c r="O65" s="56"/>
      <c r="P65" s="56"/>
      <c r="Q65" s="490"/>
      <c r="R65" s="491"/>
      <c r="S65" s="56"/>
      <c r="T65" s="56"/>
    </row>
    <row r="66" spans="2:21" s="478" customFormat="1" ht="15" customHeight="1">
      <c r="B66" s="489" t="s">
        <v>27</v>
      </c>
      <c r="C66" s="494"/>
      <c r="D66" s="214">
        <v>2021</v>
      </c>
      <c r="E66" s="483"/>
      <c r="F66" s="484">
        <f>SUM(H66:N66)</f>
        <v>28</v>
      </c>
      <c r="G66" s="485"/>
      <c r="H66" s="56">
        <v>1</v>
      </c>
      <c r="I66" s="56"/>
      <c r="J66" s="442">
        <v>2</v>
      </c>
      <c r="K66" s="486"/>
      <c r="L66" s="56">
        <v>2</v>
      </c>
      <c r="M66" s="56"/>
      <c r="N66" s="56">
        <v>23</v>
      </c>
      <c r="O66" s="442"/>
      <c r="P66" s="56"/>
      <c r="Q66" s="490"/>
      <c r="R66" s="491"/>
    </row>
    <row r="67" spans="2:21" s="478" customFormat="1" ht="15" customHeight="1">
      <c r="B67" s="489"/>
      <c r="C67" s="494"/>
      <c r="D67" s="214">
        <v>2022</v>
      </c>
      <c r="E67" s="483"/>
      <c r="F67" s="484">
        <f>SUM(H67:N67)</f>
        <v>28</v>
      </c>
      <c r="G67" s="485"/>
      <c r="H67" s="56">
        <v>2</v>
      </c>
      <c r="I67" s="56"/>
      <c r="J67" s="56">
        <v>2</v>
      </c>
      <c r="K67" s="486"/>
      <c r="L67" s="56">
        <v>1</v>
      </c>
      <c r="M67" s="56"/>
      <c r="N67" s="56">
        <v>23</v>
      </c>
      <c r="O67" s="442"/>
      <c r="P67" s="56"/>
      <c r="Q67" s="490"/>
      <c r="R67" s="491"/>
      <c r="S67" s="56"/>
      <c r="T67" s="56"/>
    </row>
    <row r="68" spans="2:21" s="478" customFormat="1" ht="15" customHeight="1">
      <c r="B68" s="489"/>
      <c r="C68" s="494"/>
      <c r="D68" s="214">
        <v>2023</v>
      </c>
      <c r="E68" s="483"/>
      <c r="F68" s="484">
        <f>SUM(H68:N68)</f>
        <v>27</v>
      </c>
      <c r="G68" s="485"/>
      <c r="H68" s="56">
        <v>2</v>
      </c>
      <c r="I68" s="56"/>
      <c r="J68" s="56">
        <v>2</v>
      </c>
      <c r="K68" s="486"/>
      <c r="L68" s="56">
        <v>1</v>
      </c>
      <c r="M68" s="56"/>
      <c r="N68" s="56">
        <v>22</v>
      </c>
      <c r="O68" s="442"/>
      <c r="P68" s="56"/>
      <c r="Q68" s="490"/>
      <c r="R68" s="491"/>
      <c r="S68" s="56"/>
      <c r="T68" s="56"/>
    </row>
    <row r="69" spans="2:21" s="478" customFormat="1" ht="8.1" customHeight="1">
      <c r="B69" s="489"/>
      <c r="C69" s="494"/>
      <c r="D69" s="214"/>
      <c r="E69" s="483"/>
      <c r="F69" s="484"/>
      <c r="G69" s="485"/>
      <c r="H69" s="56"/>
      <c r="I69" s="56"/>
      <c r="J69" s="442"/>
      <c r="K69" s="486"/>
      <c r="L69" s="56"/>
      <c r="M69" s="56"/>
      <c r="N69" s="56"/>
      <c r="O69" s="56"/>
      <c r="R69" s="491"/>
      <c r="S69" s="56"/>
      <c r="T69" s="56"/>
    </row>
    <row r="70" spans="2:21" s="478" customFormat="1" ht="15" customHeight="1">
      <c r="B70" s="489" t="s">
        <v>28</v>
      </c>
      <c r="C70" s="492"/>
      <c r="D70" s="214">
        <v>2021</v>
      </c>
      <c r="E70" s="483"/>
      <c r="F70" s="484">
        <f>SUM(H70:N70)</f>
        <v>99</v>
      </c>
      <c r="G70" s="485"/>
      <c r="H70" s="56">
        <v>13</v>
      </c>
      <c r="I70" s="56"/>
      <c r="J70" s="442" t="s">
        <v>31</v>
      </c>
      <c r="K70" s="486"/>
      <c r="L70" s="56">
        <v>8</v>
      </c>
      <c r="M70" s="56"/>
      <c r="N70" s="56">
        <v>78</v>
      </c>
      <c r="O70" s="442"/>
      <c r="P70" s="56"/>
      <c r="Q70" s="490"/>
      <c r="R70" s="493"/>
    </row>
    <row r="71" spans="2:21" s="478" customFormat="1" ht="15" customHeight="1">
      <c r="B71" s="489"/>
      <c r="C71" s="492"/>
      <c r="D71" s="214">
        <v>2022</v>
      </c>
      <c r="E71" s="483"/>
      <c r="F71" s="484">
        <f>SUM(H71:N71)</f>
        <v>92</v>
      </c>
      <c r="G71" s="485"/>
      <c r="H71" s="56">
        <v>13</v>
      </c>
      <c r="I71" s="56"/>
      <c r="J71" s="442" t="s">
        <v>31</v>
      </c>
      <c r="K71" s="486"/>
      <c r="L71" s="56">
        <v>6</v>
      </c>
      <c r="M71" s="56"/>
      <c r="N71" s="56">
        <v>73</v>
      </c>
      <c r="O71" s="56"/>
      <c r="P71" s="56"/>
      <c r="Q71" s="490"/>
      <c r="R71" s="493"/>
    </row>
    <row r="72" spans="2:21" s="478" customFormat="1" ht="15" customHeight="1">
      <c r="B72" s="489"/>
      <c r="C72" s="492"/>
      <c r="D72" s="214">
        <v>2023</v>
      </c>
      <c r="E72" s="483"/>
      <c r="F72" s="484">
        <f>SUM(H72:N72)</f>
        <v>86</v>
      </c>
      <c r="G72" s="485"/>
      <c r="H72" s="442">
        <v>15</v>
      </c>
      <c r="I72" s="56"/>
      <c r="J72" s="442" t="s">
        <v>31</v>
      </c>
      <c r="K72" s="486"/>
      <c r="L72" s="442">
        <v>5</v>
      </c>
      <c r="M72" s="56"/>
      <c r="N72" s="442">
        <v>66</v>
      </c>
      <c r="O72" s="442"/>
      <c r="P72" s="56"/>
      <c r="Q72" s="490"/>
      <c r="R72" s="493"/>
    </row>
    <row r="73" spans="2:21" s="478" customFormat="1" ht="8.1" customHeight="1">
      <c r="B73" s="489"/>
      <c r="C73" s="492"/>
      <c r="D73" s="214"/>
      <c r="E73" s="483"/>
      <c r="F73" s="442"/>
      <c r="G73" s="485"/>
      <c r="H73" s="442"/>
      <c r="I73" s="56"/>
      <c r="J73" s="442"/>
      <c r="K73" s="486"/>
      <c r="L73" s="442"/>
      <c r="M73" s="56"/>
      <c r="N73" s="442"/>
      <c r="O73" s="56"/>
      <c r="P73" s="56"/>
      <c r="Q73" s="490"/>
      <c r="R73" s="493"/>
    </row>
    <row r="74" spans="2:21" s="478" customFormat="1" ht="15" customHeight="1">
      <c r="B74" s="489" t="s">
        <v>29</v>
      </c>
      <c r="C74" s="492"/>
      <c r="D74" s="214">
        <v>2021</v>
      </c>
      <c r="E74" s="483"/>
      <c r="F74" s="484">
        <f>SUM(H74:N74)</f>
        <v>1</v>
      </c>
      <c r="G74" s="485"/>
      <c r="H74" s="442" t="s">
        <v>31</v>
      </c>
      <c r="I74" s="56"/>
      <c r="J74" s="442" t="s">
        <v>31</v>
      </c>
      <c r="K74" s="486"/>
      <c r="L74" s="442" t="s">
        <v>31</v>
      </c>
      <c r="M74" s="56"/>
      <c r="N74" s="56">
        <v>1</v>
      </c>
      <c r="O74" s="442"/>
      <c r="P74" s="56"/>
      <c r="Q74" s="490"/>
      <c r="R74" s="493"/>
    </row>
    <row r="75" spans="2:21" s="478" customFormat="1" ht="15" customHeight="1">
      <c r="B75" s="489"/>
      <c r="C75" s="492"/>
      <c r="D75" s="214">
        <v>2022</v>
      </c>
      <c r="E75" s="483"/>
      <c r="F75" s="484">
        <f>SUM(H75:N75)</f>
        <v>1</v>
      </c>
      <c r="G75" s="485"/>
      <c r="H75" s="442" t="s">
        <v>31</v>
      </c>
      <c r="I75" s="56"/>
      <c r="J75" s="442" t="s">
        <v>31</v>
      </c>
      <c r="K75" s="486"/>
      <c r="L75" s="442" t="s">
        <v>31</v>
      </c>
      <c r="M75" s="56"/>
      <c r="N75" s="442">
        <v>1</v>
      </c>
      <c r="O75" s="442"/>
      <c r="P75" s="56"/>
      <c r="Q75" s="490"/>
      <c r="R75" s="493"/>
    </row>
    <row r="76" spans="2:21" s="478" customFormat="1" ht="15" customHeight="1">
      <c r="B76" s="489"/>
      <c r="C76" s="492"/>
      <c r="D76" s="214">
        <v>2023</v>
      </c>
      <c r="E76" s="483"/>
      <c r="F76" s="484">
        <f>SUM(H76:N76)</f>
        <v>1</v>
      </c>
      <c r="G76" s="485"/>
      <c r="H76" s="442" t="s">
        <v>31</v>
      </c>
      <c r="I76" s="56"/>
      <c r="J76" s="442" t="s">
        <v>31</v>
      </c>
      <c r="K76" s="486"/>
      <c r="L76" s="442" t="s">
        <v>31</v>
      </c>
      <c r="M76" s="56"/>
      <c r="N76" s="442">
        <v>1</v>
      </c>
      <c r="O76" s="442"/>
      <c r="P76" s="56"/>
      <c r="Q76" s="490"/>
      <c r="R76" s="493"/>
    </row>
    <row r="77" spans="2:21" s="478" customFormat="1" ht="8.1" customHeight="1">
      <c r="B77" s="489"/>
      <c r="C77" s="492"/>
      <c r="D77" s="214"/>
      <c r="F77" s="484"/>
      <c r="G77" s="495"/>
      <c r="H77" s="442"/>
      <c r="I77" s="442"/>
      <c r="J77" s="442"/>
      <c r="K77" s="442"/>
      <c r="L77" s="442"/>
      <c r="M77" s="442"/>
      <c r="N77" s="442"/>
      <c r="O77" s="56"/>
      <c r="P77" s="56"/>
      <c r="Q77" s="490"/>
      <c r="R77" s="493"/>
    </row>
    <row r="78" spans="2:21" s="478" customFormat="1" ht="15" customHeight="1">
      <c r="B78" s="489" t="s">
        <v>30</v>
      </c>
      <c r="C78" s="492"/>
      <c r="D78" s="214">
        <v>2021</v>
      </c>
      <c r="F78" s="484">
        <f>SUM(H78:N78)</f>
        <v>1</v>
      </c>
      <c r="G78" s="484"/>
      <c r="H78" s="484" t="s">
        <v>31</v>
      </c>
      <c r="I78" s="484"/>
      <c r="J78" s="484">
        <v>1</v>
      </c>
      <c r="K78" s="484"/>
      <c r="L78" s="484" t="s">
        <v>31</v>
      </c>
      <c r="M78" s="484"/>
      <c r="N78" s="484" t="s">
        <v>31</v>
      </c>
      <c r="O78" s="56"/>
      <c r="P78" s="56"/>
      <c r="Q78" s="490"/>
      <c r="R78" s="493"/>
    </row>
    <row r="79" spans="2:21" s="478" customFormat="1" ht="15" customHeight="1">
      <c r="B79" s="489"/>
      <c r="C79" s="492"/>
      <c r="D79" s="214">
        <v>2022</v>
      </c>
      <c r="F79" s="484">
        <f>SUM(H79:N79)</f>
        <v>1</v>
      </c>
      <c r="G79" s="484"/>
      <c r="H79" s="484" t="s">
        <v>31</v>
      </c>
      <c r="I79" s="484"/>
      <c r="J79" s="484">
        <v>1</v>
      </c>
      <c r="K79" s="484"/>
      <c r="L79" s="484" t="s">
        <v>31</v>
      </c>
      <c r="M79" s="484"/>
      <c r="N79" s="484" t="s">
        <v>31</v>
      </c>
      <c r="O79" s="56"/>
      <c r="P79" s="56"/>
      <c r="Q79" s="490"/>
      <c r="R79" s="493"/>
      <c r="S79" s="56"/>
      <c r="T79" s="56"/>
    </row>
    <row r="80" spans="2:21" s="478" customFormat="1" ht="15" customHeight="1">
      <c r="B80" s="489"/>
      <c r="C80" s="492"/>
      <c r="D80" s="214">
        <v>2023</v>
      </c>
      <c r="F80" s="484">
        <f>SUM(H80:N80)</f>
        <v>2</v>
      </c>
      <c r="G80" s="484"/>
      <c r="H80" s="484" t="s">
        <v>31</v>
      </c>
      <c r="I80" s="484"/>
      <c r="J80" s="484">
        <v>1</v>
      </c>
      <c r="K80" s="484"/>
      <c r="L80" s="484" t="s">
        <v>31</v>
      </c>
      <c r="M80" s="484"/>
      <c r="N80" s="484">
        <v>1</v>
      </c>
      <c r="O80" s="56"/>
      <c r="P80" s="56"/>
      <c r="Q80" s="490"/>
      <c r="R80" s="493"/>
      <c r="S80" s="56"/>
      <c r="T80" s="56"/>
      <c r="U80" s="496"/>
    </row>
    <row r="81" spans="1:21" s="478" customFormat="1" ht="6.95" customHeight="1" thickBot="1">
      <c r="B81" s="497"/>
      <c r="C81" s="498"/>
      <c r="D81" s="499"/>
      <c r="E81" s="499"/>
      <c r="F81" s="230"/>
      <c r="G81" s="499"/>
      <c r="H81" s="230"/>
      <c r="I81" s="230"/>
      <c r="J81" s="230"/>
      <c r="K81" s="499"/>
      <c r="L81" s="230"/>
      <c r="M81" s="230"/>
      <c r="N81" s="230"/>
      <c r="O81" s="230"/>
      <c r="P81" s="232"/>
      <c r="Q81" s="490"/>
      <c r="R81" s="493"/>
      <c r="S81" s="232"/>
      <c r="T81" s="232"/>
      <c r="U81" s="485"/>
    </row>
    <row r="82" spans="1:21" s="501" customFormat="1" ht="15.75" customHeight="1">
      <c r="A82" s="500"/>
      <c r="B82" s="234"/>
      <c r="D82" s="502"/>
      <c r="E82" s="503"/>
      <c r="F82" s="504"/>
      <c r="G82" s="505"/>
      <c r="H82" s="505"/>
      <c r="K82" s="503"/>
      <c r="M82" s="505"/>
      <c r="O82" s="418" t="s">
        <v>905</v>
      </c>
    </row>
    <row r="83" spans="1:21" s="501" customFormat="1" ht="15.75" customHeight="1">
      <c r="D83" s="502"/>
      <c r="E83" s="503"/>
      <c r="F83" s="504"/>
      <c r="G83" s="506"/>
      <c r="H83" s="506"/>
      <c r="K83" s="503"/>
      <c r="M83" s="506"/>
      <c r="O83" s="1263" t="s">
        <v>883</v>
      </c>
    </row>
    <row r="84" spans="1:21" s="501" customFormat="1" ht="15.75" customHeight="1">
      <c r="B84" s="312"/>
      <c r="D84" s="502"/>
      <c r="E84" s="503"/>
      <c r="F84" s="504"/>
      <c r="G84" s="504"/>
      <c r="H84" s="504"/>
      <c r="K84" s="503"/>
    </row>
    <row r="85" spans="1:21" s="507" customFormat="1" ht="15.75" customHeight="1">
      <c r="B85" s="508"/>
      <c r="D85" s="509"/>
      <c r="F85" s="510"/>
      <c r="G85" s="510"/>
      <c r="H85" s="510"/>
    </row>
    <row r="86" spans="1:21" s="511" customFormat="1" ht="15.75" customHeight="1">
      <c r="B86" s="512"/>
      <c r="C86" s="513"/>
      <c r="D86" s="509"/>
      <c r="E86" s="514"/>
      <c r="F86" s="514"/>
      <c r="G86" s="514"/>
      <c r="H86" s="514"/>
      <c r="K86" s="514"/>
    </row>
    <row r="87" spans="1:21">
      <c r="B87" s="508"/>
      <c r="C87" s="515"/>
      <c r="D87" s="516"/>
      <c r="E87" s="517"/>
      <c r="F87" s="517"/>
      <c r="G87" s="517"/>
      <c r="H87" s="517"/>
      <c r="I87" s="446"/>
      <c r="J87" s="446"/>
      <c r="K87" s="517"/>
      <c r="L87" s="446"/>
      <c r="M87" s="446"/>
      <c r="N87" s="446"/>
      <c r="O87" s="446"/>
    </row>
    <row r="88" spans="1:21">
      <c r="B88" s="512"/>
      <c r="E88" s="448"/>
      <c r="G88" s="448"/>
      <c r="I88" s="446"/>
      <c r="J88" s="446"/>
      <c r="K88" s="448"/>
      <c r="L88" s="446"/>
      <c r="M88" s="446"/>
      <c r="N88" s="446"/>
      <c r="O88" s="446"/>
    </row>
    <row r="89" spans="1:21">
      <c r="B89" s="518"/>
      <c r="C89" s="515"/>
      <c r="D89" s="516"/>
      <c r="E89" s="516"/>
      <c r="F89" s="517"/>
      <c r="G89" s="516"/>
      <c r="H89" s="517"/>
      <c r="I89" s="517"/>
      <c r="J89" s="517"/>
      <c r="K89" s="516"/>
      <c r="L89" s="517"/>
      <c r="M89" s="517"/>
      <c r="N89" s="517"/>
      <c r="O89" s="517"/>
    </row>
  </sheetData>
  <printOptions horizontalCentered="1"/>
  <pageMargins left="0.55118110236220497" right="0.55118110236220497" top="0.39370078740157499" bottom="0.59055118110236204" header="0.39370078740157499" footer="0.39370078740157499"/>
  <pageSetup paperSize="9" scale="6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63">
    <tabColor rgb="FF92D050"/>
  </sheetPr>
  <dimension ref="A1:W93"/>
  <sheetViews>
    <sheetView showGridLines="0" view="pageBreakPreview" topLeftCell="B1" zoomScale="110" zoomScaleNormal="100" zoomScaleSheetLayoutView="110" workbookViewId="0">
      <selection activeCell="N21" sqref="N21"/>
    </sheetView>
  </sheetViews>
  <sheetFormatPr defaultColWidth="7.5703125" defaultRowHeight="16.5"/>
  <cols>
    <col min="1" max="1" width="2.28515625" style="519" customWidth="1"/>
    <col min="2" max="2" width="13" style="519" customWidth="1"/>
    <col min="3" max="3" width="24.5703125" style="519" customWidth="1"/>
    <col min="4" max="4" width="7.85546875" style="519" customWidth="1"/>
    <col min="5" max="5" width="11.7109375" style="519" customWidth="1"/>
    <col min="6" max="6" width="8.28515625" style="519" customWidth="1"/>
    <col min="7" max="7" width="1.140625" style="519" customWidth="1"/>
    <col min="8" max="8" width="7.85546875" style="519" customWidth="1"/>
    <col min="9" max="9" width="11.7109375" style="519" customWidth="1"/>
    <col min="10" max="10" width="8.28515625" style="519" customWidth="1"/>
    <col min="11" max="11" width="1.140625" style="519" customWidth="1"/>
    <col min="12" max="12" width="7.85546875" style="519" customWidth="1"/>
    <col min="13" max="13" width="11.7109375" style="519" customWidth="1"/>
    <col min="14" max="14" width="8.28515625" style="519" customWidth="1"/>
    <col min="15" max="15" width="1.5703125" style="519" customWidth="1"/>
    <col min="16" max="255" width="7.5703125" style="519"/>
    <col min="256" max="256" width="3.28515625" style="519" customWidth="1"/>
    <col min="257" max="257" width="37.140625" style="519" customWidth="1"/>
    <col min="258" max="258" width="15.28515625" style="519" customWidth="1"/>
    <col min="259" max="259" width="14.28515625" style="519" customWidth="1"/>
    <col min="260" max="260" width="18.140625" style="519" customWidth="1"/>
    <col min="261" max="261" width="3" style="519" customWidth="1"/>
    <col min="262" max="262" width="2.85546875" style="519" customWidth="1"/>
    <col min="263" max="511" width="7.5703125" style="519"/>
    <col min="512" max="512" width="3.28515625" style="519" customWidth="1"/>
    <col min="513" max="513" width="37.140625" style="519" customWidth="1"/>
    <col min="514" max="514" width="15.28515625" style="519" customWidth="1"/>
    <col min="515" max="515" width="14.28515625" style="519" customWidth="1"/>
    <col min="516" max="516" width="18.140625" style="519" customWidth="1"/>
    <col min="517" max="517" width="3" style="519" customWidth="1"/>
    <col min="518" max="518" width="2.85546875" style="519" customWidth="1"/>
    <col min="519" max="767" width="7.5703125" style="519"/>
    <col min="768" max="768" width="3.28515625" style="519" customWidth="1"/>
    <col min="769" max="769" width="37.140625" style="519" customWidth="1"/>
    <col min="770" max="770" width="15.28515625" style="519" customWidth="1"/>
    <col min="771" max="771" width="14.28515625" style="519" customWidth="1"/>
    <col min="772" max="772" width="18.140625" style="519" customWidth="1"/>
    <col min="773" max="773" width="3" style="519" customWidth="1"/>
    <col min="774" max="774" width="2.85546875" style="519" customWidth="1"/>
    <col min="775" max="1023" width="7.5703125" style="519"/>
    <col min="1024" max="1024" width="3.28515625" style="519" customWidth="1"/>
    <col min="1025" max="1025" width="37.140625" style="519" customWidth="1"/>
    <col min="1026" max="1026" width="15.28515625" style="519" customWidth="1"/>
    <col min="1027" max="1027" width="14.28515625" style="519" customWidth="1"/>
    <col min="1028" max="1028" width="18.140625" style="519" customWidth="1"/>
    <col min="1029" max="1029" width="3" style="519" customWidth="1"/>
    <col min="1030" max="1030" width="2.85546875" style="519" customWidth="1"/>
    <col min="1031" max="1279" width="7.5703125" style="519"/>
    <col min="1280" max="1280" width="3.28515625" style="519" customWidth="1"/>
    <col min="1281" max="1281" width="37.140625" style="519" customWidth="1"/>
    <col min="1282" max="1282" width="15.28515625" style="519" customWidth="1"/>
    <col min="1283" max="1283" width="14.28515625" style="519" customWidth="1"/>
    <col min="1284" max="1284" width="18.140625" style="519" customWidth="1"/>
    <col min="1285" max="1285" width="3" style="519" customWidth="1"/>
    <col min="1286" max="1286" width="2.85546875" style="519" customWidth="1"/>
    <col min="1287" max="1535" width="7.5703125" style="519"/>
    <col min="1536" max="1536" width="3.28515625" style="519" customWidth="1"/>
    <col min="1537" max="1537" width="37.140625" style="519" customWidth="1"/>
    <col min="1538" max="1538" width="15.28515625" style="519" customWidth="1"/>
    <col min="1539" max="1539" width="14.28515625" style="519" customWidth="1"/>
    <col min="1540" max="1540" width="18.140625" style="519" customWidth="1"/>
    <col min="1541" max="1541" width="3" style="519" customWidth="1"/>
    <col min="1542" max="1542" width="2.85546875" style="519" customWidth="1"/>
    <col min="1543" max="1791" width="7.5703125" style="519"/>
    <col min="1792" max="1792" width="3.28515625" style="519" customWidth="1"/>
    <col min="1793" max="1793" width="37.140625" style="519" customWidth="1"/>
    <col min="1794" max="1794" width="15.28515625" style="519" customWidth="1"/>
    <col min="1795" max="1795" width="14.28515625" style="519" customWidth="1"/>
    <col min="1796" max="1796" width="18.140625" style="519" customWidth="1"/>
    <col min="1797" max="1797" width="3" style="519" customWidth="1"/>
    <col min="1798" max="1798" width="2.85546875" style="519" customWidth="1"/>
    <col min="1799" max="2047" width="7.5703125" style="519"/>
    <col min="2048" max="2048" width="3.28515625" style="519" customWidth="1"/>
    <col min="2049" max="2049" width="37.140625" style="519" customWidth="1"/>
    <col min="2050" max="2050" width="15.28515625" style="519" customWidth="1"/>
    <col min="2051" max="2051" width="14.28515625" style="519" customWidth="1"/>
    <col min="2052" max="2052" width="18.140625" style="519" customWidth="1"/>
    <col min="2053" max="2053" width="3" style="519" customWidth="1"/>
    <col min="2054" max="2054" width="2.85546875" style="519" customWidth="1"/>
    <col min="2055" max="2303" width="7.5703125" style="519"/>
    <col min="2304" max="2304" width="3.28515625" style="519" customWidth="1"/>
    <col min="2305" max="2305" width="37.140625" style="519" customWidth="1"/>
    <col min="2306" max="2306" width="15.28515625" style="519" customWidth="1"/>
    <col min="2307" max="2307" width="14.28515625" style="519" customWidth="1"/>
    <col min="2308" max="2308" width="18.140625" style="519" customWidth="1"/>
    <col min="2309" max="2309" width="3" style="519" customWidth="1"/>
    <col min="2310" max="2310" width="2.85546875" style="519" customWidth="1"/>
    <col min="2311" max="2559" width="7.5703125" style="519"/>
    <col min="2560" max="2560" width="3.28515625" style="519" customWidth="1"/>
    <col min="2561" max="2561" width="37.140625" style="519" customWidth="1"/>
    <col min="2562" max="2562" width="15.28515625" style="519" customWidth="1"/>
    <col min="2563" max="2563" width="14.28515625" style="519" customWidth="1"/>
    <col min="2564" max="2564" width="18.140625" style="519" customWidth="1"/>
    <col min="2565" max="2565" width="3" style="519" customWidth="1"/>
    <col min="2566" max="2566" width="2.85546875" style="519" customWidth="1"/>
    <col min="2567" max="2815" width="7.5703125" style="519"/>
    <col min="2816" max="2816" width="3.28515625" style="519" customWidth="1"/>
    <col min="2817" max="2817" width="37.140625" style="519" customWidth="1"/>
    <col min="2818" max="2818" width="15.28515625" style="519" customWidth="1"/>
    <col min="2819" max="2819" width="14.28515625" style="519" customWidth="1"/>
    <col min="2820" max="2820" width="18.140625" style="519" customWidth="1"/>
    <col min="2821" max="2821" width="3" style="519" customWidth="1"/>
    <col min="2822" max="2822" width="2.85546875" style="519" customWidth="1"/>
    <col min="2823" max="3071" width="7.5703125" style="519"/>
    <col min="3072" max="3072" width="3.28515625" style="519" customWidth="1"/>
    <col min="3073" max="3073" width="37.140625" style="519" customWidth="1"/>
    <col min="3074" max="3074" width="15.28515625" style="519" customWidth="1"/>
    <col min="3075" max="3075" width="14.28515625" style="519" customWidth="1"/>
    <col min="3076" max="3076" width="18.140625" style="519" customWidth="1"/>
    <col min="3077" max="3077" width="3" style="519" customWidth="1"/>
    <col min="3078" max="3078" width="2.85546875" style="519" customWidth="1"/>
    <col min="3079" max="3327" width="7.5703125" style="519"/>
    <col min="3328" max="3328" width="3.28515625" style="519" customWidth="1"/>
    <col min="3329" max="3329" width="37.140625" style="519" customWidth="1"/>
    <col min="3330" max="3330" width="15.28515625" style="519" customWidth="1"/>
    <col min="3331" max="3331" width="14.28515625" style="519" customWidth="1"/>
    <col min="3332" max="3332" width="18.140625" style="519" customWidth="1"/>
    <col min="3333" max="3333" width="3" style="519" customWidth="1"/>
    <col min="3334" max="3334" width="2.85546875" style="519" customWidth="1"/>
    <col min="3335" max="3583" width="7.5703125" style="519"/>
    <col min="3584" max="3584" width="3.28515625" style="519" customWidth="1"/>
    <col min="3585" max="3585" width="37.140625" style="519" customWidth="1"/>
    <col min="3586" max="3586" width="15.28515625" style="519" customWidth="1"/>
    <col min="3587" max="3587" width="14.28515625" style="519" customWidth="1"/>
    <col min="3588" max="3588" width="18.140625" style="519" customWidth="1"/>
    <col min="3589" max="3589" width="3" style="519" customWidth="1"/>
    <col min="3590" max="3590" width="2.85546875" style="519" customWidth="1"/>
    <col min="3591" max="3839" width="7.5703125" style="519"/>
    <col min="3840" max="3840" width="3.28515625" style="519" customWidth="1"/>
    <col min="3841" max="3841" width="37.140625" style="519" customWidth="1"/>
    <col min="3842" max="3842" width="15.28515625" style="519" customWidth="1"/>
    <col min="3843" max="3843" width="14.28515625" style="519" customWidth="1"/>
    <col min="3844" max="3844" width="18.140625" style="519" customWidth="1"/>
    <col min="3845" max="3845" width="3" style="519" customWidth="1"/>
    <col min="3846" max="3846" width="2.85546875" style="519" customWidth="1"/>
    <col min="3847" max="4095" width="7.5703125" style="519"/>
    <col min="4096" max="4096" width="3.28515625" style="519" customWidth="1"/>
    <col min="4097" max="4097" width="37.140625" style="519" customWidth="1"/>
    <col min="4098" max="4098" width="15.28515625" style="519" customWidth="1"/>
    <col min="4099" max="4099" width="14.28515625" style="519" customWidth="1"/>
    <col min="4100" max="4100" width="18.140625" style="519" customWidth="1"/>
    <col min="4101" max="4101" width="3" style="519" customWidth="1"/>
    <col min="4102" max="4102" width="2.85546875" style="519" customWidth="1"/>
    <col min="4103" max="4351" width="7.5703125" style="519"/>
    <col min="4352" max="4352" width="3.28515625" style="519" customWidth="1"/>
    <col min="4353" max="4353" width="37.140625" style="519" customWidth="1"/>
    <col min="4354" max="4354" width="15.28515625" style="519" customWidth="1"/>
    <col min="4355" max="4355" width="14.28515625" style="519" customWidth="1"/>
    <col min="4356" max="4356" width="18.140625" style="519" customWidth="1"/>
    <col min="4357" max="4357" width="3" style="519" customWidth="1"/>
    <col min="4358" max="4358" width="2.85546875" style="519" customWidth="1"/>
    <col min="4359" max="4607" width="7.5703125" style="519"/>
    <col min="4608" max="4608" width="3.28515625" style="519" customWidth="1"/>
    <col min="4609" max="4609" width="37.140625" style="519" customWidth="1"/>
    <col min="4610" max="4610" width="15.28515625" style="519" customWidth="1"/>
    <col min="4611" max="4611" width="14.28515625" style="519" customWidth="1"/>
    <col min="4612" max="4612" width="18.140625" style="519" customWidth="1"/>
    <col min="4613" max="4613" width="3" style="519" customWidth="1"/>
    <col min="4614" max="4614" width="2.85546875" style="519" customWidth="1"/>
    <col min="4615" max="4863" width="7.5703125" style="519"/>
    <col min="4864" max="4864" width="3.28515625" style="519" customWidth="1"/>
    <col min="4865" max="4865" width="37.140625" style="519" customWidth="1"/>
    <col min="4866" max="4866" width="15.28515625" style="519" customWidth="1"/>
    <col min="4867" max="4867" width="14.28515625" style="519" customWidth="1"/>
    <col min="4868" max="4868" width="18.140625" style="519" customWidth="1"/>
    <col min="4869" max="4869" width="3" style="519" customWidth="1"/>
    <col min="4870" max="4870" width="2.85546875" style="519" customWidth="1"/>
    <col min="4871" max="5119" width="7.5703125" style="519"/>
    <col min="5120" max="5120" width="3.28515625" style="519" customWidth="1"/>
    <col min="5121" max="5121" width="37.140625" style="519" customWidth="1"/>
    <col min="5122" max="5122" width="15.28515625" style="519" customWidth="1"/>
    <col min="5123" max="5123" width="14.28515625" style="519" customWidth="1"/>
    <col min="5124" max="5124" width="18.140625" style="519" customWidth="1"/>
    <col min="5125" max="5125" width="3" style="519" customWidth="1"/>
    <col min="5126" max="5126" width="2.85546875" style="519" customWidth="1"/>
    <col min="5127" max="5375" width="7.5703125" style="519"/>
    <col min="5376" max="5376" width="3.28515625" style="519" customWidth="1"/>
    <col min="5377" max="5377" width="37.140625" style="519" customWidth="1"/>
    <col min="5378" max="5378" width="15.28515625" style="519" customWidth="1"/>
    <col min="5379" max="5379" width="14.28515625" style="519" customWidth="1"/>
    <col min="5380" max="5380" width="18.140625" style="519" customWidth="1"/>
    <col min="5381" max="5381" width="3" style="519" customWidth="1"/>
    <col min="5382" max="5382" width="2.85546875" style="519" customWidth="1"/>
    <col min="5383" max="5631" width="7.5703125" style="519"/>
    <col min="5632" max="5632" width="3.28515625" style="519" customWidth="1"/>
    <col min="5633" max="5633" width="37.140625" style="519" customWidth="1"/>
    <col min="5634" max="5634" width="15.28515625" style="519" customWidth="1"/>
    <col min="5635" max="5635" width="14.28515625" style="519" customWidth="1"/>
    <col min="5636" max="5636" width="18.140625" style="519" customWidth="1"/>
    <col min="5637" max="5637" width="3" style="519" customWidth="1"/>
    <col min="5638" max="5638" width="2.85546875" style="519" customWidth="1"/>
    <col min="5639" max="5887" width="7.5703125" style="519"/>
    <col min="5888" max="5888" width="3.28515625" style="519" customWidth="1"/>
    <col min="5889" max="5889" width="37.140625" style="519" customWidth="1"/>
    <col min="5890" max="5890" width="15.28515625" style="519" customWidth="1"/>
    <col min="5891" max="5891" width="14.28515625" style="519" customWidth="1"/>
    <col min="5892" max="5892" width="18.140625" style="519" customWidth="1"/>
    <col min="5893" max="5893" width="3" style="519" customWidth="1"/>
    <col min="5894" max="5894" width="2.85546875" style="519" customWidth="1"/>
    <col min="5895" max="6143" width="7.5703125" style="519"/>
    <col min="6144" max="6144" width="3.28515625" style="519" customWidth="1"/>
    <col min="6145" max="6145" width="37.140625" style="519" customWidth="1"/>
    <col min="6146" max="6146" width="15.28515625" style="519" customWidth="1"/>
    <col min="6147" max="6147" width="14.28515625" style="519" customWidth="1"/>
    <col min="6148" max="6148" width="18.140625" style="519" customWidth="1"/>
    <col min="6149" max="6149" width="3" style="519" customWidth="1"/>
    <col min="6150" max="6150" width="2.85546875" style="519" customWidth="1"/>
    <col min="6151" max="6399" width="7.5703125" style="519"/>
    <col min="6400" max="6400" width="3.28515625" style="519" customWidth="1"/>
    <col min="6401" max="6401" width="37.140625" style="519" customWidth="1"/>
    <col min="6402" max="6402" width="15.28515625" style="519" customWidth="1"/>
    <col min="6403" max="6403" width="14.28515625" style="519" customWidth="1"/>
    <col min="6404" max="6404" width="18.140625" style="519" customWidth="1"/>
    <col min="6405" max="6405" width="3" style="519" customWidth="1"/>
    <col min="6406" max="6406" width="2.85546875" style="519" customWidth="1"/>
    <col min="6407" max="6655" width="7.5703125" style="519"/>
    <col min="6656" max="6656" width="3.28515625" style="519" customWidth="1"/>
    <col min="6657" max="6657" width="37.140625" style="519" customWidth="1"/>
    <col min="6658" max="6658" width="15.28515625" style="519" customWidth="1"/>
    <col min="6659" max="6659" width="14.28515625" style="519" customWidth="1"/>
    <col min="6660" max="6660" width="18.140625" style="519" customWidth="1"/>
    <col min="6661" max="6661" width="3" style="519" customWidth="1"/>
    <col min="6662" max="6662" width="2.85546875" style="519" customWidth="1"/>
    <col min="6663" max="6911" width="7.5703125" style="519"/>
    <col min="6912" max="6912" width="3.28515625" style="519" customWidth="1"/>
    <col min="6913" max="6913" width="37.140625" style="519" customWidth="1"/>
    <col min="6914" max="6914" width="15.28515625" style="519" customWidth="1"/>
    <col min="6915" max="6915" width="14.28515625" style="519" customWidth="1"/>
    <col min="6916" max="6916" width="18.140625" style="519" customWidth="1"/>
    <col min="6917" max="6917" width="3" style="519" customWidth="1"/>
    <col min="6918" max="6918" width="2.85546875" style="519" customWidth="1"/>
    <col min="6919" max="7167" width="7.5703125" style="519"/>
    <col min="7168" max="7168" width="3.28515625" style="519" customWidth="1"/>
    <col min="7169" max="7169" width="37.140625" style="519" customWidth="1"/>
    <col min="7170" max="7170" width="15.28515625" style="519" customWidth="1"/>
    <col min="7171" max="7171" width="14.28515625" style="519" customWidth="1"/>
    <col min="7172" max="7172" width="18.140625" style="519" customWidth="1"/>
    <col min="7173" max="7173" width="3" style="519" customWidth="1"/>
    <col min="7174" max="7174" width="2.85546875" style="519" customWidth="1"/>
    <col min="7175" max="7423" width="7.5703125" style="519"/>
    <col min="7424" max="7424" width="3.28515625" style="519" customWidth="1"/>
    <col min="7425" max="7425" width="37.140625" style="519" customWidth="1"/>
    <col min="7426" max="7426" width="15.28515625" style="519" customWidth="1"/>
    <col min="7427" max="7427" width="14.28515625" style="519" customWidth="1"/>
    <col min="7428" max="7428" width="18.140625" style="519" customWidth="1"/>
    <col min="7429" max="7429" width="3" style="519" customWidth="1"/>
    <col min="7430" max="7430" width="2.85546875" style="519" customWidth="1"/>
    <col min="7431" max="7679" width="7.5703125" style="519"/>
    <col min="7680" max="7680" width="3.28515625" style="519" customWidth="1"/>
    <col min="7681" max="7681" width="37.140625" style="519" customWidth="1"/>
    <col min="7682" max="7682" width="15.28515625" style="519" customWidth="1"/>
    <col min="7683" max="7683" width="14.28515625" style="519" customWidth="1"/>
    <col min="7684" max="7684" width="18.140625" style="519" customWidth="1"/>
    <col min="7685" max="7685" width="3" style="519" customWidth="1"/>
    <col min="7686" max="7686" width="2.85546875" style="519" customWidth="1"/>
    <col min="7687" max="7935" width="7.5703125" style="519"/>
    <col min="7936" max="7936" width="3.28515625" style="519" customWidth="1"/>
    <col min="7937" max="7937" width="37.140625" style="519" customWidth="1"/>
    <col min="7938" max="7938" width="15.28515625" style="519" customWidth="1"/>
    <col min="7939" max="7939" width="14.28515625" style="519" customWidth="1"/>
    <col min="7940" max="7940" width="18.140625" style="519" customWidth="1"/>
    <col min="7941" max="7941" width="3" style="519" customWidth="1"/>
    <col min="7942" max="7942" width="2.85546875" style="519" customWidth="1"/>
    <col min="7943" max="8191" width="7.5703125" style="519"/>
    <col min="8192" max="8192" width="3.28515625" style="519" customWidth="1"/>
    <col min="8193" max="8193" width="37.140625" style="519" customWidth="1"/>
    <col min="8194" max="8194" width="15.28515625" style="519" customWidth="1"/>
    <col min="8195" max="8195" width="14.28515625" style="519" customWidth="1"/>
    <col min="8196" max="8196" width="18.140625" style="519" customWidth="1"/>
    <col min="8197" max="8197" width="3" style="519" customWidth="1"/>
    <col min="8198" max="8198" width="2.85546875" style="519" customWidth="1"/>
    <col min="8199" max="8447" width="7.5703125" style="519"/>
    <col min="8448" max="8448" width="3.28515625" style="519" customWidth="1"/>
    <col min="8449" max="8449" width="37.140625" style="519" customWidth="1"/>
    <col min="8450" max="8450" width="15.28515625" style="519" customWidth="1"/>
    <col min="8451" max="8451" width="14.28515625" style="519" customWidth="1"/>
    <col min="8452" max="8452" width="18.140625" style="519" customWidth="1"/>
    <col min="8453" max="8453" width="3" style="519" customWidth="1"/>
    <col min="8454" max="8454" width="2.85546875" style="519" customWidth="1"/>
    <col min="8455" max="8703" width="7.5703125" style="519"/>
    <col min="8704" max="8704" width="3.28515625" style="519" customWidth="1"/>
    <col min="8705" max="8705" width="37.140625" style="519" customWidth="1"/>
    <col min="8706" max="8706" width="15.28515625" style="519" customWidth="1"/>
    <col min="8707" max="8707" width="14.28515625" style="519" customWidth="1"/>
    <col min="8708" max="8708" width="18.140625" style="519" customWidth="1"/>
    <col min="8709" max="8709" width="3" style="519" customWidth="1"/>
    <col min="8710" max="8710" width="2.85546875" style="519" customWidth="1"/>
    <col min="8711" max="8959" width="7.5703125" style="519"/>
    <col min="8960" max="8960" width="3.28515625" style="519" customWidth="1"/>
    <col min="8961" max="8961" width="37.140625" style="519" customWidth="1"/>
    <col min="8962" max="8962" width="15.28515625" style="519" customWidth="1"/>
    <col min="8963" max="8963" width="14.28515625" style="519" customWidth="1"/>
    <col min="8964" max="8964" width="18.140625" style="519" customWidth="1"/>
    <col min="8965" max="8965" width="3" style="519" customWidth="1"/>
    <col min="8966" max="8966" width="2.85546875" style="519" customWidth="1"/>
    <col min="8967" max="9215" width="7.5703125" style="519"/>
    <col min="9216" max="9216" width="3.28515625" style="519" customWidth="1"/>
    <col min="9217" max="9217" width="37.140625" style="519" customWidth="1"/>
    <col min="9218" max="9218" width="15.28515625" style="519" customWidth="1"/>
    <col min="9219" max="9219" width="14.28515625" style="519" customWidth="1"/>
    <col min="9220" max="9220" width="18.140625" style="519" customWidth="1"/>
    <col min="9221" max="9221" width="3" style="519" customWidth="1"/>
    <col min="9222" max="9222" width="2.85546875" style="519" customWidth="1"/>
    <col min="9223" max="9471" width="7.5703125" style="519"/>
    <col min="9472" max="9472" width="3.28515625" style="519" customWidth="1"/>
    <col min="9473" max="9473" width="37.140625" style="519" customWidth="1"/>
    <col min="9474" max="9474" width="15.28515625" style="519" customWidth="1"/>
    <col min="9475" max="9475" width="14.28515625" style="519" customWidth="1"/>
    <col min="9476" max="9476" width="18.140625" style="519" customWidth="1"/>
    <col min="9477" max="9477" width="3" style="519" customWidth="1"/>
    <col min="9478" max="9478" width="2.85546875" style="519" customWidth="1"/>
    <col min="9479" max="9727" width="7.5703125" style="519"/>
    <col min="9728" max="9728" width="3.28515625" style="519" customWidth="1"/>
    <col min="9729" max="9729" width="37.140625" style="519" customWidth="1"/>
    <col min="9730" max="9730" width="15.28515625" style="519" customWidth="1"/>
    <col min="9731" max="9731" width="14.28515625" style="519" customWidth="1"/>
    <col min="9732" max="9732" width="18.140625" style="519" customWidth="1"/>
    <col min="9733" max="9733" width="3" style="519" customWidth="1"/>
    <col min="9734" max="9734" width="2.85546875" style="519" customWidth="1"/>
    <col min="9735" max="9983" width="7.5703125" style="519"/>
    <col min="9984" max="9984" width="3.28515625" style="519" customWidth="1"/>
    <col min="9985" max="9985" width="37.140625" style="519" customWidth="1"/>
    <col min="9986" max="9986" width="15.28515625" style="519" customWidth="1"/>
    <col min="9987" max="9987" width="14.28515625" style="519" customWidth="1"/>
    <col min="9988" max="9988" width="18.140625" style="519" customWidth="1"/>
    <col min="9989" max="9989" width="3" style="519" customWidth="1"/>
    <col min="9990" max="9990" width="2.85546875" style="519" customWidth="1"/>
    <col min="9991" max="10239" width="7.5703125" style="519"/>
    <col min="10240" max="10240" width="3.28515625" style="519" customWidth="1"/>
    <col min="10241" max="10241" width="37.140625" style="519" customWidth="1"/>
    <col min="10242" max="10242" width="15.28515625" style="519" customWidth="1"/>
    <col min="10243" max="10243" width="14.28515625" style="519" customWidth="1"/>
    <col min="10244" max="10244" width="18.140625" style="519" customWidth="1"/>
    <col min="10245" max="10245" width="3" style="519" customWidth="1"/>
    <col min="10246" max="10246" width="2.85546875" style="519" customWidth="1"/>
    <col min="10247" max="10495" width="7.5703125" style="519"/>
    <col min="10496" max="10496" width="3.28515625" style="519" customWidth="1"/>
    <col min="10497" max="10497" width="37.140625" style="519" customWidth="1"/>
    <col min="10498" max="10498" width="15.28515625" style="519" customWidth="1"/>
    <col min="10499" max="10499" width="14.28515625" style="519" customWidth="1"/>
    <col min="10500" max="10500" width="18.140625" style="519" customWidth="1"/>
    <col min="10501" max="10501" width="3" style="519" customWidth="1"/>
    <col min="10502" max="10502" width="2.85546875" style="519" customWidth="1"/>
    <col min="10503" max="10751" width="7.5703125" style="519"/>
    <col min="10752" max="10752" width="3.28515625" style="519" customWidth="1"/>
    <col min="10753" max="10753" width="37.140625" style="519" customWidth="1"/>
    <col min="10754" max="10754" width="15.28515625" style="519" customWidth="1"/>
    <col min="10755" max="10755" width="14.28515625" style="519" customWidth="1"/>
    <col min="10756" max="10756" width="18.140625" style="519" customWidth="1"/>
    <col min="10757" max="10757" width="3" style="519" customWidth="1"/>
    <col min="10758" max="10758" width="2.85546875" style="519" customWidth="1"/>
    <col min="10759" max="11007" width="7.5703125" style="519"/>
    <col min="11008" max="11008" width="3.28515625" style="519" customWidth="1"/>
    <col min="11009" max="11009" width="37.140625" style="519" customWidth="1"/>
    <col min="11010" max="11010" width="15.28515625" style="519" customWidth="1"/>
    <col min="11011" max="11011" width="14.28515625" style="519" customWidth="1"/>
    <col min="11012" max="11012" width="18.140625" style="519" customWidth="1"/>
    <col min="11013" max="11013" width="3" style="519" customWidth="1"/>
    <col min="11014" max="11014" width="2.85546875" style="519" customWidth="1"/>
    <col min="11015" max="11263" width="7.5703125" style="519"/>
    <col min="11264" max="11264" width="3.28515625" style="519" customWidth="1"/>
    <col min="11265" max="11265" width="37.140625" style="519" customWidth="1"/>
    <col min="11266" max="11266" width="15.28515625" style="519" customWidth="1"/>
    <col min="11267" max="11267" width="14.28515625" style="519" customWidth="1"/>
    <col min="11268" max="11268" width="18.140625" style="519" customWidth="1"/>
    <col min="11269" max="11269" width="3" style="519" customWidth="1"/>
    <col min="11270" max="11270" width="2.85546875" style="519" customWidth="1"/>
    <col min="11271" max="11519" width="7.5703125" style="519"/>
    <col min="11520" max="11520" width="3.28515625" style="519" customWidth="1"/>
    <col min="11521" max="11521" width="37.140625" style="519" customWidth="1"/>
    <col min="11522" max="11522" width="15.28515625" style="519" customWidth="1"/>
    <col min="11523" max="11523" width="14.28515625" style="519" customWidth="1"/>
    <col min="11524" max="11524" width="18.140625" style="519" customWidth="1"/>
    <col min="11525" max="11525" width="3" style="519" customWidth="1"/>
    <col min="11526" max="11526" width="2.85546875" style="519" customWidth="1"/>
    <col min="11527" max="11775" width="7.5703125" style="519"/>
    <col min="11776" max="11776" width="3.28515625" style="519" customWidth="1"/>
    <col min="11777" max="11777" width="37.140625" style="519" customWidth="1"/>
    <col min="11778" max="11778" width="15.28515625" style="519" customWidth="1"/>
    <col min="11779" max="11779" width="14.28515625" style="519" customWidth="1"/>
    <col min="11780" max="11780" width="18.140625" style="519" customWidth="1"/>
    <col min="11781" max="11781" width="3" style="519" customWidth="1"/>
    <col min="11782" max="11782" width="2.85546875" style="519" customWidth="1"/>
    <col min="11783" max="12031" width="7.5703125" style="519"/>
    <col min="12032" max="12032" width="3.28515625" style="519" customWidth="1"/>
    <col min="12033" max="12033" width="37.140625" style="519" customWidth="1"/>
    <col min="12034" max="12034" width="15.28515625" style="519" customWidth="1"/>
    <col min="12035" max="12035" width="14.28515625" style="519" customWidth="1"/>
    <col min="12036" max="12036" width="18.140625" style="519" customWidth="1"/>
    <col min="12037" max="12037" width="3" style="519" customWidth="1"/>
    <col min="12038" max="12038" width="2.85546875" style="519" customWidth="1"/>
    <col min="12039" max="12287" width="7.5703125" style="519"/>
    <col min="12288" max="12288" width="3.28515625" style="519" customWidth="1"/>
    <col min="12289" max="12289" width="37.140625" style="519" customWidth="1"/>
    <col min="12290" max="12290" width="15.28515625" style="519" customWidth="1"/>
    <col min="12291" max="12291" width="14.28515625" style="519" customWidth="1"/>
    <col min="12292" max="12292" width="18.140625" style="519" customWidth="1"/>
    <col min="12293" max="12293" width="3" style="519" customWidth="1"/>
    <col min="12294" max="12294" width="2.85546875" style="519" customWidth="1"/>
    <col min="12295" max="12543" width="7.5703125" style="519"/>
    <col min="12544" max="12544" width="3.28515625" style="519" customWidth="1"/>
    <col min="12545" max="12545" width="37.140625" style="519" customWidth="1"/>
    <col min="12546" max="12546" width="15.28515625" style="519" customWidth="1"/>
    <col min="12547" max="12547" width="14.28515625" style="519" customWidth="1"/>
    <col min="12548" max="12548" width="18.140625" style="519" customWidth="1"/>
    <col min="12549" max="12549" width="3" style="519" customWidth="1"/>
    <col min="12550" max="12550" width="2.85546875" style="519" customWidth="1"/>
    <col min="12551" max="12799" width="7.5703125" style="519"/>
    <col min="12800" max="12800" width="3.28515625" style="519" customWidth="1"/>
    <col min="12801" max="12801" width="37.140625" style="519" customWidth="1"/>
    <col min="12802" max="12802" width="15.28515625" style="519" customWidth="1"/>
    <col min="12803" max="12803" width="14.28515625" style="519" customWidth="1"/>
    <col min="12804" max="12804" width="18.140625" style="519" customWidth="1"/>
    <col min="12805" max="12805" width="3" style="519" customWidth="1"/>
    <col min="12806" max="12806" width="2.85546875" style="519" customWidth="1"/>
    <col min="12807" max="13055" width="7.5703125" style="519"/>
    <col min="13056" max="13056" width="3.28515625" style="519" customWidth="1"/>
    <col min="13057" max="13057" width="37.140625" style="519" customWidth="1"/>
    <col min="13058" max="13058" width="15.28515625" style="519" customWidth="1"/>
    <col min="13059" max="13059" width="14.28515625" style="519" customWidth="1"/>
    <col min="13060" max="13060" width="18.140625" style="519" customWidth="1"/>
    <col min="13061" max="13061" width="3" style="519" customWidth="1"/>
    <col min="13062" max="13062" width="2.85546875" style="519" customWidth="1"/>
    <col min="13063" max="13311" width="7.5703125" style="519"/>
    <col min="13312" max="13312" width="3.28515625" style="519" customWidth="1"/>
    <col min="13313" max="13313" width="37.140625" style="519" customWidth="1"/>
    <col min="13314" max="13314" width="15.28515625" style="519" customWidth="1"/>
    <col min="13315" max="13315" width="14.28515625" style="519" customWidth="1"/>
    <col min="13316" max="13316" width="18.140625" style="519" customWidth="1"/>
    <col min="13317" max="13317" width="3" style="519" customWidth="1"/>
    <col min="13318" max="13318" width="2.85546875" style="519" customWidth="1"/>
    <col min="13319" max="13567" width="7.5703125" style="519"/>
    <col min="13568" max="13568" width="3.28515625" style="519" customWidth="1"/>
    <col min="13569" max="13569" width="37.140625" style="519" customWidth="1"/>
    <col min="13570" max="13570" width="15.28515625" style="519" customWidth="1"/>
    <col min="13571" max="13571" width="14.28515625" style="519" customWidth="1"/>
    <col min="13572" max="13572" width="18.140625" style="519" customWidth="1"/>
    <col min="13573" max="13573" width="3" style="519" customWidth="1"/>
    <col min="13574" max="13574" width="2.85546875" style="519" customWidth="1"/>
    <col min="13575" max="13823" width="7.5703125" style="519"/>
    <col min="13824" max="13824" width="3.28515625" style="519" customWidth="1"/>
    <col min="13825" max="13825" width="37.140625" style="519" customWidth="1"/>
    <col min="13826" max="13826" width="15.28515625" style="519" customWidth="1"/>
    <col min="13827" max="13827" width="14.28515625" style="519" customWidth="1"/>
    <col min="13828" max="13828" width="18.140625" style="519" customWidth="1"/>
    <col min="13829" max="13829" width="3" style="519" customWidth="1"/>
    <col min="13830" max="13830" width="2.85546875" style="519" customWidth="1"/>
    <col min="13831" max="14079" width="7.5703125" style="519"/>
    <col min="14080" max="14080" width="3.28515625" style="519" customWidth="1"/>
    <col min="14081" max="14081" width="37.140625" style="519" customWidth="1"/>
    <col min="14082" max="14082" width="15.28515625" style="519" customWidth="1"/>
    <col min="14083" max="14083" width="14.28515625" style="519" customWidth="1"/>
    <col min="14084" max="14084" width="18.140625" style="519" customWidth="1"/>
    <col min="14085" max="14085" width="3" style="519" customWidth="1"/>
    <col min="14086" max="14086" width="2.85546875" style="519" customWidth="1"/>
    <col min="14087" max="14335" width="7.5703125" style="519"/>
    <col min="14336" max="14336" width="3.28515625" style="519" customWidth="1"/>
    <col min="14337" max="14337" width="37.140625" style="519" customWidth="1"/>
    <col min="14338" max="14338" width="15.28515625" style="519" customWidth="1"/>
    <col min="14339" max="14339" width="14.28515625" style="519" customWidth="1"/>
    <col min="14340" max="14340" width="18.140625" style="519" customWidth="1"/>
    <col min="14341" max="14341" width="3" style="519" customWidth="1"/>
    <col min="14342" max="14342" width="2.85546875" style="519" customWidth="1"/>
    <col min="14343" max="14591" width="7.5703125" style="519"/>
    <col min="14592" max="14592" width="3.28515625" style="519" customWidth="1"/>
    <col min="14593" max="14593" width="37.140625" style="519" customWidth="1"/>
    <col min="14594" max="14594" width="15.28515625" style="519" customWidth="1"/>
    <col min="14595" max="14595" width="14.28515625" style="519" customWidth="1"/>
    <col min="14596" max="14596" width="18.140625" style="519" customWidth="1"/>
    <col min="14597" max="14597" width="3" style="519" customWidth="1"/>
    <col min="14598" max="14598" width="2.85546875" style="519" customWidth="1"/>
    <col min="14599" max="14847" width="7.5703125" style="519"/>
    <col min="14848" max="14848" width="3.28515625" style="519" customWidth="1"/>
    <col min="14849" max="14849" width="37.140625" style="519" customWidth="1"/>
    <col min="14850" max="14850" width="15.28515625" style="519" customWidth="1"/>
    <col min="14851" max="14851" width="14.28515625" style="519" customWidth="1"/>
    <col min="14852" max="14852" width="18.140625" style="519" customWidth="1"/>
    <col min="14853" max="14853" width="3" style="519" customWidth="1"/>
    <col min="14854" max="14854" width="2.85546875" style="519" customWidth="1"/>
    <col min="14855" max="15103" width="7.5703125" style="519"/>
    <col min="15104" max="15104" width="3.28515625" style="519" customWidth="1"/>
    <col min="15105" max="15105" width="37.140625" style="519" customWidth="1"/>
    <col min="15106" max="15106" width="15.28515625" style="519" customWidth="1"/>
    <col min="15107" max="15107" width="14.28515625" style="519" customWidth="1"/>
    <col min="15108" max="15108" width="18.140625" style="519" customWidth="1"/>
    <col min="15109" max="15109" width="3" style="519" customWidth="1"/>
    <col min="15110" max="15110" width="2.85546875" style="519" customWidth="1"/>
    <col min="15111" max="15359" width="7.5703125" style="519"/>
    <col min="15360" max="15360" width="3.28515625" style="519" customWidth="1"/>
    <col min="15361" max="15361" width="37.140625" style="519" customWidth="1"/>
    <col min="15362" max="15362" width="15.28515625" style="519" customWidth="1"/>
    <col min="15363" max="15363" width="14.28515625" style="519" customWidth="1"/>
    <col min="15364" max="15364" width="18.140625" style="519" customWidth="1"/>
    <col min="15365" max="15365" width="3" style="519" customWidth="1"/>
    <col min="15366" max="15366" width="2.85546875" style="519" customWidth="1"/>
    <col min="15367" max="15615" width="7.5703125" style="519"/>
    <col min="15616" max="15616" width="3.28515625" style="519" customWidth="1"/>
    <col min="15617" max="15617" width="37.140625" style="519" customWidth="1"/>
    <col min="15618" max="15618" width="15.28515625" style="519" customWidth="1"/>
    <col min="15619" max="15619" width="14.28515625" style="519" customWidth="1"/>
    <col min="15620" max="15620" width="18.140625" style="519" customWidth="1"/>
    <col min="15621" max="15621" width="3" style="519" customWidth="1"/>
    <col min="15622" max="15622" width="2.85546875" style="519" customWidth="1"/>
    <col min="15623" max="15871" width="7.5703125" style="519"/>
    <col min="15872" max="15872" width="3.28515625" style="519" customWidth="1"/>
    <col min="15873" max="15873" width="37.140625" style="519" customWidth="1"/>
    <col min="15874" max="15874" width="15.28515625" style="519" customWidth="1"/>
    <col min="15875" max="15875" width="14.28515625" style="519" customWidth="1"/>
    <col min="15876" max="15876" width="18.140625" style="519" customWidth="1"/>
    <col min="15877" max="15877" width="3" style="519" customWidth="1"/>
    <col min="15878" max="15878" width="2.85546875" style="519" customWidth="1"/>
    <col min="15879" max="16127" width="7.5703125" style="519"/>
    <col min="16128" max="16128" width="3.28515625" style="519" customWidth="1"/>
    <col min="16129" max="16129" width="37.140625" style="519" customWidth="1"/>
    <col min="16130" max="16130" width="15.28515625" style="519" customWidth="1"/>
    <col min="16131" max="16131" width="14.28515625" style="519" customWidth="1"/>
    <col min="16132" max="16132" width="18.140625" style="519" customWidth="1"/>
    <col min="16133" max="16133" width="3" style="519" customWidth="1"/>
    <col min="16134" max="16134" width="2.85546875" style="519" customWidth="1"/>
    <col min="16135" max="16384" width="7.5703125" style="519"/>
  </cols>
  <sheetData>
    <row r="1" spans="1:15" ht="15" customHeight="1"/>
    <row r="2" spans="1:15" ht="16.5" customHeight="1">
      <c r="B2" s="520" t="s">
        <v>870</v>
      </c>
      <c r="C2" s="521" t="s">
        <v>1231</v>
      </c>
    </row>
    <row r="3" spans="1:15" ht="15" customHeight="1">
      <c r="B3" s="522"/>
      <c r="C3" s="523" t="s">
        <v>1334</v>
      </c>
    </row>
    <row r="4" spans="1:15" ht="16.5" customHeight="1">
      <c r="B4" s="524" t="s">
        <v>871</v>
      </c>
      <c r="C4" s="525" t="s">
        <v>1232</v>
      </c>
    </row>
    <row r="5" spans="1:15" ht="15" customHeight="1">
      <c r="A5" s="525"/>
      <c r="C5" s="526" t="s">
        <v>1335</v>
      </c>
    </row>
    <row r="6" spans="1:15" ht="15" customHeight="1" thickBot="1">
      <c r="A6" s="527"/>
    </row>
    <row r="7" spans="1:15" s="1233" customFormat="1" ht="8.1" customHeight="1" thickTop="1">
      <c r="A7" s="1230"/>
      <c r="B7" s="1231"/>
      <c r="C7" s="1232"/>
      <c r="D7" s="1230"/>
      <c r="E7" s="1230"/>
      <c r="F7" s="1230"/>
      <c r="G7" s="1230"/>
      <c r="H7" s="1230"/>
      <c r="I7" s="1230"/>
      <c r="J7" s="1230"/>
      <c r="K7" s="1230"/>
      <c r="L7" s="1230"/>
      <c r="M7" s="1230"/>
      <c r="N7" s="1230"/>
      <c r="O7" s="1230"/>
    </row>
    <row r="8" spans="1:15" s="1233" customFormat="1" ht="13.5">
      <c r="A8" s="1234"/>
      <c r="B8" s="1235" t="s">
        <v>972</v>
      </c>
      <c r="C8" s="1236" t="s">
        <v>807</v>
      </c>
      <c r="D8" s="1937">
        <v>2021</v>
      </c>
      <c r="E8" s="1937"/>
      <c r="F8" s="1937"/>
      <c r="G8" s="1237"/>
      <c r="H8" s="1937">
        <v>2022</v>
      </c>
      <c r="I8" s="1937"/>
      <c r="J8" s="1937"/>
      <c r="K8" s="1237"/>
      <c r="L8" s="1937">
        <v>2023</v>
      </c>
      <c r="M8" s="1937"/>
      <c r="N8" s="1937"/>
      <c r="O8" s="1234"/>
    </row>
    <row r="9" spans="1:15" s="1241" customFormat="1" ht="13.5">
      <c r="A9" s="1238"/>
      <c r="B9" s="1938" t="s">
        <v>973</v>
      </c>
      <c r="C9" s="1239" t="s">
        <v>808</v>
      </c>
      <c r="D9" s="1240" t="s">
        <v>603</v>
      </c>
      <c r="E9" s="1240" t="s">
        <v>38</v>
      </c>
      <c r="F9" s="1240" t="s">
        <v>4</v>
      </c>
      <c r="G9" s="1240"/>
      <c r="H9" s="1240" t="s">
        <v>603</v>
      </c>
      <c r="I9" s="1240" t="s">
        <v>38</v>
      </c>
      <c r="J9" s="1240" t="s">
        <v>4</v>
      </c>
      <c r="K9" s="1240"/>
      <c r="L9" s="1240" t="s">
        <v>603</v>
      </c>
      <c r="M9" s="1240" t="s">
        <v>38</v>
      </c>
      <c r="N9" s="1240" t="s">
        <v>4</v>
      </c>
      <c r="O9" s="1238"/>
    </row>
    <row r="10" spans="1:15" s="1241" customFormat="1" ht="13.5">
      <c r="A10" s="1238"/>
      <c r="B10" s="1938"/>
      <c r="C10" s="1239"/>
      <c r="D10" s="1242" t="s">
        <v>39</v>
      </c>
      <c r="E10" s="1242" t="s">
        <v>40</v>
      </c>
      <c r="F10" s="1242" t="s">
        <v>9</v>
      </c>
      <c r="G10" s="1242"/>
      <c r="H10" s="1242" t="s">
        <v>39</v>
      </c>
      <c r="I10" s="1242" t="s">
        <v>40</v>
      </c>
      <c r="J10" s="1242" t="s">
        <v>9</v>
      </c>
      <c r="K10" s="1242"/>
      <c r="L10" s="1242" t="s">
        <v>39</v>
      </c>
      <c r="M10" s="1242" t="s">
        <v>40</v>
      </c>
      <c r="N10" s="1242" t="s">
        <v>9</v>
      </c>
      <c r="O10" s="1238"/>
    </row>
    <row r="11" spans="1:15" s="1241" customFormat="1" ht="8.1" customHeight="1">
      <c r="A11" s="1243"/>
      <c r="B11" s="1244"/>
      <c r="C11" s="1245"/>
      <c r="D11" s="1246"/>
      <c r="E11" s="1246"/>
      <c r="F11" s="1246"/>
      <c r="G11" s="1524"/>
      <c r="H11" s="1524"/>
      <c r="I11" s="1524"/>
      <c r="J11" s="1524"/>
      <c r="K11" s="1876"/>
      <c r="L11" s="1876"/>
      <c r="M11" s="1876"/>
      <c r="N11" s="1876"/>
      <c r="O11" s="1243"/>
    </row>
    <row r="12" spans="1:15" s="1241" customFormat="1" ht="8.1" customHeight="1">
      <c r="A12" s="1238"/>
      <c r="B12" s="1235"/>
      <c r="C12" s="1258"/>
      <c r="D12" s="1237"/>
      <c r="E12" s="1237"/>
      <c r="F12" s="1237"/>
      <c r="G12" s="1237"/>
      <c r="H12" s="1237"/>
      <c r="I12" s="1237"/>
      <c r="J12" s="1237"/>
      <c r="K12" s="1237"/>
      <c r="L12" s="1237"/>
      <c r="M12" s="1237"/>
      <c r="N12" s="1237"/>
      <c r="O12" s="1238"/>
    </row>
    <row r="13" spans="1:15" s="1233" customFormat="1" ht="17.100000000000001" customHeight="1">
      <c r="B13" s="1247" t="s">
        <v>4</v>
      </c>
      <c r="C13" s="1234" t="s">
        <v>974</v>
      </c>
      <c r="D13" s="1248">
        <f t="shared" ref="D13:F13" si="0">SUM(D23,D33,D43,D53)</f>
        <v>3467</v>
      </c>
      <c r="E13" s="1248">
        <f t="shared" si="0"/>
        <v>2751</v>
      </c>
      <c r="F13" s="1248">
        <f t="shared" si="0"/>
        <v>6218</v>
      </c>
      <c r="G13" s="1248"/>
      <c r="H13" s="1248">
        <f t="shared" ref="H13:J13" si="1">SUM(H23,H33,H43,H53)</f>
        <v>3821</v>
      </c>
      <c r="I13" s="1248">
        <f t="shared" si="1"/>
        <v>3048</v>
      </c>
      <c r="J13" s="1248">
        <f t="shared" si="1"/>
        <v>6869</v>
      </c>
      <c r="K13" s="1248"/>
      <c r="L13" s="1248">
        <f>SUM(L23,L33,L43,L53)</f>
        <v>3606</v>
      </c>
      <c r="M13" s="1248">
        <f t="shared" ref="M13" si="2">SUM(M23,M33,M43,M53)</f>
        <v>3172</v>
      </c>
      <c r="N13" s="1248">
        <f>SUM(N23,N33,N43,N53)</f>
        <v>6778</v>
      </c>
    </row>
    <row r="14" spans="1:15" s="1233" customFormat="1" ht="17.100000000000001" customHeight="1">
      <c r="B14" s="1239" t="s">
        <v>9</v>
      </c>
      <c r="C14" s="1234" t="s">
        <v>975</v>
      </c>
      <c r="D14" s="1248">
        <f t="shared" ref="D14:F17" si="3">SUM(D24,D34,D44,D54)</f>
        <v>6067</v>
      </c>
      <c r="E14" s="1248">
        <f t="shared" si="3"/>
        <v>8989</v>
      </c>
      <c r="F14" s="1248">
        <f t="shared" si="3"/>
        <v>15056</v>
      </c>
      <c r="G14" s="1248"/>
      <c r="H14" s="1248">
        <f t="shared" ref="H14:J14" si="4">SUM(H24,H34,H44,H54)</f>
        <v>6114</v>
      </c>
      <c r="I14" s="1248">
        <f t="shared" si="4"/>
        <v>9389</v>
      </c>
      <c r="J14" s="1248">
        <f t="shared" si="4"/>
        <v>15503</v>
      </c>
      <c r="K14" s="1248"/>
      <c r="L14" s="1248">
        <f t="shared" ref="L14:N14" si="5">SUM(L24,L34,L44,L54)</f>
        <v>5611</v>
      </c>
      <c r="M14" s="1248">
        <f t="shared" si="5"/>
        <v>9176</v>
      </c>
      <c r="N14" s="1248">
        <f t="shared" si="5"/>
        <v>14787</v>
      </c>
    </row>
    <row r="15" spans="1:15" s="1233" customFormat="1" ht="17.100000000000001" customHeight="1">
      <c r="B15" s="1247"/>
      <c r="C15" s="1236" t="s">
        <v>976</v>
      </c>
      <c r="D15" s="1248">
        <f t="shared" si="3"/>
        <v>2489</v>
      </c>
      <c r="E15" s="1248">
        <f t="shared" si="3"/>
        <v>3566</v>
      </c>
      <c r="F15" s="1248">
        <f t="shared" si="3"/>
        <v>6055</v>
      </c>
      <c r="G15" s="1248"/>
      <c r="H15" s="1248">
        <f t="shared" ref="H15:J15" si="6">SUM(H25,H35,H45,H55)</f>
        <v>2327</v>
      </c>
      <c r="I15" s="1248">
        <f t="shared" si="6"/>
        <v>3542</v>
      </c>
      <c r="J15" s="1248">
        <f t="shared" si="6"/>
        <v>5869</v>
      </c>
      <c r="K15" s="1248"/>
      <c r="L15" s="1248">
        <f t="shared" ref="L15:N15" si="7">SUM(L25,L35,L45,L55)</f>
        <v>2469</v>
      </c>
      <c r="M15" s="1248">
        <f t="shared" si="7"/>
        <v>3679</v>
      </c>
      <c r="N15" s="1248">
        <f t="shared" si="7"/>
        <v>6148</v>
      </c>
    </row>
    <row r="16" spans="1:15" s="1233" customFormat="1" ht="17.100000000000001" customHeight="1">
      <c r="B16" s="1247"/>
      <c r="C16" s="1249" t="s">
        <v>977</v>
      </c>
      <c r="D16" s="1248">
        <f t="shared" si="3"/>
        <v>210</v>
      </c>
      <c r="E16" s="1248">
        <f t="shared" si="3"/>
        <v>188</v>
      </c>
      <c r="F16" s="1248">
        <f t="shared" si="3"/>
        <v>398</v>
      </c>
      <c r="G16" s="1248"/>
      <c r="H16" s="1248">
        <f t="shared" ref="H16:J16" si="8">SUM(H26,H36,H46,H56)</f>
        <v>183</v>
      </c>
      <c r="I16" s="1248">
        <f t="shared" si="8"/>
        <v>175</v>
      </c>
      <c r="J16" s="1248">
        <f t="shared" si="8"/>
        <v>358</v>
      </c>
      <c r="K16" s="1248"/>
      <c r="L16" s="1248">
        <f t="shared" ref="L16:N16" si="9">SUM(L26,L36,L46,L56)</f>
        <v>88</v>
      </c>
      <c r="M16" s="1248">
        <f t="shared" si="9"/>
        <v>75</v>
      </c>
      <c r="N16" s="1248">
        <f t="shared" si="9"/>
        <v>163</v>
      </c>
    </row>
    <row r="17" spans="2:14" s="1233" customFormat="1" ht="17.100000000000001" customHeight="1">
      <c r="B17" s="1247"/>
      <c r="C17" s="1259" t="s">
        <v>985</v>
      </c>
      <c r="D17" s="1248">
        <f t="shared" si="3"/>
        <v>29</v>
      </c>
      <c r="E17" s="1248">
        <f t="shared" si="3"/>
        <v>39</v>
      </c>
      <c r="F17" s="1248">
        <f t="shared" si="3"/>
        <v>68</v>
      </c>
      <c r="G17" s="1248"/>
      <c r="H17" s="1248">
        <f t="shared" ref="H17:J17" si="10">SUM(H27,H37,H47,H57)</f>
        <v>25</v>
      </c>
      <c r="I17" s="1248">
        <f t="shared" si="10"/>
        <v>52</v>
      </c>
      <c r="J17" s="1248">
        <f t="shared" si="10"/>
        <v>77</v>
      </c>
      <c r="K17" s="1248"/>
      <c r="L17" s="1248">
        <f t="shared" ref="L17:N17" si="11">SUM(L27,L37,L47,L57)</f>
        <v>21</v>
      </c>
      <c r="M17" s="1248">
        <f t="shared" si="11"/>
        <v>53</v>
      </c>
      <c r="N17" s="1248">
        <f t="shared" si="11"/>
        <v>74</v>
      </c>
    </row>
    <row r="18" spans="2:14" s="1233" customFormat="1" ht="17.100000000000001" customHeight="1">
      <c r="B18" s="1247"/>
      <c r="C18" s="1260" t="s">
        <v>986</v>
      </c>
      <c r="D18" s="1248"/>
      <c r="E18" s="1248"/>
      <c r="F18" s="1248"/>
      <c r="G18" s="1248"/>
      <c r="H18" s="1248"/>
      <c r="I18" s="1248"/>
      <c r="J18" s="1248"/>
      <c r="K18" s="1248"/>
      <c r="L18" s="1248"/>
      <c r="M18" s="1248"/>
      <c r="N18" s="1248"/>
    </row>
    <row r="19" spans="2:14" s="1233" customFormat="1" ht="17.100000000000001" customHeight="1">
      <c r="B19" s="1247"/>
      <c r="C19" s="1236" t="s">
        <v>770</v>
      </c>
      <c r="D19" s="1248">
        <f t="shared" ref="D19:F20" si="12">SUM(D29,D39,D49,D59)</f>
        <v>333</v>
      </c>
      <c r="E19" s="1248">
        <f t="shared" si="12"/>
        <v>327</v>
      </c>
      <c r="F19" s="1248">
        <f t="shared" si="12"/>
        <v>660</v>
      </c>
      <c r="G19" s="1248"/>
      <c r="H19" s="1248">
        <f t="shared" ref="H19:J19" si="13">SUM(H29,H39,H49,H59)</f>
        <v>322</v>
      </c>
      <c r="I19" s="1248">
        <f t="shared" si="13"/>
        <v>312</v>
      </c>
      <c r="J19" s="1248">
        <f t="shared" si="13"/>
        <v>634</v>
      </c>
      <c r="K19" s="1248"/>
      <c r="L19" s="1248">
        <f t="shared" ref="L19:N20" si="14">SUM(L29,L39,L49,L59)</f>
        <v>322</v>
      </c>
      <c r="M19" s="1248">
        <f t="shared" si="14"/>
        <v>363</v>
      </c>
      <c r="N19" s="1248">
        <f t="shared" si="14"/>
        <v>685</v>
      </c>
    </row>
    <row r="20" spans="2:14" s="1233" customFormat="1" ht="17.100000000000001" customHeight="1">
      <c r="B20" s="1247"/>
      <c r="C20" s="1234" t="s">
        <v>978</v>
      </c>
      <c r="D20" s="1248">
        <f t="shared" si="12"/>
        <v>59</v>
      </c>
      <c r="E20" s="1248">
        <f t="shared" si="12"/>
        <v>56</v>
      </c>
      <c r="F20" s="1248">
        <f t="shared" si="12"/>
        <v>115</v>
      </c>
      <c r="G20" s="1248"/>
      <c r="H20" s="1248">
        <f t="shared" ref="H20:J20" si="15">SUM(H30,H40,H50,H60)</f>
        <v>49</v>
      </c>
      <c r="I20" s="1248">
        <f t="shared" si="15"/>
        <v>54</v>
      </c>
      <c r="J20" s="1248">
        <f t="shared" si="15"/>
        <v>103</v>
      </c>
      <c r="K20" s="1248"/>
      <c r="L20" s="1248">
        <f t="shared" si="14"/>
        <v>53</v>
      </c>
      <c r="M20" s="1248">
        <f t="shared" ref="M20:N20" si="16">SUM(M30,M40,M50,M60)</f>
        <v>48</v>
      </c>
      <c r="N20" s="1248">
        <f t="shared" si="16"/>
        <v>101</v>
      </c>
    </row>
    <row r="21" spans="2:14" s="1233" customFormat="1" ht="17.100000000000001" customHeight="1">
      <c r="B21" s="1247"/>
      <c r="C21" s="1234" t="s">
        <v>979</v>
      </c>
      <c r="D21" s="1248">
        <f t="shared" ref="D21:F21" si="17">SUM(D13:D20)</f>
        <v>12654</v>
      </c>
      <c r="E21" s="1248">
        <f t="shared" si="17"/>
        <v>15916</v>
      </c>
      <c r="F21" s="1248">
        <f t="shared" si="17"/>
        <v>28570</v>
      </c>
      <c r="G21" s="1248"/>
      <c r="H21" s="1248">
        <f t="shared" ref="H21:J21" si="18">SUM(H13:H20)</f>
        <v>12841</v>
      </c>
      <c r="I21" s="1248">
        <f t="shared" si="18"/>
        <v>16572</v>
      </c>
      <c r="J21" s="1248">
        <f t="shared" si="18"/>
        <v>29413</v>
      </c>
      <c r="K21" s="1248"/>
      <c r="L21" s="1248">
        <f>SUM(L13:L20)</f>
        <v>12170</v>
      </c>
      <c r="M21" s="1248">
        <f>SUM(M13:M20)</f>
        <v>16566</v>
      </c>
      <c r="N21" s="1248">
        <f t="shared" ref="N21" si="19">SUM(N13:N20)</f>
        <v>28736</v>
      </c>
    </row>
    <row r="22" spans="2:14" s="1233" customFormat="1" ht="5.0999999999999996" customHeight="1">
      <c r="B22" s="1247"/>
      <c r="C22" s="1234"/>
      <c r="D22" s="1250"/>
      <c r="E22" s="1250"/>
      <c r="F22" s="1250"/>
      <c r="G22" s="1250"/>
      <c r="H22" s="1250"/>
      <c r="I22" s="1250"/>
      <c r="J22" s="1250"/>
      <c r="K22" s="1250"/>
      <c r="L22" s="1250"/>
      <c r="M22" s="1250"/>
      <c r="N22" s="1250"/>
    </row>
    <row r="23" spans="2:14" s="1233" customFormat="1" ht="17.100000000000001" customHeight="1">
      <c r="B23" s="1251" t="s">
        <v>907</v>
      </c>
      <c r="C23" s="1234" t="s">
        <v>974</v>
      </c>
      <c r="D23" s="1250">
        <v>2307</v>
      </c>
      <c r="E23" s="1250">
        <v>1865</v>
      </c>
      <c r="F23" s="1250">
        <v>4172</v>
      </c>
      <c r="G23" s="1250"/>
      <c r="H23" s="1250">
        <v>2610</v>
      </c>
      <c r="I23" s="1250">
        <v>2126</v>
      </c>
      <c r="J23" s="1250">
        <v>4736</v>
      </c>
      <c r="K23" s="1250"/>
      <c r="L23" s="1250">
        <v>2463</v>
      </c>
      <c r="M23" s="1250">
        <v>2252</v>
      </c>
      <c r="N23" s="1250">
        <f>SUM(L23:M23)</f>
        <v>4715</v>
      </c>
    </row>
    <row r="24" spans="2:14" s="1233" customFormat="1" ht="17.100000000000001" customHeight="1">
      <c r="B24" s="1252" t="s">
        <v>909</v>
      </c>
      <c r="C24" s="1234" t="s">
        <v>975</v>
      </c>
      <c r="D24" s="1250">
        <v>3324</v>
      </c>
      <c r="E24" s="1250">
        <v>4415</v>
      </c>
      <c r="F24" s="1250">
        <v>7739</v>
      </c>
      <c r="G24" s="1250"/>
      <c r="H24" s="1250">
        <v>3565</v>
      </c>
      <c r="I24" s="1250">
        <v>4857</v>
      </c>
      <c r="J24" s="1250">
        <v>8422</v>
      </c>
      <c r="K24" s="1250"/>
      <c r="L24" s="1250">
        <v>3472</v>
      </c>
      <c r="M24" s="1250">
        <v>5241</v>
      </c>
      <c r="N24" s="1250">
        <f t="shared" ref="N24:N31" si="20">SUM(L24:M24)</f>
        <v>8713</v>
      </c>
    </row>
    <row r="25" spans="2:14" s="1233" customFormat="1" ht="17.100000000000001" customHeight="1">
      <c r="B25" s="1247"/>
      <c r="C25" s="1236" t="s">
        <v>976</v>
      </c>
      <c r="D25" s="1250">
        <v>810</v>
      </c>
      <c r="E25" s="1250">
        <v>893</v>
      </c>
      <c r="F25" s="1250">
        <v>1703</v>
      </c>
      <c r="G25" s="1250"/>
      <c r="H25" s="1250">
        <v>768</v>
      </c>
      <c r="I25" s="1250">
        <v>951</v>
      </c>
      <c r="J25" s="1250">
        <v>1719</v>
      </c>
      <c r="K25" s="1250"/>
      <c r="L25" s="1250">
        <v>933</v>
      </c>
      <c r="M25" s="1250">
        <v>1063</v>
      </c>
      <c r="N25" s="1250">
        <f t="shared" si="20"/>
        <v>1996</v>
      </c>
    </row>
    <row r="26" spans="2:14" s="1233" customFormat="1" ht="17.100000000000001" customHeight="1">
      <c r="B26" s="1247"/>
      <c r="C26" s="1249" t="s">
        <v>977</v>
      </c>
      <c r="D26" s="1253">
        <v>64</v>
      </c>
      <c r="E26" s="1253">
        <v>33</v>
      </c>
      <c r="F26" s="1253">
        <v>97</v>
      </c>
      <c r="G26" s="1250"/>
      <c r="H26" s="1253">
        <v>65</v>
      </c>
      <c r="I26" s="1253">
        <v>38</v>
      </c>
      <c r="J26" s="1253">
        <v>103</v>
      </c>
      <c r="K26" s="1250"/>
      <c r="L26" s="1253">
        <v>31</v>
      </c>
      <c r="M26" s="1253">
        <v>19</v>
      </c>
      <c r="N26" s="1250">
        <f t="shared" si="20"/>
        <v>50</v>
      </c>
    </row>
    <row r="27" spans="2:14" s="1233" customFormat="1" ht="17.100000000000001" customHeight="1">
      <c r="B27" s="1247"/>
      <c r="C27" s="1259" t="s">
        <v>985</v>
      </c>
      <c r="D27" s="1253">
        <v>8</v>
      </c>
      <c r="E27" s="1253">
        <v>6</v>
      </c>
      <c r="F27" s="1253">
        <v>14</v>
      </c>
      <c r="G27" s="1250"/>
      <c r="H27" s="1253">
        <v>8</v>
      </c>
      <c r="I27" s="1253">
        <v>13</v>
      </c>
      <c r="J27" s="1253">
        <v>21</v>
      </c>
      <c r="K27" s="1250"/>
      <c r="L27" s="1253">
        <v>7</v>
      </c>
      <c r="M27" s="1253">
        <v>21</v>
      </c>
      <c r="N27" s="1250">
        <f t="shared" si="20"/>
        <v>28</v>
      </c>
    </row>
    <row r="28" spans="2:14" s="1233" customFormat="1" ht="17.100000000000001" customHeight="1">
      <c r="B28" s="1247"/>
      <c r="C28" s="1260" t="s">
        <v>986</v>
      </c>
      <c r="D28" s="1253"/>
      <c r="E28" s="1253"/>
      <c r="F28" s="1253"/>
      <c r="G28" s="1250"/>
      <c r="H28" s="1253"/>
      <c r="I28" s="1253"/>
      <c r="J28" s="1253"/>
      <c r="K28" s="1250"/>
      <c r="L28" s="1253"/>
      <c r="M28" s="1253"/>
      <c r="N28" s="1253"/>
    </row>
    <row r="29" spans="2:14" s="1233" customFormat="1" ht="17.100000000000001" customHeight="1">
      <c r="B29" s="1247"/>
      <c r="C29" s="1236" t="s">
        <v>770</v>
      </c>
      <c r="D29" s="1250">
        <v>85</v>
      </c>
      <c r="E29" s="1250">
        <v>67</v>
      </c>
      <c r="F29" s="1250">
        <v>152</v>
      </c>
      <c r="G29" s="1250"/>
      <c r="H29" s="1250">
        <v>81</v>
      </c>
      <c r="I29" s="1250">
        <v>80</v>
      </c>
      <c r="J29" s="1250">
        <v>161</v>
      </c>
      <c r="K29" s="1250"/>
      <c r="L29" s="1250">
        <v>90</v>
      </c>
      <c r="M29" s="1250">
        <v>102</v>
      </c>
      <c r="N29" s="1250">
        <f t="shared" si="20"/>
        <v>192</v>
      </c>
    </row>
    <row r="30" spans="2:14" s="1233" customFormat="1" ht="17.100000000000001" customHeight="1">
      <c r="B30" s="1247"/>
      <c r="C30" s="1234" t="s">
        <v>978</v>
      </c>
      <c r="D30" s="1250">
        <v>10</v>
      </c>
      <c r="E30" s="1250">
        <v>15</v>
      </c>
      <c r="F30" s="1250">
        <v>25</v>
      </c>
      <c r="G30" s="1250"/>
      <c r="H30" s="1250">
        <v>10</v>
      </c>
      <c r="I30" s="1250">
        <v>13</v>
      </c>
      <c r="J30" s="1250">
        <v>23</v>
      </c>
      <c r="K30" s="1250"/>
      <c r="L30" s="1250">
        <v>14</v>
      </c>
      <c r="M30" s="1250">
        <v>13</v>
      </c>
      <c r="N30" s="1250">
        <f t="shared" si="20"/>
        <v>27</v>
      </c>
    </row>
    <row r="31" spans="2:14" s="1233" customFormat="1" ht="17.100000000000001" customHeight="1">
      <c r="B31" s="1247"/>
      <c r="C31" s="1234" t="s">
        <v>979</v>
      </c>
      <c r="D31" s="1250">
        <f>SUM(D23:D30)</f>
        <v>6608</v>
      </c>
      <c r="E31" s="1250">
        <f>SUM(E23:E30)</f>
        <v>7294</v>
      </c>
      <c r="F31" s="1250">
        <f>SUM(F23:F30)</f>
        <v>13902</v>
      </c>
      <c r="G31" s="1250"/>
      <c r="H31" s="1250">
        <v>7107</v>
      </c>
      <c r="I31" s="1250">
        <v>8078</v>
      </c>
      <c r="J31" s="1250">
        <v>15185</v>
      </c>
      <c r="K31" s="1250"/>
      <c r="L31" s="1250">
        <f>SUM(L23:L30)</f>
        <v>7010</v>
      </c>
      <c r="M31" s="1250">
        <f>SUM(M23:M30)</f>
        <v>8711</v>
      </c>
      <c r="N31" s="1250">
        <f t="shared" si="20"/>
        <v>15721</v>
      </c>
    </row>
    <row r="32" spans="2:14" s="1233" customFormat="1" ht="5.0999999999999996" customHeight="1">
      <c r="B32" s="1247"/>
      <c r="C32" s="1234"/>
      <c r="D32" s="1250"/>
      <c r="E32" s="1250"/>
      <c r="F32" s="1250"/>
      <c r="G32" s="1250"/>
      <c r="H32" s="1250"/>
      <c r="I32" s="1250"/>
      <c r="J32" s="1250"/>
      <c r="K32" s="1250"/>
      <c r="L32" s="1250"/>
      <c r="M32" s="1250"/>
      <c r="N32" s="1250"/>
    </row>
    <row r="33" spans="2:14" s="1233" customFormat="1" ht="17.100000000000001" customHeight="1">
      <c r="B33" s="1251" t="s">
        <v>984</v>
      </c>
      <c r="C33" s="1234" t="s">
        <v>974</v>
      </c>
      <c r="D33" s="1250">
        <v>565</v>
      </c>
      <c r="E33" s="1250">
        <v>397</v>
      </c>
      <c r="F33" s="1250">
        <v>962</v>
      </c>
      <c r="G33" s="1250"/>
      <c r="H33" s="1250">
        <v>632</v>
      </c>
      <c r="I33" s="1250">
        <v>460</v>
      </c>
      <c r="J33" s="1250">
        <v>1092</v>
      </c>
      <c r="K33" s="1250"/>
      <c r="L33" s="1250">
        <v>644</v>
      </c>
      <c r="M33" s="1250">
        <v>515</v>
      </c>
      <c r="N33" s="1250">
        <f>SUM(L33:M33)</f>
        <v>1159</v>
      </c>
    </row>
    <row r="34" spans="2:14" s="1233" customFormat="1" ht="17.100000000000001" customHeight="1">
      <c r="B34" s="1261" t="s">
        <v>989</v>
      </c>
      <c r="C34" s="1234" t="s">
        <v>975</v>
      </c>
      <c r="D34" s="1250">
        <v>243</v>
      </c>
      <c r="E34" s="1250">
        <v>305</v>
      </c>
      <c r="F34" s="1250">
        <v>548</v>
      </c>
      <c r="G34" s="1250"/>
      <c r="H34" s="1250">
        <v>240</v>
      </c>
      <c r="I34" s="1250">
        <v>357</v>
      </c>
      <c r="J34" s="1250">
        <v>597</v>
      </c>
      <c r="K34" s="1250"/>
      <c r="L34" s="1250">
        <v>248</v>
      </c>
      <c r="M34" s="1250">
        <v>377</v>
      </c>
      <c r="N34" s="1250">
        <f t="shared" ref="N34:N41" si="21">SUM(L34:M34)</f>
        <v>625</v>
      </c>
    </row>
    <row r="35" spans="2:14" s="1233" customFormat="1" ht="17.100000000000001" customHeight="1">
      <c r="B35" s="1261" t="s">
        <v>926</v>
      </c>
      <c r="C35" s="1236" t="s">
        <v>976</v>
      </c>
      <c r="D35" s="1250">
        <v>35</v>
      </c>
      <c r="E35" s="1250">
        <v>36</v>
      </c>
      <c r="F35" s="1250">
        <v>71</v>
      </c>
      <c r="G35" s="1250"/>
      <c r="H35" s="1250">
        <v>38</v>
      </c>
      <c r="I35" s="1250">
        <v>44</v>
      </c>
      <c r="J35" s="1250">
        <v>82</v>
      </c>
      <c r="K35" s="1250"/>
      <c r="L35" s="1250">
        <v>51</v>
      </c>
      <c r="M35" s="1250">
        <v>50</v>
      </c>
      <c r="N35" s="1250">
        <f t="shared" si="21"/>
        <v>101</v>
      </c>
    </row>
    <row r="36" spans="2:14" s="1233" customFormat="1" ht="17.100000000000001" customHeight="1">
      <c r="B36" s="1262" t="s">
        <v>987</v>
      </c>
      <c r="C36" s="1249" t="s">
        <v>977</v>
      </c>
      <c r="D36" s="1250">
        <v>11</v>
      </c>
      <c r="E36" s="1250">
        <v>8</v>
      </c>
      <c r="F36" s="1250">
        <v>19</v>
      </c>
      <c r="G36" s="1250"/>
      <c r="H36" s="1250">
        <v>10</v>
      </c>
      <c r="I36" s="1250">
        <v>9</v>
      </c>
      <c r="J36" s="1250">
        <v>19</v>
      </c>
      <c r="K36" s="1250"/>
      <c r="L36" s="1879" t="s">
        <v>31</v>
      </c>
      <c r="M36" s="1250">
        <v>2</v>
      </c>
      <c r="N36" s="1250">
        <f t="shared" si="21"/>
        <v>2</v>
      </c>
    </row>
    <row r="37" spans="2:14" s="1233" customFormat="1" ht="17.100000000000001" customHeight="1">
      <c r="B37" s="1233" t="s">
        <v>988</v>
      </c>
      <c r="C37" s="1259" t="s">
        <v>985</v>
      </c>
      <c r="D37" s="1666" t="s">
        <v>31</v>
      </c>
      <c r="E37" s="1666" t="s">
        <v>31</v>
      </c>
      <c r="F37" s="1666" t="s">
        <v>31</v>
      </c>
      <c r="G37" s="1666"/>
      <c r="H37" s="1666" t="s">
        <v>31</v>
      </c>
      <c r="I37" s="1666" t="s">
        <v>31</v>
      </c>
      <c r="J37" s="1666" t="s">
        <v>31</v>
      </c>
      <c r="K37" s="1666"/>
      <c r="L37" s="1879" t="s">
        <v>31</v>
      </c>
      <c r="M37" s="1879" t="s">
        <v>31</v>
      </c>
      <c r="N37" s="1879" t="s">
        <v>31</v>
      </c>
    </row>
    <row r="38" spans="2:14" s="1233" customFormat="1" ht="17.100000000000001" customHeight="1">
      <c r="B38" s="1254" t="s">
        <v>980</v>
      </c>
      <c r="C38" s="1260" t="s">
        <v>986</v>
      </c>
      <c r="D38" s="1666"/>
      <c r="E38" s="1666"/>
      <c r="F38" s="1666"/>
      <c r="G38" s="1666"/>
      <c r="H38" s="1666"/>
      <c r="I38" s="1666"/>
      <c r="J38" s="1666"/>
      <c r="K38" s="1666"/>
      <c r="L38" s="1666"/>
      <c r="M38" s="1666"/>
      <c r="N38" s="1253"/>
    </row>
    <row r="39" spans="2:14" s="1233" customFormat="1" ht="17.100000000000001" customHeight="1">
      <c r="B39" s="1254" t="s">
        <v>909</v>
      </c>
      <c r="C39" s="1236" t="s">
        <v>770</v>
      </c>
      <c r="D39" s="1666" t="s">
        <v>31</v>
      </c>
      <c r="E39" s="1666" t="s">
        <v>31</v>
      </c>
      <c r="F39" s="1666" t="s">
        <v>31</v>
      </c>
      <c r="G39" s="1666"/>
      <c r="H39" s="1666" t="s">
        <v>31</v>
      </c>
      <c r="I39" s="1666" t="s">
        <v>31</v>
      </c>
      <c r="J39" s="1666" t="s">
        <v>31</v>
      </c>
      <c r="K39" s="1666"/>
      <c r="L39" s="1879" t="s">
        <v>31</v>
      </c>
      <c r="M39" s="1879" t="s">
        <v>31</v>
      </c>
      <c r="N39" s="1879" t="s">
        <v>31</v>
      </c>
    </row>
    <row r="40" spans="2:14" s="1233" customFormat="1" ht="17.100000000000001" customHeight="1">
      <c r="B40" s="1247"/>
      <c r="C40" s="1234" t="s">
        <v>978</v>
      </c>
      <c r="D40" s="1666" t="s">
        <v>31</v>
      </c>
      <c r="E40" s="1666">
        <v>2</v>
      </c>
      <c r="F40" s="1666">
        <v>2</v>
      </c>
      <c r="G40" s="1666"/>
      <c r="H40" s="1666" t="s">
        <v>31</v>
      </c>
      <c r="I40" s="1666">
        <v>2</v>
      </c>
      <c r="J40" s="1666">
        <v>2</v>
      </c>
      <c r="K40" s="1666"/>
      <c r="L40" s="1879" t="s">
        <v>31</v>
      </c>
      <c r="M40" s="1666">
        <v>1</v>
      </c>
      <c r="N40" s="1250">
        <f t="shared" si="21"/>
        <v>1</v>
      </c>
    </row>
    <row r="41" spans="2:14" s="1233" customFormat="1" ht="17.100000000000001" customHeight="1">
      <c r="B41" s="1247"/>
      <c r="C41" s="1234" t="s">
        <v>979</v>
      </c>
      <c r="D41" s="1250">
        <f>SUM(D33:D40)</f>
        <v>854</v>
      </c>
      <c r="E41" s="1250">
        <f>SUM(E33:E40)</f>
        <v>748</v>
      </c>
      <c r="F41" s="1250">
        <f>SUM(F33:F40)</f>
        <v>1602</v>
      </c>
      <c r="G41" s="1250"/>
      <c r="H41" s="1250">
        <v>920</v>
      </c>
      <c r="I41" s="1250">
        <v>872</v>
      </c>
      <c r="J41" s="1250">
        <v>1792</v>
      </c>
      <c r="K41" s="1250"/>
      <c r="L41" s="1250">
        <f>SUM(L33:L40)</f>
        <v>943</v>
      </c>
      <c r="M41" s="1250">
        <f>SUM(M33:M40)</f>
        <v>945</v>
      </c>
      <c r="N41" s="1250">
        <f t="shared" si="21"/>
        <v>1888</v>
      </c>
    </row>
    <row r="42" spans="2:14" s="1233" customFormat="1" ht="5.0999999999999996" customHeight="1">
      <c r="B42" s="1247"/>
      <c r="C42" s="1234"/>
      <c r="D42" s="1250"/>
      <c r="E42" s="1250"/>
      <c r="F42" s="1250"/>
      <c r="G42" s="1250"/>
      <c r="H42" s="1250"/>
      <c r="I42" s="1250"/>
      <c r="J42" s="1250"/>
      <c r="K42" s="1250"/>
      <c r="L42" s="1250"/>
      <c r="M42" s="1250"/>
      <c r="N42" s="1250"/>
    </row>
    <row r="43" spans="2:14" s="1233" customFormat="1" ht="17.100000000000001" customHeight="1">
      <c r="B43" s="1251" t="s">
        <v>983</v>
      </c>
      <c r="C43" s="1234" t="s">
        <v>974</v>
      </c>
      <c r="D43" s="1250">
        <v>362</v>
      </c>
      <c r="E43" s="1250">
        <v>299</v>
      </c>
      <c r="F43" s="1250">
        <v>661</v>
      </c>
      <c r="G43" s="1250"/>
      <c r="H43" s="1250">
        <v>341</v>
      </c>
      <c r="I43" s="1250">
        <v>246</v>
      </c>
      <c r="J43" s="1250">
        <v>587</v>
      </c>
      <c r="K43" s="1250"/>
      <c r="L43" s="1250">
        <v>300</v>
      </c>
      <c r="M43" s="1250">
        <v>203</v>
      </c>
      <c r="N43" s="1250">
        <f>SUM(L43:M43)</f>
        <v>503</v>
      </c>
    </row>
    <row r="44" spans="2:14" s="1233" customFormat="1" ht="17.100000000000001" customHeight="1">
      <c r="B44" s="1251" t="s">
        <v>984</v>
      </c>
      <c r="C44" s="1234" t="s">
        <v>975</v>
      </c>
      <c r="D44" s="1250">
        <v>1037</v>
      </c>
      <c r="E44" s="1250">
        <v>1594</v>
      </c>
      <c r="F44" s="1250">
        <v>2631</v>
      </c>
      <c r="G44" s="1250"/>
      <c r="H44" s="1250">
        <v>773</v>
      </c>
      <c r="I44" s="1250">
        <v>1263</v>
      </c>
      <c r="J44" s="1250">
        <v>2036</v>
      </c>
      <c r="K44" s="1250"/>
      <c r="L44" s="1250">
        <v>564</v>
      </c>
      <c r="M44" s="1250">
        <v>892</v>
      </c>
      <c r="N44" s="1250">
        <f t="shared" ref="N44:N51" si="22">SUM(L44:M44)</f>
        <v>1456</v>
      </c>
    </row>
    <row r="45" spans="2:14" s="1233" customFormat="1" ht="17.100000000000001" customHeight="1">
      <c r="B45" s="1252" t="s">
        <v>981</v>
      </c>
      <c r="C45" s="1236" t="s">
        <v>976</v>
      </c>
      <c r="D45" s="1250">
        <v>395</v>
      </c>
      <c r="E45" s="1250">
        <v>501</v>
      </c>
      <c r="F45" s="1250">
        <v>896</v>
      </c>
      <c r="G45" s="1250"/>
      <c r="H45" s="1250">
        <v>289</v>
      </c>
      <c r="I45" s="1250">
        <v>412</v>
      </c>
      <c r="J45" s="1250">
        <v>701</v>
      </c>
      <c r="K45" s="1250"/>
      <c r="L45" s="1250">
        <v>260</v>
      </c>
      <c r="M45" s="1250">
        <v>348</v>
      </c>
      <c r="N45" s="1250">
        <f t="shared" si="22"/>
        <v>608</v>
      </c>
    </row>
    <row r="46" spans="2:14" s="1233" customFormat="1" ht="17.100000000000001" customHeight="1">
      <c r="B46" s="1252" t="s">
        <v>982</v>
      </c>
      <c r="C46" s="1249" t="s">
        <v>977</v>
      </c>
      <c r="D46" s="1250">
        <v>20</v>
      </c>
      <c r="E46" s="1250">
        <v>29</v>
      </c>
      <c r="F46" s="1250">
        <v>49</v>
      </c>
      <c r="G46" s="1250"/>
      <c r="H46" s="1250">
        <v>13</v>
      </c>
      <c r="I46" s="1250">
        <v>23</v>
      </c>
      <c r="J46" s="1250">
        <v>36</v>
      </c>
      <c r="K46" s="1250"/>
      <c r="L46" s="1250">
        <v>3</v>
      </c>
      <c r="M46" s="1250">
        <v>6</v>
      </c>
      <c r="N46" s="1250">
        <f t="shared" si="22"/>
        <v>9</v>
      </c>
    </row>
    <row r="47" spans="2:14" s="1233" customFormat="1" ht="17.100000000000001" customHeight="1">
      <c r="B47" s="1247"/>
      <c r="C47" s="1259" t="s">
        <v>985</v>
      </c>
      <c r="D47" s="1250">
        <v>4</v>
      </c>
      <c r="E47" s="1250">
        <v>12</v>
      </c>
      <c r="F47" s="1250">
        <v>16</v>
      </c>
      <c r="G47" s="1250"/>
      <c r="H47" s="1250">
        <v>1</v>
      </c>
      <c r="I47" s="1250">
        <v>8</v>
      </c>
      <c r="J47" s="1250">
        <v>9</v>
      </c>
      <c r="K47" s="1250"/>
      <c r="L47" s="1879" t="s">
        <v>31</v>
      </c>
      <c r="M47" s="1250">
        <v>3</v>
      </c>
      <c r="N47" s="1250">
        <f t="shared" si="22"/>
        <v>3</v>
      </c>
    </row>
    <row r="48" spans="2:14" s="1233" customFormat="1" ht="17.100000000000001" customHeight="1">
      <c r="B48" s="1247"/>
      <c r="C48" s="1260" t="s">
        <v>986</v>
      </c>
      <c r="D48" s="1250"/>
      <c r="E48" s="1250"/>
      <c r="F48" s="1250"/>
      <c r="G48" s="1250"/>
      <c r="H48" s="1250"/>
      <c r="I48" s="1250"/>
      <c r="J48" s="1250"/>
      <c r="K48" s="1250"/>
      <c r="L48" s="1250"/>
      <c r="M48" s="1250"/>
      <c r="N48" s="1253"/>
    </row>
    <row r="49" spans="1:23" s="1233" customFormat="1" ht="17.100000000000001" customHeight="1">
      <c r="B49" s="1247"/>
      <c r="C49" s="1236" t="s">
        <v>770</v>
      </c>
      <c r="D49" s="1250">
        <v>42</v>
      </c>
      <c r="E49" s="1250">
        <v>65</v>
      </c>
      <c r="F49" s="1250">
        <v>107</v>
      </c>
      <c r="G49" s="1250"/>
      <c r="H49" s="1250">
        <v>35</v>
      </c>
      <c r="I49" s="1250">
        <v>46</v>
      </c>
      <c r="J49" s="1250">
        <v>81</v>
      </c>
      <c r="K49" s="1250"/>
      <c r="L49" s="1250">
        <v>31</v>
      </c>
      <c r="M49" s="1250">
        <v>40</v>
      </c>
      <c r="N49" s="1250">
        <f t="shared" si="22"/>
        <v>71</v>
      </c>
    </row>
    <row r="50" spans="1:23" s="1233" customFormat="1" ht="17.100000000000001" customHeight="1">
      <c r="B50" s="1247"/>
      <c r="C50" s="1234" t="s">
        <v>978</v>
      </c>
      <c r="D50" s="1250">
        <v>13</v>
      </c>
      <c r="E50" s="1250">
        <v>7</v>
      </c>
      <c r="F50" s="1250">
        <v>20</v>
      </c>
      <c r="G50" s="1250"/>
      <c r="H50" s="1250">
        <v>9</v>
      </c>
      <c r="I50" s="1250">
        <v>6</v>
      </c>
      <c r="J50" s="1250">
        <v>15</v>
      </c>
      <c r="K50" s="1250"/>
      <c r="L50" s="1250">
        <v>4</v>
      </c>
      <c r="M50" s="1250">
        <v>5</v>
      </c>
      <c r="N50" s="1250">
        <f t="shared" si="22"/>
        <v>9</v>
      </c>
    </row>
    <row r="51" spans="1:23" s="1233" customFormat="1" ht="17.100000000000001" customHeight="1">
      <c r="B51" s="1247"/>
      <c r="C51" s="1234" t="s">
        <v>979</v>
      </c>
      <c r="D51" s="1250">
        <f>SUM(D43:D50)</f>
        <v>1873</v>
      </c>
      <c r="E51" s="1250">
        <f>SUM(E43:E50)</f>
        <v>2507</v>
      </c>
      <c r="F51" s="1250">
        <f>SUM(F43:F50)</f>
        <v>4380</v>
      </c>
      <c r="G51" s="1250"/>
      <c r="H51" s="1250">
        <v>1461</v>
      </c>
      <c r="I51" s="1250">
        <v>2004</v>
      </c>
      <c r="J51" s="1250">
        <v>3465</v>
      </c>
      <c r="K51" s="1250"/>
      <c r="L51" s="1250">
        <f>SUM(L43:L50)</f>
        <v>1162</v>
      </c>
      <c r="M51" s="1250">
        <f>SUM(M43:M50)</f>
        <v>1497</v>
      </c>
      <c r="N51" s="1250">
        <f t="shared" si="22"/>
        <v>2659</v>
      </c>
    </row>
    <row r="52" spans="1:23" s="1233" customFormat="1" ht="5.0999999999999996" customHeight="1">
      <c r="B52" s="1247"/>
      <c r="C52" s="1234"/>
      <c r="D52" s="1250"/>
      <c r="E52" s="1250"/>
      <c r="F52" s="1250"/>
      <c r="G52" s="1250"/>
      <c r="H52" s="1250"/>
      <c r="I52" s="1250"/>
      <c r="J52" s="1250"/>
      <c r="K52" s="1250"/>
      <c r="L52" s="1250"/>
      <c r="M52" s="1250"/>
      <c r="N52" s="1250"/>
    </row>
    <row r="53" spans="1:23" s="1233" customFormat="1" ht="17.100000000000001" customHeight="1">
      <c r="B53" s="1251" t="s">
        <v>913</v>
      </c>
      <c r="C53" s="1234" t="s">
        <v>974</v>
      </c>
      <c r="D53" s="1250">
        <v>233</v>
      </c>
      <c r="E53" s="1250">
        <v>190</v>
      </c>
      <c r="F53" s="1250">
        <v>423</v>
      </c>
      <c r="G53" s="1250"/>
      <c r="H53" s="1250">
        <v>238</v>
      </c>
      <c r="I53" s="1250">
        <v>216</v>
      </c>
      <c r="J53" s="1250">
        <v>454</v>
      </c>
      <c r="K53" s="1250"/>
      <c r="L53" s="1250">
        <v>199</v>
      </c>
      <c r="M53" s="1250">
        <v>202</v>
      </c>
      <c r="N53" s="1250">
        <f>SUM(L53:M53)</f>
        <v>401</v>
      </c>
    </row>
    <row r="54" spans="1:23" s="1233" customFormat="1" ht="17.100000000000001" customHeight="1">
      <c r="B54" s="1252" t="s">
        <v>914</v>
      </c>
      <c r="C54" s="1234" t="s">
        <v>975</v>
      </c>
      <c r="D54" s="1250">
        <v>1463</v>
      </c>
      <c r="E54" s="1250">
        <v>2675</v>
      </c>
      <c r="F54" s="1250">
        <v>4138</v>
      </c>
      <c r="G54" s="1250"/>
      <c r="H54" s="1250">
        <v>1536</v>
      </c>
      <c r="I54" s="1250">
        <v>2912</v>
      </c>
      <c r="J54" s="1250">
        <v>4448</v>
      </c>
      <c r="K54" s="1250"/>
      <c r="L54" s="1250">
        <v>1327</v>
      </c>
      <c r="M54" s="1250">
        <v>2666</v>
      </c>
      <c r="N54" s="1250">
        <f t="shared" ref="N54:N61" si="23">SUM(L54:M54)</f>
        <v>3993</v>
      </c>
    </row>
    <row r="55" spans="1:23" s="1233" customFormat="1" ht="17.100000000000001" customHeight="1">
      <c r="B55" s="1247"/>
      <c r="C55" s="1236" t="s">
        <v>976</v>
      </c>
      <c r="D55" s="1250">
        <v>1249</v>
      </c>
      <c r="E55" s="1250">
        <v>2136</v>
      </c>
      <c r="F55" s="1250">
        <v>3385</v>
      </c>
      <c r="G55" s="1250"/>
      <c r="H55" s="1250">
        <v>1232</v>
      </c>
      <c r="I55" s="1250">
        <v>2135</v>
      </c>
      <c r="J55" s="1250">
        <v>3367</v>
      </c>
      <c r="K55" s="1250"/>
      <c r="L55" s="1250">
        <v>1225</v>
      </c>
      <c r="M55" s="1250">
        <v>2218</v>
      </c>
      <c r="N55" s="1250">
        <f t="shared" si="23"/>
        <v>3443</v>
      </c>
    </row>
    <row r="56" spans="1:23" s="1233" customFormat="1" ht="17.100000000000001" customHeight="1">
      <c r="B56" s="1247"/>
      <c r="C56" s="1249" t="s">
        <v>977</v>
      </c>
      <c r="D56" s="1250">
        <v>115</v>
      </c>
      <c r="E56" s="1250">
        <v>118</v>
      </c>
      <c r="F56" s="1250">
        <v>233</v>
      </c>
      <c r="G56" s="1250"/>
      <c r="H56" s="1250">
        <v>95</v>
      </c>
      <c r="I56" s="1250">
        <v>105</v>
      </c>
      <c r="J56" s="1250">
        <v>200</v>
      </c>
      <c r="K56" s="1250"/>
      <c r="L56" s="1250">
        <v>54</v>
      </c>
      <c r="M56" s="1250">
        <v>48</v>
      </c>
      <c r="N56" s="1250">
        <f t="shared" si="23"/>
        <v>102</v>
      </c>
    </row>
    <row r="57" spans="1:23" s="1233" customFormat="1" ht="17.100000000000001" customHeight="1">
      <c r="B57" s="1247"/>
      <c r="C57" s="1259" t="s">
        <v>985</v>
      </c>
      <c r="D57" s="1250">
        <v>17</v>
      </c>
      <c r="E57" s="1250">
        <v>21</v>
      </c>
      <c r="F57" s="1250">
        <v>38</v>
      </c>
      <c r="G57" s="1250"/>
      <c r="H57" s="1250">
        <v>16</v>
      </c>
      <c r="I57" s="1250">
        <v>31</v>
      </c>
      <c r="J57" s="1250">
        <v>47</v>
      </c>
      <c r="K57" s="1250"/>
      <c r="L57" s="1250">
        <v>14</v>
      </c>
      <c r="M57" s="1250">
        <v>29</v>
      </c>
      <c r="N57" s="1250">
        <f t="shared" si="23"/>
        <v>43</v>
      </c>
    </row>
    <row r="58" spans="1:23" s="1233" customFormat="1" ht="17.100000000000001" customHeight="1">
      <c r="B58" s="1247"/>
      <c r="C58" s="1260" t="s">
        <v>986</v>
      </c>
      <c r="D58" s="1250"/>
      <c r="E58" s="1250"/>
      <c r="F58" s="1250"/>
      <c r="G58" s="1250"/>
      <c r="H58" s="1250"/>
      <c r="I58" s="1250"/>
      <c r="J58" s="1250"/>
      <c r="K58" s="1250"/>
      <c r="L58" s="1250"/>
      <c r="M58" s="1250"/>
      <c r="N58" s="1253"/>
    </row>
    <row r="59" spans="1:23" s="1233" customFormat="1" ht="17.100000000000001" customHeight="1">
      <c r="B59" s="1247"/>
      <c r="C59" s="1236" t="s">
        <v>770</v>
      </c>
      <c r="D59" s="1250">
        <v>206</v>
      </c>
      <c r="E59" s="1250">
        <v>195</v>
      </c>
      <c r="F59" s="1250">
        <v>401</v>
      </c>
      <c r="G59" s="1250"/>
      <c r="H59" s="1250">
        <v>206</v>
      </c>
      <c r="I59" s="1250">
        <v>186</v>
      </c>
      <c r="J59" s="1250">
        <v>392</v>
      </c>
      <c r="K59" s="1250"/>
      <c r="L59" s="1250">
        <v>201</v>
      </c>
      <c r="M59" s="1250">
        <v>221</v>
      </c>
      <c r="N59" s="1250">
        <f t="shared" si="23"/>
        <v>422</v>
      </c>
    </row>
    <row r="60" spans="1:23" s="1233" customFormat="1" ht="17.100000000000001" customHeight="1">
      <c r="B60" s="1247"/>
      <c r="C60" s="1234" t="s">
        <v>978</v>
      </c>
      <c r="D60" s="1250">
        <v>36</v>
      </c>
      <c r="E60" s="1250">
        <v>32</v>
      </c>
      <c r="F60" s="1250">
        <v>68</v>
      </c>
      <c r="G60" s="1250"/>
      <c r="H60" s="1250">
        <v>30</v>
      </c>
      <c r="I60" s="1250">
        <v>33</v>
      </c>
      <c r="J60" s="1250">
        <v>63</v>
      </c>
      <c r="K60" s="1250"/>
      <c r="L60" s="1250">
        <v>35</v>
      </c>
      <c r="M60" s="1250">
        <v>29</v>
      </c>
      <c r="N60" s="1250">
        <f t="shared" si="23"/>
        <v>64</v>
      </c>
    </row>
    <row r="61" spans="1:23" s="1233" customFormat="1" ht="17.100000000000001" customHeight="1">
      <c r="A61" s="1234"/>
      <c r="B61" s="1247"/>
      <c r="C61" s="1234" t="s">
        <v>979</v>
      </c>
      <c r="D61" s="1250">
        <f>SUM(D53:D60)</f>
        <v>3319</v>
      </c>
      <c r="E61" s="1250">
        <f>SUM(E53:E60)</f>
        <v>5367</v>
      </c>
      <c r="F61" s="1250">
        <f>SUM(F53:F60)</f>
        <v>8686</v>
      </c>
      <c r="G61" s="1250"/>
      <c r="H61" s="1250">
        <v>3353</v>
      </c>
      <c r="I61" s="1250">
        <v>5618</v>
      </c>
      <c r="J61" s="1250">
        <v>8971</v>
      </c>
      <c r="K61" s="1250"/>
      <c r="L61" s="1250">
        <f>SUM(L53:L60)</f>
        <v>3055</v>
      </c>
      <c r="M61" s="1250">
        <f>SUM(M53:M60)</f>
        <v>5413</v>
      </c>
      <c r="N61" s="1250">
        <f t="shared" si="23"/>
        <v>8468</v>
      </c>
    </row>
    <row r="62" spans="1:23" s="1233" customFormat="1" ht="5.0999999999999996" customHeight="1" thickBot="1">
      <c r="A62" s="1255"/>
      <c r="B62" s="1256"/>
      <c r="C62" s="1255"/>
      <c r="D62" s="1257"/>
      <c r="E62" s="1257"/>
      <c r="F62" s="1257"/>
      <c r="G62" s="1257"/>
      <c r="H62" s="1257"/>
      <c r="I62" s="1257"/>
      <c r="J62" s="1257"/>
      <c r="K62" s="1257"/>
      <c r="L62" s="1257"/>
      <c r="M62" s="1257"/>
      <c r="N62" s="1257"/>
    </row>
    <row r="63" spans="1:23" s="530" customFormat="1" ht="16.5" customHeight="1">
      <c r="F63" s="418"/>
      <c r="J63" s="418"/>
      <c r="N63" s="418"/>
      <c r="O63" s="1510" t="s">
        <v>905</v>
      </c>
    </row>
    <row r="64" spans="1:23" s="640" customFormat="1" ht="15" customHeight="1">
      <c r="D64" s="644"/>
      <c r="E64" s="644"/>
      <c r="F64" s="1263"/>
      <c r="G64" s="644"/>
      <c r="H64" s="644"/>
      <c r="I64" s="644"/>
      <c r="J64" s="1263"/>
      <c r="K64" s="644"/>
      <c r="L64" s="644"/>
      <c r="M64" s="644"/>
      <c r="N64" s="1263"/>
      <c r="O64" s="1263" t="s">
        <v>883</v>
      </c>
      <c r="P64" s="644"/>
      <c r="Q64" s="644"/>
      <c r="R64" s="644"/>
      <c r="S64" s="644"/>
      <c r="T64" s="644"/>
      <c r="U64" s="644"/>
      <c r="V64" s="644"/>
      <c r="W64" s="644"/>
    </row>
    <row r="65" spans="2:23" s="530" customFormat="1" ht="16.5" customHeight="1">
      <c r="B65" s="530" t="s">
        <v>809</v>
      </c>
      <c r="D65" s="532"/>
      <c r="E65" s="532"/>
      <c r="F65" s="532"/>
      <c r="G65" s="532"/>
      <c r="H65" s="532"/>
      <c r="I65" s="532"/>
      <c r="J65" s="532"/>
      <c r="K65" s="532"/>
      <c r="L65" s="532"/>
      <c r="M65" s="532"/>
      <c r="N65" s="532"/>
      <c r="O65" s="532"/>
      <c r="P65" s="532"/>
      <c r="Q65" s="532"/>
      <c r="R65" s="532"/>
      <c r="S65" s="532"/>
      <c r="T65" s="532"/>
      <c r="U65" s="532"/>
      <c r="V65" s="532"/>
      <c r="W65" s="532"/>
    </row>
    <row r="66" spans="2:23" s="533" customFormat="1">
      <c r="B66" s="534" t="s">
        <v>990</v>
      </c>
    </row>
    <row r="67" spans="2:23" s="535" customFormat="1" ht="13.5" customHeight="1">
      <c r="B67" s="536" t="s">
        <v>991</v>
      </c>
      <c r="C67" s="533"/>
    </row>
    <row r="93" spans="2:2">
      <c r="B93" s="519" t="s">
        <v>810</v>
      </c>
    </row>
  </sheetData>
  <mergeCells count="4">
    <mergeCell ref="D8:F8"/>
    <mergeCell ref="H8:J8"/>
    <mergeCell ref="B9:B10"/>
    <mergeCell ref="L8:N8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1"/>
  <headerFooter scaleWithDoc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65">
    <tabColor rgb="FF92D050"/>
  </sheetPr>
  <dimension ref="A1:W88"/>
  <sheetViews>
    <sheetView view="pageBreakPreview" topLeftCell="A40" zoomScaleNormal="100" zoomScaleSheetLayoutView="100" workbookViewId="0">
      <selection activeCell="D16" sqref="D16:D82"/>
    </sheetView>
  </sheetViews>
  <sheetFormatPr defaultColWidth="10.42578125" defaultRowHeight="16.5"/>
  <cols>
    <col min="1" max="1" width="1.140625" style="164" customWidth="1"/>
    <col min="2" max="2" width="12.28515625" style="164" customWidth="1"/>
    <col min="3" max="3" width="6.28515625" style="164" customWidth="1"/>
    <col min="4" max="4" width="7.5703125" style="165" customWidth="1"/>
    <col min="5" max="5" width="1.140625" style="165" customWidth="1"/>
    <col min="6" max="7" width="8.85546875" style="166" customWidth="1"/>
    <col min="8" max="8" width="12.5703125" style="166" customWidth="1"/>
    <col min="9" max="9" width="1.140625" style="165" customWidth="1"/>
    <col min="10" max="11" width="8.85546875" style="166" customWidth="1"/>
    <col min="12" max="12" width="12.5703125" style="166" customWidth="1"/>
    <col min="13" max="13" width="1.140625" style="166" customWidth="1"/>
    <col min="14" max="15" width="8.85546875" style="166" customWidth="1"/>
    <col min="16" max="16" width="12.5703125" style="166" customWidth="1"/>
    <col min="17" max="17" width="1.140625" style="166" customWidth="1"/>
    <col min="18" max="18" width="12.5703125" style="164" customWidth="1"/>
    <col min="19" max="19" width="11" style="164" customWidth="1"/>
    <col min="20" max="20" width="1" style="164" customWidth="1"/>
    <col min="21" max="21" width="11" style="164" customWidth="1"/>
    <col min="22" max="22" width="12.5703125" style="164" customWidth="1"/>
    <col min="23" max="23" width="11" style="164" customWidth="1"/>
    <col min="24" max="16384" width="10.42578125" style="164"/>
  </cols>
  <sheetData>
    <row r="1" spans="1:21" ht="8.1" customHeight="1"/>
    <row r="2" spans="1:21" ht="8.1" customHeight="1"/>
    <row r="3" spans="1:21" s="167" customFormat="1" ht="16.5" customHeight="1">
      <c r="B3" s="168" t="s">
        <v>869</v>
      </c>
      <c r="C3" s="169" t="s">
        <v>1233</v>
      </c>
      <c r="D3" s="170"/>
      <c r="E3" s="170"/>
      <c r="F3" s="171"/>
      <c r="G3" s="171"/>
      <c r="H3" s="171"/>
      <c r="I3" s="170"/>
      <c r="J3" s="171"/>
      <c r="K3" s="171"/>
      <c r="L3" s="171"/>
      <c r="M3" s="171"/>
      <c r="N3" s="171"/>
      <c r="O3" s="171"/>
      <c r="P3" s="171"/>
      <c r="Q3" s="171"/>
      <c r="R3" s="172"/>
      <c r="S3" s="172"/>
      <c r="T3" s="172"/>
      <c r="U3" s="172"/>
    </row>
    <row r="4" spans="1:21" s="440" customFormat="1" ht="16.5" customHeight="1">
      <c r="B4" s="168"/>
      <c r="C4" s="169" t="s">
        <v>1285</v>
      </c>
      <c r="D4" s="441"/>
      <c r="E4" s="441"/>
      <c r="F4" s="168"/>
      <c r="G4" s="168"/>
      <c r="H4" s="168"/>
      <c r="I4" s="441"/>
      <c r="J4" s="168"/>
      <c r="K4" s="168"/>
      <c r="L4" s="168"/>
      <c r="M4" s="168"/>
      <c r="N4" s="168"/>
      <c r="O4" s="168"/>
      <c r="P4" s="168"/>
      <c r="Q4" s="168"/>
      <c r="R4" s="169"/>
      <c r="S4" s="169"/>
      <c r="T4" s="169"/>
      <c r="U4" s="169"/>
    </row>
    <row r="5" spans="1:21" s="173" customFormat="1" ht="16.5" customHeight="1">
      <c r="B5" s="174" t="s">
        <v>964</v>
      </c>
      <c r="C5" s="175" t="s">
        <v>1336</v>
      </c>
      <c r="D5" s="176"/>
      <c r="E5" s="176"/>
      <c r="F5" s="174"/>
      <c r="G5" s="174"/>
      <c r="H5" s="174"/>
      <c r="I5" s="176"/>
      <c r="J5" s="174"/>
      <c r="K5" s="174"/>
      <c r="L5" s="174"/>
      <c r="M5" s="174"/>
      <c r="N5" s="174"/>
      <c r="O5" s="174"/>
      <c r="P5" s="174"/>
      <c r="Q5" s="174"/>
      <c r="R5" s="175"/>
      <c r="S5" s="175"/>
      <c r="T5" s="175"/>
      <c r="U5" s="175"/>
    </row>
    <row r="6" spans="1:21" s="173" customFormat="1" ht="16.5" customHeight="1">
      <c r="B6" s="174"/>
      <c r="C6" s="175" t="s">
        <v>57</v>
      </c>
      <c r="D6" s="176"/>
      <c r="E6" s="176"/>
      <c r="F6" s="174"/>
      <c r="G6" s="174"/>
      <c r="H6" s="174"/>
      <c r="I6" s="176"/>
      <c r="J6" s="174"/>
      <c r="K6" s="174"/>
      <c r="L6" s="174"/>
      <c r="M6" s="174"/>
      <c r="N6" s="174"/>
      <c r="O6" s="174"/>
      <c r="P6" s="174"/>
      <c r="Q6" s="174"/>
      <c r="R6" s="175"/>
      <c r="S6" s="175"/>
      <c r="T6" s="175"/>
      <c r="U6" s="175"/>
    </row>
    <row r="7" spans="1:21" s="177" customFormat="1" ht="9.9499999999999993" customHeight="1" thickBot="1">
      <c r="B7" s="178"/>
      <c r="C7" s="178"/>
      <c r="D7" s="179"/>
      <c r="E7" s="179"/>
      <c r="F7" s="180"/>
      <c r="G7" s="180"/>
      <c r="H7" s="180"/>
      <c r="I7" s="179"/>
      <c r="J7" s="180"/>
      <c r="K7" s="180"/>
      <c r="L7" s="180"/>
      <c r="M7" s="180"/>
      <c r="N7" s="180"/>
      <c r="O7" s="180"/>
      <c r="P7" s="180"/>
      <c r="Q7" s="180"/>
    </row>
    <row r="8" spans="1:21" s="186" customFormat="1" ht="5.25" customHeight="1" thickTop="1">
      <c r="A8" s="181"/>
      <c r="B8" s="182"/>
      <c r="C8" s="183"/>
      <c r="D8" s="184"/>
      <c r="E8" s="184"/>
      <c r="F8" s="185"/>
      <c r="G8" s="185"/>
      <c r="H8" s="185"/>
      <c r="I8" s="184"/>
      <c r="J8" s="185"/>
      <c r="K8" s="185"/>
      <c r="L8" s="185"/>
      <c r="M8" s="185"/>
      <c r="N8" s="185"/>
      <c r="O8" s="185"/>
      <c r="P8" s="185"/>
      <c r="Q8" s="185"/>
    </row>
    <row r="9" spans="1:21" s="1669" customFormat="1">
      <c r="A9" s="1667"/>
      <c r="B9" s="187" t="s">
        <v>2</v>
      </c>
      <c r="C9" s="188"/>
      <c r="D9" s="1644" t="s">
        <v>3</v>
      </c>
      <c r="E9" s="1668"/>
      <c r="F9" s="1881" t="s">
        <v>4</v>
      </c>
      <c r="G9" s="1881"/>
      <c r="H9" s="1881"/>
      <c r="I9" s="1668"/>
      <c r="J9" s="1881" t="s">
        <v>907</v>
      </c>
      <c r="K9" s="1881"/>
      <c r="L9" s="1881"/>
      <c r="M9" s="1644"/>
      <c r="N9" s="1913" t="s">
        <v>1222</v>
      </c>
      <c r="O9" s="1913"/>
      <c r="P9" s="1913"/>
      <c r="Q9" s="1644"/>
    </row>
    <row r="10" spans="1:21" s="1671" customFormat="1">
      <c r="A10" s="192"/>
      <c r="B10" s="192" t="s">
        <v>7</v>
      </c>
      <c r="C10" s="193"/>
      <c r="D10" s="194" t="s">
        <v>8</v>
      </c>
      <c r="E10" s="194"/>
      <c r="F10" s="1885" t="s">
        <v>9</v>
      </c>
      <c r="G10" s="1885"/>
      <c r="H10" s="1885"/>
      <c r="I10" s="194"/>
      <c r="J10" s="1885" t="s">
        <v>909</v>
      </c>
      <c r="K10" s="1885"/>
      <c r="L10" s="1885"/>
      <c r="M10" s="1670"/>
      <c r="N10" s="1939" t="s">
        <v>926</v>
      </c>
      <c r="O10" s="1939"/>
      <c r="P10" s="1939"/>
      <c r="Q10" s="1670"/>
    </row>
    <row r="11" spans="1:21" s="186" customFormat="1" ht="14.25" customHeight="1">
      <c r="A11" s="192"/>
      <c r="F11" s="1672"/>
      <c r="G11" s="1672"/>
      <c r="H11" s="1672"/>
      <c r="J11" s="1672"/>
      <c r="K11" s="1672"/>
      <c r="L11" s="1672"/>
      <c r="M11" s="194"/>
      <c r="N11" s="1882" t="s">
        <v>908</v>
      </c>
      <c r="O11" s="1882"/>
      <c r="P11" s="1882"/>
      <c r="Q11" s="194"/>
    </row>
    <row r="12" spans="1:21" s="186" customFormat="1" ht="17.25" customHeight="1">
      <c r="A12" s="192"/>
      <c r="B12" s="192"/>
      <c r="C12" s="193"/>
      <c r="D12" s="194"/>
      <c r="E12" s="194"/>
      <c r="F12" s="190" t="s">
        <v>4</v>
      </c>
      <c r="G12" s="190" t="s">
        <v>37</v>
      </c>
      <c r="H12" s="190" t="s">
        <v>38</v>
      </c>
      <c r="I12" s="194"/>
      <c r="J12" s="190" t="s">
        <v>4</v>
      </c>
      <c r="K12" s="190" t="s">
        <v>37</v>
      </c>
      <c r="L12" s="190" t="s">
        <v>38</v>
      </c>
      <c r="M12" s="190"/>
      <c r="N12" s="190" t="s">
        <v>4</v>
      </c>
      <c r="O12" s="190" t="s">
        <v>37</v>
      </c>
      <c r="P12" s="190" t="s">
        <v>38</v>
      </c>
      <c r="Q12" s="190"/>
    </row>
    <row r="13" spans="1:21" s="186" customFormat="1">
      <c r="A13" s="192"/>
      <c r="B13" s="192"/>
      <c r="C13" s="193"/>
      <c r="D13" s="194"/>
      <c r="E13" s="194"/>
      <c r="F13" s="195" t="s">
        <v>9</v>
      </c>
      <c r="G13" s="195" t="s">
        <v>39</v>
      </c>
      <c r="H13" s="195" t="s">
        <v>40</v>
      </c>
      <c r="I13" s="194"/>
      <c r="J13" s="195" t="s">
        <v>9</v>
      </c>
      <c r="K13" s="195" t="s">
        <v>39</v>
      </c>
      <c r="L13" s="195" t="s">
        <v>40</v>
      </c>
      <c r="M13" s="195"/>
      <c r="N13" s="195" t="s">
        <v>9</v>
      </c>
      <c r="O13" s="195" t="s">
        <v>39</v>
      </c>
      <c r="P13" s="195" t="s">
        <v>40</v>
      </c>
      <c r="Q13" s="195"/>
    </row>
    <row r="14" spans="1:21" s="186" customFormat="1" ht="7.5" customHeight="1">
      <c r="A14" s="198"/>
      <c r="B14" s="198"/>
      <c r="C14" s="199"/>
      <c r="D14" s="200"/>
      <c r="E14" s="200"/>
      <c r="F14" s="201"/>
      <c r="G14" s="201"/>
      <c r="H14" s="201"/>
      <c r="I14" s="200"/>
      <c r="J14" s="201"/>
      <c r="K14" s="201"/>
      <c r="L14" s="201"/>
      <c r="M14" s="201"/>
      <c r="N14" s="201"/>
      <c r="O14" s="201"/>
      <c r="P14" s="201"/>
      <c r="Q14" s="201"/>
    </row>
    <row r="15" spans="1:21" ht="6.95" customHeight="1">
      <c r="B15" s="304"/>
      <c r="C15" s="304"/>
      <c r="D15" s="305"/>
      <c r="E15" s="305"/>
      <c r="F15" s="306"/>
      <c r="G15" s="306"/>
      <c r="H15" s="306"/>
      <c r="I15" s="305"/>
      <c r="J15" s="306"/>
      <c r="K15" s="306"/>
      <c r="L15" s="306"/>
      <c r="M15" s="306"/>
      <c r="N15" s="306"/>
      <c r="O15" s="306"/>
      <c r="P15" s="306"/>
      <c r="Q15" s="306"/>
    </row>
    <row r="16" spans="1:21" s="202" customFormat="1" ht="15" customHeight="1">
      <c r="B16" s="208" t="s">
        <v>14</v>
      </c>
      <c r="C16" s="208"/>
      <c r="D16" s="209">
        <v>2021</v>
      </c>
      <c r="E16" s="209"/>
      <c r="F16" s="211">
        <f t="shared" ref="F16:H18" si="0">SUM(F20,F24,F28,F32,F36,F40,F44,F48,F52,F56,F60,F64,F68,F72,F76,F80)</f>
        <v>28570</v>
      </c>
      <c r="G16" s="211">
        <f t="shared" si="0"/>
        <v>12654</v>
      </c>
      <c r="H16" s="211">
        <f t="shared" si="0"/>
        <v>15916</v>
      </c>
      <c r="I16" s="211"/>
      <c r="J16" s="211">
        <f t="shared" ref="J16:L18" si="1">SUM(J20,J24,J28,J32,J36,J40,J44,J48,J52,J56,J60,J64,J68,J72,J76,J80)</f>
        <v>13902</v>
      </c>
      <c r="K16" s="211">
        <f t="shared" si="1"/>
        <v>6608</v>
      </c>
      <c r="L16" s="211">
        <f t="shared" si="1"/>
        <v>7294</v>
      </c>
      <c r="M16" s="211"/>
      <c r="N16" s="211">
        <f t="shared" ref="N16:P18" si="2">SUM(N20,N24,N28,N32,N36,N40,N44,N48,N52,N56,N60,N64,N68,N72,N76,N80)</f>
        <v>1602</v>
      </c>
      <c r="O16" s="211">
        <f t="shared" si="2"/>
        <v>854</v>
      </c>
      <c r="P16" s="211">
        <f t="shared" si="2"/>
        <v>748</v>
      </c>
      <c r="Q16" s="211"/>
    </row>
    <row r="17" spans="2:22" s="202" customFormat="1" ht="15" customHeight="1">
      <c r="B17" s="208"/>
      <c r="C17" s="208"/>
      <c r="D17" s="209">
        <v>2022</v>
      </c>
      <c r="E17" s="209"/>
      <c r="F17" s="211">
        <f>SUM(F21,F25,F29,F33,F37,F41,F45,F49,F53,F57,F61,F65,F69,F73,F77,F81)</f>
        <v>29413</v>
      </c>
      <c r="G17" s="211">
        <f t="shared" si="0"/>
        <v>12841</v>
      </c>
      <c r="H17" s="211">
        <f t="shared" si="0"/>
        <v>16572</v>
      </c>
      <c r="I17" s="211"/>
      <c r="J17" s="211">
        <f t="shared" si="1"/>
        <v>15185</v>
      </c>
      <c r="K17" s="211">
        <f t="shared" si="1"/>
        <v>7107</v>
      </c>
      <c r="L17" s="211">
        <f t="shared" si="1"/>
        <v>8078</v>
      </c>
      <c r="M17" s="211"/>
      <c r="N17" s="211">
        <f t="shared" si="2"/>
        <v>1792</v>
      </c>
      <c r="O17" s="211">
        <f t="shared" si="2"/>
        <v>920</v>
      </c>
      <c r="P17" s="211">
        <f t="shared" si="2"/>
        <v>872</v>
      </c>
      <c r="Q17" s="211"/>
    </row>
    <row r="18" spans="2:22" s="202" customFormat="1" ht="15" customHeight="1">
      <c r="B18" s="208"/>
      <c r="C18" s="208"/>
      <c r="D18" s="209">
        <v>2023</v>
      </c>
      <c r="E18" s="214"/>
      <c r="F18" s="211">
        <f t="shared" si="0"/>
        <v>28736</v>
      </c>
      <c r="G18" s="211">
        <f t="shared" si="0"/>
        <v>12170</v>
      </c>
      <c r="H18" s="211">
        <f t="shared" si="0"/>
        <v>16566</v>
      </c>
      <c r="I18" s="211"/>
      <c r="J18" s="211">
        <f t="shared" si="1"/>
        <v>15721</v>
      </c>
      <c r="K18" s="211">
        <f t="shared" si="1"/>
        <v>7010</v>
      </c>
      <c r="L18" s="211">
        <f t="shared" si="1"/>
        <v>8711</v>
      </c>
      <c r="M18" s="211"/>
      <c r="N18" s="211">
        <f t="shared" si="2"/>
        <v>1888</v>
      </c>
      <c r="O18" s="211">
        <f t="shared" si="2"/>
        <v>943</v>
      </c>
      <c r="P18" s="211">
        <f t="shared" si="2"/>
        <v>945</v>
      </c>
      <c r="Q18" s="211"/>
    </row>
    <row r="19" spans="2:22" s="202" customFormat="1" ht="8.1" customHeight="1">
      <c r="B19" s="208"/>
      <c r="C19" s="208"/>
      <c r="D19" s="214"/>
      <c r="E19" s="214"/>
      <c r="F19" s="444"/>
      <c r="G19" s="444"/>
      <c r="H19" s="444"/>
      <c r="I19" s="444"/>
      <c r="J19" s="444"/>
      <c r="K19" s="444"/>
      <c r="L19" s="444"/>
      <c r="M19" s="444"/>
      <c r="N19" s="444"/>
      <c r="O19" s="444"/>
      <c r="P19" s="444"/>
      <c r="Q19" s="211"/>
      <c r="R19" s="211"/>
      <c r="S19" s="210"/>
      <c r="T19" s="207"/>
      <c r="U19" s="211"/>
      <c r="V19" s="211"/>
    </row>
    <row r="20" spans="2:22" s="202" customFormat="1" ht="15" customHeight="1">
      <c r="B20" s="215" t="s">
        <v>15</v>
      </c>
      <c r="C20" s="215"/>
      <c r="D20" s="214">
        <v>2021</v>
      </c>
      <c r="E20" s="214"/>
      <c r="F20" s="444">
        <f>SUM(J20,N20,'6.34 (2)'!F19,'6.34 (2)'!J19)</f>
        <v>1187</v>
      </c>
      <c r="G20" s="444">
        <f>SUM(K20,O20,'6.34 (2)'!G19,'6.34 (2)'!K19)</f>
        <v>477</v>
      </c>
      <c r="H20" s="444">
        <f>SUM(L20,P20,'6.34 (2)'!H19,'6.34 (2)'!L19)</f>
        <v>710</v>
      </c>
      <c r="I20" s="444"/>
      <c r="J20" s="444">
        <v>190</v>
      </c>
      <c r="K20" s="444">
        <v>87</v>
      </c>
      <c r="L20" s="444">
        <v>103</v>
      </c>
      <c r="M20" s="444"/>
      <c r="N20" s="444">
        <v>146</v>
      </c>
      <c r="O20" s="444">
        <v>73</v>
      </c>
      <c r="P20" s="444">
        <v>73</v>
      </c>
      <c r="Q20" s="56"/>
      <c r="R20" s="56"/>
      <c r="S20" s="218"/>
      <c r="T20" s="219"/>
    </row>
    <row r="21" spans="2:22" s="202" customFormat="1" ht="15" customHeight="1">
      <c r="B21" s="215"/>
      <c r="C21" s="215"/>
      <c r="D21" s="214">
        <v>2022</v>
      </c>
      <c r="E21" s="214"/>
      <c r="F21" s="444">
        <f>SUM(J21,N21,'6.34 (2)'!F20,'6.34 (2)'!J20)</f>
        <v>1205</v>
      </c>
      <c r="G21" s="444">
        <f>SUM(K21,O21,'6.34 (2)'!G20,'6.34 (2)'!K20)</f>
        <v>474</v>
      </c>
      <c r="H21" s="444">
        <f>SUM(L21,P21,'6.34 (2)'!H20,'6.34 (2)'!L20)</f>
        <v>731</v>
      </c>
      <c r="I21" s="444"/>
      <c r="J21" s="444">
        <v>219</v>
      </c>
      <c r="K21" s="444">
        <v>89</v>
      </c>
      <c r="L21" s="444">
        <v>130</v>
      </c>
      <c r="M21" s="444"/>
      <c r="N21" s="444">
        <v>164</v>
      </c>
      <c r="O21" s="444">
        <v>83</v>
      </c>
      <c r="P21" s="444">
        <v>81</v>
      </c>
      <c r="Q21" s="56"/>
      <c r="R21" s="56"/>
      <c r="S21" s="218"/>
      <c r="T21" s="219"/>
      <c r="U21" s="56"/>
      <c r="V21" s="56"/>
    </row>
    <row r="22" spans="2:22" s="202" customFormat="1" ht="15" customHeight="1">
      <c r="B22" s="215"/>
      <c r="C22" s="215"/>
      <c r="D22" s="214">
        <v>2023</v>
      </c>
      <c r="E22" s="214"/>
      <c r="F22" s="444">
        <f>SUM(J22,N22,'6.34 (2)'!F21,'6.34 (2)'!J21)</f>
        <v>1237</v>
      </c>
      <c r="G22" s="444">
        <f>SUM(K22,O22,'6.34 (2)'!G21,'6.34 (2)'!K21)</f>
        <v>452</v>
      </c>
      <c r="H22" s="444">
        <f>SUM(L22,P22,'6.34 (2)'!H21,'6.34 (2)'!L21)</f>
        <v>785</v>
      </c>
      <c r="I22" s="444"/>
      <c r="J22" s="444">
        <v>281</v>
      </c>
      <c r="K22" s="444">
        <v>112</v>
      </c>
      <c r="L22" s="444">
        <v>169</v>
      </c>
      <c r="M22" s="444"/>
      <c r="N22" s="444">
        <v>182</v>
      </c>
      <c r="O22" s="444">
        <v>87</v>
      </c>
      <c r="P22" s="444">
        <v>95</v>
      </c>
      <c r="Q22" s="56"/>
      <c r="R22" s="56"/>
      <c r="S22" s="218"/>
      <c r="T22" s="219"/>
      <c r="U22" s="56"/>
      <c r="V22" s="56"/>
    </row>
    <row r="23" spans="2:22" s="202" customFormat="1" ht="8.1" customHeight="1">
      <c r="B23" s="215"/>
      <c r="C23" s="215"/>
      <c r="D23" s="214"/>
      <c r="E23" s="214"/>
      <c r="F23" s="444"/>
      <c r="G23" s="444"/>
      <c r="H23" s="444"/>
      <c r="I23" s="444"/>
      <c r="J23" s="444"/>
      <c r="K23" s="444"/>
      <c r="L23" s="444"/>
      <c r="M23" s="444"/>
      <c r="N23" s="1264"/>
      <c r="O23" s="1264"/>
      <c r="P23" s="1264"/>
      <c r="Q23" s="56"/>
      <c r="R23" s="56"/>
      <c r="S23" s="218"/>
      <c r="T23" s="219"/>
      <c r="U23" s="56"/>
      <c r="V23" s="56"/>
    </row>
    <row r="24" spans="2:22" s="202" customFormat="1" ht="15" customHeight="1">
      <c r="B24" s="215" t="s">
        <v>16</v>
      </c>
      <c r="C24" s="215"/>
      <c r="D24" s="214">
        <v>2021</v>
      </c>
      <c r="E24" s="214"/>
      <c r="F24" s="444">
        <f>SUM(J24,N24,'6.34 (2)'!F23,'6.34 (2)'!J23)</f>
        <v>748</v>
      </c>
      <c r="G24" s="444">
        <f>SUM(K24,O24,'6.34 (2)'!G23,'6.34 (2)'!K23)</f>
        <v>362</v>
      </c>
      <c r="H24" s="444">
        <f>SUM(L24,P24,'6.34 (2)'!H23,'6.34 (2)'!L23)</f>
        <v>386</v>
      </c>
      <c r="I24" s="444"/>
      <c r="J24" s="444">
        <v>645</v>
      </c>
      <c r="K24" s="444">
        <v>325</v>
      </c>
      <c r="L24" s="444">
        <v>320</v>
      </c>
      <c r="M24" s="444"/>
      <c r="N24" s="1264" t="s">
        <v>31</v>
      </c>
      <c r="O24" s="1264" t="s">
        <v>31</v>
      </c>
      <c r="P24" s="1264" t="s">
        <v>31</v>
      </c>
      <c r="Q24" s="442"/>
      <c r="R24" s="56"/>
      <c r="S24" s="218"/>
      <c r="T24" s="219"/>
    </row>
    <row r="25" spans="2:22" s="202" customFormat="1" ht="15" customHeight="1">
      <c r="B25" s="215"/>
      <c r="C25" s="215"/>
      <c r="D25" s="214">
        <v>2022</v>
      </c>
      <c r="E25" s="214"/>
      <c r="F25" s="444">
        <f>SUM(J25,N25,'6.34 (2)'!F24,'6.34 (2)'!J24)</f>
        <v>817</v>
      </c>
      <c r="G25" s="444">
        <f>SUM(K25,O25,'6.34 (2)'!G24,'6.34 (2)'!K24)</f>
        <v>389</v>
      </c>
      <c r="H25" s="444">
        <f>SUM(L25,P25,'6.34 (2)'!H24,'6.34 (2)'!L24)</f>
        <v>428</v>
      </c>
      <c r="I25" s="444"/>
      <c r="J25" s="444">
        <v>703</v>
      </c>
      <c r="K25" s="444">
        <v>348</v>
      </c>
      <c r="L25" s="444">
        <v>355</v>
      </c>
      <c r="M25" s="444"/>
      <c r="N25" s="1264" t="s">
        <v>31</v>
      </c>
      <c r="O25" s="1264" t="s">
        <v>31</v>
      </c>
      <c r="P25" s="1264" t="s">
        <v>31</v>
      </c>
      <c r="Q25" s="442"/>
      <c r="R25" s="56"/>
      <c r="S25" s="218"/>
      <c r="T25" s="219"/>
      <c r="U25" s="56"/>
      <c r="V25" s="56"/>
    </row>
    <row r="26" spans="2:22" s="202" customFormat="1" ht="15" customHeight="1">
      <c r="B26" s="215"/>
      <c r="C26" s="215"/>
      <c r="D26" s="214">
        <v>2023</v>
      </c>
      <c r="E26" s="214"/>
      <c r="F26" s="444">
        <f>SUM(J26,N26,'6.34 (2)'!F25,'6.34 (2)'!J25)</f>
        <v>847</v>
      </c>
      <c r="G26" s="444">
        <f>SUM(K26,O26,'6.34 (2)'!G25,'6.34 (2)'!K25)</f>
        <v>399</v>
      </c>
      <c r="H26" s="444">
        <f>SUM(L26,P26,'6.34 (2)'!H25,'6.34 (2)'!L25)</f>
        <v>448</v>
      </c>
      <c r="I26" s="444"/>
      <c r="J26" s="444">
        <v>726</v>
      </c>
      <c r="K26" s="444">
        <v>356</v>
      </c>
      <c r="L26" s="444">
        <v>370</v>
      </c>
      <c r="M26" s="444"/>
      <c r="N26" s="1264" t="s">
        <v>31</v>
      </c>
      <c r="O26" s="1264" t="s">
        <v>31</v>
      </c>
      <c r="P26" s="1264" t="s">
        <v>31</v>
      </c>
      <c r="Q26" s="442"/>
      <c r="R26" s="56"/>
      <c r="S26" s="218"/>
      <c r="T26" s="219"/>
      <c r="U26" s="56"/>
      <c r="V26" s="56"/>
    </row>
    <row r="27" spans="2:22" s="202" customFormat="1" ht="8.1" customHeight="1">
      <c r="B27" s="215"/>
      <c r="C27" s="215"/>
      <c r="D27" s="214"/>
      <c r="E27" s="214"/>
      <c r="F27" s="444"/>
      <c r="G27" s="444"/>
      <c r="H27" s="444"/>
      <c r="I27" s="444"/>
      <c r="J27" s="1264"/>
      <c r="K27" s="1264"/>
      <c r="L27" s="1264"/>
      <c r="M27" s="444"/>
      <c r="N27" s="1264"/>
      <c r="O27" s="1264"/>
      <c r="P27" s="1264"/>
      <c r="Q27" s="56"/>
      <c r="R27" s="56"/>
      <c r="S27" s="218"/>
      <c r="T27" s="219"/>
      <c r="U27" s="56"/>
      <c r="V27" s="56"/>
    </row>
    <row r="28" spans="2:22" s="202" customFormat="1" ht="15" customHeight="1">
      <c r="B28" s="215" t="s">
        <v>17</v>
      </c>
      <c r="C28" s="215"/>
      <c r="D28" s="214">
        <v>2021</v>
      </c>
      <c r="E28" s="214"/>
      <c r="F28" s="444">
        <f>SUM(J28,N28,'6.34 (2)'!F27,'6.34 (2)'!J27)</f>
        <v>351</v>
      </c>
      <c r="G28" s="444">
        <f>SUM(K28,O28,'6.34 (2)'!G27,'6.34 (2)'!K27)</f>
        <v>117</v>
      </c>
      <c r="H28" s="444">
        <f>SUM(L28,P28,'6.34 (2)'!H27,'6.34 (2)'!L27)</f>
        <v>234</v>
      </c>
      <c r="I28" s="444"/>
      <c r="J28" s="1264" t="s">
        <v>31</v>
      </c>
      <c r="K28" s="1264" t="s">
        <v>31</v>
      </c>
      <c r="L28" s="1264" t="s">
        <v>31</v>
      </c>
      <c r="M28" s="444"/>
      <c r="N28" s="1264" t="s">
        <v>31</v>
      </c>
      <c r="O28" s="1264" t="s">
        <v>31</v>
      </c>
      <c r="P28" s="1264" t="s">
        <v>31</v>
      </c>
      <c r="Q28" s="442"/>
      <c r="R28" s="56"/>
      <c r="S28" s="218"/>
      <c r="T28" s="219"/>
    </row>
    <row r="29" spans="2:22" s="202" customFormat="1" ht="15" customHeight="1">
      <c r="B29" s="215"/>
      <c r="C29" s="215"/>
      <c r="D29" s="214">
        <v>2022</v>
      </c>
      <c r="E29" s="214"/>
      <c r="F29" s="444">
        <f>SUM(J29,N29,'6.34 (2)'!F28,'6.34 (2)'!J28)</f>
        <v>375</v>
      </c>
      <c r="G29" s="444">
        <f>SUM(K29,O29,'6.34 (2)'!G28,'6.34 (2)'!K28)</f>
        <v>113</v>
      </c>
      <c r="H29" s="444">
        <f>SUM(L29,P29,'6.34 (2)'!H28,'6.34 (2)'!L28)</f>
        <v>262</v>
      </c>
      <c r="I29" s="444"/>
      <c r="J29" s="1264" t="s">
        <v>31</v>
      </c>
      <c r="K29" s="1264" t="s">
        <v>31</v>
      </c>
      <c r="L29" s="1264" t="s">
        <v>31</v>
      </c>
      <c r="M29" s="444"/>
      <c r="N29" s="1264" t="s">
        <v>31</v>
      </c>
      <c r="O29" s="1264" t="s">
        <v>31</v>
      </c>
      <c r="P29" s="1264" t="s">
        <v>31</v>
      </c>
      <c r="Q29" s="442"/>
      <c r="R29" s="56"/>
      <c r="S29" s="218"/>
      <c r="T29" s="219"/>
      <c r="U29" s="56"/>
      <c r="V29" s="56"/>
    </row>
    <row r="30" spans="2:22" s="202" customFormat="1" ht="15" customHeight="1">
      <c r="B30" s="215"/>
      <c r="C30" s="215"/>
      <c r="D30" s="214">
        <v>2023</v>
      </c>
      <c r="E30" s="214"/>
      <c r="F30" s="444">
        <f>SUM(J30,N30,'6.34 (2)'!F29,'6.34 (2)'!J29)</f>
        <v>397</v>
      </c>
      <c r="G30" s="444">
        <f>SUM(K30,O30,'6.34 (2)'!G29,'6.34 (2)'!K29)</f>
        <v>109</v>
      </c>
      <c r="H30" s="444">
        <f>SUM(L30,P30,'6.34 (2)'!H29,'6.34 (2)'!L29)</f>
        <v>288</v>
      </c>
      <c r="I30" s="444"/>
      <c r="J30" s="1264" t="s">
        <v>31</v>
      </c>
      <c r="K30" s="1264" t="s">
        <v>31</v>
      </c>
      <c r="L30" s="1264" t="s">
        <v>31</v>
      </c>
      <c r="M30" s="444"/>
      <c r="N30" s="1264" t="s">
        <v>31</v>
      </c>
      <c r="O30" s="1264" t="s">
        <v>31</v>
      </c>
      <c r="P30" s="1264" t="s">
        <v>31</v>
      </c>
      <c r="Q30" s="442"/>
      <c r="R30" s="56"/>
      <c r="S30" s="218"/>
      <c r="T30" s="219"/>
      <c r="U30" s="56"/>
      <c r="V30" s="56"/>
    </row>
    <row r="31" spans="2:22" s="202" customFormat="1" ht="8.1" customHeight="1">
      <c r="B31" s="215"/>
      <c r="C31" s="215"/>
      <c r="D31" s="214"/>
      <c r="E31" s="214"/>
      <c r="F31" s="444"/>
      <c r="G31" s="444"/>
      <c r="H31" s="444"/>
      <c r="I31" s="444"/>
      <c r="J31" s="444"/>
      <c r="K31" s="444"/>
      <c r="L31" s="444"/>
      <c r="M31" s="444"/>
      <c r="N31" s="1264"/>
      <c r="O31" s="1264"/>
      <c r="P31" s="1264"/>
      <c r="Q31" s="56"/>
      <c r="R31" s="56"/>
      <c r="S31" s="218"/>
      <c r="T31" s="219"/>
      <c r="U31" s="56"/>
      <c r="V31" s="56"/>
    </row>
    <row r="32" spans="2:22" s="202" customFormat="1" ht="15" customHeight="1">
      <c r="B32" s="215" t="s">
        <v>18</v>
      </c>
      <c r="C32" s="221"/>
      <c r="D32" s="214">
        <v>2021</v>
      </c>
      <c r="E32" s="214"/>
      <c r="F32" s="444">
        <f>SUM(J32,N32,'6.34 (2)'!F31,'6.34 (2)'!J31)</f>
        <v>1171</v>
      </c>
      <c r="G32" s="444">
        <f>SUM(K32,O32,'6.34 (2)'!G31,'6.34 (2)'!K31)</f>
        <v>447</v>
      </c>
      <c r="H32" s="444">
        <f>SUM(L32,P32,'6.34 (2)'!H31,'6.34 (2)'!L31)</f>
        <v>724</v>
      </c>
      <c r="I32" s="444"/>
      <c r="J32" s="444">
        <v>499</v>
      </c>
      <c r="K32" s="444">
        <v>192</v>
      </c>
      <c r="L32" s="444">
        <v>307</v>
      </c>
      <c r="M32" s="444"/>
      <c r="N32" s="1264" t="s">
        <v>31</v>
      </c>
      <c r="O32" s="1264" t="s">
        <v>31</v>
      </c>
      <c r="P32" s="1264" t="s">
        <v>31</v>
      </c>
      <c r="Q32" s="442"/>
      <c r="R32" s="56"/>
      <c r="S32" s="218"/>
      <c r="T32" s="222"/>
    </row>
    <row r="33" spans="2:22" s="202" customFormat="1" ht="15" customHeight="1">
      <c r="B33" s="215"/>
      <c r="C33" s="221"/>
      <c r="D33" s="214">
        <v>2022</v>
      </c>
      <c r="E33" s="214"/>
      <c r="F33" s="444">
        <f>SUM(J33,N33,'6.34 (2)'!F32,'6.34 (2)'!J32)</f>
        <v>1086</v>
      </c>
      <c r="G33" s="444">
        <f>SUM(K33,O33,'6.34 (2)'!G32,'6.34 (2)'!K32)</f>
        <v>387</v>
      </c>
      <c r="H33" s="444">
        <f>SUM(L33,P33,'6.34 (2)'!H32,'6.34 (2)'!L32)</f>
        <v>699</v>
      </c>
      <c r="I33" s="444"/>
      <c r="J33" s="444">
        <v>660</v>
      </c>
      <c r="K33" s="444">
        <v>241</v>
      </c>
      <c r="L33" s="444">
        <v>419</v>
      </c>
      <c r="M33" s="444"/>
      <c r="N33" s="1264" t="s">
        <v>31</v>
      </c>
      <c r="O33" s="1264" t="s">
        <v>31</v>
      </c>
      <c r="P33" s="1264" t="s">
        <v>31</v>
      </c>
      <c r="Q33" s="442"/>
      <c r="R33" s="56"/>
      <c r="S33" s="218"/>
      <c r="T33" s="222"/>
      <c r="U33" s="56"/>
      <c r="V33" s="56"/>
    </row>
    <row r="34" spans="2:22" s="202" customFormat="1" ht="15" customHeight="1">
      <c r="B34" s="215"/>
      <c r="C34" s="221"/>
      <c r="D34" s="214">
        <v>2023</v>
      </c>
      <c r="E34" s="214"/>
      <c r="F34" s="444">
        <f>SUM(J34,N34,'6.34 (2)'!F33,'6.34 (2)'!J33)</f>
        <v>1133</v>
      </c>
      <c r="G34" s="444">
        <f>SUM(K34,O34,'6.34 (2)'!G33,'6.34 (2)'!K33)</f>
        <v>384</v>
      </c>
      <c r="H34" s="444">
        <f>SUM(L34,P34,'6.34 (2)'!H33,'6.34 (2)'!L33)</f>
        <v>749</v>
      </c>
      <c r="I34" s="444"/>
      <c r="J34" s="444">
        <v>678</v>
      </c>
      <c r="K34" s="444">
        <v>238</v>
      </c>
      <c r="L34" s="444">
        <v>440</v>
      </c>
      <c r="M34" s="444"/>
      <c r="N34" s="1264" t="s">
        <v>31</v>
      </c>
      <c r="O34" s="1264" t="s">
        <v>31</v>
      </c>
      <c r="P34" s="1264" t="s">
        <v>31</v>
      </c>
      <c r="Q34" s="442"/>
      <c r="R34" s="56"/>
      <c r="S34" s="218"/>
      <c r="T34" s="222"/>
      <c r="U34" s="56"/>
      <c r="V34" s="56"/>
    </row>
    <row r="35" spans="2:22" s="202" customFormat="1" ht="8.1" customHeight="1">
      <c r="B35" s="215"/>
      <c r="C35" s="221"/>
      <c r="D35" s="214"/>
      <c r="E35" s="214"/>
      <c r="F35" s="444"/>
      <c r="G35" s="444"/>
      <c r="H35" s="444"/>
      <c r="I35" s="444"/>
      <c r="J35" s="444"/>
      <c r="K35" s="444"/>
      <c r="L35" s="444"/>
      <c r="M35" s="444"/>
      <c r="N35" s="1264"/>
      <c r="O35" s="1264"/>
      <c r="P35" s="1264"/>
      <c r="Q35" s="56"/>
      <c r="R35" s="56"/>
      <c r="S35" s="218"/>
      <c r="T35" s="222"/>
      <c r="U35" s="56"/>
      <c r="V35" s="56"/>
    </row>
    <row r="36" spans="2:22" s="202" customFormat="1" ht="15" customHeight="1">
      <c r="B36" s="215" t="s">
        <v>19</v>
      </c>
      <c r="C36" s="203"/>
      <c r="D36" s="214">
        <v>2021</v>
      </c>
      <c r="E36" s="214"/>
      <c r="F36" s="444">
        <f>SUM(J36,N36,'6.34 (2)'!F35,'6.34 (2)'!J35)</f>
        <v>935</v>
      </c>
      <c r="G36" s="444">
        <f>SUM(K36,O36,'6.34 (2)'!G35,'6.34 (2)'!K35)</f>
        <v>325</v>
      </c>
      <c r="H36" s="444">
        <f>SUM(L36,P36,'6.34 (2)'!H35,'6.34 (2)'!L35)</f>
        <v>610</v>
      </c>
      <c r="I36" s="444"/>
      <c r="J36" s="444">
        <v>434</v>
      </c>
      <c r="K36" s="444">
        <v>177</v>
      </c>
      <c r="L36" s="444">
        <v>257</v>
      </c>
      <c r="M36" s="444"/>
      <c r="N36" s="1264" t="s">
        <v>31</v>
      </c>
      <c r="O36" s="1264" t="s">
        <v>31</v>
      </c>
      <c r="P36" s="1264" t="s">
        <v>31</v>
      </c>
      <c r="Q36" s="442"/>
      <c r="R36" s="56"/>
      <c r="S36" s="218"/>
      <c r="T36" s="219"/>
    </row>
    <row r="37" spans="2:22" s="202" customFormat="1" ht="15" customHeight="1">
      <c r="B37" s="215"/>
      <c r="C37" s="203"/>
      <c r="D37" s="214">
        <v>2022</v>
      </c>
      <c r="E37" s="214"/>
      <c r="F37" s="444">
        <f>SUM(J37,N37,'6.34 (2)'!F36,'6.34 (2)'!J36)</f>
        <v>1040</v>
      </c>
      <c r="G37" s="444">
        <f>SUM(K37,O37,'6.34 (2)'!G36,'6.34 (2)'!K36)</f>
        <v>381</v>
      </c>
      <c r="H37" s="444">
        <f>SUM(L37,P37,'6.34 (2)'!H36,'6.34 (2)'!L36)</f>
        <v>659</v>
      </c>
      <c r="I37" s="444"/>
      <c r="J37" s="444">
        <v>488</v>
      </c>
      <c r="K37" s="444">
        <v>214</v>
      </c>
      <c r="L37" s="444">
        <v>274</v>
      </c>
      <c r="M37" s="444"/>
      <c r="N37" s="1264" t="s">
        <v>31</v>
      </c>
      <c r="O37" s="1264" t="s">
        <v>31</v>
      </c>
      <c r="P37" s="1264" t="s">
        <v>31</v>
      </c>
      <c r="Q37" s="442"/>
      <c r="R37" s="56"/>
      <c r="S37" s="218"/>
      <c r="T37" s="219"/>
      <c r="U37" s="56"/>
      <c r="V37" s="56"/>
    </row>
    <row r="38" spans="2:22" s="202" customFormat="1" ht="15" customHeight="1">
      <c r="B38" s="215"/>
      <c r="C38" s="203"/>
      <c r="D38" s="214">
        <v>2023</v>
      </c>
      <c r="E38" s="214"/>
      <c r="F38" s="444">
        <f>SUM(J38,N38,'6.34 (2)'!F37,'6.34 (2)'!J37)</f>
        <v>927</v>
      </c>
      <c r="G38" s="444">
        <f>SUM(K38,O38,'6.34 (2)'!G37,'6.34 (2)'!K37)</f>
        <v>359</v>
      </c>
      <c r="H38" s="444">
        <f>SUM(L38,P38,'6.34 (2)'!H37,'6.34 (2)'!L37)</f>
        <v>568</v>
      </c>
      <c r="I38" s="444"/>
      <c r="J38" s="444">
        <v>631</v>
      </c>
      <c r="K38" s="444">
        <v>260</v>
      </c>
      <c r="L38" s="444">
        <v>371</v>
      </c>
      <c r="M38" s="444"/>
      <c r="N38" s="1264" t="s">
        <v>31</v>
      </c>
      <c r="O38" s="1264" t="s">
        <v>31</v>
      </c>
      <c r="P38" s="1264" t="s">
        <v>31</v>
      </c>
      <c r="Q38" s="442"/>
      <c r="R38" s="56"/>
      <c r="S38" s="218"/>
      <c r="T38" s="219"/>
      <c r="U38" s="56"/>
      <c r="V38" s="56"/>
    </row>
    <row r="39" spans="2:22" s="202" customFormat="1" ht="8.1" customHeight="1">
      <c r="B39" s="215"/>
      <c r="C39" s="203"/>
      <c r="D39" s="214"/>
      <c r="E39" s="214"/>
      <c r="F39" s="444"/>
      <c r="G39" s="444"/>
      <c r="H39" s="444"/>
      <c r="I39" s="444"/>
      <c r="J39" s="444"/>
      <c r="K39" s="444"/>
      <c r="L39" s="444"/>
      <c r="M39" s="444"/>
      <c r="N39" s="1264"/>
      <c r="O39" s="1264"/>
      <c r="P39" s="1264"/>
      <c r="Q39" s="56"/>
      <c r="R39" s="56"/>
      <c r="S39" s="218"/>
      <c r="T39" s="219"/>
      <c r="U39" s="56"/>
      <c r="V39" s="56"/>
    </row>
    <row r="40" spans="2:22" s="202" customFormat="1" ht="15" customHeight="1">
      <c r="B40" s="215" t="s">
        <v>20</v>
      </c>
      <c r="C40" s="203"/>
      <c r="D40" s="214">
        <v>2021</v>
      </c>
      <c r="E40" s="214"/>
      <c r="F40" s="444">
        <f>SUM(J40,N40,'6.34 (2)'!F39,'6.34 (2)'!J39)</f>
        <v>679</v>
      </c>
      <c r="G40" s="444">
        <f>SUM(K40,O40,'6.34 (2)'!G39,'6.34 (2)'!K39)</f>
        <v>259</v>
      </c>
      <c r="H40" s="444">
        <f>SUM(L40,P40,'6.34 (2)'!H39,'6.34 (2)'!L39)</f>
        <v>420</v>
      </c>
      <c r="I40" s="444"/>
      <c r="J40" s="444">
        <v>304</v>
      </c>
      <c r="K40" s="444">
        <v>121</v>
      </c>
      <c r="L40" s="444">
        <v>183</v>
      </c>
      <c r="M40" s="444"/>
      <c r="N40" s="1264" t="s">
        <v>31</v>
      </c>
      <c r="O40" s="1264" t="s">
        <v>31</v>
      </c>
      <c r="P40" s="1264" t="s">
        <v>31</v>
      </c>
      <c r="Q40" s="442"/>
      <c r="R40" s="56"/>
      <c r="S40" s="218"/>
      <c r="T40" s="219"/>
    </row>
    <row r="41" spans="2:22" s="202" customFormat="1" ht="15" customHeight="1">
      <c r="B41" s="215"/>
      <c r="C41" s="203"/>
      <c r="D41" s="214">
        <v>2022</v>
      </c>
      <c r="E41" s="214"/>
      <c r="F41" s="444">
        <f>SUM(J41,N41,'6.34 (2)'!F40,'6.34 (2)'!J40)</f>
        <v>707</v>
      </c>
      <c r="G41" s="444">
        <f>SUM(K41,O41,'6.34 (2)'!G40,'6.34 (2)'!K40)</f>
        <v>269</v>
      </c>
      <c r="H41" s="444">
        <f>SUM(L41,P41,'6.34 (2)'!H40,'6.34 (2)'!L40)</f>
        <v>438</v>
      </c>
      <c r="I41" s="444"/>
      <c r="J41" s="444">
        <v>353</v>
      </c>
      <c r="K41" s="444">
        <v>137</v>
      </c>
      <c r="L41" s="444">
        <v>216</v>
      </c>
      <c r="M41" s="444"/>
      <c r="N41" s="1264" t="s">
        <v>31</v>
      </c>
      <c r="O41" s="1264" t="s">
        <v>31</v>
      </c>
      <c r="P41" s="1264" t="s">
        <v>31</v>
      </c>
      <c r="Q41" s="442"/>
      <c r="R41" s="56"/>
      <c r="S41" s="218"/>
      <c r="T41" s="219"/>
      <c r="U41" s="56"/>
      <c r="V41" s="56"/>
    </row>
    <row r="42" spans="2:22" s="202" customFormat="1" ht="15" customHeight="1">
      <c r="B42" s="215"/>
      <c r="C42" s="203"/>
      <c r="D42" s="214">
        <v>2023</v>
      </c>
      <c r="E42" s="214"/>
      <c r="F42" s="444">
        <f>SUM(J42,N42,'6.34 (2)'!F41,'6.34 (2)'!J41)</f>
        <v>794</v>
      </c>
      <c r="G42" s="444">
        <f>SUM(K42,O42,'6.34 (2)'!G41,'6.34 (2)'!K41)</f>
        <v>286</v>
      </c>
      <c r="H42" s="444">
        <f>SUM(L42,P42,'6.34 (2)'!H41,'6.34 (2)'!L41)</f>
        <v>508</v>
      </c>
      <c r="I42" s="444"/>
      <c r="J42" s="444">
        <v>513</v>
      </c>
      <c r="K42" s="444">
        <v>185</v>
      </c>
      <c r="L42" s="444">
        <v>328</v>
      </c>
      <c r="M42" s="444"/>
      <c r="N42" s="1264" t="s">
        <v>31</v>
      </c>
      <c r="O42" s="1264" t="s">
        <v>31</v>
      </c>
      <c r="P42" s="1264" t="s">
        <v>31</v>
      </c>
      <c r="Q42" s="442"/>
      <c r="R42" s="56"/>
      <c r="S42" s="218"/>
      <c r="T42" s="219"/>
      <c r="U42" s="56"/>
      <c r="V42" s="56"/>
    </row>
    <row r="43" spans="2:22" s="202" customFormat="1" ht="8.1" customHeight="1">
      <c r="B43" s="215"/>
      <c r="C43" s="203"/>
      <c r="D43" s="214"/>
      <c r="E43" s="214"/>
      <c r="F43" s="444"/>
      <c r="G43" s="444"/>
      <c r="H43" s="444"/>
      <c r="I43" s="444"/>
      <c r="J43" s="444"/>
      <c r="K43" s="444"/>
      <c r="L43" s="444"/>
      <c r="M43" s="444"/>
      <c r="N43" s="1264"/>
      <c r="O43" s="1264"/>
      <c r="P43" s="1264"/>
      <c r="Q43" s="56"/>
      <c r="R43" s="56"/>
      <c r="S43" s="218"/>
      <c r="T43" s="219"/>
      <c r="U43" s="56"/>
      <c r="V43" s="56"/>
    </row>
    <row r="44" spans="2:22" s="202" customFormat="1" ht="15" customHeight="1">
      <c r="B44" s="215" t="s">
        <v>21</v>
      </c>
      <c r="C44" s="203"/>
      <c r="D44" s="214">
        <v>2021</v>
      </c>
      <c r="E44" s="214"/>
      <c r="F44" s="444">
        <f>SUM(J44,N44,'6.34 (2)'!F43,'6.34 (2)'!J43)</f>
        <v>1703</v>
      </c>
      <c r="G44" s="444">
        <f>SUM(K44,O44,'6.34 (2)'!G43,'6.34 (2)'!K43)</f>
        <v>779</v>
      </c>
      <c r="H44" s="444">
        <f>SUM(L44,P44,'6.34 (2)'!H43,'6.34 (2)'!L43)</f>
        <v>924</v>
      </c>
      <c r="I44" s="444"/>
      <c r="J44" s="444">
        <v>653</v>
      </c>
      <c r="K44" s="444">
        <v>322</v>
      </c>
      <c r="L44" s="444">
        <v>331</v>
      </c>
      <c r="M44" s="444"/>
      <c r="N44" s="444">
        <v>75</v>
      </c>
      <c r="O44" s="444">
        <v>42</v>
      </c>
      <c r="P44" s="444">
        <v>33</v>
      </c>
      <c r="Q44" s="442"/>
      <c r="R44" s="56"/>
      <c r="S44" s="218"/>
      <c r="T44" s="219"/>
    </row>
    <row r="45" spans="2:22" s="202" customFormat="1" ht="15" customHeight="1">
      <c r="B45" s="215"/>
      <c r="C45" s="203"/>
      <c r="D45" s="214">
        <v>2022</v>
      </c>
      <c r="E45" s="214"/>
      <c r="F45" s="444">
        <f>SUM(J45,N45,'6.34 (2)'!F44,'6.34 (2)'!J44)</f>
        <v>1535</v>
      </c>
      <c r="G45" s="444">
        <f>SUM(K45,O45,'6.34 (2)'!G44,'6.34 (2)'!K44)</f>
        <v>714</v>
      </c>
      <c r="H45" s="444">
        <f>SUM(L45,P45,'6.34 (2)'!H44,'6.34 (2)'!L44)</f>
        <v>821</v>
      </c>
      <c r="I45" s="444"/>
      <c r="J45" s="444">
        <v>454</v>
      </c>
      <c r="K45" s="444">
        <v>249</v>
      </c>
      <c r="L45" s="444">
        <v>205</v>
      </c>
      <c r="M45" s="444"/>
      <c r="N45" s="444">
        <v>47</v>
      </c>
      <c r="O45" s="444">
        <v>25</v>
      </c>
      <c r="P45" s="444">
        <v>22</v>
      </c>
      <c r="Q45" s="442"/>
      <c r="R45" s="56"/>
      <c r="S45" s="218"/>
      <c r="T45" s="219"/>
      <c r="U45" s="56"/>
      <c r="V45" s="56"/>
    </row>
    <row r="46" spans="2:22" s="202" customFormat="1" ht="15" customHeight="1">
      <c r="B46" s="215"/>
      <c r="C46" s="203"/>
      <c r="D46" s="214">
        <v>2023</v>
      </c>
      <c r="E46" s="214"/>
      <c r="F46" s="444">
        <f>SUM(J46,N46,'6.34 (2)'!F45,'6.34 (2)'!J45)</f>
        <v>1505</v>
      </c>
      <c r="G46" s="444">
        <f>SUM(K46,O46,'6.34 (2)'!G45,'6.34 (2)'!K45)</f>
        <v>677</v>
      </c>
      <c r="H46" s="444">
        <f>SUM(L46,P46,'6.34 (2)'!H45,'6.34 (2)'!L45)</f>
        <v>828</v>
      </c>
      <c r="I46" s="444"/>
      <c r="J46" s="444">
        <v>440</v>
      </c>
      <c r="K46" s="444">
        <v>206</v>
      </c>
      <c r="L46" s="444">
        <v>234</v>
      </c>
      <c r="M46" s="444"/>
      <c r="N46" s="444">
        <v>52</v>
      </c>
      <c r="O46" s="444">
        <v>30</v>
      </c>
      <c r="P46" s="444">
        <v>22</v>
      </c>
      <c r="Q46" s="56"/>
      <c r="R46" s="56"/>
      <c r="S46" s="218"/>
      <c r="T46" s="219"/>
      <c r="U46" s="56"/>
      <c r="V46" s="56"/>
    </row>
    <row r="47" spans="2:22" s="202" customFormat="1" ht="8.1" customHeight="1">
      <c r="B47" s="215"/>
      <c r="C47" s="203"/>
      <c r="D47" s="214"/>
      <c r="E47" s="214"/>
      <c r="F47" s="444"/>
      <c r="G47" s="444"/>
      <c r="H47" s="444"/>
      <c r="I47" s="444"/>
      <c r="J47" s="444"/>
      <c r="K47" s="444"/>
      <c r="L47" s="444"/>
      <c r="M47" s="444"/>
      <c r="N47" s="1264"/>
      <c r="O47" s="1264"/>
      <c r="P47" s="1264"/>
      <c r="Q47" s="56"/>
      <c r="R47" s="56"/>
      <c r="S47" s="218"/>
      <c r="T47" s="219"/>
      <c r="U47" s="56"/>
      <c r="V47" s="56"/>
    </row>
    <row r="48" spans="2:22" s="202" customFormat="1" ht="15" customHeight="1">
      <c r="B48" s="215" t="s">
        <v>22</v>
      </c>
      <c r="C48" s="203"/>
      <c r="D48" s="214">
        <v>2021</v>
      </c>
      <c r="E48" s="214"/>
      <c r="F48" s="444">
        <f>SUM(J48,N48,'6.34 (2)'!F47,'6.34 (2)'!J47)</f>
        <v>1910</v>
      </c>
      <c r="G48" s="444">
        <f>SUM(K48,O48,'6.34 (2)'!G47,'6.34 (2)'!K47)</f>
        <v>895</v>
      </c>
      <c r="H48" s="444">
        <f>SUM(L48,P48,'6.34 (2)'!H47,'6.34 (2)'!L47)</f>
        <v>1015</v>
      </c>
      <c r="I48" s="444"/>
      <c r="J48" s="444">
        <v>1553</v>
      </c>
      <c r="K48" s="444">
        <v>775</v>
      </c>
      <c r="L48" s="444">
        <v>778</v>
      </c>
      <c r="M48" s="444"/>
      <c r="N48" s="1264" t="s">
        <v>31</v>
      </c>
      <c r="O48" s="1264" t="s">
        <v>31</v>
      </c>
      <c r="P48" s="1264" t="s">
        <v>31</v>
      </c>
      <c r="Q48" s="442"/>
      <c r="R48" s="56"/>
      <c r="S48" s="218"/>
      <c r="T48" s="219"/>
    </row>
    <row r="49" spans="2:22" s="202" customFormat="1" ht="15" customHeight="1">
      <c r="B49" s="215"/>
      <c r="C49" s="203"/>
      <c r="D49" s="214">
        <v>2022</v>
      </c>
      <c r="E49" s="214"/>
      <c r="F49" s="444">
        <f>SUM(J49,N49,'6.34 (2)'!F48,'6.34 (2)'!J48)</f>
        <v>1870</v>
      </c>
      <c r="G49" s="444">
        <f>SUM(K49,O49,'6.34 (2)'!G48,'6.34 (2)'!K48)</f>
        <v>873</v>
      </c>
      <c r="H49" s="444">
        <f>SUM(L49,P49,'6.34 (2)'!H48,'6.34 (2)'!L48)</f>
        <v>997</v>
      </c>
      <c r="I49" s="444"/>
      <c r="J49" s="444">
        <v>1593</v>
      </c>
      <c r="K49" s="444">
        <v>783</v>
      </c>
      <c r="L49" s="444">
        <v>810</v>
      </c>
      <c r="M49" s="444"/>
      <c r="N49" s="1264" t="s">
        <v>31</v>
      </c>
      <c r="O49" s="1264" t="s">
        <v>31</v>
      </c>
      <c r="P49" s="1264" t="s">
        <v>31</v>
      </c>
      <c r="Q49" s="442"/>
      <c r="R49" s="56"/>
      <c r="S49" s="218"/>
      <c r="T49" s="219"/>
      <c r="U49" s="56"/>
      <c r="V49" s="56"/>
    </row>
    <row r="50" spans="2:22" s="202" customFormat="1" ht="15" customHeight="1">
      <c r="B50" s="215"/>
      <c r="C50" s="203"/>
      <c r="D50" s="214">
        <v>2023</v>
      </c>
      <c r="E50" s="214"/>
      <c r="F50" s="444">
        <f>SUM(J50,N50,'6.34 (2)'!F49,'6.34 (2)'!J49)</f>
        <v>2146</v>
      </c>
      <c r="G50" s="444">
        <f>SUM(K50,O50,'6.34 (2)'!G49,'6.34 (2)'!K49)</f>
        <v>959</v>
      </c>
      <c r="H50" s="444">
        <f>SUM(L50,P50,'6.34 (2)'!H49,'6.34 (2)'!L49)</f>
        <v>1187</v>
      </c>
      <c r="I50" s="444"/>
      <c r="J50" s="444">
        <v>1841</v>
      </c>
      <c r="K50" s="444">
        <v>869</v>
      </c>
      <c r="L50" s="444">
        <v>972</v>
      </c>
      <c r="M50" s="444"/>
      <c r="N50" s="1264" t="s">
        <v>31</v>
      </c>
      <c r="O50" s="1264" t="s">
        <v>31</v>
      </c>
      <c r="P50" s="1264" t="s">
        <v>31</v>
      </c>
      <c r="Q50" s="442"/>
      <c r="R50" s="56"/>
      <c r="S50" s="218"/>
      <c r="T50" s="219"/>
      <c r="U50" s="56"/>
      <c r="V50" s="56"/>
    </row>
    <row r="51" spans="2:22" s="202" customFormat="1" ht="8.1" customHeight="1">
      <c r="B51" s="215"/>
      <c r="C51" s="203"/>
      <c r="D51" s="214"/>
      <c r="E51" s="214"/>
      <c r="F51" s="444"/>
      <c r="G51" s="444"/>
      <c r="H51" s="444"/>
      <c r="I51" s="444"/>
      <c r="J51" s="1264"/>
      <c r="K51" s="1264"/>
      <c r="L51" s="1264"/>
      <c r="M51" s="444"/>
      <c r="N51" s="1264"/>
      <c r="O51" s="1264"/>
      <c r="P51" s="1264"/>
      <c r="Q51" s="56"/>
      <c r="R51" s="56"/>
      <c r="S51" s="218"/>
      <c r="T51" s="219"/>
      <c r="U51" s="56"/>
      <c r="V51" s="56"/>
    </row>
    <row r="52" spans="2:22" s="202" customFormat="1" ht="15" customHeight="1">
      <c r="B52" s="215" t="s">
        <v>23</v>
      </c>
      <c r="C52" s="221"/>
      <c r="D52" s="214">
        <v>2021</v>
      </c>
      <c r="E52" s="214"/>
      <c r="F52" s="444">
        <f>SUM(J52,N52,'6.34 (2)'!F51,'6.34 (2)'!J51)</f>
        <v>76</v>
      </c>
      <c r="G52" s="444">
        <f>SUM(K52,O52,'6.34 (2)'!G51,'6.34 (2)'!K51)</f>
        <v>38</v>
      </c>
      <c r="H52" s="444">
        <f>SUM(L52,P52,'6.34 (2)'!H51,'6.34 (2)'!L51)</f>
        <v>38</v>
      </c>
      <c r="I52" s="444"/>
      <c r="J52" s="1264" t="s">
        <v>31</v>
      </c>
      <c r="K52" s="1264" t="s">
        <v>31</v>
      </c>
      <c r="L52" s="1264" t="s">
        <v>31</v>
      </c>
      <c r="M52" s="444"/>
      <c r="N52" s="1264" t="s">
        <v>31</v>
      </c>
      <c r="O52" s="1264" t="s">
        <v>31</v>
      </c>
      <c r="P52" s="1264" t="s">
        <v>31</v>
      </c>
      <c r="Q52" s="442"/>
      <c r="R52" s="56"/>
      <c r="S52" s="218"/>
      <c r="T52" s="222"/>
    </row>
    <row r="53" spans="2:22" s="202" customFormat="1" ht="15" customHeight="1">
      <c r="B53" s="215"/>
      <c r="C53" s="221"/>
      <c r="D53" s="214">
        <v>2022</v>
      </c>
      <c r="E53" s="214"/>
      <c r="F53" s="444">
        <f>SUM(J53,N53,'6.34 (2)'!F52,'6.34 (2)'!J52)</f>
        <v>77</v>
      </c>
      <c r="G53" s="444">
        <f>SUM(K53,O53,'6.34 (2)'!G52,'6.34 (2)'!K52)</f>
        <v>39</v>
      </c>
      <c r="H53" s="444">
        <f>SUM(L53,P53,'6.34 (2)'!H52,'6.34 (2)'!L52)</f>
        <v>38</v>
      </c>
      <c r="I53" s="444"/>
      <c r="J53" s="1264" t="s">
        <v>31</v>
      </c>
      <c r="K53" s="1264" t="s">
        <v>31</v>
      </c>
      <c r="L53" s="1264" t="s">
        <v>31</v>
      </c>
      <c r="M53" s="444"/>
      <c r="N53" s="1264" t="s">
        <v>31</v>
      </c>
      <c r="O53" s="1264" t="s">
        <v>31</v>
      </c>
      <c r="P53" s="1264" t="s">
        <v>31</v>
      </c>
      <c r="Q53" s="56"/>
      <c r="R53" s="56"/>
      <c r="S53" s="218"/>
      <c r="T53" s="222"/>
      <c r="U53" s="56"/>
      <c r="V53" s="56"/>
    </row>
    <row r="54" spans="2:22" s="202" customFormat="1" ht="15" customHeight="1">
      <c r="B54" s="215"/>
      <c r="C54" s="221"/>
      <c r="D54" s="214">
        <v>2023</v>
      </c>
      <c r="E54" s="214"/>
      <c r="F54" s="444">
        <f>SUM(J54,N54,'6.34 (2)'!F53,'6.34 (2)'!J53)</f>
        <v>117</v>
      </c>
      <c r="G54" s="444">
        <f>SUM(K54,O54,'6.34 (2)'!G53,'6.34 (2)'!K53)</f>
        <v>61</v>
      </c>
      <c r="H54" s="444">
        <f>SUM(L54,P54,'6.34 (2)'!H53,'6.34 (2)'!L53)</f>
        <v>56</v>
      </c>
      <c r="I54" s="444"/>
      <c r="J54" s="1264">
        <v>5</v>
      </c>
      <c r="K54" s="1264">
        <v>3</v>
      </c>
      <c r="L54" s="1264">
        <v>2</v>
      </c>
      <c r="M54" s="444"/>
      <c r="N54" s="1264" t="s">
        <v>31</v>
      </c>
      <c r="O54" s="1264" t="s">
        <v>31</v>
      </c>
      <c r="P54" s="1264" t="s">
        <v>31</v>
      </c>
      <c r="Q54" s="442"/>
      <c r="R54" s="56"/>
      <c r="S54" s="218"/>
      <c r="T54" s="222"/>
      <c r="U54" s="56"/>
      <c r="V54" s="56"/>
    </row>
    <row r="55" spans="2:22" s="202" customFormat="1" ht="8.1" customHeight="1">
      <c r="B55" s="215"/>
      <c r="C55" s="221"/>
      <c r="D55" s="214"/>
      <c r="E55" s="214"/>
      <c r="F55" s="444"/>
      <c r="G55" s="444"/>
      <c r="H55" s="444"/>
      <c r="I55" s="444"/>
      <c r="J55" s="444"/>
      <c r="K55" s="444"/>
      <c r="L55" s="444"/>
      <c r="M55" s="444"/>
      <c r="N55" s="444"/>
      <c r="O55" s="444"/>
      <c r="P55" s="444"/>
      <c r="Q55" s="56"/>
      <c r="R55" s="56"/>
      <c r="S55" s="218"/>
      <c r="T55" s="222"/>
      <c r="U55" s="56"/>
    </row>
    <row r="56" spans="2:22" s="202" customFormat="1" ht="15" customHeight="1">
      <c r="B56" s="215" t="s">
        <v>24</v>
      </c>
      <c r="C56" s="203"/>
      <c r="D56" s="214">
        <v>2021</v>
      </c>
      <c r="E56" s="214"/>
      <c r="F56" s="444">
        <f>SUM(J56,N56,'6.34 (2)'!F55,'6.34 (2)'!J55)</f>
        <v>12314</v>
      </c>
      <c r="G56" s="444">
        <f>SUM(K56,O56,'6.34 (2)'!G55,'6.34 (2)'!K55)</f>
        <v>5748</v>
      </c>
      <c r="H56" s="444">
        <f>SUM(L56,P56,'6.34 (2)'!H55,'6.34 (2)'!L55)</f>
        <v>6566</v>
      </c>
      <c r="I56" s="444"/>
      <c r="J56" s="444">
        <v>7554</v>
      </c>
      <c r="K56" s="444">
        <v>3632</v>
      </c>
      <c r="L56" s="444">
        <v>3922</v>
      </c>
      <c r="M56" s="444"/>
      <c r="N56" s="444">
        <v>964</v>
      </c>
      <c r="O56" s="444">
        <v>510</v>
      </c>
      <c r="P56" s="444">
        <v>454</v>
      </c>
      <c r="Q56" s="442"/>
      <c r="R56" s="56"/>
      <c r="S56" s="218"/>
      <c r="T56" s="219"/>
    </row>
    <row r="57" spans="2:22" s="202" customFormat="1" ht="15" customHeight="1">
      <c r="B57" s="215"/>
      <c r="C57" s="203"/>
      <c r="D57" s="214">
        <v>2022</v>
      </c>
      <c r="E57" s="214"/>
      <c r="F57" s="444">
        <f>SUM(J57,N57,'6.34 (2)'!F56,'6.34 (2)'!J56)</f>
        <v>13308</v>
      </c>
      <c r="G57" s="444">
        <f>SUM(K57,O57,'6.34 (2)'!G56,'6.34 (2)'!K56)</f>
        <v>6070</v>
      </c>
      <c r="H57" s="444">
        <f>SUM(L57,P57,'6.34 (2)'!H56,'6.34 (2)'!L56)</f>
        <v>7238</v>
      </c>
      <c r="I57" s="444"/>
      <c r="J57" s="444">
        <v>7887</v>
      </c>
      <c r="K57" s="444">
        <v>3709</v>
      </c>
      <c r="L57" s="444">
        <v>4178</v>
      </c>
      <c r="M57" s="444"/>
      <c r="N57" s="444">
        <v>1109</v>
      </c>
      <c r="O57" s="444">
        <v>568</v>
      </c>
      <c r="P57" s="444">
        <v>541</v>
      </c>
      <c r="Q57" s="442"/>
      <c r="R57" s="56"/>
      <c r="S57" s="218"/>
      <c r="T57" s="219"/>
      <c r="U57" s="56"/>
      <c r="V57" s="56"/>
    </row>
    <row r="58" spans="2:22" s="202" customFormat="1" ht="15" customHeight="1">
      <c r="B58" s="215"/>
      <c r="C58" s="203"/>
      <c r="D58" s="214">
        <v>2023</v>
      </c>
      <c r="E58" s="214"/>
      <c r="F58" s="444">
        <f>SUM(J58,N58,'6.34 (2)'!F57,'6.34 (2)'!J57)</f>
        <v>11768</v>
      </c>
      <c r="G58" s="444">
        <f>SUM(K58,O58,'6.34 (2)'!G57,'6.34 (2)'!K57)</f>
        <v>5139</v>
      </c>
      <c r="H58" s="444">
        <f>SUM(L58,P58,'6.34 (2)'!H57,'6.34 (2)'!L57)</f>
        <v>6629</v>
      </c>
      <c r="I58" s="444"/>
      <c r="J58" s="444">
        <v>6875</v>
      </c>
      <c r="K58" s="444">
        <v>3048</v>
      </c>
      <c r="L58" s="444">
        <v>3827</v>
      </c>
      <c r="M58" s="444"/>
      <c r="N58" s="444">
        <v>1226</v>
      </c>
      <c r="O58" s="444">
        <v>615</v>
      </c>
      <c r="P58" s="444">
        <v>611</v>
      </c>
      <c r="Q58" s="442"/>
      <c r="R58" s="56"/>
      <c r="S58" s="218"/>
      <c r="T58" s="219"/>
      <c r="U58" s="56"/>
      <c r="V58" s="56"/>
    </row>
    <row r="59" spans="2:22" s="202" customFormat="1" ht="8.1" customHeight="1">
      <c r="B59" s="215"/>
      <c r="C59" s="203"/>
      <c r="D59" s="214"/>
      <c r="E59" s="214"/>
      <c r="F59" s="444"/>
      <c r="G59" s="444"/>
      <c r="H59" s="444"/>
      <c r="I59" s="444"/>
      <c r="J59" s="444"/>
      <c r="K59" s="444"/>
      <c r="L59" s="444"/>
      <c r="M59" s="444"/>
      <c r="N59" s="1264"/>
      <c r="O59" s="1264"/>
      <c r="P59" s="1264"/>
      <c r="Q59" s="56"/>
      <c r="R59" s="56"/>
      <c r="S59" s="218"/>
      <c r="T59" s="219"/>
      <c r="U59" s="56"/>
      <c r="V59" s="56"/>
    </row>
    <row r="60" spans="2:22" s="202" customFormat="1" ht="15" customHeight="1">
      <c r="B60" s="215" t="s">
        <v>25</v>
      </c>
      <c r="C60" s="203"/>
      <c r="D60" s="214">
        <v>2021</v>
      </c>
      <c r="E60" s="214"/>
      <c r="F60" s="444">
        <f>SUM(J60,N60,'6.34 (2)'!F59,'6.34 (2)'!J59)</f>
        <v>488</v>
      </c>
      <c r="G60" s="444">
        <f>SUM(K60,O60,'6.34 (2)'!G59,'6.34 (2)'!K59)</f>
        <v>211</v>
      </c>
      <c r="H60" s="444">
        <f>SUM(L60,P60,'6.34 (2)'!H59,'6.34 (2)'!L59)</f>
        <v>277</v>
      </c>
      <c r="I60" s="444"/>
      <c r="J60" s="444">
        <v>75</v>
      </c>
      <c r="K60" s="444">
        <v>44</v>
      </c>
      <c r="L60" s="444">
        <v>31</v>
      </c>
      <c r="M60" s="444"/>
      <c r="N60" s="1264" t="s">
        <v>31</v>
      </c>
      <c r="O60" s="1264" t="s">
        <v>31</v>
      </c>
      <c r="P60" s="1264" t="s">
        <v>31</v>
      </c>
      <c r="Q60" s="56"/>
      <c r="R60" s="56"/>
      <c r="S60" s="218"/>
      <c r="T60" s="219"/>
    </row>
    <row r="61" spans="2:22" s="202" customFormat="1" ht="15" customHeight="1">
      <c r="B61" s="215"/>
      <c r="C61" s="203"/>
      <c r="D61" s="214">
        <v>2022</v>
      </c>
      <c r="E61" s="214"/>
      <c r="F61" s="444">
        <f>SUM(J61,N61,'6.34 (2)'!F60,'6.34 (2)'!J60)</f>
        <v>471</v>
      </c>
      <c r="G61" s="444">
        <f>SUM(K61,O61,'6.34 (2)'!G60,'6.34 (2)'!K60)</f>
        <v>206</v>
      </c>
      <c r="H61" s="444">
        <f>SUM(L61,P61,'6.34 (2)'!H60,'6.34 (2)'!L60)</f>
        <v>265</v>
      </c>
      <c r="I61" s="444"/>
      <c r="J61" s="444">
        <v>71</v>
      </c>
      <c r="K61" s="444">
        <v>41</v>
      </c>
      <c r="L61" s="444">
        <v>30</v>
      </c>
      <c r="M61" s="444"/>
      <c r="N61" s="1264" t="s">
        <v>31</v>
      </c>
      <c r="O61" s="1264" t="s">
        <v>31</v>
      </c>
      <c r="P61" s="1264" t="s">
        <v>31</v>
      </c>
      <c r="Q61" s="56"/>
      <c r="R61" s="56"/>
      <c r="S61" s="218"/>
      <c r="T61" s="219"/>
      <c r="U61" s="56"/>
      <c r="V61" s="56"/>
    </row>
    <row r="62" spans="2:22" s="202" customFormat="1" ht="15" customHeight="1">
      <c r="B62" s="215"/>
      <c r="C62" s="203"/>
      <c r="D62" s="214">
        <v>2023</v>
      </c>
      <c r="E62" s="214"/>
      <c r="F62" s="444">
        <f>SUM(J62,N62,'6.34 (2)'!F61,'6.34 (2)'!J61)</f>
        <v>466</v>
      </c>
      <c r="G62" s="444">
        <f>SUM(K62,O62,'6.34 (2)'!G61,'6.34 (2)'!K61)</f>
        <v>206</v>
      </c>
      <c r="H62" s="444">
        <f>SUM(L62,P62,'6.34 (2)'!H61,'6.34 (2)'!L61)</f>
        <v>260</v>
      </c>
      <c r="I62" s="444"/>
      <c r="J62" s="444">
        <v>68</v>
      </c>
      <c r="K62" s="444">
        <v>40</v>
      </c>
      <c r="L62" s="444">
        <v>28</v>
      </c>
      <c r="M62" s="444"/>
      <c r="N62" s="1264" t="s">
        <v>31</v>
      </c>
      <c r="O62" s="1264" t="s">
        <v>31</v>
      </c>
      <c r="P62" s="1264" t="s">
        <v>31</v>
      </c>
      <c r="Q62" s="56"/>
      <c r="R62" s="56"/>
      <c r="S62" s="218"/>
      <c r="T62" s="219"/>
      <c r="U62" s="56"/>
      <c r="V62" s="56"/>
    </row>
    <row r="63" spans="2:22" s="202" customFormat="1" ht="8.1" customHeight="1">
      <c r="B63" s="215"/>
      <c r="C63" s="203"/>
      <c r="D63" s="214"/>
      <c r="E63" s="214"/>
      <c r="F63" s="444"/>
      <c r="G63" s="444"/>
      <c r="H63" s="444"/>
      <c r="I63" s="444"/>
      <c r="J63" s="1264"/>
      <c r="K63" s="1264"/>
      <c r="L63" s="1264"/>
      <c r="M63" s="444"/>
      <c r="N63" s="1264"/>
      <c r="O63" s="1264"/>
      <c r="P63" s="1264"/>
      <c r="Q63" s="56"/>
      <c r="R63" s="56"/>
      <c r="S63" s="218"/>
      <c r="T63" s="219"/>
      <c r="U63" s="56"/>
      <c r="V63" s="56"/>
    </row>
    <row r="64" spans="2:22" s="202" customFormat="1" ht="15" customHeight="1">
      <c r="B64" s="215" t="s">
        <v>26</v>
      </c>
      <c r="C64" s="203"/>
      <c r="D64" s="214">
        <v>2021</v>
      </c>
      <c r="E64" s="214"/>
      <c r="F64" s="444">
        <f>SUM(J64,N64,'6.34 (2)'!F63,'6.34 (2)'!J63)</f>
        <v>591</v>
      </c>
      <c r="G64" s="444">
        <f>SUM(K64,O64,'6.34 (2)'!G63,'6.34 (2)'!K63)</f>
        <v>218</v>
      </c>
      <c r="H64" s="444">
        <f>SUM(L64,P64,'6.34 (2)'!H63,'6.34 (2)'!L63)</f>
        <v>373</v>
      </c>
      <c r="I64" s="444"/>
      <c r="J64" s="1264" t="s">
        <v>31</v>
      </c>
      <c r="K64" s="1264" t="s">
        <v>31</v>
      </c>
      <c r="L64" s="1264" t="s">
        <v>31</v>
      </c>
      <c r="M64" s="444"/>
      <c r="N64" s="1264" t="s">
        <v>31</v>
      </c>
      <c r="O64" s="1264" t="s">
        <v>31</v>
      </c>
      <c r="P64" s="1264" t="s">
        <v>31</v>
      </c>
      <c r="Q64" s="56"/>
      <c r="R64" s="56"/>
      <c r="S64" s="218"/>
      <c r="T64" s="219"/>
    </row>
    <row r="65" spans="2:22" s="202" customFormat="1" ht="15" customHeight="1">
      <c r="B65" s="215"/>
      <c r="C65" s="203"/>
      <c r="D65" s="214">
        <v>2022</v>
      </c>
      <c r="E65" s="214"/>
      <c r="F65" s="444">
        <f>SUM(J65,N65,'6.34 (2)'!F64,'6.34 (2)'!J64)</f>
        <v>636</v>
      </c>
      <c r="G65" s="444">
        <f>SUM(K65,O65,'6.34 (2)'!G64,'6.34 (2)'!K64)</f>
        <v>222</v>
      </c>
      <c r="H65" s="444">
        <f>SUM(L65,P65,'6.34 (2)'!H64,'6.34 (2)'!L64)</f>
        <v>414</v>
      </c>
      <c r="I65" s="444"/>
      <c r="J65" s="1264">
        <v>28</v>
      </c>
      <c r="K65" s="1264">
        <v>10</v>
      </c>
      <c r="L65" s="1264">
        <v>18</v>
      </c>
      <c r="M65" s="444"/>
      <c r="N65" s="1264" t="s">
        <v>31</v>
      </c>
      <c r="O65" s="1264" t="s">
        <v>31</v>
      </c>
      <c r="P65" s="1264" t="s">
        <v>31</v>
      </c>
      <c r="Q65" s="56"/>
      <c r="R65" s="56"/>
      <c r="S65" s="218"/>
      <c r="T65" s="219"/>
      <c r="U65" s="56"/>
      <c r="V65" s="56"/>
    </row>
    <row r="66" spans="2:22" s="202" customFormat="1" ht="15" customHeight="1">
      <c r="B66" s="215"/>
      <c r="C66" s="203"/>
      <c r="D66" s="214">
        <v>2023</v>
      </c>
      <c r="E66" s="214"/>
      <c r="F66" s="444">
        <f>SUM(J66,N66,'6.34 (2)'!F65,'6.34 (2)'!J65)</f>
        <v>688</v>
      </c>
      <c r="G66" s="444">
        <f>SUM(K66,O66,'6.34 (2)'!G65,'6.34 (2)'!K65)</f>
        <v>238</v>
      </c>
      <c r="H66" s="444">
        <f>SUM(L66,P66,'6.34 (2)'!H65,'6.34 (2)'!L65)</f>
        <v>450</v>
      </c>
      <c r="I66" s="444"/>
      <c r="J66" s="444">
        <v>52</v>
      </c>
      <c r="K66" s="444">
        <v>24</v>
      </c>
      <c r="L66" s="444">
        <v>28</v>
      </c>
      <c r="M66" s="444"/>
      <c r="N66" s="1264" t="s">
        <v>31</v>
      </c>
      <c r="O66" s="1264" t="s">
        <v>31</v>
      </c>
      <c r="P66" s="1264" t="s">
        <v>31</v>
      </c>
      <c r="Q66" s="56"/>
      <c r="R66" s="56"/>
      <c r="S66" s="218"/>
      <c r="T66" s="219"/>
      <c r="U66" s="56"/>
      <c r="V66" s="56"/>
    </row>
    <row r="67" spans="2:22" s="202" customFormat="1" ht="8.1" customHeight="1">
      <c r="B67" s="215"/>
      <c r="C67" s="203"/>
      <c r="D67" s="214"/>
      <c r="E67" s="214"/>
      <c r="F67" s="444"/>
      <c r="G67" s="444"/>
      <c r="H67" s="444"/>
      <c r="I67" s="444"/>
      <c r="J67" s="444"/>
      <c r="K67" s="444"/>
      <c r="L67" s="444"/>
      <c r="M67" s="444"/>
      <c r="N67" s="444"/>
      <c r="O67" s="444"/>
      <c r="P67" s="444"/>
      <c r="Q67" s="56"/>
      <c r="R67" s="56"/>
      <c r="S67" s="218"/>
      <c r="T67" s="219"/>
      <c r="U67" s="56"/>
      <c r="V67" s="56"/>
    </row>
    <row r="68" spans="2:22" s="202" customFormat="1" ht="15" customHeight="1">
      <c r="B68" s="215" t="s">
        <v>27</v>
      </c>
      <c r="C68" s="203"/>
      <c r="D68" s="214">
        <v>2021</v>
      </c>
      <c r="E68" s="214"/>
      <c r="F68" s="444">
        <f>SUM(J68,N68,'6.34 (2)'!F67,'6.34 (2)'!J67)</f>
        <v>1020</v>
      </c>
      <c r="G68" s="444">
        <f>SUM(K68,O68,'6.34 (2)'!G67,'6.34 (2)'!K67)</f>
        <v>418</v>
      </c>
      <c r="H68" s="444">
        <f>SUM(L68,P68,'6.34 (2)'!H67,'6.34 (2)'!L67)</f>
        <v>602</v>
      </c>
      <c r="I68" s="444"/>
      <c r="J68" s="444">
        <v>62</v>
      </c>
      <c r="K68" s="444">
        <v>25</v>
      </c>
      <c r="L68" s="444">
        <v>37</v>
      </c>
      <c r="M68" s="444"/>
      <c r="N68" s="444">
        <v>299</v>
      </c>
      <c r="O68" s="444">
        <v>167</v>
      </c>
      <c r="P68" s="444">
        <v>132</v>
      </c>
      <c r="Q68" s="442"/>
      <c r="R68" s="56"/>
      <c r="S68" s="218"/>
      <c r="T68" s="219"/>
    </row>
    <row r="69" spans="2:22" s="202" customFormat="1" ht="15" customHeight="1">
      <c r="B69" s="215"/>
      <c r="C69" s="203"/>
      <c r="D69" s="214">
        <v>2022</v>
      </c>
      <c r="E69" s="214"/>
      <c r="F69" s="444">
        <f>SUM(J69,N69,'6.34 (2)'!F68,'6.34 (2)'!J68)</f>
        <v>1203</v>
      </c>
      <c r="G69" s="444">
        <f>SUM(K69,O69,'6.34 (2)'!G68,'6.34 (2)'!K68)</f>
        <v>495</v>
      </c>
      <c r="H69" s="444">
        <f>SUM(L69,P69,'6.34 (2)'!H68,'6.34 (2)'!L68)</f>
        <v>708</v>
      </c>
      <c r="I69" s="444"/>
      <c r="J69" s="444">
        <v>214</v>
      </c>
      <c r="K69" s="444">
        <v>101</v>
      </c>
      <c r="L69" s="444">
        <v>113</v>
      </c>
      <c r="M69" s="444"/>
      <c r="N69" s="444">
        <v>330</v>
      </c>
      <c r="O69" s="444">
        <v>167</v>
      </c>
      <c r="P69" s="444">
        <v>163</v>
      </c>
      <c r="Q69" s="442"/>
      <c r="R69" s="56"/>
      <c r="S69" s="218"/>
      <c r="T69" s="219"/>
      <c r="U69" s="56"/>
      <c r="V69" s="56"/>
    </row>
    <row r="70" spans="2:22" s="202" customFormat="1" ht="15" customHeight="1">
      <c r="B70" s="215"/>
      <c r="C70" s="203"/>
      <c r="D70" s="214">
        <v>2023</v>
      </c>
      <c r="E70" s="214"/>
      <c r="F70" s="444">
        <f>SUM(J70,N70,'6.34 (2)'!F69,'6.34 (2)'!J69)</f>
        <v>1122</v>
      </c>
      <c r="G70" s="444">
        <f>SUM(K70,O70,'6.34 (2)'!G69,'6.34 (2)'!K69)</f>
        <v>471</v>
      </c>
      <c r="H70" s="444">
        <f>SUM(L70,P70,'6.34 (2)'!H69,'6.34 (2)'!L69)</f>
        <v>651</v>
      </c>
      <c r="I70" s="444"/>
      <c r="J70" s="444">
        <v>210</v>
      </c>
      <c r="K70" s="444">
        <v>104</v>
      </c>
      <c r="L70" s="444">
        <v>106</v>
      </c>
      <c r="M70" s="444"/>
      <c r="N70" s="444">
        <v>305</v>
      </c>
      <c r="O70" s="444">
        <v>148</v>
      </c>
      <c r="P70" s="444">
        <v>157</v>
      </c>
      <c r="Q70" s="442"/>
      <c r="R70" s="56"/>
      <c r="S70" s="218"/>
      <c r="T70" s="219"/>
      <c r="U70" s="56"/>
      <c r="V70" s="56"/>
    </row>
    <row r="71" spans="2:22" s="202" customFormat="1" ht="8.1" customHeight="1">
      <c r="B71" s="215"/>
      <c r="C71" s="203"/>
      <c r="D71" s="214"/>
      <c r="E71" s="214"/>
      <c r="F71" s="444"/>
      <c r="G71" s="444"/>
      <c r="H71" s="444"/>
      <c r="I71" s="444"/>
      <c r="J71" s="444"/>
      <c r="K71" s="444"/>
      <c r="L71" s="444"/>
      <c r="M71" s="444"/>
      <c r="N71" s="1264"/>
      <c r="O71" s="1264"/>
      <c r="P71" s="1264"/>
      <c r="Q71" s="56"/>
      <c r="T71" s="219"/>
      <c r="U71" s="56"/>
      <c r="V71" s="56"/>
    </row>
    <row r="72" spans="2:22" s="202" customFormat="1" ht="15" customHeight="1">
      <c r="B72" s="215" t="s">
        <v>28</v>
      </c>
      <c r="C72" s="221"/>
      <c r="D72" s="214">
        <v>2021</v>
      </c>
      <c r="E72" s="214"/>
      <c r="F72" s="444">
        <f>SUM(J72,N72,'6.34 (2)'!F71,'6.34 (2)'!J71)</f>
        <v>5271</v>
      </c>
      <c r="G72" s="444">
        <f>SUM(K72,O72,'6.34 (2)'!G71,'6.34 (2)'!K71)</f>
        <v>2293</v>
      </c>
      <c r="H72" s="444">
        <f>SUM(L72,P72,'6.34 (2)'!H71,'6.34 (2)'!L71)</f>
        <v>2978</v>
      </c>
      <c r="I72" s="444"/>
      <c r="J72" s="444">
        <v>1933</v>
      </c>
      <c r="K72" s="444">
        <v>908</v>
      </c>
      <c r="L72" s="444">
        <v>1025</v>
      </c>
      <c r="M72" s="444"/>
      <c r="N72" s="1264" t="s">
        <v>31</v>
      </c>
      <c r="O72" s="1264" t="s">
        <v>31</v>
      </c>
      <c r="P72" s="1264" t="s">
        <v>31</v>
      </c>
      <c r="Q72" s="442"/>
      <c r="R72" s="56"/>
      <c r="S72" s="218"/>
      <c r="T72" s="222"/>
    </row>
    <row r="73" spans="2:22" s="202" customFormat="1" ht="15" customHeight="1">
      <c r="B73" s="215"/>
      <c r="C73" s="221"/>
      <c r="D73" s="214">
        <v>2022</v>
      </c>
      <c r="E73" s="214"/>
      <c r="F73" s="444">
        <f>SUM(J73,N73,'6.34 (2)'!F72,'6.34 (2)'!J72)</f>
        <v>4932</v>
      </c>
      <c r="G73" s="444">
        <f>SUM(K73,O73,'6.34 (2)'!G72,'6.34 (2)'!K72)</f>
        <v>2126</v>
      </c>
      <c r="H73" s="444">
        <f>SUM(L73,P73,'6.34 (2)'!H72,'6.34 (2)'!L72)</f>
        <v>2806</v>
      </c>
      <c r="I73" s="444"/>
      <c r="J73" s="444">
        <v>2515</v>
      </c>
      <c r="K73" s="444">
        <v>1185</v>
      </c>
      <c r="L73" s="444">
        <v>1330</v>
      </c>
      <c r="M73" s="444"/>
      <c r="N73" s="1264" t="s">
        <v>31</v>
      </c>
      <c r="O73" s="1264" t="s">
        <v>31</v>
      </c>
      <c r="P73" s="1264" t="s">
        <v>31</v>
      </c>
      <c r="Q73" s="56"/>
      <c r="R73" s="56"/>
      <c r="S73" s="218"/>
      <c r="T73" s="222"/>
    </row>
    <row r="74" spans="2:22" s="202" customFormat="1" ht="15" customHeight="1">
      <c r="B74" s="215"/>
      <c r="C74" s="221"/>
      <c r="D74" s="214">
        <v>2023</v>
      </c>
      <c r="E74" s="214"/>
      <c r="F74" s="444">
        <f>SUM(J74,N74,'6.34 (2)'!F73,'6.34 (2)'!J73)</f>
        <v>5448</v>
      </c>
      <c r="G74" s="444">
        <f>SUM(K74,O74,'6.34 (2)'!G73,'6.34 (2)'!K73)</f>
        <v>2354</v>
      </c>
      <c r="H74" s="444">
        <f>SUM(L74,P74,'6.34 (2)'!H73,'6.34 (2)'!L73)</f>
        <v>3094</v>
      </c>
      <c r="I74" s="444"/>
      <c r="J74" s="444">
        <v>3401</v>
      </c>
      <c r="K74" s="444">
        <v>1565</v>
      </c>
      <c r="L74" s="444">
        <v>1836</v>
      </c>
      <c r="M74" s="444"/>
      <c r="N74" s="1264" t="s">
        <v>31</v>
      </c>
      <c r="O74" s="1264" t="s">
        <v>31</v>
      </c>
      <c r="P74" s="1264" t="s">
        <v>31</v>
      </c>
      <c r="Q74" s="442"/>
      <c r="R74" s="56"/>
      <c r="S74" s="218"/>
      <c r="T74" s="222"/>
    </row>
    <row r="75" spans="2:22" s="202" customFormat="1" ht="8.1" customHeight="1">
      <c r="B75" s="215"/>
      <c r="C75" s="221"/>
      <c r="D75" s="214"/>
      <c r="E75" s="214"/>
      <c r="F75" s="1264"/>
      <c r="G75" s="1264"/>
      <c r="H75" s="1264"/>
      <c r="I75" s="444"/>
      <c r="J75" s="1264"/>
      <c r="K75" s="1264"/>
      <c r="L75" s="1264"/>
      <c r="M75" s="444"/>
      <c r="N75" s="1264"/>
      <c r="O75" s="1264"/>
      <c r="P75" s="1264"/>
      <c r="Q75" s="56"/>
      <c r="R75" s="56"/>
      <c r="S75" s="218"/>
      <c r="T75" s="222"/>
    </row>
    <row r="76" spans="2:22" s="202" customFormat="1" ht="15" customHeight="1">
      <c r="B76" s="215" t="s">
        <v>29</v>
      </c>
      <c r="C76" s="221"/>
      <c r="D76" s="214">
        <v>2021</v>
      </c>
      <c r="E76" s="214"/>
      <c r="F76" s="444">
        <f>SUM(J76,N76,'6.34 (2)'!F75,'6.34 (2)'!J75)</f>
        <v>8</v>
      </c>
      <c r="G76" s="444">
        <f>SUM(K76,O76,'6.34 (2)'!G75,'6.34 (2)'!K75)</f>
        <v>5</v>
      </c>
      <c r="H76" s="444">
        <f>SUM(L76,P76,'6.34 (2)'!H75,'6.34 (2)'!L75)</f>
        <v>3</v>
      </c>
      <c r="I76" s="444"/>
      <c r="J76" s="1264" t="s">
        <v>31</v>
      </c>
      <c r="K76" s="1264" t="s">
        <v>31</v>
      </c>
      <c r="L76" s="1264" t="s">
        <v>31</v>
      </c>
      <c r="M76" s="444"/>
      <c r="N76" s="1264" t="s">
        <v>31</v>
      </c>
      <c r="O76" s="1264" t="s">
        <v>31</v>
      </c>
      <c r="P76" s="1264" t="s">
        <v>31</v>
      </c>
      <c r="Q76" s="442"/>
      <c r="R76" s="56"/>
      <c r="S76" s="218"/>
      <c r="T76" s="222"/>
    </row>
    <row r="77" spans="2:22" s="202" customFormat="1" ht="15" customHeight="1">
      <c r="B77" s="215"/>
      <c r="C77" s="221"/>
      <c r="D77" s="214">
        <v>2022</v>
      </c>
      <c r="E77" s="214"/>
      <c r="F77" s="444">
        <f>SUM(J77,N77,'6.34 (2)'!F76,'6.34 (2)'!J76)</f>
        <v>9</v>
      </c>
      <c r="G77" s="444">
        <f>SUM(K77,O77,'6.34 (2)'!G76,'6.34 (2)'!K76)</f>
        <v>6</v>
      </c>
      <c r="H77" s="444">
        <f>SUM(L77,P77,'6.34 (2)'!H76,'6.34 (2)'!L76)</f>
        <v>3</v>
      </c>
      <c r="I77" s="444"/>
      <c r="J77" s="1264" t="s">
        <v>31</v>
      </c>
      <c r="K77" s="1264" t="s">
        <v>31</v>
      </c>
      <c r="L77" s="1264" t="s">
        <v>31</v>
      </c>
      <c r="M77" s="444"/>
      <c r="N77" s="1264" t="s">
        <v>31</v>
      </c>
      <c r="O77" s="1264" t="s">
        <v>31</v>
      </c>
      <c r="P77" s="1264" t="s">
        <v>31</v>
      </c>
      <c r="Q77" s="442"/>
      <c r="R77" s="56"/>
      <c r="S77" s="218"/>
      <c r="T77" s="222"/>
    </row>
    <row r="78" spans="2:22" s="202" customFormat="1" ht="15" customHeight="1">
      <c r="B78" s="215"/>
      <c r="C78" s="221"/>
      <c r="D78" s="214">
        <v>2023</v>
      </c>
      <c r="E78" s="214"/>
      <c r="F78" s="444">
        <f>SUM(J78,N78,'6.34 (2)'!F77,'6.34 (2)'!J77)</f>
        <v>8</v>
      </c>
      <c r="G78" s="444">
        <f>SUM(K78,O78,'6.34 (2)'!G77,'6.34 (2)'!K77)</f>
        <v>5</v>
      </c>
      <c r="H78" s="444">
        <f>SUM(L78,P78,'6.34 (2)'!H77,'6.34 (2)'!L77)</f>
        <v>3</v>
      </c>
      <c r="I78" s="444"/>
      <c r="J78" s="1264" t="s">
        <v>31</v>
      </c>
      <c r="K78" s="1264" t="s">
        <v>31</v>
      </c>
      <c r="L78" s="1264" t="s">
        <v>31</v>
      </c>
      <c r="M78" s="444"/>
      <c r="N78" s="1264" t="s">
        <v>31</v>
      </c>
      <c r="O78" s="1264" t="s">
        <v>31</v>
      </c>
      <c r="P78" s="1264" t="s">
        <v>31</v>
      </c>
      <c r="Q78" s="442"/>
      <c r="R78" s="56"/>
      <c r="S78" s="218"/>
      <c r="T78" s="222"/>
    </row>
    <row r="79" spans="2:22" s="202" customFormat="1" ht="8.1" customHeight="1">
      <c r="B79" s="215"/>
      <c r="C79" s="221"/>
      <c r="D79" s="214"/>
      <c r="E79" s="214"/>
      <c r="F79" s="444"/>
      <c r="G79" s="444"/>
      <c r="H79" s="444"/>
      <c r="I79" s="444"/>
      <c r="J79" s="444"/>
      <c r="K79" s="444"/>
      <c r="L79" s="444"/>
      <c r="M79" s="444"/>
      <c r="N79" s="444"/>
      <c r="O79" s="444"/>
      <c r="P79" s="444"/>
      <c r="Q79" s="56"/>
      <c r="R79" s="56"/>
      <c r="S79" s="218"/>
      <c r="T79" s="222"/>
    </row>
    <row r="80" spans="2:22" s="202" customFormat="1" ht="15" customHeight="1">
      <c r="B80" s="215" t="s">
        <v>30</v>
      </c>
      <c r="C80" s="221"/>
      <c r="D80" s="214">
        <v>2021</v>
      </c>
      <c r="F80" s="444">
        <f>SUM(J80,N80,'6.34 (2)'!F79,'6.34 (2)'!J79)</f>
        <v>118</v>
      </c>
      <c r="G80" s="444">
        <f>SUM(K80,O80,'6.34 (2)'!G79,'6.34 (2)'!K79)</f>
        <v>62</v>
      </c>
      <c r="H80" s="444">
        <f>SUM(L80,P80,'6.34 (2)'!H79,'6.34 (2)'!L79)</f>
        <v>56</v>
      </c>
      <c r="I80" s="444"/>
      <c r="J80" s="1264" t="s">
        <v>31</v>
      </c>
      <c r="K80" s="1264" t="s">
        <v>31</v>
      </c>
      <c r="L80" s="1264" t="s">
        <v>31</v>
      </c>
      <c r="M80" s="444"/>
      <c r="N80" s="444">
        <v>118</v>
      </c>
      <c r="O80" s="444">
        <v>62</v>
      </c>
      <c r="P80" s="444">
        <v>56</v>
      </c>
      <c r="Q80" s="56"/>
      <c r="R80" s="56"/>
      <c r="S80" s="218"/>
      <c r="T80" s="222"/>
    </row>
    <row r="81" spans="1:23" s="202" customFormat="1" ht="15" customHeight="1">
      <c r="B81" s="215"/>
      <c r="C81" s="221"/>
      <c r="D81" s="214">
        <v>2022</v>
      </c>
      <c r="F81" s="444">
        <f>SUM(J81,N81,'6.34 (2)'!F80,'6.34 (2)'!J80)</f>
        <v>142</v>
      </c>
      <c r="G81" s="444">
        <f>SUM(K81,O81,'6.34 (2)'!G80,'6.34 (2)'!K80)</f>
        <v>77</v>
      </c>
      <c r="H81" s="444">
        <f>SUM(L81,P81,'6.34 (2)'!H80,'6.34 (2)'!L80)</f>
        <v>65</v>
      </c>
      <c r="I81" s="444"/>
      <c r="J81" s="1264" t="s">
        <v>31</v>
      </c>
      <c r="K81" s="1264" t="s">
        <v>31</v>
      </c>
      <c r="L81" s="1264" t="s">
        <v>31</v>
      </c>
      <c r="M81" s="444"/>
      <c r="N81" s="444">
        <v>142</v>
      </c>
      <c r="O81" s="444">
        <v>77</v>
      </c>
      <c r="P81" s="444">
        <v>65</v>
      </c>
      <c r="Q81" s="56"/>
      <c r="R81" s="56"/>
      <c r="S81" s="218"/>
      <c r="T81" s="222"/>
      <c r="U81" s="56"/>
      <c r="V81" s="56"/>
    </row>
    <row r="82" spans="1:23" s="202" customFormat="1" ht="15" customHeight="1">
      <c r="B82" s="215"/>
      <c r="C82" s="221"/>
      <c r="D82" s="214">
        <v>2023</v>
      </c>
      <c r="F82" s="444">
        <f>SUM(J82,N82,'6.34 (2)'!F81,'6.34 (2)'!J81)</f>
        <v>133</v>
      </c>
      <c r="G82" s="444">
        <f>SUM(K82,O82,'6.34 (2)'!G81,'6.34 (2)'!K81)</f>
        <v>71</v>
      </c>
      <c r="H82" s="444">
        <f>SUM(L82,P82,'6.34 (2)'!H81,'6.34 (2)'!L81)</f>
        <v>62</v>
      </c>
      <c r="I82" s="444"/>
      <c r="J82" s="1264" t="s">
        <v>31</v>
      </c>
      <c r="K82" s="1264" t="s">
        <v>31</v>
      </c>
      <c r="L82" s="1264" t="s">
        <v>31</v>
      </c>
      <c r="M82" s="444"/>
      <c r="N82" s="444">
        <v>123</v>
      </c>
      <c r="O82" s="444">
        <v>63</v>
      </c>
      <c r="P82" s="444">
        <v>60</v>
      </c>
      <c r="Q82" s="56"/>
      <c r="R82" s="56"/>
      <c r="S82" s="218"/>
      <c r="T82" s="222"/>
      <c r="U82" s="56"/>
      <c r="V82" s="56"/>
      <c r="W82" s="225"/>
    </row>
    <row r="83" spans="1:23" s="202" customFormat="1" ht="6.95" customHeight="1" thickBot="1">
      <c r="B83" s="227"/>
      <c r="C83" s="228"/>
      <c r="D83" s="229"/>
      <c r="E83" s="229"/>
      <c r="F83" s="230"/>
      <c r="G83" s="230"/>
      <c r="H83" s="230"/>
      <c r="I83" s="229"/>
      <c r="J83" s="230"/>
      <c r="K83" s="230"/>
      <c r="L83" s="230"/>
      <c r="M83" s="230"/>
      <c r="N83" s="230"/>
      <c r="O83" s="230"/>
      <c r="P83" s="230"/>
      <c r="Q83" s="230"/>
      <c r="R83" s="232"/>
      <c r="S83" s="218"/>
      <c r="T83" s="222"/>
      <c r="U83" s="232"/>
      <c r="V83" s="232"/>
      <c r="W83" s="216"/>
    </row>
    <row r="84" spans="1:23" s="233" customFormat="1" ht="15.75" customHeight="1">
      <c r="A84" s="309"/>
      <c r="B84" s="234"/>
      <c r="D84" s="235"/>
      <c r="E84" s="310"/>
      <c r="F84" s="238"/>
      <c r="G84" s="238"/>
      <c r="H84" s="238"/>
      <c r="I84" s="239"/>
      <c r="J84" s="239"/>
      <c r="K84" s="239"/>
      <c r="Q84" s="418" t="s">
        <v>905</v>
      </c>
    </row>
    <row r="85" spans="1:23" s="233" customFormat="1" ht="15.75" customHeight="1">
      <c r="D85" s="235"/>
      <c r="E85" s="310"/>
      <c r="F85" s="238"/>
      <c r="G85" s="238"/>
      <c r="H85" s="238"/>
      <c r="I85" s="242"/>
      <c r="J85" s="242"/>
      <c r="K85" s="242"/>
      <c r="Q85" s="419" t="s">
        <v>883</v>
      </c>
    </row>
    <row r="86" spans="1:23">
      <c r="B86" s="244"/>
      <c r="C86" s="256"/>
      <c r="D86" s="257"/>
      <c r="E86" s="253"/>
      <c r="F86" s="253"/>
      <c r="G86" s="253"/>
      <c r="H86" s="253"/>
      <c r="I86" s="253"/>
      <c r="J86" s="253"/>
      <c r="K86" s="253"/>
      <c r="L86" s="164"/>
      <c r="M86" s="164"/>
      <c r="N86" s="164"/>
      <c r="O86" s="164"/>
      <c r="P86" s="164"/>
      <c r="Q86" s="164"/>
    </row>
    <row r="87" spans="1:23">
      <c r="B87" s="247"/>
      <c r="E87" s="166"/>
      <c r="I87" s="166"/>
      <c r="L87" s="164"/>
      <c r="M87" s="164"/>
      <c r="N87" s="164"/>
      <c r="O87" s="164"/>
      <c r="P87" s="164"/>
      <c r="Q87" s="164"/>
    </row>
    <row r="88" spans="1:23">
      <c r="B88" s="255"/>
      <c r="C88" s="256"/>
      <c r="D88" s="257"/>
      <c r="E88" s="257"/>
      <c r="F88" s="253"/>
      <c r="G88" s="253"/>
      <c r="H88" s="253"/>
      <c r="I88" s="257"/>
      <c r="J88" s="253"/>
      <c r="K88" s="253"/>
      <c r="L88" s="253"/>
      <c r="M88" s="253"/>
      <c r="N88" s="253"/>
      <c r="O88" s="253"/>
      <c r="P88" s="253"/>
      <c r="Q88" s="253"/>
    </row>
  </sheetData>
  <mergeCells count="7">
    <mergeCell ref="N11:P11"/>
    <mergeCell ref="N10:P10"/>
    <mergeCell ref="F9:H9"/>
    <mergeCell ref="J9:L9"/>
    <mergeCell ref="N9:P9"/>
    <mergeCell ref="F10:H10"/>
    <mergeCell ref="J10:L10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66">
    <tabColor rgb="FF92D050"/>
  </sheetPr>
  <dimension ref="A1:T89"/>
  <sheetViews>
    <sheetView view="pageBreakPreview" zoomScaleNormal="100" zoomScaleSheetLayoutView="100" workbookViewId="0">
      <selection activeCell="D15" sqref="D15:D81"/>
    </sheetView>
  </sheetViews>
  <sheetFormatPr defaultColWidth="10.42578125" defaultRowHeight="16.5"/>
  <cols>
    <col min="1" max="1" width="1.140625" style="164" customWidth="1"/>
    <col min="2" max="2" width="12.28515625" style="164" customWidth="1"/>
    <col min="3" max="3" width="11" style="164" customWidth="1"/>
    <col min="4" max="4" width="14.140625" style="165" customWidth="1"/>
    <col min="5" max="5" width="1.140625" style="165" customWidth="1"/>
    <col min="6" max="6" width="12.42578125" style="166" customWidth="1"/>
    <col min="7" max="7" width="11.85546875" style="166" customWidth="1"/>
    <col min="8" max="8" width="15" style="166" customWidth="1"/>
    <col min="9" max="9" width="1.140625" style="166" customWidth="1"/>
    <col min="10" max="10" width="12.42578125" style="166" customWidth="1"/>
    <col min="11" max="11" width="11.85546875" style="166" customWidth="1"/>
    <col min="12" max="12" width="15" style="166" customWidth="1"/>
    <col min="13" max="13" width="1.140625" style="166" customWidth="1"/>
    <col min="14" max="14" width="11" style="164" customWidth="1"/>
    <col min="15" max="15" width="12.5703125" style="164" customWidth="1"/>
    <col min="16" max="16" width="11" style="164" customWidth="1"/>
    <col min="17" max="17" width="1" style="164" customWidth="1"/>
    <col min="18" max="18" width="11" style="164" customWidth="1"/>
    <col min="19" max="19" width="12.5703125" style="164" customWidth="1"/>
    <col min="20" max="20" width="11" style="164" customWidth="1"/>
    <col min="21" max="16384" width="10.42578125" style="164"/>
  </cols>
  <sheetData>
    <row r="1" spans="1:18" ht="8.1" customHeight="1"/>
    <row r="2" spans="1:18" ht="8.1" customHeight="1"/>
    <row r="3" spans="1:18" s="167" customFormat="1" ht="16.5" customHeight="1">
      <c r="B3" s="168" t="s">
        <v>869</v>
      </c>
      <c r="C3" s="169" t="s">
        <v>992</v>
      </c>
      <c r="D3" s="170"/>
      <c r="E3" s="170"/>
      <c r="F3" s="171"/>
      <c r="G3" s="171"/>
      <c r="H3" s="171"/>
      <c r="I3" s="171"/>
      <c r="J3" s="171"/>
      <c r="K3" s="171"/>
      <c r="L3" s="171"/>
      <c r="M3" s="171"/>
      <c r="N3" s="172"/>
      <c r="O3" s="172"/>
      <c r="P3" s="172"/>
      <c r="Q3" s="172"/>
      <c r="R3" s="172"/>
    </row>
    <row r="4" spans="1:18" s="440" customFormat="1" ht="16.5" customHeight="1">
      <c r="B4" s="168"/>
      <c r="C4" s="169" t="s">
        <v>1337</v>
      </c>
      <c r="D4" s="441"/>
      <c r="E4" s="441"/>
      <c r="F4" s="168"/>
      <c r="G4" s="168"/>
      <c r="H4" s="168"/>
      <c r="I4" s="168"/>
      <c r="J4" s="168"/>
      <c r="K4" s="168"/>
      <c r="L4" s="168"/>
      <c r="M4" s="168"/>
      <c r="N4" s="169"/>
      <c r="O4" s="169"/>
      <c r="P4" s="169"/>
      <c r="Q4" s="169"/>
      <c r="R4" s="169"/>
    </row>
    <row r="5" spans="1:18" s="173" customFormat="1" ht="16.5" customHeight="1">
      <c r="B5" s="174" t="s">
        <v>964</v>
      </c>
      <c r="C5" s="175" t="s">
        <v>994</v>
      </c>
      <c r="D5" s="176"/>
      <c r="E5" s="176"/>
      <c r="F5" s="174"/>
      <c r="G5" s="174"/>
      <c r="H5" s="174"/>
      <c r="I5" s="174"/>
      <c r="J5" s="174"/>
      <c r="K5" s="174"/>
      <c r="L5" s="174"/>
      <c r="M5" s="174"/>
      <c r="N5" s="175"/>
      <c r="O5" s="175"/>
      <c r="P5" s="175"/>
      <c r="Q5" s="175"/>
      <c r="R5" s="175"/>
    </row>
    <row r="6" spans="1:18" s="173" customFormat="1" ht="16.5" customHeight="1">
      <c r="B6" s="174"/>
      <c r="C6" s="175" t="s">
        <v>1338</v>
      </c>
      <c r="D6" s="176"/>
      <c r="E6" s="176"/>
      <c r="F6" s="174"/>
      <c r="G6" s="174"/>
      <c r="H6" s="174"/>
      <c r="I6" s="174"/>
      <c r="J6" s="174"/>
      <c r="K6" s="174"/>
      <c r="L6" s="174"/>
      <c r="M6" s="174"/>
      <c r="N6" s="175"/>
      <c r="O6" s="175"/>
      <c r="P6" s="175"/>
      <c r="Q6" s="175"/>
      <c r="R6" s="175"/>
    </row>
    <row r="7" spans="1:18" s="177" customFormat="1" ht="9.9499999999999993" customHeight="1" thickBot="1">
      <c r="B7" s="178"/>
      <c r="C7" s="178"/>
      <c r="D7" s="179"/>
      <c r="E7" s="179"/>
      <c r="F7" s="180"/>
      <c r="G7" s="180"/>
      <c r="H7" s="180"/>
      <c r="I7" s="180"/>
      <c r="J7" s="180"/>
      <c r="K7" s="180"/>
      <c r="L7" s="180"/>
      <c r="M7" s="180"/>
    </row>
    <row r="8" spans="1:18" s="186" customFormat="1" ht="5.25" customHeight="1" thickTop="1">
      <c r="A8" s="181"/>
      <c r="B8" s="182"/>
      <c r="C8" s="183"/>
      <c r="D8" s="184"/>
      <c r="E8" s="184"/>
      <c r="F8" s="185"/>
      <c r="G8" s="185"/>
      <c r="H8" s="185"/>
      <c r="I8" s="185"/>
      <c r="J8" s="185"/>
      <c r="K8" s="185"/>
      <c r="L8" s="185"/>
      <c r="M8" s="185"/>
    </row>
    <row r="9" spans="1:18" s="1669" customFormat="1" ht="12.75" customHeight="1">
      <c r="A9" s="1667"/>
      <c r="B9" s="187" t="s">
        <v>2</v>
      </c>
      <c r="C9" s="188"/>
      <c r="D9" s="1646" t="s">
        <v>3</v>
      </c>
      <c r="E9" s="1668"/>
      <c r="F9" s="1881" t="s">
        <v>911</v>
      </c>
      <c r="G9" s="1881"/>
      <c r="H9" s="1881"/>
      <c r="I9" s="1644"/>
      <c r="J9" s="1881" t="s">
        <v>913</v>
      </c>
      <c r="K9" s="1881"/>
      <c r="L9" s="1881"/>
      <c r="M9" s="1644"/>
    </row>
    <row r="10" spans="1:18" s="186" customFormat="1" ht="14.25" customHeight="1">
      <c r="A10" s="192"/>
      <c r="B10" s="192" t="s">
        <v>7</v>
      </c>
      <c r="C10" s="193"/>
      <c r="D10" s="194" t="s">
        <v>8</v>
      </c>
      <c r="E10" s="194"/>
      <c r="F10" s="1882" t="s">
        <v>912</v>
      </c>
      <c r="G10" s="1882"/>
      <c r="H10" s="1882"/>
      <c r="I10" s="194"/>
      <c r="J10" s="1882" t="s">
        <v>914</v>
      </c>
      <c r="K10" s="1882"/>
      <c r="L10" s="1882"/>
      <c r="M10" s="194"/>
    </row>
    <row r="11" spans="1:18" s="186" customFormat="1">
      <c r="A11" s="192"/>
      <c r="B11" s="192"/>
      <c r="C11" s="193"/>
      <c r="D11" s="194"/>
      <c r="E11" s="194"/>
      <c r="F11" s="190" t="s">
        <v>4</v>
      </c>
      <c r="G11" s="190" t="s">
        <v>37</v>
      </c>
      <c r="H11" s="190" t="s">
        <v>38</v>
      </c>
      <c r="I11" s="197"/>
      <c r="J11" s="190" t="s">
        <v>4</v>
      </c>
      <c r="K11" s="190" t="s">
        <v>37</v>
      </c>
      <c r="L11" s="190" t="s">
        <v>38</v>
      </c>
      <c r="M11" s="190"/>
    </row>
    <row r="12" spans="1:18" s="186" customFormat="1">
      <c r="A12" s="192"/>
      <c r="B12" s="192"/>
      <c r="C12" s="193"/>
      <c r="D12" s="194"/>
      <c r="E12" s="194"/>
      <c r="F12" s="195" t="s">
        <v>9</v>
      </c>
      <c r="G12" s="195" t="s">
        <v>39</v>
      </c>
      <c r="H12" s="195" t="s">
        <v>40</v>
      </c>
      <c r="I12" s="197"/>
      <c r="J12" s="195" t="s">
        <v>9</v>
      </c>
      <c r="K12" s="195" t="s">
        <v>39</v>
      </c>
      <c r="L12" s="195" t="s">
        <v>40</v>
      </c>
      <c r="M12" s="195"/>
    </row>
    <row r="13" spans="1:18" s="186" customFormat="1" ht="7.5" customHeight="1">
      <c r="A13" s="198"/>
      <c r="B13" s="198"/>
      <c r="C13" s="199"/>
      <c r="D13" s="200"/>
      <c r="E13" s="200"/>
      <c r="F13" s="201"/>
      <c r="G13" s="201"/>
      <c r="H13" s="201"/>
      <c r="I13" s="201"/>
      <c r="J13" s="201"/>
      <c r="K13" s="201"/>
      <c r="L13" s="201"/>
      <c r="M13" s="201"/>
    </row>
    <row r="14" spans="1:18" ht="6.95" customHeight="1">
      <c r="B14" s="304"/>
      <c r="C14" s="304"/>
      <c r="D14" s="305"/>
      <c r="E14" s="305"/>
      <c r="F14" s="306"/>
      <c r="G14" s="306"/>
      <c r="H14" s="306"/>
      <c r="I14" s="306"/>
      <c r="J14" s="306"/>
      <c r="K14" s="306"/>
      <c r="L14" s="306"/>
      <c r="M14" s="306"/>
    </row>
    <row r="15" spans="1:18" s="202" customFormat="1" ht="15" customHeight="1">
      <c r="B15" s="208" t="s">
        <v>14</v>
      </c>
      <c r="C15" s="208"/>
      <c r="D15" s="209">
        <v>2021</v>
      </c>
      <c r="E15" s="209"/>
      <c r="F15" s="211">
        <f t="shared" ref="F15:H17" si="0">SUM(F19,F23,F27,F31,F35,F39,F43,F47,F51,F55,F59,F63,F67,F71,F75,F79)</f>
        <v>4385</v>
      </c>
      <c r="G15" s="211">
        <f t="shared" si="0"/>
        <v>1878</v>
      </c>
      <c r="H15" s="211">
        <f t="shared" si="0"/>
        <v>2507</v>
      </c>
      <c r="I15" s="211"/>
      <c r="J15" s="211">
        <f t="shared" ref="J15:L17" si="1">SUM(J19,J23,J27,J31,J35,J39,J43,J47,J51,J55,J59,J63,J67,J71,J75,J79)</f>
        <v>8681</v>
      </c>
      <c r="K15" s="211">
        <f t="shared" si="1"/>
        <v>3314</v>
      </c>
      <c r="L15" s="211">
        <f t="shared" si="1"/>
        <v>5367</v>
      </c>
      <c r="M15" s="211"/>
    </row>
    <row r="16" spans="1:18" s="202" customFormat="1" ht="15" customHeight="1">
      <c r="B16" s="208"/>
      <c r="C16" s="208"/>
      <c r="D16" s="209">
        <v>2022</v>
      </c>
      <c r="E16" s="209"/>
      <c r="F16" s="211">
        <f t="shared" si="0"/>
        <v>3465</v>
      </c>
      <c r="G16" s="211">
        <f t="shared" si="0"/>
        <v>1461</v>
      </c>
      <c r="H16" s="211">
        <f t="shared" si="0"/>
        <v>2004</v>
      </c>
      <c r="I16" s="211"/>
      <c r="J16" s="211">
        <f t="shared" si="1"/>
        <v>8971</v>
      </c>
      <c r="K16" s="211">
        <f t="shared" si="1"/>
        <v>3353</v>
      </c>
      <c r="L16" s="211">
        <f t="shared" si="1"/>
        <v>5618</v>
      </c>
      <c r="M16" s="211"/>
    </row>
    <row r="17" spans="2:19" s="202" customFormat="1" ht="15" customHeight="1">
      <c r="B17" s="208"/>
      <c r="C17" s="208"/>
      <c r="D17" s="209">
        <v>2023</v>
      </c>
      <c r="E17" s="214"/>
      <c r="F17" s="211">
        <f t="shared" si="0"/>
        <v>2659</v>
      </c>
      <c r="G17" s="211">
        <f t="shared" si="0"/>
        <v>1162</v>
      </c>
      <c r="H17" s="211">
        <f t="shared" si="0"/>
        <v>1497</v>
      </c>
      <c r="I17" s="211"/>
      <c r="J17" s="211">
        <f t="shared" si="1"/>
        <v>8468</v>
      </c>
      <c r="K17" s="211">
        <f t="shared" si="1"/>
        <v>3055</v>
      </c>
      <c r="L17" s="211">
        <f t="shared" si="1"/>
        <v>5413</v>
      </c>
      <c r="M17" s="211"/>
    </row>
    <row r="18" spans="2:19" s="202" customFormat="1" ht="8.1" customHeight="1">
      <c r="B18" s="208"/>
      <c r="C18" s="208"/>
      <c r="D18" s="214"/>
      <c r="E18" s="214"/>
      <c r="F18" s="56"/>
      <c r="G18" s="56"/>
      <c r="H18" s="56"/>
      <c r="I18" s="56"/>
      <c r="J18" s="56"/>
      <c r="K18" s="56"/>
      <c r="L18" s="56"/>
      <c r="M18" s="211"/>
      <c r="N18" s="211"/>
      <c r="O18" s="211"/>
      <c r="P18" s="210"/>
      <c r="Q18" s="207"/>
      <c r="R18" s="211"/>
      <c r="S18" s="211"/>
    </row>
    <row r="19" spans="2:19" s="202" customFormat="1" ht="15" customHeight="1">
      <c r="B19" s="215" t="s">
        <v>15</v>
      </c>
      <c r="C19" s="215"/>
      <c r="D19" s="214">
        <v>2021</v>
      </c>
      <c r="E19" s="214"/>
      <c r="F19" s="56">
        <v>223</v>
      </c>
      <c r="G19" s="56">
        <v>100</v>
      </c>
      <c r="H19" s="56">
        <v>123</v>
      </c>
      <c r="I19" s="56"/>
      <c r="J19" s="56">
        <v>628</v>
      </c>
      <c r="K19" s="56">
        <v>217</v>
      </c>
      <c r="L19" s="56">
        <v>411</v>
      </c>
      <c r="M19" s="56"/>
      <c r="N19" s="56"/>
      <c r="O19" s="56"/>
      <c r="P19" s="218"/>
      <c r="Q19" s="219"/>
    </row>
    <row r="20" spans="2:19" s="202" customFormat="1" ht="15" customHeight="1">
      <c r="B20" s="215"/>
      <c r="C20" s="215"/>
      <c r="D20" s="214">
        <v>2022</v>
      </c>
      <c r="E20" s="214"/>
      <c r="F20" s="56">
        <v>184</v>
      </c>
      <c r="G20" s="56">
        <v>84</v>
      </c>
      <c r="H20" s="56">
        <v>100</v>
      </c>
      <c r="I20" s="56"/>
      <c r="J20" s="56">
        <v>638</v>
      </c>
      <c r="K20" s="56">
        <v>218</v>
      </c>
      <c r="L20" s="56">
        <v>420</v>
      </c>
      <c r="M20" s="56"/>
      <c r="N20" s="56"/>
      <c r="O20" s="56"/>
      <c r="P20" s="218"/>
      <c r="Q20" s="219"/>
      <c r="R20" s="56"/>
      <c r="S20" s="56"/>
    </row>
    <row r="21" spans="2:19" s="202" customFormat="1" ht="15" customHeight="1">
      <c r="B21" s="215"/>
      <c r="C21" s="215"/>
      <c r="D21" s="214">
        <v>2023</v>
      </c>
      <c r="E21" s="214"/>
      <c r="F21" s="56">
        <v>198</v>
      </c>
      <c r="G21" s="56">
        <v>81</v>
      </c>
      <c r="H21" s="56">
        <v>117</v>
      </c>
      <c r="I21" s="56"/>
      <c r="J21" s="56">
        <v>576</v>
      </c>
      <c r="K21" s="56">
        <v>172</v>
      </c>
      <c r="L21" s="56">
        <v>404</v>
      </c>
      <c r="M21" s="56"/>
      <c r="N21" s="56"/>
      <c r="O21" s="56"/>
      <c r="P21" s="218"/>
      <c r="Q21" s="219"/>
      <c r="R21" s="56"/>
      <c r="S21" s="56"/>
    </row>
    <row r="22" spans="2:19" s="202" customFormat="1" ht="8.1" customHeight="1">
      <c r="B22" s="215"/>
      <c r="C22" s="215"/>
      <c r="D22" s="214"/>
      <c r="E22" s="214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218"/>
      <c r="Q22" s="219"/>
      <c r="R22" s="56"/>
      <c r="S22" s="56"/>
    </row>
    <row r="23" spans="2:19" s="202" customFormat="1" ht="15" customHeight="1">
      <c r="B23" s="215" t="s">
        <v>16</v>
      </c>
      <c r="C23" s="215"/>
      <c r="D23" s="214">
        <v>2021</v>
      </c>
      <c r="E23" s="214"/>
      <c r="F23" s="442" t="s">
        <v>31</v>
      </c>
      <c r="G23" s="442" t="s">
        <v>31</v>
      </c>
      <c r="H23" s="442" t="s">
        <v>31</v>
      </c>
      <c r="I23" s="56"/>
      <c r="J23" s="56">
        <v>103</v>
      </c>
      <c r="K23" s="56">
        <v>37</v>
      </c>
      <c r="L23" s="56">
        <v>66</v>
      </c>
      <c r="M23" s="56"/>
      <c r="N23" s="56"/>
      <c r="O23" s="56"/>
      <c r="P23" s="218"/>
      <c r="Q23" s="219"/>
    </row>
    <row r="24" spans="2:19" s="202" customFormat="1" ht="15" customHeight="1">
      <c r="B24" s="215"/>
      <c r="C24" s="215"/>
      <c r="D24" s="214">
        <v>2022</v>
      </c>
      <c r="E24" s="214"/>
      <c r="F24" s="442" t="s">
        <v>31</v>
      </c>
      <c r="G24" s="442" t="s">
        <v>31</v>
      </c>
      <c r="H24" s="442" t="s">
        <v>31</v>
      </c>
      <c r="I24" s="56"/>
      <c r="J24" s="56">
        <v>114</v>
      </c>
      <c r="K24" s="56">
        <v>41</v>
      </c>
      <c r="L24" s="56">
        <v>73</v>
      </c>
      <c r="M24" s="56"/>
      <c r="N24" s="56"/>
      <c r="O24" s="56"/>
      <c r="P24" s="218"/>
      <c r="Q24" s="219"/>
      <c r="R24" s="56"/>
      <c r="S24" s="56"/>
    </row>
    <row r="25" spans="2:19" s="202" customFormat="1" ht="15" customHeight="1">
      <c r="B25" s="215"/>
      <c r="C25" s="215"/>
      <c r="D25" s="214">
        <v>2023</v>
      </c>
      <c r="E25" s="214"/>
      <c r="F25" s="442" t="s">
        <v>31</v>
      </c>
      <c r="G25" s="442" t="s">
        <v>31</v>
      </c>
      <c r="H25" s="442" t="s">
        <v>31</v>
      </c>
      <c r="I25" s="56"/>
      <c r="J25" s="56">
        <v>121</v>
      </c>
      <c r="K25" s="56">
        <v>43</v>
      </c>
      <c r="L25" s="56">
        <v>78</v>
      </c>
      <c r="M25" s="56"/>
      <c r="N25" s="56"/>
      <c r="O25" s="56"/>
      <c r="P25" s="218"/>
      <c r="Q25" s="219"/>
      <c r="R25" s="56"/>
      <c r="S25" s="56"/>
    </row>
    <row r="26" spans="2:19" s="202" customFormat="1" ht="8.1" customHeight="1">
      <c r="B26" s="215"/>
      <c r="C26" s="215"/>
      <c r="D26" s="214"/>
      <c r="E26" s="214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218"/>
      <c r="Q26" s="219"/>
      <c r="R26" s="56"/>
      <c r="S26" s="56"/>
    </row>
    <row r="27" spans="2:19" s="202" customFormat="1" ht="15" customHeight="1">
      <c r="B27" s="215" t="s">
        <v>17</v>
      </c>
      <c r="C27" s="215"/>
      <c r="D27" s="214">
        <v>2021</v>
      </c>
      <c r="E27" s="214"/>
      <c r="F27" s="442" t="s">
        <v>31</v>
      </c>
      <c r="G27" s="442" t="s">
        <v>31</v>
      </c>
      <c r="H27" s="442" t="s">
        <v>31</v>
      </c>
      <c r="I27" s="56"/>
      <c r="J27" s="56">
        <v>351</v>
      </c>
      <c r="K27" s="56">
        <v>117</v>
      </c>
      <c r="L27" s="56">
        <v>234</v>
      </c>
      <c r="M27" s="56"/>
      <c r="N27" s="56"/>
      <c r="O27" s="56"/>
      <c r="P27" s="218"/>
      <c r="Q27" s="219"/>
    </row>
    <row r="28" spans="2:19" s="202" customFormat="1" ht="15" customHeight="1">
      <c r="B28" s="215"/>
      <c r="C28" s="215"/>
      <c r="D28" s="214">
        <v>2022</v>
      </c>
      <c r="E28" s="214"/>
      <c r="F28" s="56">
        <v>96</v>
      </c>
      <c r="G28" s="56">
        <v>46</v>
      </c>
      <c r="H28" s="56">
        <v>50</v>
      </c>
      <c r="I28" s="56"/>
      <c r="J28" s="56">
        <v>279</v>
      </c>
      <c r="K28" s="56">
        <v>67</v>
      </c>
      <c r="L28" s="56">
        <v>212</v>
      </c>
      <c r="M28" s="56"/>
      <c r="N28" s="56"/>
      <c r="O28" s="56"/>
      <c r="P28" s="218"/>
      <c r="Q28" s="219"/>
      <c r="R28" s="56"/>
      <c r="S28" s="56"/>
    </row>
    <row r="29" spans="2:19" s="202" customFormat="1" ht="15" customHeight="1">
      <c r="B29" s="215"/>
      <c r="C29" s="215"/>
      <c r="D29" s="214">
        <v>2023</v>
      </c>
      <c r="E29" s="214"/>
      <c r="F29" s="56">
        <v>98</v>
      </c>
      <c r="G29" s="56">
        <v>46</v>
      </c>
      <c r="H29" s="56">
        <v>52</v>
      </c>
      <c r="I29" s="56"/>
      <c r="J29" s="56">
        <v>299</v>
      </c>
      <c r="K29" s="56">
        <v>63</v>
      </c>
      <c r="L29" s="56">
        <v>236</v>
      </c>
      <c r="M29" s="56"/>
      <c r="N29" s="56"/>
      <c r="O29" s="56"/>
      <c r="P29" s="218"/>
      <c r="Q29" s="219"/>
      <c r="R29" s="56"/>
      <c r="S29" s="56"/>
    </row>
    <row r="30" spans="2:19" s="202" customFormat="1" ht="8.1" customHeight="1">
      <c r="B30" s="215"/>
      <c r="C30" s="215"/>
      <c r="D30" s="214"/>
      <c r="E30" s="214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218"/>
      <c r="Q30" s="219"/>
      <c r="R30" s="56"/>
      <c r="S30" s="56"/>
    </row>
    <row r="31" spans="2:19" s="202" customFormat="1" ht="15" customHeight="1">
      <c r="B31" s="215" t="s">
        <v>18</v>
      </c>
      <c r="C31" s="221"/>
      <c r="D31" s="214">
        <v>2021</v>
      </c>
      <c r="E31" s="214"/>
      <c r="F31" s="56">
        <v>356</v>
      </c>
      <c r="G31" s="56">
        <v>144</v>
      </c>
      <c r="H31" s="56">
        <v>212</v>
      </c>
      <c r="I31" s="56"/>
      <c r="J31" s="56">
        <v>316</v>
      </c>
      <c r="K31" s="56">
        <v>111</v>
      </c>
      <c r="L31" s="56">
        <v>205</v>
      </c>
      <c r="M31" s="56"/>
      <c r="N31" s="56"/>
      <c r="O31" s="56"/>
      <c r="P31" s="218"/>
      <c r="Q31" s="222"/>
    </row>
    <row r="32" spans="2:19" s="202" customFormat="1" ht="15" customHeight="1">
      <c r="B32" s="215"/>
      <c r="C32" s="221"/>
      <c r="D32" s="214">
        <v>2022</v>
      </c>
      <c r="E32" s="214"/>
      <c r="F32" s="56">
        <v>116</v>
      </c>
      <c r="G32" s="56">
        <v>42</v>
      </c>
      <c r="H32" s="56">
        <v>74</v>
      </c>
      <c r="I32" s="56"/>
      <c r="J32" s="56">
        <v>310</v>
      </c>
      <c r="K32" s="56">
        <v>104</v>
      </c>
      <c r="L32" s="56">
        <v>206</v>
      </c>
      <c r="M32" s="56"/>
      <c r="N32" s="56"/>
      <c r="O32" s="56"/>
      <c r="P32" s="218"/>
      <c r="Q32" s="222"/>
      <c r="R32" s="56"/>
      <c r="S32" s="56"/>
    </row>
    <row r="33" spans="2:19" s="202" customFormat="1" ht="15" customHeight="1">
      <c r="B33" s="215"/>
      <c r="C33" s="221"/>
      <c r="D33" s="214">
        <v>2023</v>
      </c>
      <c r="E33" s="214"/>
      <c r="F33" s="56">
        <v>99</v>
      </c>
      <c r="G33" s="56">
        <v>33</v>
      </c>
      <c r="H33" s="56">
        <v>66</v>
      </c>
      <c r="I33" s="56"/>
      <c r="J33" s="56">
        <v>356</v>
      </c>
      <c r="K33" s="56">
        <v>113</v>
      </c>
      <c r="L33" s="56">
        <v>243</v>
      </c>
      <c r="M33" s="56"/>
      <c r="N33" s="56"/>
      <c r="O33" s="56"/>
      <c r="P33" s="218"/>
      <c r="Q33" s="222"/>
      <c r="R33" s="56"/>
      <c r="S33" s="56"/>
    </row>
    <row r="34" spans="2:19" s="202" customFormat="1" ht="8.1" customHeight="1">
      <c r="B34" s="215"/>
      <c r="C34" s="221"/>
      <c r="D34" s="214"/>
      <c r="E34" s="214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218"/>
      <c r="Q34" s="222"/>
      <c r="R34" s="56"/>
      <c r="S34" s="56"/>
    </row>
    <row r="35" spans="2:19" s="202" customFormat="1" ht="15" customHeight="1">
      <c r="B35" s="215" t="s">
        <v>19</v>
      </c>
      <c r="C35" s="203"/>
      <c r="D35" s="214">
        <v>2021</v>
      </c>
      <c r="E35" s="214"/>
      <c r="F35" s="56">
        <v>189</v>
      </c>
      <c r="G35" s="56">
        <v>57</v>
      </c>
      <c r="H35" s="56">
        <v>132</v>
      </c>
      <c r="I35" s="56"/>
      <c r="J35" s="56">
        <v>312</v>
      </c>
      <c r="K35" s="56">
        <v>91</v>
      </c>
      <c r="L35" s="56">
        <v>221</v>
      </c>
      <c r="M35" s="56"/>
      <c r="N35" s="56"/>
      <c r="O35" s="56"/>
      <c r="P35" s="218"/>
      <c r="Q35" s="219"/>
    </row>
    <row r="36" spans="2:19" s="202" customFormat="1" ht="15" customHeight="1">
      <c r="B36" s="215"/>
      <c r="C36" s="203"/>
      <c r="D36" s="214">
        <v>2022</v>
      </c>
      <c r="E36" s="214"/>
      <c r="F36" s="56">
        <v>212</v>
      </c>
      <c r="G36" s="56">
        <v>60</v>
      </c>
      <c r="H36" s="56">
        <v>152</v>
      </c>
      <c r="I36" s="56"/>
      <c r="J36" s="56">
        <v>340</v>
      </c>
      <c r="K36" s="56">
        <v>107</v>
      </c>
      <c r="L36" s="56">
        <v>233</v>
      </c>
      <c r="M36" s="56"/>
      <c r="N36" s="56"/>
      <c r="O36" s="56"/>
      <c r="P36" s="218"/>
      <c r="Q36" s="219"/>
      <c r="R36" s="56"/>
      <c r="S36" s="56"/>
    </row>
    <row r="37" spans="2:19" s="202" customFormat="1" ht="15" customHeight="1">
      <c r="B37" s="215"/>
      <c r="C37" s="203"/>
      <c r="D37" s="214">
        <v>2023</v>
      </c>
      <c r="E37" s="214"/>
      <c r="F37" s="56">
        <v>19</v>
      </c>
      <c r="G37" s="56">
        <v>7</v>
      </c>
      <c r="H37" s="56">
        <v>12</v>
      </c>
      <c r="I37" s="56"/>
      <c r="J37" s="56">
        <v>277</v>
      </c>
      <c r="K37" s="56">
        <v>92</v>
      </c>
      <c r="L37" s="56">
        <v>185</v>
      </c>
      <c r="M37" s="56"/>
      <c r="N37" s="56"/>
      <c r="O37" s="56"/>
      <c r="P37" s="218"/>
      <c r="Q37" s="219"/>
      <c r="R37" s="56"/>
      <c r="S37" s="56"/>
    </row>
    <row r="38" spans="2:19" s="202" customFormat="1" ht="8.1" customHeight="1">
      <c r="B38" s="215"/>
      <c r="C38" s="203"/>
      <c r="D38" s="214"/>
      <c r="E38" s="214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218"/>
      <c r="Q38" s="219"/>
      <c r="R38" s="56"/>
      <c r="S38" s="56"/>
    </row>
    <row r="39" spans="2:19" s="202" customFormat="1" ht="15" customHeight="1">
      <c r="B39" s="215" t="s">
        <v>20</v>
      </c>
      <c r="C39" s="203"/>
      <c r="D39" s="214">
        <v>2021</v>
      </c>
      <c r="E39" s="214"/>
      <c r="F39" s="56">
        <v>211</v>
      </c>
      <c r="G39" s="56">
        <v>81</v>
      </c>
      <c r="H39" s="56">
        <v>130</v>
      </c>
      <c r="I39" s="56"/>
      <c r="J39" s="56">
        <v>164</v>
      </c>
      <c r="K39" s="56">
        <v>57</v>
      </c>
      <c r="L39" s="56">
        <v>107</v>
      </c>
      <c r="M39" s="56"/>
      <c r="N39" s="56"/>
      <c r="O39" s="56"/>
      <c r="P39" s="218"/>
      <c r="Q39" s="219"/>
    </row>
    <row r="40" spans="2:19" s="202" customFormat="1" ht="15" customHeight="1">
      <c r="B40" s="215"/>
      <c r="C40" s="203"/>
      <c r="D40" s="214">
        <v>2022</v>
      </c>
      <c r="E40" s="214"/>
      <c r="F40" s="56">
        <v>193</v>
      </c>
      <c r="G40" s="56">
        <v>81</v>
      </c>
      <c r="H40" s="56">
        <v>112</v>
      </c>
      <c r="I40" s="56"/>
      <c r="J40" s="56">
        <v>161</v>
      </c>
      <c r="K40" s="56">
        <v>51</v>
      </c>
      <c r="L40" s="56">
        <v>110</v>
      </c>
      <c r="M40" s="56"/>
      <c r="N40" s="56"/>
      <c r="O40" s="56"/>
      <c r="P40" s="218"/>
      <c r="Q40" s="219"/>
      <c r="R40" s="56"/>
      <c r="S40" s="56"/>
    </row>
    <row r="41" spans="2:19" s="202" customFormat="1" ht="15" customHeight="1">
      <c r="B41" s="215"/>
      <c r="C41" s="203"/>
      <c r="D41" s="214">
        <v>2023</v>
      </c>
      <c r="E41" s="214"/>
      <c r="F41" s="56">
        <v>93</v>
      </c>
      <c r="G41" s="56">
        <v>43</v>
      </c>
      <c r="H41" s="56">
        <v>50</v>
      </c>
      <c r="I41" s="56"/>
      <c r="J41" s="56">
        <v>188</v>
      </c>
      <c r="K41" s="56">
        <v>58</v>
      </c>
      <c r="L41" s="56">
        <v>130</v>
      </c>
      <c r="M41" s="56"/>
      <c r="N41" s="56"/>
      <c r="O41" s="56"/>
      <c r="P41" s="218"/>
      <c r="Q41" s="219"/>
      <c r="R41" s="56"/>
      <c r="S41" s="56"/>
    </row>
    <row r="42" spans="2:19" s="202" customFormat="1" ht="8.1" customHeight="1">
      <c r="B42" s="215"/>
      <c r="C42" s="203"/>
      <c r="D42" s="214"/>
      <c r="E42" s="214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218"/>
      <c r="Q42" s="219"/>
      <c r="R42" s="56"/>
      <c r="S42" s="56"/>
    </row>
    <row r="43" spans="2:19" s="202" customFormat="1" ht="15" customHeight="1">
      <c r="B43" s="215" t="s">
        <v>21</v>
      </c>
      <c r="C43" s="203"/>
      <c r="D43" s="214">
        <v>2021</v>
      </c>
      <c r="E43" s="214"/>
      <c r="F43" s="56">
        <v>198</v>
      </c>
      <c r="G43" s="56">
        <v>91</v>
      </c>
      <c r="H43" s="56">
        <v>107</v>
      </c>
      <c r="I43" s="56"/>
      <c r="J43" s="56">
        <v>777</v>
      </c>
      <c r="K43" s="56">
        <v>324</v>
      </c>
      <c r="L43" s="56">
        <v>453</v>
      </c>
      <c r="M43" s="56"/>
      <c r="N43" s="56"/>
      <c r="O43" s="56"/>
      <c r="P43" s="218"/>
      <c r="Q43" s="219"/>
    </row>
    <row r="44" spans="2:19" s="202" customFormat="1" ht="15" customHeight="1">
      <c r="B44" s="215"/>
      <c r="C44" s="203"/>
      <c r="D44" s="214">
        <v>2022</v>
      </c>
      <c r="E44" s="214"/>
      <c r="F44" s="56">
        <v>193</v>
      </c>
      <c r="G44" s="56">
        <v>88</v>
      </c>
      <c r="H44" s="56">
        <v>105</v>
      </c>
      <c r="I44" s="56"/>
      <c r="J44" s="56">
        <v>841</v>
      </c>
      <c r="K44" s="56">
        <v>352</v>
      </c>
      <c r="L44" s="56">
        <v>489</v>
      </c>
      <c r="M44" s="56"/>
      <c r="N44" s="56"/>
      <c r="O44" s="56"/>
      <c r="P44" s="218"/>
      <c r="Q44" s="219"/>
      <c r="R44" s="56"/>
      <c r="S44" s="56"/>
    </row>
    <row r="45" spans="2:19" s="202" customFormat="1" ht="15" customHeight="1">
      <c r="B45" s="215"/>
      <c r="C45" s="203"/>
      <c r="D45" s="214">
        <v>2023</v>
      </c>
      <c r="E45" s="214"/>
      <c r="F45" s="56">
        <v>167</v>
      </c>
      <c r="G45" s="56">
        <v>79</v>
      </c>
      <c r="H45" s="56">
        <v>88</v>
      </c>
      <c r="I45" s="56"/>
      <c r="J45" s="56">
        <v>846</v>
      </c>
      <c r="K45" s="56">
        <v>362</v>
      </c>
      <c r="L45" s="56">
        <v>484</v>
      </c>
      <c r="M45" s="56"/>
      <c r="N45" s="56"/>
      <c r="O45" s="56"/>
      <c r="P45" s="218"/>
      <c r="Q45" s="219"/>
      <c r="R45" s="56"/>
      <c r="S45" s="56"/>
    </row>
    <row r="46" spans="2:19" s="202" customFormat="1" ht="8.1" customHeight="1">
      <c r="B46" s="215"/>
      <c r="C46" s="203"/>
      <c r="D46" s="214"/>
      <c r="E46" s="214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218"/>
      <c r="Q46" s="219"/>
      <c r="R46" s="56"/>
      <c r="S46" s="56"/>
    </row>
    <row r="47" spans="2:19" s="202" customFormat="1" ht="15" customHeight="1">
      <c r="B47" s="215" t="s">
        <v>22</v>
      </c>
      <c r="C47" s="203"/>
      <c r="D47" s="214">
        <v>2021</v>
      </c>
      <c r="E47" s="214"/>
      <c r="F47" s="56">
        <v>81</v>
      </c>
      <c r="G47" s="56">
        <v>29</v>
      </c>
      <c r="H47" s="56">
        <v>52</v>
      </c>
      <c r="I47" s="56"/>
      <c r="J47" s="56">
        <v>276</v>
      </c>
      <c r="K47" s="56">
        <v>91</v>
      </c>
      <c r="L47" s="56">
        <v>185</v>
      </c>
      <c r="M47" s="56"/>
      <c r="N47" s="56"/>
      <c r="O47" s="56"/>
      <c r="P47" s="218"/>
      <c r="Q47" s="219"/>
    </row>
    <row r="48" spans="2:19" s="202" customFormat="1" ht="15" customHeight="1">
      <c r="B48" s="215"/>
      <c r="C48" s="203"/>
      <c r="D48" s="214">
        <v>2022</v>
      </c>
      <c r="E48" s="214"/>
      <c r="F48" s="442" t="s">
        <v>31</v>
      </c>
      <c r="G48" s="442" t="s">
        <v>31</v>
      </c>
      <c r="H48" s="442" t="s">
        <v>31</v>
      </c>
      <c r="I48" s="56"/>
      <c r="J48" s="56">
        <v>277</v>
      </c>
      <c r="K48" s="56">
        <v>90</v>
      </c>
      <c r="L48" s="56">
        <v>187</v>
      </c>
      <c r="M48" s="56"/>
      <c r="N48" s="56"/>
      <c r="O48" s="56"/>
      <c r="P48" s="218"/>
      <c r="Q48" s="219"/>
      <c r="R48" s="56"/>
      <c r="S48" s="56"/>
    </row>
    <row r="49" spans="2:19" s="202" customFormat="1" ht="15" customHeight="1">
      <c r="B49" s="215"/>
      <c r="C49" s="203"/>
      <c r="D49" s="214">
        <v>2023</v>
      </c>
      <c r="E49" s="214"/>
      <c r="F49" s="442" t="s">
        <v>31</v>
      </c>
      <c r="G49" s="442" t="s">
        <v>31</v>
      </c>
      <c r="H49" s="442" t="s">
        <v>31</v>
      </c>
      <c r="I49" s="56"/>
      <c r="J49" s="56">
        <v>305</v>
      </c>
      <c r="K49" s="56">
        <v>90</v>
      </c>
      <c r="L49" s="56">
        <v>215</v>
      </c>
      <c r="M49" s="56"/>
      <c r="N49" s="56"/>
      <c r="O49" s="56"/>
      <c r="P49" s="218"/>
      <c r="Q49" s="219"/>
      <c r="R49" s="56"/>
      <c r="S49" s="56"/>
    </row>
    <row r="50" spans="2:19" s="202" customFormat="1" ht="8.1" customHeight="1">
      <c r="B50" s="215"/>
      <c r="C50" s="203"/>
      <c r="D50" s="214"/>
      <c r="E50" s="214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218"/>
      <c r="Q50" s="219"/>
      <c r="R50" s="56"/>
      <c r="S50" s="56"/>
    </row>
    <row r="51" spans="2:19" s="202" customFormat="1" ht="15" customHeight="1">
      <c r="B51" s="215" t="s">
        <v>23</v>
      </c>
      <c r="C51" s="221"/>
      <c r="D51" s="214">
        <v>2021</v>
      </c>
      <c r="E51" s="214"/>
      <c r="F51" s="56">
        <v>71</v>
      </c>
      <c r="G51" s="56">
        <v>37</v>
      </c>
      <c r="H51" s="56">
        <v>34</v>
      </c>
      <c r="I51" s="56"/>
      <c r="J51" s="56">
        <v>5</v>
      </c>
      <c r="K51" s="56">
        <v>1</v>
      </c>
      <c r="L51" s="56">
        <v>4</v>
      </c>
      <c r="M51" s="56"/>
      <c r="N51" s="56"/>
      <c r="O51" s="56"/>
      <c r="P51" s="218"/>
      <c r="Q51" s="222"/>
    </row>
    <row r="52" spans="2:19" s="202" customFormat="1" ht="15" customHeight="1">
      <c r="B52" s="215"/>
      <c r="C52" s="221"/>
      <c r="D52" s="214">
        <v>2022</v>
      </c>
      <c r="E52" s="214"/>
      <c r="F52" s="56">
        <v>72</v>
      </c>
      <c r="G52" s="56">
        <v>38</v>
      </c>
      <c r="H52" s="56">
        <v>34</v>
      </c>
      <c r="I52" s="56"/>
      <c r="J52" s="56">
        <v>5</v>
      </c>
      <c r="K52" s="56">
        <v>1</v>
      </c>
      <c r="L52" s="56">
        <v>4</v>
      </c>
      <c r="M52" s="56"/>
      <c r="N52" s="56"/>
      <c r="O52" s="56"/>
      <c r="P52" s="218"/>
      <c r="Q52" s="222"/>
      <c r="R52" s="56"/>
      <c r="S52" s="56"/>
    </row>
    <row r="53" spans="2:19" s="202" customFormat="1" ht="15" customHeight="1">
      <c r="B53" s="215"/>
      <c r="C53" s="221"/>
      <c r="D53" s="214">
        <v>2023</v>
      </c>
      <c r="E53" s="214"/>
      <c r="F53" s="56">
        <v>106</v>
      </c>
      <c r="G53" s="56">
        <v>55</v>
      </c>
      <c r="H53" s="56">
        <v>51</v>
      </c>
      <c r="I53" s="56"/>
      <c r="J53" s="56">
        <v>6</v>
      </c>
      <c r="K53" s="56">
        <v>3</v>
      </c>
      <c r="L53" s="56">
        <v>3</v>
      </c>
      <c r="M53" s="56"/>
      <c r="N53" s="56"/>
      <c r="O53" s="56"/>
      <c r="P53" s="218"/>
      <c r="Q53" s="222"/>
      <c r="R53" s="56"/>
      <c r="S53" s="56"/>
    </row>
    <row r="54" spans="2:19" s="202" customFormat="1" ht="8.1" customHeight="1">
      <c r="B54" s="215"/>
      <c r="C54" s="221"/>
      <c r="D54" s="214"/>
      <c r="E54" s="214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218"/>
      <c r="Q54" s="222"/>
      <c r="R54" s="56"/>
    </row>
    <row r="55" spans="2:19" s="202" customFormat="1" ht="15" customHeight="1">
      <c r="B55" s="215" t="s">
        <v>24</v>
      </c>
      <c r="C55" s="203"/>
      <c r="D55" s="214">
        <v>2021</v>
      </c>
      <c r="E55" s="214"/>
      <c r="F55" s="56">
        <v>1023</v>
      </c>
      <c r="G55" s="56">
        <v>504</v>
      </c>
      <c r="H55" s="56">
        <v>519</v>
      </c>
      <c r="I55" s="56"/>
      <c r="J55" s="56">
        <v>2773</v>
      </c>
      <c r="K55" s="56">
        <v>1102</v>
      </c>
      <c r="L55" s="56">
        <v>1671</v>
      </c>
      <c r="M55" s="56"/>
      <c r="N55" s="56"/>
      <c r="O55" s="56"/>
      <c r="P55" s="218"/>
      <c r="Q55" s="219"/>
    </row>
    <row r="56" spans="2:19" s="202" customFormat="1" ht="15" customHeight="1">
      <c r="B56" s="215"/>
      <c r="C56" s="203"/>
      <c r="D56" s="214">
        <v>2022</v>
      </c>
      <c r="E56" s="214"/>
      <c r="F56" s="56">
        <v>1330</v>
      </c>
      <c r="G56" s="56">
        <v>619</v>
      </c>
      <c r="H56" s="56">
        <v>711</v>
      </c>
      <c r="I56" s="56"/>
      <c r="J56" s="56">
        <v>2982</v>
      </c>
      <c r="K56" s="56">
        <v>1174</v>
      </c>
      <c r="L56" s="56">
        <v>1808</v>
      </c>
      <c r="M56" s="56"/>
      <c r="N56" s="56"/>
      <c r="O56" s="56"/>
      <c r="P56" s="218"/>
      <c r="Q56" s="219"/>
      <c r="R56" s="56"/>
      <c r="S56" s="56"/>
    </row>
    <row r="57" spans="2:19" s="202" customFormat="1" ht="15" customHeight="1">
      <c r="B57" s="215"/>
      <c r="C57" s="203"/>
      <c r="D57" s="214">
        <v>2023</v>
      </c>
      <c r="E57" s="214"/>
      <c r="F57" s="56">
        <v>949</v>
      </c>
      <c r="G57" s="56">
        <v>442</v>
      </c>
      <c r="H57" s="56">
        <v>507</v>
      </c>
      <c r="I57" s="56"/>
      <c r="J57" s="56">
        <v>2718</v>
      </c>
      <c r="K57" s="56">
        <v>1034</v>
      </c>
      <c r="L57" s="56">
        <v>1684</v>
      </c>
      <c r="M57" s="56"/>
      <c r="N57" s="56"/>
      <c r="O57" s="56"/>
      <c r="P57" s="218"/>
      <c r="Q57" s="219"/>
      <c r="R57" s="56"/>
      <c r="S57" s="56"/>
    </row>
    <row r="58" spans="2:19" s="202" customFormat="1" ht="8.1" customHeight="1">
      <c r="B58" s="215"/>
      <c r="C58" s="203"/>
      <c r="D58" s="214"/>
      <c r="E58" s="214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218"/>
      <c r="Q58" s="219"/>
      <c r="R58" s="56"/>
      <c r="S58" s="56"/>
    </row>
    <row r="59" spans="2:19" s="202" customFormat="1" ht="15" customHeight="1">
      <c r="B59" s="215" t="s">
        <v>25</v>
      </c>
      <c r="C59" s="203"/>
      <c r="D59" s="214">
        <v>2021</v>
      </c>
      <c r="E59" s="214"/>
      <c r="F59" s="56">
        <v>248</v>
      </c>
      <c r="G59" s="56">
        <v>114</v>
      </c>
      <c r="H59" s="56">
        <v>134</v>
      </c>
      <c r="I59" s="56"/>
      <c r="J59" s="56">
        <v>165</v>
      </c>
      <c r="K59" s="56">
        <v>53</v>
      </c>
      <c r="L59" s="56">
        <v>112</v>
      </c>
      <c r="M59" s="56"/>
      <c r="N59" s="56"/>
      <c r="O59" s="56"/>
      <c r="P59" s="218"/>
      <c r="Q59" s="219"/>
    </row>
    <row r="60" spans="2:19" s="202" customFormat="1" ht="15" customHeight="1">
      <c r="B60" s="215"/>
      <c r="C60" s="203"/>
      <c r="D60" s="214">
        <v>2022</v>
      </c>
      <c r="E60" s="214"/>
      <c r="F60" s="56">
        <v>247</v>
      </c>
      <c r="G60" s="56">
        <v>114</v>
      </c>
      <c r="H60" s="56">
        <v>133</v>
      </c>
      <c r="I60" s="56"/>
      <c r="J60" s="56">
        <v>153</v>
      </c>
      <c r="K60" s="56">
        <v>51</v>
      </c>
      <c r="L60" s="56">
        <v>102</v>
      </c>
      <c r="M60" s="56"/>
      <c r="N60" s="56"/>
      <c r="O60" s="56"/>
      <c r="P60" s="218"/>
      <c r="Q60" s="219"/>
      <c r="R60" s="56"/>
      <c r="S60" s="56"/>
    </row>
    <row r="61" spans="2:19" s="202" customFormat="1" ht="15" customHeight="1">
      <c r="B61" s="215"/>
      <c r="C61" s="203"/>
      <c r="D61" s="214">
        <v>2023</v>
      </c>
      <c r="E61" s="214"/>
      <c r="F61" s="56">
        <v>248</v>
      </c>
      <c r="G61" s="56">
        <v>113</v>
      </c>
      <c r="H61" s="56">
        <v>135</v>
      </c>
      <c r="I61" s="56"/>
      <c r="J61" s="56">
        <v>150</v>
      </c>
      <c r="K61" s="56">
        <v>53</v>
      </c>
      <c r="L61" s="56">
        <v>97</v>
      </c>
      <c r="M61" s="56"/>
      <c r="N61" s="56"/>
      <c r="O61" s="56"/>
      <c r="P61" s="218"/>
      <c r="Q61" s="219"/>
      <c r="R61" s="56"/>
      <c r="S61" s="56"/>
    </row>
    <row r="62" spans="2:19" s="202" customFormat="1" ht="8.1" customHeight="1">
      <c r="B62" s="215"/>
      <c r="C62" s="203"/>
      <c r="D62" s="214"/>
      <c r="E62" s="214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218"/>
      <c r="Q62" s="219"/>
      <c r="R62" s="56"/>
      <c r="S62" s="56"/>
    </row>
    <row r="63" spans="2:19" s="202" customFormat="1" ht="15" customHeight="1">
      <c r="B63" s="215" t="s">
        <v>26</v>
      </c>
      <c r="C63" s="203"/>
      <c r="D63" s="214">
        <v>2021</v>
      </c>
      <c r="E63" s="214"/>
      <c r="F63" s="56">
        <v>114</v>
      </c>
      <c r="G63" s="56">
        <v>45</v>
      </c>
      <c r="H63" s="56">
        <v>69</v>
      </c>
      <c r="I63" s="56"/>
      <c r="J63" s="56">
        <v>477</v>
      </c>
      <c r="K63" s="56">
        <v>173</v>
      </c>
      <c r="L63" s="56">
        <v>304</v>
      </c>
      <c r="M63" s="56"/>
      <c r="N63" s="56"/>
      <c r="O63" s="56"/>
      <c r="P63" s="218"/>
      <c r="Q63" s="219"/>
    </row>
    <row r="64" spans="2:19" s="202" customFormat="1" ht="15" customHeight="1">
      <c r="B64" s="215"/>
      <c r="C64" s="203"/>
      <c r="D64" s="214">
        <v>2022</v>
      </c>
      <c r="E64" s="214"/>
      <c r="F64" s="56">
        <v>132</v>
      </c>
      <c r="G64" s="56">
        <v>55</v>
      </c>
      <c r="H64" s="56">
        <v>77</v>
      </c>
      <c r="I64" s="56"/>
      <c r="J64" s="56">
        <v>476</v>
      </c>
      <c r="K64" s="56">
        <v>157</v>
      </c>
      <c r="L64" s="56">
        <v>319</v>
      </c>
      <c r="M64" s="56"/>
      <c r="N64" s="56"/>
      <c r="O64" s="56"/>
      <c r="P64" s="218"/>
      <c r="Q64" s="219"/>
      <c r="R64" s="56"/>
      <c r="S64" s="56"/>
    </row>
    <row r="65" spans="2:19" s="202" customFormat="1" ht="15" customHeight="1">
      <c r="B65" s="215"/>
      <c r="C65" s="203"/>
      <c r="D65" s="214">
        <v>2023</v>
      </c>
      <c r="E65" s="214"/>
      <c r="F65" s="56">
        <v>177</v>
      </c>
      <c r="G65" s="56">
        <v>72</v>
      </c>
      <c r="H65" s="56">
        <v>105</v>
      </c>
      <c r="I65" s="56"/>
      <c r="J65" s="56">
        <v>459</v>
      </c>
      <c r="K65" s="56">
        <v>142</v>
      </c>
      <c r="L65" s="56">
        <v>317</v>
      </c>
      <c r="M65" s="56"/>
      <c r="N65" s="56"/>
      <c r="O65" s="56"/>
      <c r="P65" s="218"/>
      <c r="Q65" s="219"/>
      <c r="R65" s="56"/>
      <c r="S65" s="56"/>
    </row>
    <row r="66" spans="2:19" s="202" customFormat="1" ht="8.1" customHeight="1">
      <c r="B66" s="215"/>
      <c r="C66" s="203"/>
      <c r="D66" s="214"/>
      <c r="E66" s="214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218"/>
      <c r="Q66" s="219"/>
      <c r="R66" s="56"/>
      <c r="S66" s="56"/>
    </row>
    <row r="67" spans="2:19" s="202" customFormat="1" ht="15" customHeight="1">
      <c r="B67" s="215" t="s">
        <v>27</v>
      </c>
      <c r="C67" s="203"/>
      <c r="D67" s="214">
        <v>2021</v>
      </c>
      <c r="E67" s="214"/>
      <c r="F67" s="56">
        <v>128</v>
      </c>
      <c r="G67" s="56">
        <v>46</v>
      </c>
      <c r="H67" s="56">
        <v>82</v>
      </c>
      <c r="I67" s="56"/>
      <c r="J67" s="56">
        <v>531</v>
      </c>
      <c r="K67" s="56">
        <v>180</v>
      </c>
      <c r="L67" s="56">
        <v>351</v>
      </c>
      <c r="M67" s="56"/>
      <c r="N67" s="56"/>
      <c r="O67" s="56"/>
      <c r="P67" s="218"/>
      <c r="Q67" s="219"/>
    </row>
    <row r="68" spans="2:19" s="202" customFormat="1" ht="15" customHeight="1">
      <c r="B68" s="215"/>
      <c r="C68" s="203"/>
      <c r="D68" s="214">
        <v>2022</v>
      </c>
      <c r="E68" s="214"/>
      <c r="F68" s="56">
        <v>84</v>
      </c>
      <c r="G68" s="56">
        <v>33</v>
      </c>
      <c r="H68" s="56">
        <v>51</v>
      </c>
      <c r="I68" s="56"/>
      <c r="J68" s="56">
        <v>575</v>
      </c>
      <c r="K68" s="56">
        <v>194</v>
      </c>
      <c r="L68" s="56">
        <v>381</v>
      </c>
      <c r="M68" s="56"/>
      <c r="N68" s="56"/>
      <c r="O68" s="56"/>
      <c r="P68" s="218"/>
      <c r="Q68" s="219"/>
      <c r="R68" s="56"/>
      <c r="S68" s="56"/>
    </row>
    <row r="69" spans="2:19" s="202" customFormat="1" ht="15" customHeight="1">
      <c r="B69" s="215"/>
      <c r="C69" s="203"/>
      <c r="D69" s="214">
        <v>2023</v>
      </c>
      <c r="E69" s="214"/>
      <c r="F69" s="56">
        <v>88</v>
      </c>
      <c r="G69" s="56">
        <v>34</v>
      </c>
      <c r="H69" s="56">
        <v>54</v>
      </c>
      <c r="I69" s="56"/>
      <c r="J69" s="56">
        <v>519</v>
      </c>
      <c r="K69" s="56">
        <v>185</v>
      </c>
      <c r="L69" s="56">
        <v>334</v>
      </c>
      <c r="M69" s="56"/>
      <c r="N69" s="56"/>
      <c r="O69" s="56"/>
      <c r="P69" s="218"/>
      <c r="Q69" s="219"/>
      <c r="R69" s="56"/>
      <c r="S69" s="56"/>
    </row>
    <row r="70" spans="2:19" s="202" customFormat="1" ht="8.1" customHeight="1">
      <c r="B70" s="215"/>
      <c r="C70" s="203"/>
      <c r="D70" s="214"/>
      <c r="E70" s="214"/>
      <c r="F70" s="56"/>
      <c r="G70" s="56"/>
      <c r="H70" s="56"/>
      <c r="I70" s="56"/>
      <c r="J70" s="56"/>
      <c r="K70" s="56"/>
      <c r="L70" s="56"/>
      <c r="M70" s="56"/>
      <c r="Q70" s="219"/>
      <c r="R70" s="56"/>
      <c r="S70" s="56"/>
    </row>
    <row r="71" spans="2:19" s="202" customFormat="1" ht="15" customHeight="1">
      <c r="B71" s="215" t="s">
        <v>28</v>
      </c>
      <c r="C71" s="221"/>
      <c r="D71" s="214">
        <v>2021</v>
      </c>
      <c r="E71" s="214"/>
      <c r="F71" s="56">
        <v>1538</v>
      </c>
      <c r="G71" s="56">
        <v>625</v>
      </c>
      <c r="H71" s="56">
        <v>913</v>
      </c>
      <c r="I71" s="56"/>
      <c r="J71" s="56">
        <v>1800</v>
      </c>
      <c r="K71" s="56">
        <v>760</v>
      </c>
      <c r="L71" s="56">
        <v>1040</v>
      </c>
      <c r="M71" s="56"/>
      <c r="N71" s="56"/>
      <c r="O71" s="56"/>
      <c r="P71" s="218"/>
      <c r="Q71" s="222"/>
    </row>
    <row r="72" spans="2:19" s="202" customFormat="1" ht="15" customHeight="1">
      <c r="B72" s="215"/>
      <c r="C72" s="221"/>
      <c r="D72" s="214">
        <v>2022</v>
      </c>
      <c r="E72" s="214"/>
      <c r="F72" s="56">
        <v>606</v>
      </c>
      <c r="G72" s="56">
        <v>201</v>
      </c>
      <c r="H72" s="56">
        <v>405</v>
      </c>
      <c r="I72" s="56"/>
      <c r="J72" s="56">
        <v>1811</v>
      </c>
      <c r="K72" s="56">
        <v>740</v>
      </c>
      <c r="L72" s="56">
        <v>1071</v>
      </c>
      <c r="M72" s="56"/>
      <c r="N72" s="56"/>
      <c r="O72" s="56"/>
      <c r="P72" s="218"/>
      <c r="Q72" s="222"/>
    </row>
    <row r="73" spans="2:19" s="202" customFormat="1" ht="15" customHeight="1">
      <c r="B73" s="215"/>
      <c r="C73" s="221"/>
      <c r="D73" s="214">
        <v>2023</v>
      </c>
      <c r="E73" s="214"/>
      <c r="F73" s="56">
        <v>417</v>
      </c>
      <c r="G73" s="56">
        <v>157</v>
      </c>
      <c r="H73" s="56">
        <v>260</v>
      </c>
      <c r="I73" s="56"/>
      <c r="J73" s="56">
        <v>1630</v>
      </c>
      <c r="K73" s="56">
        <v>632</v>
      </c>
      <c r="L73" s="56">
        <v>998</v>
      </c>
      <c r="M73" s="56"/>
      <c r="N73" s="56"/>
      <c r="O73" s="56"/>
      <c r="P73" s="218"/>
      <c r="Q73" s="222"/>
    </row>
    <row r="74" spans="2:19" s="202" customFormat="1" ht="8.1" customHeight="1">
      <c r="B74" s="215"/>
      <c r="C74" s="221"/>
      <c r="D74" s="214"/>
      <c r="E74" s="214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218"/>
      <c r="Q74" s="222"/>
    </row>
    <row r="75" spans="2:19" s="202" customFormat="1" ht="15" customHeight="1">
      <c r="B75" s="215" t="s">
        <v>29</v>
      </c>
      <c r="C75" s="221"/>
      <c r="D75" s="214">
        <v>2021</v>
      </c>
      <c r="E75" s="214"/>
      <c r="F75" s="442">
        <v>5</v>
      </c>
      <c r="G75" s="442">
        <v>5</v>
      </c>
      <c r="H75" s="442" t="s">
        <v>31</v>
      </c>
      <c r="I75" s="56"/>
      <c r="J75" s="56">
        <v>3</v>
      </c>
      <c r="K75" s="442" t="s">
        <v>31</v>
      </c>
      <c r="L75" s="56">
        <v>3</v>
      </c>
      <c r="M75" s="56"/>
      <c r="N75" s="56"/>
      <c r="O75" s="56"/>
      <c r="P75" s="218"/>
      <c r="Q75" s="222"/>
    </row>
    <row r="76" spans="2:19" s="202" customFormat="1" ht="15" customHeight="1">
      <c r="B76" s="215"/>
      <c r="C76" s="221"/>
      <c r="D76" s="214">
        <v>2022</v>
      </c>
      <c r="E76" s="214"/>
      <c r="F76" s="442" t="s">
        <v>31</v>
      </c>
      <c r="G76" s="442" t="s">
        <v>31</v>
      </c>
      <c r="H76" s="442" t="s">
        <v>31</v>
      </c>
      <c r="I76" s="56"/>
      <c r="J76" s="56">
        <v>9</v>
      </c>
      <c r="K76" s="442">
        <v>6</v>
      </c>
      <c r="L76" s="56">
        <v>3</v>
      </c>
      <c r="M76" s="56"/>
      <c r="N76" s="56"/>
      <c r="O76" s="56"/>
      <c r="P76" s="218"/>
      <c r="Q76" s="222"/>
    </row>
    <row r="77" spans="2:19" s="202" customFormat="1" ht="15" customHeight="1">
      <c r="B77" s="215"/>
      <c r="C77" s="221"/>
      <c r="D77" s="214">
        <v>2023</v>
      </c>
      <c r="E77" s="214"/>
      <c r="F77" s="442" t="s">
        <v>31</v>
      </c>
      <c r="G77" s="442" t="s">
        <v>31</v>
      </c>
      <c r="H77" s="442" t="s">
        <v>31</v>
      </c>
      <c r="I77" s="56"/>
      <c r="J77" s="56">
        <v>8</v>
      </c>
      <c r="K77" s="56">
        <v>5</v>
      </c>
      <c r="L77" s="56">
        <v>3</v>
      </c>
      <c r="M77" s="56"/>
      <c r="N77" s="56"/>
      <c r="O77" s="56"/>
      <c r="P77" s="218"/>
      <c r="Q77" s="222"/>
    </row>
    <row r="78" spans="2:19" s="202" customFormat="1" ht="8.1" customHeight="1">
      <c r="B78" s="215"/>
      <c r="C78" s="221"/>
      <c r="D78" s="214"/>
      <c r="E78" s="214"/>
      <c r="F78" s="442"/>
      <c r="G78" s="442"/>
      <c r="H78" s="442"/>
      <c r="I78" s="56"/>
      <c r="J78" s="56"/>
      <c r="K78" s="56"/>
      <c r="L78" s="56"/>
      <c r="M78" s="56"/>
      <c r="N78" s="56"/>
      <c r="O78" s="56"/>
      <c r="P78" s="218"/>
      <c r="Q78" s="222"/>
    </row>
    <row r="79" spans="2:19" s="202" customFormat="1" ht="15" customHeight="1">
      <c r="B79" s="215" t="s">
        <v>30</v>
      </c>
      <c r="C79" s="221"/>
      <c r="D79" s="214">
        <v>2021</v>
      </c>
      <c r="F79" s="442" t="s">
        <v>31</v>
      </c>
      <c r="G79" s="442" t="s">
        <v>31</v>
      </c>
      <c r="H79" s="442" t="s">
        <v>31</v>
      </c>
      <c r="I79" s="56"/>
      <c r="J79" s="442" t="s">
        <v>31</v>
      </c>
      <c r="K79" s="442" t="s">
        <v>31</v>
      </c>
      <c r="L79" s="442" t="s">
        <v>31</v>
      </c>
      <c r="M79" s="56"/>
      <c r="N79" s="56"/>
      <c r="O79" s="56"/>
      <c r="P79" s="218"/>
      <c r="Q79" s="222"/>
    </row>
    <row r="80" spans="2:19" s="202" customFormat="1" ht="15" customHeight="1">
      <c r="B80" s="215"/>
      <c r="C80" s="221"/>
      <c r="D80" s="214">
        <v>2022</v>
      </c>
      <c r="F80" s="442" t="s">
        <v>31</v>
      </c>
      <c r="G80" s="442" t="s">
        <v>31</v>
      </c>
      <c r="H80" s="442" t="s">
        <v>31</v>
      </c>
      <c r="I80" s="56"/>
      <c r="J80" s="442" t="s">
        <v>31</v>
      </c>
      <c r="K80" s="442" t="s">
        <v>31</v>
      </c>
      <c r="L80" s="442" t="s">
        <v>31</v>
      </c>
      <c r="M80" s="56"/>
      <c r="N80" s="56"/>
      <c r="O80" s="56"/>
      <c r="P80" s="218"/>
      <c r="Q80" s="222"/>
      <c r="R80" s="56"/>
      <c r="S80" s="56"/>
    </row>
    <row r="81" spans="1:20" s="202" customFormat="1" ht="15" customHeight="1">
      <c r="B81" s="215"/>
      <c r="C81" s="221"/>
      <c r="D81" s="214">
        <v>2023</v>
      </c>
      <c r="F81" s="442" t="s">
        <v>31</v>
      </c>
      <c r="G81" s="442" t="s">
        <v>31</v>
      </c>
      <c r="H81" s="442" t="s">
        <v>31</v>
      </c>
      <c r="I81" s="56"/>
      <c r="J81" s="442">
        <v>10</v>
      </c>
      <c r="K81" s="442">
        <v>8</v>
      </c>
      <c r="L81" s="442">
        <v>2</v>
      </c>
      <c r="M81" s="56"/>
      <c r="N81" s="56"/>
      <c r="O81" s="56"/>
      <c r="P81" s="218"/>
      <c r="Q81" s="222"/>
      <c r="R81" s="56"/>
      <c r="S81" s="56"/>
      <c r="T81" s="225"/>
    </row>
    <row r="82" spans="1:20" s="202" customFormat="1" ht="6.95" customHeight="1" thickBot="1">
      <c r="B82" s="227"/>
      <c r="C82" s="228"/>
      <c r="D82" s="229"/>
      <c r="E82" s="229"/>
      <c r="F82" s="1880"/>
      <c r="G82" s="1880"/>
      <c r="H82" s="1880"/>
      <c r="I82" s="230"/>
      <c r="J82" s="230"/>
      <c r="K82" s="230"/>
      <c r="L82" s="230"/>
      <c r="M82" s="230"/>
      <c r="N82" s="232"/>
      <c r="O82" s="232"/>
      <c r="P82" s="218"/>
      <c r="Q82" s="222"/>
      <c r="R82" s="232"/>
      <c r="S82" s="232"/>
      <c r="T82" s="216"/>
    </row>
    <row r="83" spans="1:20" s="233" customFormat="1" ht="15.75" customHeight="1">
      <c r="A83" s="309"/>
      <c r="B83" s="234"/>
      <c r="D83" s="235"/>
      <c r="E83" s="310"/>
      <c r="I83" s="239"/>
      <c r="M83" s="418" t="s">
        <v>905</v>
      </c>
    </row>
    <row r="84" spans="1:20" s="233" customFormat="1" ht="15.75" customHeight="1">
      <c r="D84" s="235"/>
      <c r="E84" s="310"/>
      <c r="I84" s="242"/>
      <c r="M84" s="419" t="s">
        <v>883</v>
      </c>
    </row>
    <row r="85" spans="1:20" s="233" customFormat="1" ht="15.75" customHeight="1">
      <c r="B85" s="312"/>
      <c r="D85" s="235"/>
      <c r="E85" s="310"/>
    </row>
    <row r="86" spans="1:20" s="316" customFormat="1" ht="15.75" customHeight="1">
      <c r="B86" s="247"/>
      <c r="C86" s="314"/>
      <c r="D86" s="245"/>
      <c r="E86" s="315"/>
    </row>
    <row r="87" spans="1:20">
      <c r="B87" s="244"/>
      <c r="C87" s="256"/>
      <c r="D87" s="257"/>
      <c r="E87" s="253"/>
      <c r="F87" s="164"/>
      <c r="G87" s="164"/>
      <c r="H87" s="164"/>
      <c r="I87" s="164"/>
      <c r="J87" s="164"/>
      <c r="K87" s="164"/>
      <c r="L87" s="164"/>
      <c r="M87" s="164"/>
    </row>
    <row r="88" spans="1:20">
      <c r="B88" s="247"/>
      <c r="E88" s="166"/>
      <c r="F88" s="164"/>
      <c r="G88" s="164"/>
      <c r="H88" s="164"/>
      <c r="I88" s="164"/>
      <c r="J88" s="164"/>
      <c r="K88" s="164"/>
      <c r="L88" s="164"/>
      <c r="M88" s="164"/>
    </row>
    <row r="89" spans="1:20">
      <c r="B89" s="255"/>
      <c r="C89" s="256"/>
      <c r="D89" s="257"/>
      <c r="E89" s="257"/>
      <c r="F89" s="253"/>
      <c r="G89" s="253"/>
      <c r="H89" s="253"/>
      <c r="I89" s="253"/>
      <c r="J89" s="253"/>
      <c r="K89" s="253"/>
      <c r="L89" s="253"/>
      <c r="M89" s="253"/>
    </row>
  </sheetData>
  <mergeCells count="4">
    <mergeCell ref="F9:H9"/>
    <mergeCell ref="J9:L9"/>
    <mergeCell ref="F10:H10"/>
    <mergeCell ref="J10:L10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0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62">
    <tabColor rgb="FF92D050"/>
  </sheetPr>
  <dimension ref="A1:W79"/>
  <sheetViews>
    <sheetView showGridLines="0" view="pageBreakPreview" zoomScale="110" zoomScaleNormal="100" zoomScaleSheetLayoutView="110" workbookViewId="0">
      <selection activeCell="E13" sqref="E13:E15"/>
    </sheetView>
  </sheetViews>
  <sheetFormatPr defaultColWidth="7.5703125" defaultRowHeight="16.5"/>
  <cols>
    <col min="1" max="1" width="1.85546875" style="537" customWidth="1"/>
    <col min="2" max="2" width="13.28515625" style="537" customWidth="1"/>
    <col min="3" max="3" width="30.85546875" style="537" customWidth="1"/>
    <col min="4" max="4" width="14.85546875" style="538" customWidth="1"/>
    <col min="5" max="6" width="14.85546875" style="537" customWidth="1"/>
    <col min="7" max="7" width="19.140625" style="537" customWidth="1"/>
    <col min="8" max="8" width="1.85546875" style="544" customWidth="1"/>
    <col min="9" max="10" width="7.5703125" style="537"/>
    <col min="11" max="11" width="11.5703125" style="537" customWidth="1"/>
    <col min="12" max="12" width="10.140625" style="537" customWidth="1"/>
    <col min="13" max="255" width="7.5703125" style="537"/>
    <col min="256" max="256" width="0.5703125" style="537" customWidth="1"/>
    <col min="257" max="257" width="2.85546875" style="537" customWidth="1"/>
    <col min="258" max="258" width="4" style="537" customWidth="1"/>
    <col min="259" max="259" width="40.5703125" style="537" customWidth="1"/>
    <col min="260" max="260" width="14.140625" style="537" customWidth="1"/>
    <col min="261" max="261" width="13.28515625" style="537" customWidth="1"/>
    <col min="262" max="262" width="16.7109375" style="537" customWidth="1"/>
    <col min="263" max="263" width="1.7109375" style="537" customWidth="1"/>
    <col min="264" max="264" width="2.7109375" style="537" customWidth="1"/>
    <col min="265" max="266" width="7.5703125" style="537"/>
    <col min="267" max="267" width="11.5703125" style="537" customWidth="1"/>
    <col min="268" max="268" width="10.140625" style="537" customWidth="1"/>
    <col min="269" max="511" width="7.5703125" style="537"/>
    <col min="512" max="512" width="0.5703125" style="537" customWidth="1"/>
    <col min="513" max="513" width="2.85546875" style="537" customWidth="1"/>
    <col min="514" max="514" width="4" style="537" customWidth="1"/>
    <col min="515" max="515" width="40.5703125" style="537" customWidth="1"/>
    <col min="516" max="516" width="14.140625" style="537" customWidth="1"/>
    <col min="517" max="517" width="13.28515625" style="537" customWidth="1"/>
    <col min="518" max="518" width="16.7109375" style="537" customWidth="1"/>
    <col min="519" max="519" width="1.7109375" style="537" customWidth="1"/>
    <col min="520" max="520" width="2.7109375" style="537" customWidth="1"/>
    <col min="521" max="522" width="7.5703125" style="537"/>
    <col min="523" max="523" width="11.5703125" style="537" customWidth="1"/>
    <col min="524" max="524" width="10.140625" style="537" customWidth="1"/>
    <col min="525" max="767" width="7.5703125" style="537"/>
    <col min="768" max="768" width="0.5703125" style="537" customWidth="1"/>
    <col min="769" max="769" width="2.85546875" style="537" customWidth="1"/>
    <col min="770" max="770" width="4" style="537" customWidth="1"/>
    <col min="771" max="771" width="40.5703125" style="537" customWidth="1"/>
    <col min="772" max="772" width="14.140625" style="537" customWidth="1"/>
    <col min="773" max="773" width="13.28515625" style="537" customWidth="1"/>
    <col min="774" max="774" width="16.7109375" style="537" customWidth="1"/>
    <col min="775" max="775" width="1.7109375" style="537" customWidth="1"/>
    <col min="776" max="776" width="2.7109375" style="537" customWidth="1"/>
    <col min="777" max="778" width="7.5703125" style="537"/>
    <col min="779" max="779" width="11.5703125" style="537" customWidth="1"/>
    <col min="780" max="780" width="10.140625" style="537" customWidth="1"/>
    <col min="781" max="1023" width="7.5703125" style="537"/>
    <col min="1024" max="1024" width="0.5703125" style="537" customWidth="1"/>
    <col min="1025" max="1025" width="2.85546875" style="537" customWidth="1"/>
    <col min="1026" max="1026" width="4" style="537" customWidth="1"/>
    <col min="1027" max="1027" width="40.5703125" style="537" customWidth="1"/>
    <col min="1028" max="1028" width="14.140625" style="537" customWidth="1"/>
    <col min="1029" max="1029" width="13.28515625" style="537" customWidth="1"/>
    <col min="1030" max="1030" width="16.7109375" style="537" customWidth="1"/>
    <col min="1031" max="1031" width="1.7109375" style="537" customWidth="1"/>
    <col min="1032" max="1032" width="2.7109375" style="537" customWidth="1"/>
    <col min="1033" max="1034" width="7.5703125" style="537"/>
    <col min="1035" max="1035" width="11.5703125" style="537" customWidth="1"/>
    <col min="1036" max="1036" width="10.140625" style="537" customWidth="1"/>
    <col min="1037" max="1279" width="7.5703125" style="537"/>
    <col min="1280" max="1280" width="0.5703125" style="537" customWidth="1"/>
    <col min="1281" max="1281" width="2.85546875" style="537" customWidth="1"/>
    <col min="1282" max="1282" width="4" style="537" customWidth="1"/>
    <col min="1283" max="1283" width="40.5703125" style="537" customWidth="1"/>
    <col min="1284" max="1284" width="14.140625" style="537" customWidth="1"/>
    <col min="1285" max="1285" width="13.28515625" style="537" customWidth="1"/>
    <col min="1286" max="1286" width="16.7109375" style="537" customWidth="1"/>
    <col min="1287" max="1287" width="1.7109375" style="537" customWidth="1"/>
    <col min="1288" max="1288" width="2.7109375" style="537" customWidth="1"/>
    <col min="1289" max="1290" width="7.5703125" style="537"/>
    <col min="1291" max="1291" width="11.5703125" style="537" customWidth="1"/>
    <col min="1292" max="1292" width="10.140625" style="537" customWidth="1"/>
    <col min="1293" max="1535" width="7.5703125" style="537"/>
    <col min="1536" max="1536" width="0.5703125" style="537" customWidth="1"/>
    <col min="1537" max="1537" width="2.85546875" style="537" customWidth="1"/>
    <col min="1538" max="1538" width="4" style="537" customWidth="1"/>
    <col min="1539" max="1539" width="40.5703125" style="537" customWidth="1"/>
    <col min="1540" max="1540" width="14.140625" style="537" customWidth="1"/>
    <col min="1541" max="1541" width="13.28515625" style="537" customWidth="1"/>
    <col min="1542" max="1542" width="16.7109375" style="537" customWidth="1"/>
    <col min="1543" max="1543" width="1.7109375" style="537" customWidth="1"/>
    <col min="1544" max="1544" width="2.7109375" style="537" customWidth="1"/>
    <col min="1545" max="1546" width="7.5703125" style="537"/>
    <col min="1547" max="1547" width="11.5703125" style="537" customWidth="1"/>
    <col min="1548" max="1548" width="10.140625" style="537" customWidth="1"/>
    <col min="1549" max="1791" width="7.5703125" style="537"/>
    <col min="1792" max="1792" width="0.5703125" style="537" customWidth="1"/>
    <col min="1793" max="1793" width="2.85546875" style="537" customWidth="1"/>
    <col min="1794" max="1794" width="4" style="537" customWidth="1"/>
    <col min="1795" max="1795" width="40.5703125" style="537" customWidth="1"/>
    <col min="1796" max="1796" width="14.140625" style="537" customWidth="1"/>
    <col min="1797" max="1797" width="13.28515625" style="537" customWidth="1"/>
    <col min="1798" max="1798" width="16.7109375" style="537" customWidth="1"/>
    <col min="1799" max="1799" width="1.7109375" style="537" customWidth="1"/>
    <col min="1800" max="1800" width="2.7109375" style="537" customWidth="1"/>
    <col min="1801" max="1802" width="7.5703125" style="537"/>
    <col min="1803" max="1803" width="11.5703125" style="537" customWidth="1"/>
    <col min="1804" max="1804" width="10.140625" style="537" customWidth="1"/>
    <col min="1805" max="2047" width="7.5703125" style="537"/>
    <col min="2048" max="2048" width="0.5703125" style="537" customWidth="1"/>
    <col min="2049" max="2049" width="2.85546875" style="537" customWidth="1"/>
    <col min="2050" max="2050" width="4" style="537" customWidth="1"/>
    <col min="2051" max="2051" width="40.5703125" style="537" customWidth="1"/>
    <col min="2052" max="2052" width="14.140625" style="537" customWidth="1"/>
    <col min="2053" max="2053" width="13.28515625" style="537" customWidth="1"/>
    <col min="2054" max="2054" width="16.7109375" style="537" customWidth="1"/>
    <col min="2055" max="2055" width="1.7109375" style="537" customWidth="1"/>
    <col min="2056" max="2056" width="2.7109375" style="537" customWidth="1"/>
    <col min="2057" max="2058" width="7.5703125" style="537"/>
    <col min="2059" max="2059" width="11.5703125" style="537" customWidth="1"/>
    <col min="2060" max="2060" width="10.140625" style="537" customWidth="1"/>
    <col min="2061" max="2303" width="7.5703125" style="537"/>
    <col min="2304" max="2304" width="0.5703125" style="537" customWidth="1"/>
    <col min="2305" max="2305" width="2.85546875" style="537" customWidth="1"/>
    <col min="2306" max="2306" width="4" style="537" customWidth="1"/>
    <col min="2307" max="2307" width="40.5703125" style="537" customWidth="1"/>
    <col min="2308" max="2308" width="14.140625" style="537" customWidth="1"/>
    <col min="2309" max="2309" width="13.28515625" style="537" customWidth="1"/>
    <col min="2310" max="2310" width="16.7109375" style="537" customWidth="1"/>
    <col min="2311" max="2311" width="1.7109375" style="537" customWidth="1"/>
    <col min="2312" max="2312" width="2.7109375" style="537" customWidth="1"/>
    <col min="2313" max="2314" width="7.5703125" style="537"/>
    <col min="2315" max="2315" width="11.5703125" style="537" customWidth="1"/>
    <col min="2316" max="2316" width="10.140625" style="537" customWidth="1"/>
    <col min="2317" max="2559" width="7.5703125" style="537"/>
    <col min="2560" max="2560" width="0.5703125" style="537" customWidth="1"/>
    <col min="2561" max="2561" width="2.85546875" style="537" customWidth="1"/>
    <col min="2562" max="2562" width="4" style="537" customWidth="1"/>
    <col min="2563" max="2563" width="40.5703125" style="537" customWidth="1"/>
    <col min="2564" max="2564" width="14.140625" style="537" customWidth="1"/>
    <col min="2565" max="2565" width="13.28515625" style="537" customWidth="1"/>
    <col min="2566" max="2566" width="16.7109375" style="537" customWidth="1"/>
    <col min="2567" max="2567" width="1.7109375" style="537" customWidth="1"/>
    <col min="2568" max="2568" width="2.7109375" style="537" customWidth="1"/>
    <col min="2569" max="2570" width="7.5703125" style="537"/>
    <col min="2571" max="2571" width="11.5703125" style="537" customWidth="1"/>
    <col min="2572" max="2572" width="10.140625" style="537" customWidth="1"/>
    <col min="2573" max="2815" width="7.5703125" style="537"/>
    <col min="2816" max="2816" width="0.5703125" style="537" customWidth="1"/>
    <col min="2817" max="2817" width="2.85546875" style="537" customWidth="1"/>
    <col min="2818" max="2818" width="4" style="537" customWidth="1"/>
    <col min="2819" max="2819" width="40.5703125" style="537" customWidth="1"/>
    <col min="2820" max="2820" width="14.140625" style="537" customWidth="1"/>
    <col min="2821" max="2821" width="13.28515625" style="537" customWidth="1"/>
    <col min="2822" max="2822" width="16.7109375" style="537" customWidth="1"/>
    <col min="2823" max="2823" width="1.7109375" style="537" customWidth="1"/>
    <col min="2824" max="2824" width="2.7109375" style="537" customWidth="1"/>
    <col min="2825" max="2826" width="7.5703125" style="537"/>
    <col min="2827" max="2827" width="11.5703125" style="537" customWidth="1"/>
    <col min="2828" max="2828" width="10.140625" style="537" customWidth="1"/>
    <col min="2829" max="3071" width="7.5703125" style="537"/>
    <col min="3072" max="3072" width="0.5703125" style="537" customWidth="1"/>
    <col min="3073" max="3073" width="2.85546875" style="537" customWidth="1"/>
    <col min="3074" max="3074" width="4" style="537" customWidth="1"/>
    <col min="3075" max="3075" width="40.5703125" style="537" customWidth="1"/>
    <col min="3076" max="3076" width="14.140625" style="537" customWidth="1"/>
    <col min="3077" max="3077" width="13.28515625" style="537" customWidth="1"/>
    <col min="3078" max="3078" width="16.7109375" style="537" customWidth="1"/>
    <col min="3079" max="3079" width="1.7109375" style="537" customWidth="1"/>
    <col min="3080" max="3080" width="2.7109375" style="537" customWidth="1"/>
    <col min="3081" max="3082" width="7.5703125" style="537"/>
    <col min="3083" max="3083" width="11.5703125" style="537" customWidth="1"/>
    <col min="3084" max="3084" width="10.140625" style="537" customWidth="1"/>
    <col min="3085" max="3327" width="7.5703125" style="537"/>
    <col min="3328" max="3328" width="0.5703125" style="537" customWidth="1"/>
    <col min="3329" max="3329" width="2.85546875" style="537" customWidth="1"/>
    <col min="3330" max="3330" width="4" style="537" customWidth="1"/>
    <col min="3331" max="3331" width="40.5703125" style="537" customWidth="1"/>
    <col min="3332" max="3332" width="14.140625" style="537" customWidth="1"/>
    <col min="3333" max="3333" width="13.28515625" style="537" customWidth="1"/>
    <col min="3334" max="3334" width="16.7109375" style="537" customWidth="1"/>
    <col min="3335" max="3335" width="1.7109375" style="537" customWidth="1"/>
    <col min="3336" max="3336" width="2.7109375" style="537" customWidth="1"/>
    <col min="3337" max="3338" width="7.5703125" style="537"/>
    <col min="3339" max="3339" width="11.5703125" style="537" customWidth="1"/>
    <col min="3340" max="3340" width="10.140625" style="537" customWidth="1"/>
    <col min="3341" max="3583" width="7.5703125" style="537"/>
    <col min="3584" max="3584" width="0.5703125" style="537" customWidth="1"/>
    <col min="3585" max="3585" width="2.85546875" style="537" customWidth="1"/>
    <col min="3586" max="3586" width="4" style="537" customWidth="1"/>
    <col min="3587" max="3587" width="40.5703125" style="537" customWidth="1"/>
    <col min="3588" max="3588" width="14.140625" style="537" customWidth="1"/>
    <col min="3589" max="3589" width="13.28515625" style="537" customWidth="1"/>
    <col min="3590" max="3590" width="16.7109375" style="537" customWidth="1"/>
    <col min="3591" max="3591" width="1.7109375" style="537" customWidth="1"/>
    <col min="3592" max="3592" width="2.7109375" style="537" customWidth="1"/>
    <col min="3593" max="3594" width="7.5703125" style="537"/>
    <col min="3595" max="3595" width="11.5703125" style="537" customWidth="1"/>
    <col min="3596" max="3596" width="10.140625" style="537" customWidth="1"/>
    <col min="3597" max="3839" width="7.5703125" style="537"/>
    <col min="3840" max="3840" width="0.5703125" style="537" customWidth="1"/>
    <col min="3841" max="3841" width="2.85546875" style="537" customWidth="1"/>
    <col min="3842" max="3842" width="4" style="537" customWidth="1"/>
    <col min="3843" max="3843" width="40.5703125" style="537" customWidth="1"/>
    <col min="3844" max="3844" width="14.140625" style="537" customWidth="1"/>
    <col min="3845" max="3845" width="13.28515625" style="537" customWidth="1"/>
    <col min="3846" max="3846" width="16.7109375" style="537" customWidth="1"/>
    <col min="3847" max="3847" width="1.7109375" style="537" customWidth="1"/>
    <col min="3848" max="3848" width="2.7109375" style="537" customWidth="1"/>
    <col min="3849" max="3850" width="7.5703125" style="537"/>
    <col min="3851" max="3851" width="11.5703125" style="537" customWidth="1"/>
    <col min="3852" max="3852" width="10.140625" style="537" customWidth="1"/>
    <col min="3853" max="4095" width="7.5703125" style="537"/>
    <col min="4096" max="4096" width="0.5703125" style="537" customWidth="1"/>
    <col min="4097" max="4097" width="2.85546875" style="537" customWidth="1"/>
    <col min="4098" max="4098" width="4" style="537" customWidth="1"/>
    <col min="4099" max="4099" width="40.5703125" style="537" customWidth="1"/>
    <col min="4100" max="4100" width="14.140625" style="537" customWidth="1"/>
    <col min="4101" max="4101" width="13.28515625" style="537" customWidth="1"/>
    <col min="4102" max="4102" width="16.7109375" style="537" customWidth="1"/>
    <col min="4103" max="4103" width="1.7109375" style="537" customWidth="1"/>
    <col min="4104" max="4104" width="2.7109375" style="537" customWidth="1"/>
    <col min="4105" max="4106" width="7.5703125" style="537"/>
    <col min="4107" max="4107" width="11.5703125" style="537" customWidth="1"/>
    <col min="4108" max="4108" width="10.140625" style="537" customWidth="1"/>
    <col min="4109" max="4351" width="7.5703125" style="537"/>
    <col min="4352" max="4352" width="0.5703125" style="537" customWidth="1"/>
    <col min="4353" max="4353" width="2.85546875" style="537" customWidth="1"/>
    <col min="4354" max="4354" width="4" style="537" customWidth="1"/>
    <col min="4355" max="4355" width="40.5703125" style="537" customWidth="1"/>
    <col min="4356" max="4356" width="14.140625" style="537" customWidth="1"/>
    <col min="4357" max="4357" width="13.28515625" style="537" customWidth="1"/>
    <col min="4358" max="4358" width="16.7109375" style="537" customWidth="1"/>
    <col min="4359" max="4359" width="1.7109375" style="537" customWidth="1"/>
    <col min="4360" max="4360" width="2.7109375" style="537" customWidth="1"/>
    <col min="4361" max="4362" width="7.5703125" style="537"/>
    <col min="4363" max="4363" width="11.5703125" style="537" customWidth="1"/>
    <col min="4364" max="4364" width="10.140625" style="537" customWidth="1"/>
    <col min="4365" max="4607" width="7.5703125" style="537"/>
    <col min="4608" max="4608" width="0.5703125" style="537" customWidth="1"/>
    <col min="4609" max="4609" width="2.85546875" style="537" customWidth="1"/>
    <col min="4610" max="4610" width="4" style="537" customWidth="1"/>
    <col min="4611" max="4611" width="40.5703125" style="537" customWidth="1"/>
    <col min="4612" max="4612" width="14.140625" style="537" customWidth="1"/>
    <col min="4613" max="4613" width="13.28515625" style="537" customWidth="1"/>
    <col min="4614" max="4614" width="16.7109375" style="537" customWidth="1"/>
    <col min="4615" max="4615" width="1.7109375" style="537" customWidth="1"/>
    <col min="4616" max="4616" width="2.7109375" style="537" customWidth="1"/>
    <col min="4617" max="4618" width="7.5703125" style="537"/>
    <col min="4619" max="4619" width="11.5703125" style="537" customWidth="1"/>
    <col min="4620" max="4620" width="10.140625" style="537" customWidth="1"/>
    <col min="4621" max="4863" width="7.5703125" style="537"/>
    <col min="4864" max="4864" width="0.5703125" style="537" customWidth="1"/>
    <col min="4865" max="4865" width="2.85546875" style="537" customWidth="1"/>
    <col min="4866" max="4866" width="4" style="537" customWidth="1"/>
    <col min="4867" max="4867" width="40.5703125" style="537" customWidth="1"/>
    <col min="4868" max="4868" width="14.140625" style="537" customWidth="1"/>
    <col min="4869" max="4869" width="13.28515625" style="537" customWidth="1"/>
    <col min="4870" max="4870" width="16.7109375" style="537" customWidth="1"/>
    <col min="4871" max="4871" width="1.7109375" style="537" customWidth="1"/>
    <col min="4872" max="4872" width="2.7109375" style="537" customWidth="1"/>
    <col min="4873" max="4874" width="7.5703125" style="537"/>
    <col min="4875" max="4875" width="11.5703125" style="537" customWidth="1"/>
    <col min="4876" max="4876" width="10.140625" style="537" customWidth="1"/>
    <col min="4877" max="5119" width="7.5703125" style="537"/>
    <col min="5120" max="5120" width="0.5703125" style="537" customWidth="1"/>
    <col min="5121" max="5121" width="2.85546875" style="537" customWidth="1"/>
    <col min="5122" max="5122" width="4" style="537" customWidth="1"/>
    <col min="5123" max="5123" width="40.5703125" style="537" customWidth="1"/>
    <col min="5124" max="5124" width="14.140625" style="537" customWidth="1"/>
    <col min="5125" max="5125" width="13.28515625" style="537" customWidth="1"/>
    <col min="5126" max="5126" width="16.7109375" style="537" customWidth="1"/>
    <col min="5127" max="5127" width="1.7109375" style="537" customWidth="1"/>
    <col min="5128" max="5128" width="2.7109375" style="537" customWidth="1"/>
    <col min="5129" max="5130" width="7.5703125" style="537"/>
    <col min="5131" max="5131" width="11.5703125" style="537" customWidth="1"/>
    <col min="5132" max="5132" width="10.140625" style="537" customWidth="1"/>
    <col min="5133" max="5375" width="7.5703125" style="537"/>
    <col min="5376" max="5376" width="0.5703125" style="537" customWidth="1"/>
    <col min="5377" max="5377" width="2.85546875" style="537" customWidth="1"/>
    <col min="5378" max="5378" width="4" style="537" customWidth="1"/>
    <col min="5379" max="5379" width="40.5703125" style="537" customWidth="1"/>
    <col min="5380" max="5380" width="14.140625" style="537" customWidth="1"/>
    <col min="5381" max="5381" width="13.28515625" style="537" customWidth="1"/>
    <col min="5382" max="5382" width="16.7109375" style="537" customWidth="1"/>
    <col min="5383" max="5383" width="1.7109375" style="537" customWidth="1"/>
    <col min="5384" max="5384" width="2.7109375" style="537" customWidth="1"/>
    <col min="5385" max="5386" width="7.5703125" style="537"/>
    <col min="5387" max="5387" width="11.5703125" style="537" customWidth="1"/>
    <col min="5388" max="5388" width="10.140625" style="537" customWidth="1"/>
    <col min="5389" max="5631" width="7.5703125" style="537"/>
    <col min="5632" max="5632" width="0.5703125" style="537" customWidth="1"/>
    <col min="5633" max="5633" width="2.85546875" style="537" customWidth="1"/>
    <col min="5634" max="5634" width="4" style="537" customWidth="1"/>
    <col min="5635" max="5635" width="40.5703125" style="537" customWidth="1"/>
    <col min="5636" max="5636" width="14.140625" style="537" customWidth="1"/>
    <col min="5637" max="5637" width="13.28515625" style="537" customWidth="1"/>
    <col min="5638" max="5638" width="16.7109375" style="537" customWidth="1"/>
    <col min="5639" max="5639" width="1.7109375" style="537" customWidth="1"/>
    <col min="5640" max="5640" width="2.7109375" style="537" customWidth="1"/>
    <col min="5641" max="5642" width="7.5703125" style="537"/>
    <col min="5643" max="5643" width="11.5703125" style="537" customWidth="1"/>
    <col min="5644" max="5644" width="10.140625" style="537" customWidth="1"/>
    <col min="5645" max="5887" width="7.5703125" style="537"/>
    <col min="5888" max="5888" width="0.5703125" style="537" customWidth="1"/>
    <col min="5889" max="5889" width="2.85546875" style="537" customWidth="1"/>
    <col min="5890" max="5890" width="4" style="537" customWidth="1"/>
    <col min="5891" max="5891" width="40.5703125" style="537" customWidth="1"/>
    <col min="5892" max="5892" width="14.140625" style="537" customWidth="1"/>
    <col min="5893" max="5893" width="13.28515625" style="537" customWidth="1"/>
    <col min="5894" max="5894" width="16.7109375" style="537" customWidth="1"/>
    <col min="5895" max="5895" width="1.7109375" style="537" customWidth="1"/>
    <col min="5896" max="5896" width="2.7109375" style="537" customWidth="1"/>
    <col min="5897" max="5898" width="7.5703125" style="537"/>
    <col min="5899" max="5899" width="11.5703125" style="537" customWidth="1"/>
    <col min="5900" max="5900" width="10.140625" style="537" customWidth="1"/>
    <col min="5901" max="6143" width="7.5703125" style="537"/>
    <col min="6144" max="6144" width="0.5703125" style="537" customWidth="1"/>
    <col min="6145" max="6145" width="2.85546875" style="537" customWidth="1"/>
    <col min="6146" max="6146" width="4" style="537" customWidth="1"/>
    <col min="6147" max="6147" width="40.5703125" style="537" customWidth="1"/>
    <col min="6148" max="6148" width="14.140625" style="537" customWidth="1"/>
    <col min="6149" max="6149" width="13.28515625" style="537" customWidth="1"/>
    <col min="6150" max="6150" width="16.7109375" style="537" customWidth="1"/>
    <col min="6151" max="6151" width="1.7109375" style="537" customWidth="1"/>
    <col min="6152" max="6152" width="2.7109375" style="537" customWidth="1"/>
    <col min="6153" max="6154" width="7.5703125" style="537"/>
    <col min="6155" max="6155" width="11.5703125" style="537" customWidth="1"/>
    <col min="6156" max="6156" width="10.140625" style="537" customWidth="1"/>
    <col min="6157" max="6399" width="7.5703125" style="537"/>
    <col min="6400" max="6400" width="0.5703125" style="537" customWidth="1"/>
    <col min="6401" max="6401" width="2.85546875" style="537" customWidth="1"/>
    <col min="6402" max="6402" width="4" style="537" customWidth="1"/>
    <col min="6403" max="6403" width="40.5703125" style="537" customWidth="1"/>
    <col min="6404" max="6404" width="14.140625" style="537" customWidth="1"/>
    <col min="6405" max="6405" width="13.28515625" style="537" customWidth="1"/>
    <col min="6406" max="6406" width="16.7109375" style="537" customWidth="1"/>
    <col min="6407" max="6407" width="1.7109375" style="537" customWidth="1"/>
    <col min="6408" max="6408" width="2.7109375" style="537" customWidth="1"/>
    <col min="6409" max="6410" width="7.5703125" style="537"/>
    <col min="6411" max="6411" width="11.5703125" style="537" customWidth="1"/>
    <col min="6412" max="6412" width="10.140625" style="537" customWidth="1"/>
    <col min="6413" max="6655" width="7.5703125" style="537"/>
    <col min="6656" max="6656" width="0.5703125" style="537" customWidth="1"/>
    <col min="6657" max="6657" width="2.85546875" style="537" customWidth="1"/>
    <col min="6658" max="6658" width="4" style="537" customWidth="1"/>
    <col min="6659" max="6659" width="40.5703125" style="537" customWidth="1"/>
    <col min="6660" max="6660" width="14.140625" style="537" customWidth="1"/>
    <col min="6661" max="6661" width="13.28515625" style="537" customWidth="1"/>
    <col min="6662" max="6662" width="16.7109375" style="537" customWidth="1"/>
    <col min="6663" max="6663" width="1.7109375" style="537" customWidth="1"/>
    <col min="6664" max="6664" width="2.7109375" style="537" customWidth="1"/>
    <col min="6665" max="6666" width="7.5703125" style="537"/>
    <col min="6667" max="6667" width="11.5703125" style="537" customWidth="1"/>
    <col min="6668" max="6668" width="10.140625" style="537" customWidth="1"/>
    <col min="6669" max="6911" width="7.5703125" style="537"/>
    <col min="6912" max="6912" width="0.5703125" style="537" customWidth="1"/>
    <col min="6913" max="6913" width="2.85546875" style="537" customWidth="1"/>
    <col min="6914" max="6914" width="4" style="537" customWidth="1"/>
    <col min="6915" max="6915" width="40.5703125" style="537" customWidth="1"/>
    <col min="6916" max="6916" width="14.140625" style="537" customWidth="1"/>
    <col min="6917" max="6917" width="13.28515625" style="537" customWidth="1"/>
    <col min="6918" max="6918" width="16.7109375" style="537" customWidth="1"/>
    <col min="6919" max="6919" width="1.7109375" style="537" customWidth="1"/>
    <col min="6920" max="6920" width="2.7109375" style="537" customWidth="1"/>
    <col min="6921" max="6922" width="7.5703125" style="537"/>
    <col min="6923" max="6923" width="11.5703125" style="537" customWidth="1"/>
    <col min="6924" max="6924" width="10.140625" style="537" customWidth="1"/>
    <col min="6925" max="7167" width="7.5703125" style="537"/>
    <col min="7168" max="7168" width="0.5703125" style="537" customWidth="1"/>
    <col min="7169" max="7169" width="2.85546875" style="537" customWidth="1"/>
    <col min="7170" max="7170" width="4" style="537" customWidth="1"/>
    <col min="7171" max="7171" width="40.5703125" style="537" customWidth="1"/>
    <col min="7172" max="7172" width="14.140625" style="537" customWidth="1"/>
    <col min="7173" max="7173" width="13.28515625" style="537" customWidth="1"/>
    <col min="7174" max="7174" width="16.7109375" style="537" customWidth="1"/>
    <col min="7175" max="7175" width="1.7109375" style="537" customWidth="1"/>
    <col min="7176" max="7176" width="2.7109375" style="537" customWidth="1"/>
    <col min="7177" max="7178" width="7.5703125" style="537"/>
    <col min="7179" max="7179" width="11.5703125" style="537" customWidth="1"/>
    <col min="7180" max="7180" width="10.140625" style="537" customWidth="1"/>
    <col min="7181" max="7423" width="7.5703125" style="537"/>
    <col min="7424" max="7424" width="0.5703125" style="537" customWidth="1"/>
    <col min="7425" max="7425" width="2.85546875" style="537" customWidth="1"/>
    <col min="7426" max="7426" width="4" style="537" customWidth="1"/>
    <col min="7427" max="7427" width="40.5703125" style="537" customWidth="1"/>
    <col min="7428" max="7428" width="14.140625" style="537" customWidth="1"/>
    <col min="7429" max="7429" width="13.28515625" style="537" customWidth="1"/>
    <col min="7430" max="7430" width="16.7109375" style="537" customWidth="1"/>
    <col min="7431" max="7431" width="1.7109375" style="537" customWidth="1"/>
    <col min="7432" max="7432" width="2.7109375" style="537" customWidth="1"/>
    <col min="7433" max="7434" width="7.5703125" style="537"/>
    <col min="7435" max="7435" width="11.5703125" style="537" customWidth="1"/>
    <col min="7436" max="7436" width="10.140625" style="537" customWidth="1"/>
    <col min="7437" max="7679" width="7.5703125" style="537"/>
    <col min="7680" max="7680" width="0.5703125" style="537" customWidth="1"/>
    <col min="7681" max="7681" width="2.85546875" style="537" customWidth="1"/>
    <col min="7682" max="7682" width="4" style="537" customWidth="1"/>
    <col min="7683" max="7683" width="40.5703125" style="537" customWidth="1"/>
    <col min="7684" max="7684" width="14.140625" style="537" customWidth="1"/>
    <col min="7685" max="7685" width="13.28515625" style="537" customWidth="1"/>
    <col min="7686" max="7686" width="16.7109375" style="537" customWidth="1"/>
    <col min="7687" max="7687" width="1.7109375" style="537" customWidth="1"/>
    <col min="7688" max="7688" width="2.7109375" style="537" customWidth="1"/>
    <col min="7689" max="7690" width="7.5703125" style="537"/>
    <col min="7691" max="7691" width="11.5703125" style="537" customWidth="1"/>
    <col min="7692" max="7692" width="10.140625" style="537" customWidth="1"/>
    <col min="7693" max="7935" width="7.5703125" style="537"/>
    <col min="7936" max="7936" width="0.5703125" style="537" customWidth="1"/>
    <col min="7937" max="7937" width="2.85546875" style="537" customWidth="1"/>
    <col min="7938" max="7938" width="4" style="537" customWidth="1"/>
    <col min="7939" max="7939" width="40.5703125" style="537" customWidth="1"/>
    <col min="7940" max="7940" width="14.140625" style="537" customWidth="1"/>
    <col min="7941" max="7941" width="13.28515625" style="537" customWidth="1"/>
    <col min="7942" max="7942" width="16.7109375" style="537" customWidth="1"/>
    <col min="7943" max="7943" width="1.7109375" style="537" customWidth="1"/>
    <col min="7944" max="7944" width="2.7109375" style="537" customWidth="1"/>
    <col min="7945" max="7946" width="7.5703125" style="537"/>
    <col min="7947" max="7947" width="11.5703125" style="537" customWidth="1"/>
    <col min="7948" max="7948" width="10.140625" style="537" customWidth="1"/>
    <col min="7949" max="8191" width="7.5703125" style="537"/>
    <col min="8192" max="8192" width="0.5703125" style="537" customWidth="1"/>
    <col min="8193" max="8193" width="2.85546875" style="537" customWidth="1"/>
    <col min="8194" max="8194" width="4" style="537" customWidth="1"/>
    <col min="8195" max="8195" width="40.5703125" style="537" customWidth="1"/>
    <col min="8196" max="8196" width="14.140625" style="537" customWidth="1"/>
    <col min="8197" max="8197" width="13.28515625" style="537" customWidth="1"/>
    <col min="8198" max="8198" width="16.7109375" style="537" customWidth="1"/>
    <col min="8199" max="8199" width="1.7109375" style="537" customWidth="1"/>
    <col min="8200" max="8200" width="2.7109375" style="537" customWidth="1"/>
    <col min="8201" max="8202" width="7.5703125" style="537"/>
    <col min="8203" max="8203" width="11.5703125" style="537" customWidth="1"/>
    <col min="8204" max="8204" width="10.140625" style="537" customWidth="1"/>
    <col min="8205" max="8447" width="7.5703125" style="537"/>
    <col min="8448" max="8448" width="0.5703125" style="537" customWidth="1"/>
    <col min="8449" max="8449" width="2.85546875" style="537" customWidth="1"/>
    <col min="8450" max="8450" width="4" style="537" customWidth="1"/>
    <col min="8451" max="8451" width="40.5703125" style="537" customWidth="1"/>
    <col min="8452" max="8452" width="14.140625" style="537" customWidth="1"/>
    <col min="8453" max="8453" width="13.28515625" style="537" customWidth="1"/>
    <col min="8454" max="8454" width="16.7109375" style="537" customWidth="1"/>
    <col min="8455" max="8455" width="1.7109375" style="537" customWidth="1"/>
    <col min="8456" max="8456" width="2.7109375" style="537" customWidth="1"/>
    <col min="8457" max="8458" width="7.5703125" style="537"/>
    <col min="8459" max="8459" width="11.5703125" style="537" customWidth="1"/>
    <col min="8460" max="8460" width="10.140625" style="537" customWidth="1"/>
    <col min="8461" max="8703" width="7.5703125" style="537"/>
    <col min="8704" max="8704" width="0.5703125" style="537" customWidth="1"/>
    <col min="8705" max="8705" width="2.85546875" style="537" customWidth="1"/>
    <col min="8706" max="8706" width="4" style="537" customWidth="1"/>
    <col min="8707" max="8707" width="40.5703125" style="537" customWidth="1"/>
    <col min="8708" max="8708" width="14.140625" style="537" customWidth="1"/>
    <col min="8709" max="8709" width="13.28515625" style="537" customWidth="1"/>
    <col min="8710" max="8710" width="16.7109375" style="537" customWidth="1"/>
    <col min="8711" max="8711" width="1.7109375" style="537" customWidth="1"/>
    <col min="8712" max="8712" width="2.7109375" style="537" customWidth="1"/>
    <col min="8713" max="8714" width="7.5703125" style="537"/>
    <col min="8715" max="8715" width="11.5703125" style="537" customWidth="1"/>
    <col min="8716" max="8716" width="10.140625" style="537" customWidth="1"/>
    <col min="8717" max="8959" width="7.5703125" style="537"/>
    <col min="8960" max="8960" width="0.5703125" style="537" customWidth="1"/>
    <col min="8961" max="8961" width="2.85546875" style="537" customWidth="1"/>
    <col min="8962" max="8962" width="4" style="537" customWidth="1"/>
    <col min="8963" max="8963" width="40.5703125" style="537" customWidth="1"/>
    <col min="8964" max="8964" width="14.140625" style="537" customWidth="1"/>
    <col min="8965" max="8965" width="13.28515625" style="537" customWidth="1"/>
    <col min="8966" max="8966" width="16.7109375" style="537" customWidth="1"/>
    <col min="8967" max="8967" width="1.7109375" style="537" customWidth="1"/>
    <col min="8968" max="8968" width="2.7109375" style="537" customWidth="1"/>
    <col min="8969" max="8970" width="7.5703125" style="537"/>
    <col min="8971" max="8971" width="11.5703125" style="537" customWidth="1"/>
    <col min="8972" max="8972" width="10.140625" style="537" customWidth="1"/>
    <col min="8973" max="9215" width="7.5703125" style="537"/>
    <col min="9216" max="9216" width="0.5703125" style="537" customWidth="1"/>
    <col min="9217" max="9217" width="2.85546875" style="537" customWidth="1"/>
    <col min="9218" max="9218" width="4" style="537" customWidth="1"/>
    <col min="9219" max="9219" width="40.5703125" style="537" customWidth="1"/>
    <col min="9220" max="9220" width="14.140625" style="537" customWidth="1"/>
    <col min="9221" max="9221" width="13.28515625" style="537" customWidth="1"/>
    <col min="9222" max="9222" width="16.7109375" style="537" customWidth="1"/>
    <col min="9223" max="9223" width="1.7109375" style="537" customWidth="1"/>
    <col min="9224" max="9224" width="2.7109375" style="537" customWidth="1"/>
    <col min="9225" max="9226" width="7.5703125" style="537"/>
    <col min="9227" max="9227" width="11.5703125" style="537" customWidth="1"/>
    <col min="9228" max="9228" width="10.140625" style="537" customWidth="1"/>
    <col min="9229" max="9471" width="7.5703125" style="537"/>
    <col min="9472" max="9472" width="0.5703125" style="537" customWidth="1"/>
    <col min="9473" max="9473" width="2.85546875" style="537" customWidth="1"/>
    <col min="9474" max="9474" width="4" style="537" customWidth="1"/>
    <col min="9475" max="9475" width="40.5703125" style="537" customWidth="1"/>
    <col min="9476" max="9476" width="14.140625" style="537" customWidth="1"/>
    <col min="9477" max="9477" width="13.28515625" style="537" customWidth="1"/>
    <col min="9478" max="9478" width="16.7109375" style="537" customWidth="1"/>
    <col min="9479" max="9479" width="1.7109375" style="537" customWidth="1"/>
    <col min="9480" max="9480" width="2.7109375" style="537" customWidth="1"/>
    <col min="9481" max="9482" width="7.5703125" style="537"/>
    <col min="9483" max="9483" width="11.5703125" style="537" customWidth="1"/>
    <col min="9484" max="9484" width="10.140625" style="537" customWidth="1"/>
    <col min="9485" max="9727" width="7.5703125" style="537"/>
    <col min="9728" max="9728" width="0.5703125" style="537" customWidth="1"/>
    <col min="9729" max="9729" width="2.85546875" style="537" customWidth="1"/>
    <col min="9730" max="9730" width="4" style="537" customWidth="1"/>
    <col min="9731" max="9731" width="40.5703125" style="537" customWidth="1"/>
    <col min="9732" max="9732" width="14.140625" style="537" customWidth="1"/>
    <col min="9733" max="9733" width="13.28515625" style="537" customWidth="1"/>
    <col min="9734" max="9734" width="16.7109375" style="537" customWidth="1"/>
    <col min="9735" max="9735" width="1.7109375" style="537" customWidth="1"/>
    <col min="9736" max="9736" width="2.7109375" style="537" customWidth="1"/>
    <col min="9737" max="9738" width="7.5703125" style="537"/>
    <col min="9739" max="9739" width="11.5703125" style="537" customWidth="1"/>
    <col min="9740" max="9740" width="10.140625" style="537" customWidth="1"/>
    <col min="9741" max="9983" width="7.5703125" style="537"/>
    <col min="9984" max="9984" width="0.5703125" style="537" customWidth="1"/>
    <col min="9985" max="9985" width="2.85546875" style="537" customWidth="1"/>
    <col min="9986" max="9986" width="4" style="537" customWidth="1"/>
    <col min="9987" max="9987" width="40.5703125" style="537" customWidth="1"/>
    <col min="9988" max="9988" width="14.140625" style="537" customWidth="1"/>
    <col min="9989" max="9989" width="13.28515625" style="537" customWidth="1"/>
    <col min="9990" max="9990" width="16.7109375" style="537" customWidth="1"/>
    <col min="9991" max="9991" width="1.7109375" style="537" customWidth="1"/>
    <col min="9992" max="9992" width="2.7109375" style="537" customWidth="1"/>
    <col min="9993" max="9994" width="7.5703125" style="537"/>
    <col min="9995" max="9995" width="11.5703125" style="537" customWidth="1"/>
    <col min="9996" max="9996" width="10.140625" style="537" customWidth="1"/>
    <col min="9997" max="10239" width="7.5703125" style="537"/>
    <col min="10240" max="10240" width="0.5703125" style="537" customWidth="1"/>
    <col min="10241" max="10241" width="2.85546875" style="537" customWidth="1"/>
    <col min="10242" max="10242" width="4" style="537" customWidth="1"/>
    <col min="10243" max="10243" width="40.5703125" style="537" customWidth="1"/>
    <col min="10244" max="10244" width="14.140625" style="537" customWidth="1"/>
    <col min="10245" max="10245" width="13.28515625" style="537" customWidth="1"/>
    <col min="10246" max="10246" width="16.7109375" style="537" customWidth="1"/>
    <col min="10247" max="10247" width="1.7109375" style="537" customWidth="1"/>
    <col min="10248" max="10248" width="2.7109375" style="537" customWidth="1"/>
    <col min="10249" max="10250" width="7.5703125" style="537"/>
    <col min="10251" max="10251" width="11.5703125" style="537" customWidth="1"/>
    <col min="10252" max="10252" width="10.140625" style="537" customWidth="1"/>
    <col min="10253" max="10495" width="7.5703125" style="537"/>
    <col min="10496" max="10496" width="0.5703125" style="537" customWidth="1"/>
    <col min="10497" max="10497" width="2.85546875" style="537" customWidth="1"/>
    <col min="10498" max="10498" width="4" style="537" customWidth="1"/>
    <col min="10499" max="10499" width="40.5703125" style="537" customWidth="1"/>
    <col min="10500" max="10500" width="14.140625" style="537" customWidth="1"/>
    <col min="10501" max="10501" width="13.28515625" style="537" customWidth="1"/>
    <col min="10502" max="10502" width="16.7109375" style="537" customWidth="1"/>
    <col min="10503" max="10503" width="1.7109375" style="537" customWidth="1"/>
    <col min="10504" max="10504" width="2.7109375" style="537" customWidth="1"/>
    <col min="10505" max="10506" width="7.5703125" style="537"/>
    <col min="10507" max="10507" width="11.5703125" style="537" customWidth="1"/>
    <col min="10508" max="10508" width="10.140625" style="537" customWidth="1"/>
    <col min="10509" max="10751" width="7.5703125" style="537"/>
    <col min="10752" max="10752" width="0.5703125" style="537" customWidth="1"/>
    <col min="10753" max="10753" width="2.85546875" style="537" customWidth="1"/>
    <col min="10754" max="10754" width="4" style="537" customWidth="1"/>
    <col min="10755" max="10755" width="40.5703125" style="537" customWidth="1"/>
    <col min="10756" max="10756" width="14.140625" style="537" customWidth="1"/>
    <col min="10757" max="10757" width="13.28515625" style="537" customWidth="1"/>
    <col min="10758" max="10758" width="16.7109375" style="537" customWidth="1"/>
    <col min="10759" max="10759" width="1.7109375" style="537" customWidth="1"/>
    <col min="10760" max="10760" width="2.7109375" style="537" customWidth="1"/>
    <col min="10761" max="10762" width="7.5703125" style="537"/>
    <col min="10763" max="10763" width="11.5703125" style="537" customWidth="1"/>
    <col min="10764" max="10764" width="10.140625" style="537" customWidth="1"/>
    <col min="10765" max="11007" width="7.5703125" style="537"/>
    <col min="11008" max="11008" width="0.5703125" style="537" customWidth="1"/>
    <col min="11009" max="11009" width="2.85546875" style="537" customWidth="1"/>
    <col min="11010" max="11010" width="4" style="537" customWidth="1"/>
    <col min="11011" max="11011" width="40.5703125" style="537" customWidth="1"/>
    <col min="11012" max="11012" width="14.140625" style="537" customWidth="1"/>
    <col min="11013" max="11013" width="13.28515625" style="537" customWidth="1"/>
    <col min="11014" max="11014" width="16.7109375" style="537" customWidth="1"/>
    <col min="11015" max="11015" width="1.7109375" style="537" customWidth="1"/>
    <col min="11016" max="11016" width="2.7109375" style="537" customWidth="1"/>
    <col min="11017" max="11018" width="7.5703125" style="537"/>
    <col min="11019" max="11019" width="11.5703125" style="537" customWidth="1"/>
    <col min="11020" max="11020" width="10.140625" style="537" customWidth="1"/>
    <col min="11021" max="11263" width="7.5703125" style="537"/>
    <col min="11264" max="11264" width="0.5703125" style="537" customWidth="1"/>
    <col min="11265" max="11265" width="2.85546875" style="537" customWidth="1"/>
    <col min="11266" max="11266" width="4" style="537" customWidth="1"/>
    <col min="11267" max="11267" width="40.5703125" style="537" customWidth="1"/>
    <col min="11268" max="11268" width="14.140625" style="537" customWidth="1"/>
    <col min="11269" max="11269" width="13.28515625" style="537" customWidth="1"/>
    <col min="11270" max="11270" width="16.7109375" style="537" customWidth="1"/>
    <col min="11271" max="11271" width="1.7109375" style="537" customWidth="1"/>
    <col min="11272" max="11272" width="2.7109375" style="537" customWidth="1"/>
    <col min="11273" max="11274" width="7.5703125" style="537"/>
    <col min="11275" max="11275" width="11.5703125" style="537" customWidth="1"/>
    <col min="11276" max="11276" width="10.140625" style="537" customWidth="1"/>
    <col min="11277" max="11519" width="7.5703125" style="537"/>
    <col min="11520" max="11520" width="0.5703125" style="537" customWidth="1"/>
    <col min="11521" max="11521" width="2.85546875" style="537" customWidth="1"/>
    <col min="11522" max="11522" width="4" style="537" customWidth="1"/>
    <col min="11523" max="11523" width="40.5703125" style="537" customWidth="1"/>
    <col min="11524" max="11524" width="14.140625" style="537" customWidth="1"/>
    <col min="11525" max="11525" width="13.28515625" style="537" customWidth="1"/>
    <col min="11526" max="11526" width="16.7109375" style="537" customWidth="1"/>
    <col min="11527" max="11527" width="1.7109375" style="537" customWidth="1"/>
    <col min="11528" max="11528" width="2.7109375" style="537" customWidth="1"/>
    <col min="11529" max="11530" width="7.5703125" style="537"/>
    <col min="11531" max="11531" width="11.5703125" style="537" customWidth="1"/>
    <col min="11532" max="11532" width="10.140625" style="537" customWidth="1"/>
    <col min="11533" max="11775" width="7.5703125" style="537"/>
    <col min="11776" max="11776" width="0.5703125" style="537" customWidth="1"/>
    <col min="11777" max="11777" width="2.85546875" style="537" customWidth="1"/>
    <col min="11778" max="11778" width="4" style="537" customWidth="1"/>
    <col min="11779" max="11779" width="40.5703125" style="537" customWidth="1"/>
    <col min="11780" max="11780" width="14.140625" style="537" customWidth="1"/>
    <col min="11781" max="11781" width="13.28515625" style="537" customWidth="1"/>
    <col min="11782" max="11782" width="16.7109375" style="537" customWidth="1"/>
    <col min="11783" max="11783" width="1.7109375" style="537" customWidth="1"/>
    <col min="11784" max="11784" width="2.7109375" style="537" customWidth="1"/>
    <col min="11785" max="11786" width="7.5703125" style="537"/>
    <col min="11787" max="11787" width="11.5703125" style="537" customWidth="1"/>
    <col min="11788" max="11788" width="10.140625" style="537" customWidth="1"/>
    <col min="11789" max="12031" width="7.5703125" style="537"/>
    <col min="12032" max="12032" width="0.5703125" style="537" customWidth="1"/>
    <col min="12033" max="12033" width="2.85546875" style="537" customWidth="1"/>
    <col min="12034" max="12034" width="4" style="537" customWidth="1"/>
    <col min="12035" max="12035" width="40.5703125" style="537" customWidth="1"/>
    <col min="12036" max="12036" width="14.140625" style="537" customWidth="1"/>
    <col min="12037" max="12037" width="13.28515625" style="537" customWidth="1"/>
    <col min="12038" max="12038" width="16.7109375" style="537" customWidth="1"/>
    <col min="12039" max="12039" width="1.7109375" style="537" customWidth="1"/>
    <col min="12040" max="12040" width="2.7109375" style="537" customWidth="1"/>
    <col min="12041" max="12042" width="7.5703125" style="537"/>
    <col min="12043" max="12043" width="11.5703125" style="537" customWidth="1"/>
    <col min="12044" max="12044" width="10.140625" style="537" customWidth="1"/>
    <col min="12045" max="12287" width="7.5703125" style="537"/>
    <col min="12288" max="12288" width="0.5703125" style="537" customWidth="1"/>
    <col min="12289" max="12289" width="2.85546875" style="537" customWidth="1"/>
    <col min="12290" max="12290" width="4" style="537" customWidth="1"/>
    <col min="12291" max="12291" width="40.5703125" style="537" customWidth="1"/>
    <col min="12292" max="12292" width="14.140625" style="537" customWidth="1"/>
    <col min="12293" max="12293" width="13.28515625" style="537" customWidth="1"/>
    <col min="12294" max="12294" width="16.7109375" style="537" customWidth="1"/>
    <col min="12295" max="12295" width="1.7109375" style="537" customWidth="1"/>
    <col min="12296" max="12296" width="2.7109375" style="537" customWidth="1"/>
    <col min="12297" max="12298" width="7.5703125" style="537"/>
    <col min="12299" max="12299" width="11.5703125" style="537" customWidth="1"/>
    <col min="12300" max="12300" width="10.140625" style="537" customWidth="1"/>
    <col min="12301" max="12543" width="7.5703125" style="537"/>
    <col min="12544" max="12544" width="0.5703125" style="537" customWidth="1"/>
    <col min="12545" max="12545" width="2.85546875" style="537" customWidth="1"/>
    <col min="12546" max="12546" width="4" style="537" customWidth="1"/>
    <col min="12547" max="12547" width="40.5703125" style="537" customWidth="1"/>
    <col min="12548" max="12548" width="14.140625" style="537" customWidth="1"/>
    <col min="12549" max="12549" width="13.28515625" style="537" customWidth="1"/>
    <col min="12550" max="12550" width="16.7109375" style="537" customWidth="1"/>
    <col min="12551" max="12551" width="1.7109375" style="537" customWidth="1"/>
    <col min="12552" max="12552" width="2.7109375" style="537" customWidth="1"/>
    <col min="12553" max="12554" width="7.5703125" style="537"/>
    <col min="12555" max="12555" width="11.5703125" style="537" customWidth="1"/>
    <col min="12556" max="12556" width="10.140625" style="537" customWidth="1"/>
    <col min="12557" max="12799" width="7.5703125" style="537"/>
    <col min="12800" max="12800" width="0.5703125" style="537" customWidth="1"/>
    <col min="12801" max="12801" width="2.85546875" style="537" customWidth="1"/>
    <col min="12802" max="12802" width="4" style="537" customWidth="1"/>
    <col min="12803" max="12803" width="40.5703125" style="537" customWidth="1"/>
    <col min="12804" max="12804" width="14.140625" style="537" customWidth="1"/>
    <col min="12805" max="12805" width="13.28515625" style="537" customWidth="1"/>
    <col min="12806" max="12806" width="16.7109375" style="537" customWidth="1"/>
    <col min="12807" max="12807" width="1.7109375" style="537" customWidth="1"/>
    <col min="12808" max="12808" width="2.7109375" style="537" customWidth="1"/>
    <col min="12809" max="12810" width="7.5703125" style="537"/>
    <col min="12811" max="12811" width="11.5703125" style="537" customWidth="1"/>
    <col min="12812" max="12812" width="10.140625" style="537" customWidth="1"/>
    <col min="12813" max="13055" width="7.5703125" style="537"/>
    <col min="13056" max="13056" width="0.5703125" style="537" customWidth="1"/>
    <col min="13057" max="13057" width="2.85546875" style="537" customWidth="1"/>
    <col min="13058" max="13058" width="4" style="537" customWidth="1"/>
    <col min="13059" max="13059" width="40.5703125" style="537" customWidth="1"/>
    <col min="13060" max="13060" width="14.140625" style="537" customWidth="1"/>
    <col min="13061" max="13061" width="13.28515625" style="537" customWidth="1"/>
    <col min="13062" max="13062" width="16.7109375" style="537" customWidth="1"/>
    <col min="13063" max="13063" width="1.7109375" style="537" customWidth="1"/>
    <col min="13064" max="13064" width="2.7109375" style="537" customWidth="1"/>
    <col min="13065" max="13066" width="7.5703125" style="537"/>
    <col min="13067" max="13067" width="11.5703125" style="537" customWidth="1"/>
    <col min="13068" max="13068" width="10.140625" style="537" customWidth="1"/>
    <col min="13069" max="13311" width="7.5703125" style="537"/>
    <col min="13312" max="13312" width="0.5703125" style="537" customWidth="1"/>
    <col min="13313" max="13313" width="2.85546875" style="537" customWidth="1"/>
    <col min="13314" max="13314" width="4" style="537" customWidth="1"/>
    <col min="13315" max="13315" width="40.5703125" style="537" customWidth="1"/>
    <col min="13316" max="13316" width="14.140625" style="537" customWidth="1"/>
    <col min="13317" max="13317" width="13.28515625" style="537" customWidth="1"/>
    <col min="13318" max="13318" width="16.7109375" style="537" customWidth="1"/>
    <col min="13319" max="13319" width="1.7109375" style="537" customWidth="1"/>
    <col min="13320" max="13320" width="2.7109375" style="537" customWidth="1"/>
    <col min="13321" max="13322" width="7.5703125" style="537"/>
    <col min="13323" max="13323" width="11.5703125" style="537" customWidth="1"/>
    <col min="13324" max="13324" width="10.140625" style="537" customWidth="1"/>
    <col min="13325" max="13567" width="7.5703125" style="537"/>
    <col min="13568" max="13568" width="0.5703125" style="537" customWidth="1"/>
    <col min="13569" max="13569" width="2.85546875" style="537" customWidth="1"/>
    <col min="13570" max="13570" width="4" style="537" customWidth="1"/>
    <col min="13571" max="13571" width="40.5703125" style="537" customWidth="1"/>
    <col min="13572" max="13572" width="14.140625" style="537" customWidth="1"/>
    <col min="13573" max="13573" width="13.28515625" style="537" customWidth="1"/>
    <col min="13574" max="13574" width="16.7109375" style="537" customWidth="1"/>
    <col min="13575" max="13575" width="1.7109375" style="537" customWidth="1"/>
    <col min="13576" max="13576" width="2.7109375" style="537" customWidth="1"/>
    <col min="13577" max="13578" width="7.5703125" style="537"/>
    <col min="13579" max="13579" width="11.5703125" style="537" customWidth="1"/>
    <col min="13580" max="13580" width="10.140625" style="537" customWidth="1"/>
    <col min="13581" max="13823" width="7.5703125" style="537"/>
    <col min="13824" max="13824" width="0.5703125" style="537" customWidth="1"/>
    <col min="13825" max="13825" width="2.85546875" style="537" customWidth="1"/>
    <col min="13826" max="13826" width="4" style="537" customWidth="1"/>
    <col min="13827" max="13827" width="40.5703125" style="537" customWidth="1"/>
    <col min="13828" max="13828" width="14.140625" style="537" customWidth="1"/>
    <col min="13829" max="13829" width="13.28515625" style="537" customWidth="1"/>
    <col min="13830" max="13830" width="16.7109375" style="537" customWidth="1"/>
    <col min="13831" max="13831" width="1.7109375" style="537" customWidth="1"/>
    <col min="13832" max="13832" width="2.7109375" style="537" customWidth="1"/>
    <col min="13833" max="13834" width="7.5703125" style="537"/>
    <col min="13835" max="13835" width="11.5703125" style="537" customWidth="1"/>
    <col min="13836" max="13836" width="10.140625" style="537" customWidth="1"/>
    <col min="13837" max="14079" width="7.5703125" style="537"/>
    <col min="14080" max="14080" width="0.5703125" style="537" customWidth="1"/>
    <col min="14081" max="14081" width="2.85546875" style="537" customWidth="1"/>
    <col min="14082" max="14082" width="4" style="537" customWidth="1"/>
    <col min="14083" max="14083" width="40.5703125" style="537" customWidth="1"/>
    <col min="14084" max="14084" width="14.140625" style="537" customWidth="1"/>
    <col min="14085" max="14085" width="13.28515625" style="537" customWidth="1"/>
    <col min="14086" max="14086" width="16.7109375" style="537" customWidth="1"/>
    <col min="14087" max="14087" width="1.7109375" style="537" customWidth="1"/>
    <col min="14088" max="14088" width="2.7109375" style="537" customWidth="1"/>
    <col min="14089" max="14090" width="7.5703125" style="537"/>
    <col min="14091" max="14091" width="11.5703125" style="537" customWidth="1"/>
    <col min="14092" max="14092" width="10.140625" style="537" customWidth="1"/>
    <col min="14093" max="14335" width="7.5703125" style="537"/>
    <col min="14336" max="14336" width="0.5703125" style="537" customWidth="1"/>
    <col min="14337" max="14337" width="2.85546875" style="537" customWidth="1"/>
    <col min="14338" max="14338" width="4" style="537" customWidth="1"/>
    <col min="14339" max="14339" width="40.5703125" style="537" customWidth="1"/>
    <col min="14340" max="14340" width="14.140625" style="537" customWidth="1"/>
    <col min="14341" max="14341" width="13.28515625" style="537" customWidth="1"/>
    <col min="14342" max="14342" width="16.7109375" style="537" customWidth="1"/>
    <col min="14343" max="14343" width="1.7109375" style="537" customWidth="1"/>
    <col min="14344" max="14344" width="2.7109375" style="537" customWidth="1"/>
    <col min="14345" max="14346" width="7.5703125" style="537"/>
    <col min="14347" max="14347" width="11.5703125" style="537" customWidth="1"/>
    <col min="14348" max="14348" width="10.140625" style="537" customWidth="1"/>
    <col min="14349" max="14591" width="7.5703125" style="537"/>
    <col min="14592" max="14592" width="0.5703125" style="537" customWidth="1"/>
    <col min="14593" max="14593" width="2.85546875" style="537" customWidth="1"/>
    <col min="14594" max="14594" width="4" style="537" customWidth="1"/>
    <col min="14595" max="14595" width="40.5703125" style="537" customWidth="1"/>
    <col min="14596" max="14596" width="14.140625" style="537" customWidth="1"/>
    <col min="14597" max="14597" width="13.28515625" style="537" customWidth="1"/>
    <col min="14598" max="14598" width="16.7109375" style="537" customWidth="1"/>
    <col min="14599" max="14599" width="1.7109375" style="537" customWidth="1"/>
    <col min="14600" max="14600" width="2.7109375" style="537" customWidth="1"/>
    <col min="14601" max="14602" width="7.5703125" style="537"/>
    <col min="14603" max="14603" width="11.5703125" style="537" customWidth="1"/>
    <col min="14604" max="14604" width="10.140625" style="537" customWidth="1"/>
    <col min="14605" max="14847" width="7.5703125" style="537"/>
    <col min="14848" max="14848" width="0.5703125" style="537" customWidth="1"/>
    <col min="14849" max="14849" width="2.85546875" style="537" customWidth="1"/>
    <col min="14850" max="14850" width="4" style="537" customWidth="1"/>
    <col min="14851" max="14851" width="40.5703125" style="537" customWidth="1"/>
    <col min="14852" max="14852" width="14.140625" style="537" customWidth="1"/>
    <col min="14853" max="14853" width="13.28515625" style="537" customWidth="1"/>
    <col min="14854" max="14854" width="16.7109375" style="537" customWidth="1"/>
    <col min="14855" max="14855" width="1.7109375" style="537" customWidth="1"/>
    <col min="14856" max="14856" width="2.7109375" style="537" customWidth="1"/>
    <col min="14857" max="14858" width="7.5703125" style="537"/>
    <col min="14859" max="14859" width="11.5703125" style="537" customWidth="1"/>
    <col min="14860" max="14860" width="10.140625" style="537" customWidth="1"/>
    <col min="14861" max="15103" width="7.5703125" style="537"/>
    <col min="15104" max="15104" width="0.5703125" style="537" customWidth="1"/>
    <col min="15105" max="15105" width="2.85546875" style="537" customWidth="1"/>
    <col min="15106" max="15106" width="4" style="537" customWidth="1"/>
    <col min="15107" max="15107" width="40.5703125" style="537" customWidth="1"/>
    <col min="15108" max="15108" width="14.140625" style="537" customWidth="1"/>
    <col min="15109" max="15109" width="13.28515625" style="537" customWidth="1"/>
    <col min="15110" max="15110" width="16.7109375" style="537" customWidth="1"/>
    <col min="15111" max="15111" width="1.7109375" style="537" customWidth="1"/>
    <col min="15112" max="15112" width="2.7109375" style="537" customWidth="1"/>
    <col min="15113" max="15114" width="7.5703125" style="537"/>
    <col min="15115" max="15115" width="11.5703125" style="537" customWidth="1"/>
    <col min="15116" max="15116" width="10.140625" style="537" customWidth="1"/>
    <col min="15117" max="15359" width="7.5703125" style="537"/>
    <col min="15360" max="15360" width="0.5703125" style="537" customWidth="1"/>
    <col min="15361" max="15361" width="2.85546875" style="537" customWidth="1"/>
    <col min="15362" max="15362" width="4" style="537" customWidth="1"/>
    <col min="15363" max="15363" width="40.5703125" style="537" customWidth="1"/>
    <col min="15364" max="15364" width="14.140625" style="537" customWidth="1"/>
    <col min="15365" max="15365" width="13.28515625" style="537" customWidth="1"/>
    <col min="15366" max="15366" width="16.7109375" style="537" customWidth="1"/>
    <col min="15367" max="15367" width="1.7109375" style="537" customWidth="1"/>
    <col min="15368" max="15368" width="2.7109375" style="537" customWidth="1"/>
    <col min="15369" max="15370" width="7.5703125" style="537"/>
    <col min="15371" max="15371" width="11.5703125" style="537" customWidth="1"/>
    <col min="15372" max="15372" width="10.140625" style="537" customWidth="1"/>
    <col min="15373" max="15615" width="7.5703125" style="537"/>
    <col min="15616" max="15616" width="0.5703125" style="537" customWidth="1"/>
    <col min="15617" max="15617" width="2.85546875" style="537" customWidth="1"/>
    <col min="15618" max="15618" width="4" style="537" customWidth="1"/>
    <col min="15619" max="15619" width="40.5703125" style="537" customWidth="1"/>
    <col min="15620" max="15620" width="14.140625" style="537" customWidth="1"/>
    <col min="15621" max="15621" width="13.28515625" style="537" customWidth="1"/>
    <col min="15622" max="15622" width="16.7109375" style="537" customWidth="1"/>
    <col min="15623" max="15623" width="1.7109375" style="537" customWidth="1"/>
    <col min="15624" max="15624" width="2.7109375" style="537" customWidth="1"/>
    <col min="15625" max="15626" width="7.5703125" style="537"/>
    <col min="15627" max="15627" width="11.5703125" style="537" customWidth="1"/>
    <col min="15628" max="15628" width="10.140625" style="537" customWidth="1"/>
    <col min="15629" max="15871" width="7.5703125" style="537"/>
    <col min="15872" max="15872" width="0.5703125" style="537" customWidth="1"/>
    <col min="15873" max="15873" width="2.85546875" style="537" customWidth="1"/>
    <col min="15874" max="15874" width="4" style="537" customWidth="1"/>
    <col min="15875" max="15875" width="40.5703125" style="537" customWidth="1"/>
    <col min="15876" max="15876" width="14.140625" style="537" customWidth="1"/>
    <col min="15877" max="15877" width="13.28515625" style="537" customWidth="1"/>
    <col min="15878" max="15878" width="16.7109375" style="537" customWidth="1"/>
    <col min="15879" max="15879" width="1.7109375" style="537" customWidth="1"/>
    <col min="15880" max="15880" width="2.7109375" style="537" customWidth="1"/>
    <col min="15881" max="15882" width="7.5703125" style="537"/>
    <col min="15883" max="15883" width="11.5703125" style="537" customWidth="1"/>
    <col min="15884" max="15884" width="10.140625" style="537" customWidth="1"/>
    <col min="15885" max="16127" width="7.5703125" style="537"/>
    <col min="16128" max="16128" width="0.5703125" style="537" customWidth="1"/>
    <col min="16129" max="16129" width="2.85546875" style="537" customWidth="1"/>
    <col min="16130" max="16130" width="4" style="537" customWidth="1"/>
    <col min="16131" max="16131" width="40.5703125" style="537" customWidth="1"/>
    <col min="16132" max="16132" width="14.140625" style="537" customWidth="1"/>
    <col min="16133" max="16133" width="13.28515625" style="537" customWidth="1"/>
    <col min="16134" max="16134" width="16.7109375" style="537" customWidth="1"/>
    <col min="16135" max="16135" width="1.7109375" style="537" customWidth="1"/>
    <col min="16136" max="16136" width="2.7109375" style="537" customWidth="1"/>
    <col min="16137" max="16138" width="7.5703125" style="537"/>
    <col min="16139" max="16139" width="11.5703125" style="537" customWidth="1"/>
    <col min="16140" max="16140" width="10.140625" style="537" customWidth="1"/>
    <col min="16141" max="16384" width="7.5703125" style="537"/>
  </cols>
  <sheetData>
    <row r="1" spans="1:8" ht="10.15" customHeight="1">
      <c r="E1" s="539"/>
      <c r="F1" s="539"/>
      <c r="G1" s="539"/>
      <c r="H1" s="540"/>
    </row>
    <row r="2" spans="1:8" ht="10.15" customHeight="1">
      <c r="E2" s="539"/>
      <c r="F2" s="539"/>
      <c r="G2" s="539"/>
      <c r="H2" s="540"/>
    </row>
    <row r="3" spans="1:8" ht="16.5" customHeight="1">
      <c r="B3" s="541" t="s">
        <v>867</v>
      </c>
      <c r="C3" s="542" t="s">
        <v>791</v>
      </c>
      <c r="D3" s="543"/>
      <c r="E3" s="539"/>
      <c r="F3" s="539"/>
      <c r="G3" s="539"/>
    </row>
    <row r="4" spans="1:8" ht="15" customHeight="1">
      <c r="B4" s="541"/>
      <c r="C4" s="542" t="s">
        <v>1317</v>
      </c>
      <c r="D4" s="543"/>
      <c r="E4" s="539"/>
      <c r="F4" s="539"/>
      <c r="G4" s="539"/>
    </row>
    <row r="5" spans="1:8" ht="16.5" customHeight="1">
      <c r="B5" s="545" t="s">
        <v>868</v>
      </c>
      <c r="C5" s="546" t="s">
        <v>793</v>
      </c>
      <c r="D5" s="547"/>
      <c r="E5" s="539"/>
      <c r="F5" s="539"/>
      <c r="G5" s="539"/>
    </row>
    <row r="6" spans="1:8" ht="15" customHeight="1">
      <c r="B6" s="545"/>
      <c r="C6" s="546" t="s">
        <v>1317</v>
      </c>
      <c r="D6" s="547"/>
      <c r="E6" s="539"/>
      <c r="F6" s="539"/>
      <c r="G6" s="539"/>
    </row>
    <row r="7" spans="1:8" ht="10.15" customHeight="1" thickBot="1">
      <c r="A7" s="546"/>
      <c r="E7" s="539"/>
      <c r="F7" s="539"/>
      <c r="G7" s="539"/>
    </row>
    <row r="8" spans="1:8" ht="8.1" customHeight="1" thickTop="1">
      <c r="A8" s="548"/>
      <c r="B8" s="549"/>
      <c r="C8" s="548"/>
      <c r="D8" s="550"/>
      <c r="E8" s="551"/>
      <c r="F8" s="551"/>
      <c r="G8" s="551"/>
      <c r="H8" s="552"/>
    </row>
    <row r="9" spans="1:8" s="558" customFormat="1" ht="13.5">
      <c r="A9" s="553"/>
      <c r="B9" s="554" t="s">
        <v>741</v>
      </c>
      <c r="C9" s="555"/>
      <c r="D9" s="556" t="s">
        <v>3</v>
      </c>
      <c r="E9" s="528" t="s">
        <v>4</v>
      </c>
      <c r="F9" s="528" t="s">
        <v>603</v>
      </c>
      <c r="G9" s="528" t="s">
        <v>38</v>
      </c>
      <c r="H9" s="557"/>
    </row>
    <row r="10" spans="1:8" s="558" customFormat="1" ht="13.5">
      <c r="A10" s="553"/>
      <c r="B10" s="559" t="s">
        <v>744</v>
      </c>
      <c r="C10" s="560"/>
      <c r="D10" s="561" t="s">
        <v>8</v>
      </c>
      <c r="E10" s="529" t="s">
        <v>9</v>
      </c>
      <c r="F10" s="529" t="s">
        <v>604</v>
      </c>
      <c r="G10" s="529" t="s">
        <v>40</v>
      </c>
      <c r="H10" s="557"/>
    </row>
    <row r="11" spans="1:8" ht="8.1" customHeight="1">
      <c r="A11" s="562"/>
      <c r="B11" s="562"/>
      <c r="C11" s="562"/>
      <c r="D11" s="563"/>
      <c r="E11" s="562"/>
      <c r="F11" s="562"/>
      <c r="G11" s="562"/>
      <c r="H11" s="564"/>
    </row>
    <row r="12" spans="1:8" ht="8.1" customHeight="1">
      <c r="A12" s="565"/>
      <c r="B12" s="565"/>
      <c r="C12" s="565"/>
      <c r="D12" s="566"/>
      <c r="E12" s="565"/>
      <c r="F12" s="565"/>
      <c r="G12" s="565"/>
      <c r="H12" s="567"/>
    </row>
    <row r="13" spans="1:8" ht="18" customHeight="1">
      <c r="A13" s="539"/>
      <c r="B13" s="554" t="s">
        <v>4</v>
      </c>
      <c r="C13" s="553"/>
      <c r="D13" s="1512">
        <v>2020</v>
      </c>
      <c r="E13" s="569">
        <f t="shared" ref="E13:G15" si="0">SUM(E17,E21,E25,E29,E33,E37,E41,E45,E49)</f>
        <v>537434</v>
      </c>
      <c r="F13" s="569">
        <f t="shared" si="0"/>
        <v>252908</v>
      </c>
      <c r="G13" s="569">
        <f t="shared" si="0"/>
        <v>284526</v>
      </c>
      <c r="H13" s="570"/>
    </row>
    <row r="14" spans="1:8" ht="14.1" customHeight="1">
      <c r="A14" s="539"/>
      <c r="B14" s="571" t="s">
        <v>9</v>
      </c>
      <c r="C14" s="553"/>
      <c r="D14" s="1512">
        <v>2021</v>
      </c>
      <c r="E14" s="569">
        <f t="shared" si="0"/>
        <v>517580</v>
      </c>
      <c r="F14" s="569">
        <f t="shared" si="0"/>
        <v>241618</v>
      </c>
      <c r="G14" s="569">
        <f t="shared" si="0"/>
        <v>275962</v>
      </c>
      <c r="H14" s="572"/>
    </row>
    <row r="15" spans="1:8" ht="15" customHeight="1">
      <c r="A15" s="539"/>
      <c r="B15" s="553"/>
      <c r="C15" s="553"/>
      <c r="D15" s="1512">
        <v>2022</v>
      </c>
      <c r="E15" s="569">
        <f t="shared" si="0"/>
        <v>513523</v>
      </c>
      <c r="F15" s="569">
        <f t="shared" si="0"/>
        <v>237839</v>
      </c>
      <c r="G15" s="569">
        <f t="shared" si="0"/>
        <v>275684</v>
      </c>
      <c r="H15" s="572"/>
    </row>
    <row r="16" spans="1:8" ht="15" customHeight="1">
      <c r="A16" s="539"/>
      <c r="B16" s="553"/>
      <c r="C16" s="553"/>
      <c r="D16" s="573"/>
      <c r="E16" s="574"/>
      <c r="F16" s="574"/>
      <c r="G16" s="574"/>
      <c r="H16" s="572"/>
    </row>
    <row r="17" spans="1:12" ht="18" customHeight="1">
      <c r="A17" s="539"/>
      <c r="B17" s="554" t="s">
        <v>747</v>
      </c>
      <c r="C17" s="555"/>
      <c r="D17" s="573">
        <v>2020</v>
      </c>
      <c r="E17" s="574">
        <f>SUM(F17:G17)</f>
        <v>41114</v>
      </c>
      <c r="F17" s="574">
        <v>5585</v>
      </c>
      <c r="G17" s="574">
        <v>35529</v>
      </c>
      <c r="H17" s="575"/>
    </row>
    <row r="18" spans="1:12" ht="14.1" customHeight="1">
      <c r="A18" s="539"/>
      <c r="B18" s="576" t="s">
        <v>748</v>
      </c>
      <c r="C18" s="555"/>
      <c r="D18" s="573">
        <v>2021</v>
      </c>
      <c r="E18" s="574">
        <f t="shared" ref="E18:E19" si="1">SUM(F18:G18)</f>
        <v>41800</v>
      </c>
      <c r="F18" s="574">
        <v>6025</v>
      </c>
      <c r="G18" s="574">
        <v>35775</v>
      </c>
      <c r="H18" s="572"/>
    </row>
    <row r="19" spans="1:12">
      <c r="A19" s="539"/>
      <c r="B19" s="576"/>
      <c r="C19" s="555"/>
      <c r="D19" s="573">
        <v>2022</v>
      </c>
      <c r="E19" s="574">
        <f t="shared" si="1"/>
        <v>44735</v>
      </c>
      <c r="F19" s="574">
        <v>6728</v>
      </c>
      <c r="G19" s="574">
        <v>38007</v>
      </c>
      <c r="H19" s="572"/>
    </row>
    <row r="20" spans="1:12" ht="20.100000000000001" customHeight="1">
      <c r="A20" s="539"/>
      <c r="B20" s="576"/>
      <c r="C20" s="555"/>
      <c r="D20" s="573"/>
      <c r="E20" s="574"/>
      <c r="F20" s="574"/>
      <c r="G20" s="574"/>
      <c r="H20" s="572"/>
    </row>
    <row r="21" spans="1:12" s="1636" customFormat="1" ht="18" customHeight="1">
      <c r="A21" s="1631"/>
      <c r="B21" s="1632" t="s">
        <v>794</v>
      </c>
      <c r="C21" s="1633"/>
      <c r="D21" s="1634">
        <v>2020</v>
      </c>
      <c r="E21" s="1635">
        <f>SUM(F21:G21)</f>
        <v>47918</v>
      </c>
      <c r="F21" s="1635">
        <v>23845</v>
      </c>
      <c r="G21" s="1635">
        <v>24073</v>
      </c>
      <c r="H21" s="1635"/>
      <c r="I21" s="1631"/>
      <c r="J21" s="1631"/>
      <c r="K21" s="1631"/>
      <c r="L21" s="1631"/>
    </row>
    <row r="22" spans="1:12" s="1636" customFormat="1" ht="14.1" customHeight="1">
      <c r="A22" s="1631"/>
      <c r="B22" s="1637" t="s">
        <v>795</v>
      </c>
      <c r="C22" s="1633"/>
      <c r="D22" s="1634">
        <v>2021</v>
      </c>
      <c r="E22" s="1635">
        <f t="shared" ref="E22:E23" si="2">SUM(F22:G22)</f>
        <v>46707</v>
      </c>
      <c r="F22" s="1635">
        <v>22787</v>
      </c>
      <c r="G22" s="1635">
        <v>23920</v>
      </c>
      <c r="H22" s="1635"/>
      <c r="I22" s="1631"/>
      <c r="J22" s="1631"/>
      <c r="K22" s="1631"/>
      <c r="L22" s="1631"/>
    </row>
    <row r="23" spans="1:12" s="1636" customFormat="1" ht="20.100000000000001" customHeight="1">
      <c r="A23" s="1631"/>
      <c r="B23" s="1637"/>
      <c r="C23" s="1633"/>
      <c r="D23" s="1634">
        <v>2022</v>
      </c>
      <c r="E23" s="1635">
        <f t="shared" si="2"/>
        <v>44383</v>
      </c>
      <c r="F23" s="1635">
        <v>21653</v>
      </c>
      <c r="G23" s="1635">
        <v>22730</v>
      </c>
      <c r="H23" s="1635"/>
      <c r="I23" s="1631"/>
      <c r="J23" s="1631"/>
      <c r="K23" s="1631"/>
      <c r="L23" s="1631"/>
    </row>
    <row r="24" spans="1:12" ht="20.100000000000001" customHeight="1">
      <c r="A24" s="539"/>
      <c r="B24" s="576"/>
      <c r="C24" s="555"/>
      <c r="D24" s="573"/>
      <c r="E24" s="574"/>
      <c r="F24" s="574"/>
      <c r="G24" s="574"/>
      <c r="H24" s="575"/>
      <c r="I24" s="539"/>
      <c r="J24" s="539"/>
      <c r="K24" s="539"/>
      <c r="L24" s="539"/>
    </row>
    <row r="25" spans="1:12" s="1636" customFormat="1" ht="14.1" customHeight="1">
      <c r="A25" s="1631"/>
      <c r="B25" s="1632" t="s">
        <v>796</v>
      </c>
      <c r="C25" s="1633"/>
      <c r="D25" s="1634">
        <v>2020</v>
      </c>
      <c r="E25" s="1635">
        <f>SUM(F25:G25)</f>
        <v>215331</v>
      </c>
      <c r="F25" s="1635">
        <v>91701</v>
      </c>
      <c r="G25" s="1635">
        <v>123630</v>
      </c>
      <c r="H25" s="1635"/>
      <c r="I25" s="1631"/>
      <c r="J25" s="1631"/>
      <c r="K25" s="1631"/>
      <c r="L25" s="1631"/>
    </row>
    <row r="26" spans="1:12" s="1636" customFormat="1" ht="14.1" customHeight="1">
      <c r="A26" s="1631"/>
      <c r="B26" s="1637" t="s">
        <v>797</v>
      </c>
      <c r="C26" s="1633"/>
      <c r="D26" s="1634">
        <v>2021</v>
      </c>
      <c r="E26" s="1635">
        <f t="shared" ref="E26:E27" si="3">SUM(F26:G26)</f>
        <v>207062</v>
      </c>
      <c r="F26" s="1635">
        <v>88142</v>
      </c>
      <c r="G26" s="1635">
        <v>118920</v>
      </c>
      <c r="H26" s="1638"/>
      <c r="I26" s="1631"/>
      <c r="J26" s="1631"/>
      <c r="K26" s="1631"/>
      <c r="L26" s="1631"/>
    </row>
    <row r="27" spans="1:12" s="1636" customFormat="1" ht="20.100000000000001" customHeight="1">
      <c r="A27" s="1631"/>
      <c r="B27" s="1632"/>
      <c r="C27" s="1639"/>
      <c r="D27" s="1634">
        <v>2022</v>
      </c>
      <c r="E27" s="1635">
        <f t="shared" si="3"/>
        <v>202732</v>
      </c>
      <c r="F27" s="1635">
        <v>85979</v>
      </c>
      <c r="G27" s="1635">
        <v>116753</v>
      </c>
      <c r="H27" s="1635"/>
    </row>
    <row r="28" spans="1:12" ht="20.100000000000001" customHeight="1">
      <c r="A28" s="539"/>
      <c r="B28" s="554"/>
      <c r="C28" s="577"/>
      <c r="D28" s="573"/>
      <c r="E28" s="574"/>
      <c r="F28" s="574"/>
      <c r="G28" s="574"/>
      <c r="H28" s="575"/>
    </row>
    <row r="29" spans="1:12" s="1636" customFormat="1" ht="14.1" customHeight="1">
      <c r="A29" s="1631"/>
      <c r="B29" s="1632" t="s">
        <v>798</v>
      </c>
      <c r="C29" s="1640"/>
      <c r="D29" s="1634">
        <v>2020</v>
      </c>
      <c r="E29" s="1635">
        <f>SUM(F29:G29)</f>
        <v>48055</v>
      </c>
      <c r="F29" s="1635">
        <v>34784</v>
      </c>
      <c r="G29" s="1635">
        <v>13271</v>
      </c>
      <c r="H29" s="1635"/>
      <c r="I29" s="1631"/>
      <c r="J29" s="1631"/>
      <c r="K29" s="1631"/>
      <c r="L29" s="1631"/>
    </row>
    <row r="30" spans="1:12" s="1636" customFormat="1" ht="14.1" customHeight="1">
      <c r="A30" s="1631"/>
      <c r="B30" s="1641" t="s">
        <v>1193</v>
      </c>
      <c r="C30" s="1640"/>
      <c r="D30" s="1634">
        <v>2021</v>
      </c>
      <c r="E30" s="1635">
        <f t="shared" ref="E30:E31" si="4">SUM(F30:G30)</f>
        <v>49877</v>
      </c>
      <c r="F30" s="1635">
        <v>35731</v>
      </c>
      <c r="G30" s="1635">
        <v>14146</v>
      </c>
      <c r="H30" s="1635"/>
      <c r="I30" s="1631"/>
      <c r="J30" s="1631"/>
      <c r="K30" s="1631"/>
      <c r="L30" s="1631"/>
    </row>
    <row r="31" spans="1:12" s="1636" customFormat="1" ht="20.100000000000001" customHeight="1">
      <c r="A31" s="1631"/>
      <c r="B31" s="1632"/>
      <c r="C31" s="1632"/>
      <c r="D31" s="1634">
        <v>2022</v>
      </c>
      <c r="E31" s="1635">
        <f t="shared" si="4"/>
        <v>54911</v>
      </c>
      <c r="F31" s="1635">
        <v>38891</v>
      </c>
      <c r="G31" s="1635">
        <v>16020</v>
      </c>
      <c r="H31" s="1635"/>
    </row>
    <row r="32" spans="1:12" ht="20.100000000000001" customHeight="1">
      <c r="A32" s="539"/>
      <c r="B32" s="554"/>
      <c r="C32" s="554"/>
      <c r="D32" s="573"/>
      <c r="E32" s="574"/>
      <c r="F32" s="574"/>
      <c r="G32" s="574"/>
      <c r="H32" s="575"/>
    </row>
    <row r="33" spans="1:12" s="1636" customFormat="1" ht="14.25" customHeight="1">
      <c r="A33" s="1631"/>
      <c r="B33" s="1632" t="s">
        <v>799</v>
      </c>
      <c r="C33" s="1633"/>
      <c r="D33" s="1634">
        <v>2020</v>
      </c>
      <c r="E33" s="1635">
        <f>SUM(F33:G33)</f>
        <v>62643</v>
      </c>
      <c r="F33" s="1635">
        <v>46186</v>
      </c>
      <c r="G33" s="1635">
        <v>16457</v>
      </c>
      <c r="H33" s="1635"/>
      <c r="I33" s="1631"/>
      <c r="J33" s="1631"/>
      <c r="K33" s="1631"/>
      <c r="L33" s="1631"/>
    </row>
    <row r="34" spans="1:12" s="1636" customFormat="1" ht="14.25" customHeight="1">
      <c r="A34" s="1631"/>
      <c r="B34" s="1637" t="s">
        <v>800</v>
      </c>
      <c r="C34" s="1633"/>
      <c r="D34" s="1634">
        <v>2021</v>
      </c>
      <c r="E34" s="1635">
        <f t="shared" ref="E34:E35" si="5">SUM(F34:G34)</f>
        <v>54331</v>
      </c>
      <c r="F34" s="1635">
        <v>39821</v>
      </c>
      <c r="G34" s="1635">
        <v>14510</v>
      </c>
      <c r="H34" s="1638"/>
      <c r="I34" s="1631"/>
      <c r="J34" s="1631"/>
      <c r="K34" s="1631"/>
      <c r="L34" s="1631"/>
    </row>
    <row r="35" spans="1:12" s="1636" customFormat="1" ht="20.100000000000001" customHeight="1">
      <c r="A35" s="1631"/>
      <c r="B35" s="1632"/>
      <c r="C35" s="1640"/>
      <c r="D35" s="1634">
        <v>2022</v>
      </c>
      <c r="E35" s="1635">
        <f t="shared" si="5"/>
        <v>46868</v>
      </c>
      <c r="F35" s="1635">
        <v>34473</v>
      </c>
      <c r="G35" s="1635">
        <v>12395</v>
      </c>
      <c r="H35" s="1635"/>
    </row>
    <row r="36" spans="1:12" ht="20.100000000000001" customHeight="1">
      <c r="A36" s="539"/>
      <c r="B36" s="554"/>
      <c r="C36" s="553"/>
      <c r="D36" s="573"/>
      <c r="E36" s="574"/>
      <c r="F36" s="574"/>
      <c r="G36" s="574"/>
      <c r="H36" s="575"/>
    </row>
    <row r="37" spans="1:12" s="1636" customFormat="1">
      <c r="A37" s="1631"/>
      <c r="B37" s="1632" t="s">
        <v>801</v>
      </c>
      <c r="C37" s="1640"/>
      <c r="D37" s="1634">
        <v>2020</v>
      </c>
      <c r="E37" s="1635">
        <f>SUM(F37:G37)</f>
        <v>1011</v>
      </c>
      <c r="F37" s="1635">
        <v>621</v>
      </c>
      <c r="G37" s="1635">
        <v>390</v>
      </c>
      <c r="H37" s="1635"/>
    </row>
    <row r="38" spans="1:12" s="1636" customFormat="1" ht="14.1" customHeight="1">
      <c r="A38" s="1631"/>
      <c r="B38" s="1637" t="s">
        <v>802</v>
      </c>
      <c r="C38" s="1640"/>
      <c r="D38" s="1634">
        <v>2021</v>
      </c>
      <c r="E38" s="1635">
        <f t="shared" ref="E38:E39" si="6">SUM(F38:G38)</f>
        <v>917</v>
      </c>
      <c r="F38" s="1635">
        <v>566</v>
      </c>
      <c r="G38" s="1635">
        <v>351</v>
      </c>
      <c r="H38" s="1635"/>
    </row>
    <row r="39" spans="1:12" s="1636" customFormat="1" ht="20.100000000000001" customHeight="1">
      <c r="A39" s="1631"/>
      <c r="B39" s="1633"/>
      <c r="C39" s="1640"/>
      <c r="D39" s="1634">
        <v>2022</v>
      </c>
      <c r="E39" s="1635">
        <f t="shared" si="6"/>
        <v>931</v>
      </c>
      <c r="F39" s="1635">
        <v>623</v>
      </c>
      <c r="G39" s="1635">
        <v>308</v>
      </c>
      <c r="H39" s="1635"/>
    </row>
    <row r="40" spans="1:12" ht="20.100000000000001" customHeight="1">
      <c r="A40" s="539"/>
      <c r="B40" s="555"/>
      <c r="C40" s="553"/>
      <c r="D40" s="573"/>
      <c r="E40" s="574"/>
      <c r="F40" s="574"/>
      <c r="G40" s="574"/>
      <c r="H40" s="575"/>
    </row>
    <row r="41" spans="1:12" s="1636" customFormat="1">
      <c r="A41" s="1631"/>
      <c r="B41" s="1632" t="s">
        <v>803</v>
      </c>
      <c r="C41" s="1633"/>
      <c r="D41" s="1634">
        <v>2020</v>
      </c>
      <c r="E41" s="1635">
        <f>SUM(F41:G41)</f>
        <v>45721</v>
      </c>
      <c r="F41" s="1635">
        <v>11207</v>
      </c>
      <c r="G41" s="1635">
        <v>34514</v>
      </c>
      <c r="H41" s="1635"/>
    </row>
    <row r="42" spans="1:12" s="1636" customFormat="1" ht="18" customHeight="1">
      <c r="A42" s="1631"/>
      <c r="B42" s="1637" t="s">
        <v>804</v>
      </c>
      <c r="C42" s="1633"/>
      <c r="D42" s="1634">
        <v>2021</v>
      </c>
      <c r="E42" s="1635">
        <f t="shared" ref="E42:E43" si="7">SUM(F42:G42)</f>
        <v>45391</v>
      </c>
      <c r="F42" s="1635">
        <v>11314</v>
      </c>
      <c r="G42" s="1635">
        <v>34077</v>
      </c>
      <c r="H42" s="1638"/>
    </row>
    <row r="43" spans="1:12" s="1636" customFormat="1" ht="20.100000000000001" customHeight="1">
      <c r="A43" s="1631"/>
      <c r="B43" s="1642"/>
      <c r="C43" s="1640"/>
      <c r="D43" s="1634">
        <v>2022</v>
      </c>
      <c r="E43" s="1635">
        <f t="shared" si="7"/>
        <v>46508</v>
      </c>
      <c r="F43" s="1635">
        <v>11408</v>
      </c>
      <c r="G43" s="1635">
        <v>35100</v>
      </c>
      <c r="H43" s="1635"/>
    </row>
    <row r="44" spans="1:12" ht="20.100000000000001" customHeight="1">
      <c r="A44" s="539"/>
      <c r="B44" s="560"/>
      <c r="C44" s="553"/>
      <c r="D44" s="573"/>
      <c r="E44" s="574"/>
      <c r="F44" s="574"/>
      <c r="G44" s="574"/>
      <c r="H44" s="575"/>
    </row>
    <row r="45" spans="1:12" s="1636" customFormat="1" ht="18" customHeight="1">
      <c r="A45" s="1631"/>
      <c r="B45" s="1632" t="s">
        <v>760</v>
      </c>
      <c r="C45" s="1640"/>
      <c r="D45" s="1634">
        <v>2020</v>
      </c>
      <c r="E45" s="1635">
        <f>SUM(F45:G45)</f>
        <v>43485</v>
      </c>
      <c r="F45" s="1635">
        <v>23013</v>
      </c>
      <c r="G45" s="1635">
        <v>20472</v>
      </c>
      <c r="H45" s="1635"/>
    </row>
    <row r="46" spans="1:12" s="1636" customFormat="1" ht="14.1" customHeight="1">
      <c r="A46" s="1631"/>
      <c r="B46" s="1637" t="s">
        <v>761</v>
      </c>
      <c r="C46" s="1640"/>
      <c r="D46" s="1634">
        <v>2021</v>
      </c>
      <c r="E46" s="1635">
        <f t="shared" ref="E46:E47" si="8">SUM(F46:G46)</f>
        <v>41201</v>
      </c>
      <c r="F46" s="1635">
        <v>22359</v>
      </c>
      <c r="G46" s="1635">
        <v>18842</v>
      </c>
      <c r="H46" s="1643"/>
    </row>
    <row r="47" spans="1:12" s="1636" customFormat="1" ht="20.100000000000001" customHeight="1">
      <c r="A47" s="1631"/>
      <c r="B47" s="1637"/>
      <c r="C47" s="1640"/>
      <c r="D47" s="1634">
        <v>2022</v>
      </c>
      <c r="E47" s="1635">
        <f t="shared" si="8"/>
        <v>38011</v>
      </c>
      <c r="F47" s="1635">
        <v>21349</v>
      </c>
      <c r="G47" s="1635">
        <v>16662</v>
      </c>
      <c r="H47" s="1643"/>
    </row>
    <row r="48" spans="1:12" ht="20.100000000000001" customHeight="1">
      <c r="A48" s="539"/>
      <c r="B48" s="571"/>
      <c r="C48" s="553"/>
      <c r="D48" s="573"/>
      <c r="E48" s="574"/>
      <c r="F48" s="574"/>
      <c r="G48" s="574"/>
      <c r="H48" s="578"/>
    </row>
    <row r="49" spans="1:23" s="1636" customFormat="1">
      <c r="A49" s="1631"/>
      <c r="B49" s="1632" t="s">
        <v>762</v>
      </c>
      <c r="C49" s="1633"/>
      <c r="D49" s="1634">
        <v>2020</v>
      </c>
      <c r="E49" s="1635">
        <f>SUM(F49:G49)</f>
        <v>32156</v>
      </c>
      <c r="F49" s="1635">
        <v>15966</v>
      </c>
      <c r="G49" s="1635">
        <v>16190</v>
      </c>
      <c r="H49" s="1635"/>
    </row>
    <row r="50" spans="1:23" s="1636" customFormat="1" ht="14.1" customHeight="1">
      <c r="A50" s="1631"/>
      <c r="B50" s="1637" t="s">
        <v>763</v>
      </c>
      <c r="C50" s="1633"/>
      <c r="D50" s="1634">
        <v>2021</v>
      </c>
      <c r="E50" s="1635">
        <f t="shared" ref="E50:E51" si="9">SUM(F50:G50)</f>
        <v>30294</v>
      </c>
      <c r="F50" s="1635">
        <v>14873</v>
      </c>
      <c r="G50" s="1635">
        <v>15421</v>
      </c>
      <c r="H50" s="1638"/>
    </row>
    <row r="51" spans="1:23" s="1636" customFormat="1" ht="14.1" customHeight="1">
      <c r="A51" s="1631"/>
      <c r="B51" s="1637"/>
      <c r="C51" s="1633"/>
      <c r="D51" s="1634">
        <v>2022</v>
      </c>
      <c r="E51" s="1635">
        <f t="shared" si="9"/>
        <v>34444</v>
      </c>
      <c r="F51" s="1635">
        <v>16735</v>
      </c>
      <c r="G51" s="1635">
        <v>17709</v>
      </c>
      <c r="H51" s="1638"/>
    </row>
    <row r="52" spans="1:23" ht="14.1" customHeight="1" thickBot="1">
      <c r="A52" s="579"/>
      <c r="B52" s="580"/>
      <c r="C52" s="580"/>
      <c r="D52" s="581"/>
      <c r="E52" s="580"/>
      <c r="F52" s="580"/>
      <c r="G52" s="580"/>
      <c r="H52" s="582"/>
    </row>
    <row r="53" spans="1:23" s="583" customFormat="1" ht="16.5" customHeight="1">
      <c r="B53" s="584"/>
      <c r="C53" s="584"/>
      <c r="D53" s="573"/>
      <c r="E53" s="584"/>
      <c r="F53" s="585"/>
      <c r="G53" s="584"/>
      <c r="H53" s="418" t="s">
        <v>905</v>
      </c>
    </row>
    <row r="54" spans="1:23" s="583" customFormat="1" ht="15" customHeight="1">
      <c r="B54" s="584"/>
      <c r="C54" s="584"/>
      <c r="D54" s="573"/>
      <c r="E54" s="586"/>
      <c r="F54" s="587"/>
      <c r="G54" s="588"/>
      <c r="H54" s="419" t="s">
        <v>883</v>
      </c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  <c r="W54" s="589"/>
    </row>
    <row r="55" spans="1:23">
      <c r="B55" s="546"/>
      <c r="C55" s="590"/>
      <c r="D55" s="547"/>
      <c r="E55" s="539"/>
      <c r="F55" s="539"/>
      <c r="G55" s="539"/>
      <c r="H55" s="591"/>
    </row>
    <row r="56" spans="1:23" ht="15" customHeight="1">
      <c r="B56" s="542"/>
      <c r="E56" s="539"/>
      <c r="F56" s="539"/>
      <c r="G56" s="539"/>
      <c r="H56" s="591"/>
    </row>
    <row r="57" spans="1:23">
      <c r="B57" s="546"/>
      <c r="C57" s="590"/>
      <c r="D57" s="547"/>
      <c r="E57" s="539"/>
      <c r="F57" s="539"/>
      <c r="G57" s="539"/>
      <c r="H57" s="591"/>
    </row>
    <row r="58" spans="1:23" ht="15" customHeight="1">
      <c r="B58" s="542"/>
      <c r="E58" s="539"/>
      <c r="F58" s="539"/>
      <c r="G58" s="539"/>
      <c r="H58" s="591"/>
    </row>
    <row r="59" spans="1:23">
      <c r="B59" s="592"/>
      <c r="C59" s="592"/>
      <c r="D59" s="593"/>
      <c r="E59" s="539"/>
      <c r="F59" s="539"/>
      <c r="G59" s="539"/>
      <c r="H59" s="591"/>
    </row>
    <row r="60" spans="1:23" ht="15" customHeight="1">
      <c r="B60" s="542"/>
      <c r="E60" s="539"/>
      <c r="F60" s="539"/>
      <c r="G60" s="539"/>
      <c r="H60" s="591"/>
    </row>
    <row r="61" spans="1:23">
      <c r="B61" s="546"/>
      <c r="C61" s="592"/>
      <c r="D61" s="593"/>
      <c r="E61" s="539"/>
      <c r="F61" s="539"/>
      <c r="G61" s="539"/>
      <c r="H61" s="591"/>
    </row>
    <row r="62" spans="1:23" ht="15" customHeight="1">
      <c r="B62" s="542"/>
      <c r="E62" s="539"/>
      <c r="F62" s="539"/>
      <c r="G62" s="539"/>
      <c r="H62" s="591"/>
    </row>
    <row r="63" spans="1:23">
      <c r="B63" s="546"/>
      <c r="C63" s="546"/>
      <c r="D63" s="547"/>
      <c r="H63" s="591"/>
    </row>
    <row r="64" spans="1:23" ht="15" customHeight="1">
      <c r="B64" s="542"/>
      <c r="H64" s="591"/>
    </row>
    <row r="65" spans="2:8">
      <c r="B65" s="546"/>
      <c r="C65" s="590"/>
      <c r="D65" s="547"/>
      <c r="H65" s="591"/>
    </row>
    <row r="66" spans="2:8" ht="15" customHeight="1">
      <c r="B66" s="542"/>
      <c r="H66" s="591"/>
    </row>
    <row r="67" spans="2:8">
      <c r="B67" s="546"/>
      <c r="C67" s="590"/>
      <c r="D67" s="547"/>
      <c r="H67" s="591"/>
    </row>
    <row r="68" spans="2:8">
      <c r="H68" s="591"/>
    </row>
    <row r="69" spans="2:8">
      <c r="H69" s="591"/>
    </row>
    <row r="70" spans="2:8">
      <c r="H70" s="591"/>
    </row>
    <row r="71" spans="2:8">
      <c r="B71" s="542"/>
      <c r="H71" s="591"/>
    </row>
    <row r="72" spans="2:8">
      <c r="B72" s="546"/>
    </row>
    <row r="75" spans="2:8">
      <c r="H75" s="537"/>
    </row>
    <row r="76" spans="2:8">
      <c r="H76" s="537"/>
    </row>
    <row r="77" spans="2:8">
      <c r="H77" s="537"/>
    </row>
    <row r="78" spans="2:8">
      <c r="H78" s="537"/>
    </row>
    <row r="79" spans="2:8">
      <c r="H79" s="537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1FF9-466D-4C1D-B07D-34694969277D}">
  <sheetPr>
    <tabColor rgb="FF92D050"/>
  </sheetPr>
  <dimension ref="A1:W75"/>
  <sheetViews>
    <sheetView showGridLines="0" view="pageBreakPreview" zoomScale="110" zoomScaleNormal="100" zoomScaleSheetLayoutView="110" workbookViewId="0">
      <selection activeCell="F20" sqref="F20"/>
    </sheetView>
  </sheetViews>
  <sheetFormatPr defaultColWidth="7.5703125" defaultRowHeight="16.5"/>
  <cols>
    <col min="1" max="1" width="1.85546875" style="537" customWidth="1"/>
    <col min="2" max="2" width="13.28515625" style="537" customWidth="1"/>
    <col min="3" max="3" width="30.85546875" style="537" customWidth="1"/>
    <col min="4" max="4" width="14.85546875" style="538" customWidth="1"/>
    <col min="5" max="6" width="14.85546875" style="537" customWidth="1"/>
    <col min="7" max="7" width="19.140625" style="537" customWidth="1"/>
    <col min="8" max="8" width="1.85546875" style="544" customWidth="1"/>
    <col min="9" max="10" width="7.5703125" style="537"/>
    <col min="11" max="11" width="11.5703125" style="537" customWidth="1"/>
    <col min="12" max="12" width="10.140625" style="537" customWidth="1"/>
    <col min="13" max="255" width="7.5703125" style="537"/>
    <col min="256" max="256" width="0.5703125" style="537" customWidth="1"/>
    <col min="257" max="257" width="2.85546875" style="537" customWidth="1"/>
    <col min="258" max="258" width="4" style="537" customWidth="1"/>
    <col min="259" max="259" width="40.5703125" style="537" customWidth="1"/>
    <col min="260" max="260" width="14.140625" style="537" customWidth="1"/>
    <col min="261" max="261" width="13.28515625" style="537" customWidth="1"/>
    <col min="262" max="262" width="16.7109375" style="537" customWidth="1"/>
    <col min="263" max="263" width="1.7109375" style="537" customWidth="1"/>
    <col min="264" max="264" width="2.7109375" style="537" customWidth="1"/>
    <col min="265" max="266" width="7.5703125" style="537"/>
    <col min="267" max="267" width="11.5703125" style="537" customWidth="1"/>
    <col min="268" max="268" width="10.140625" style="537" customWidth="1"/>
    <col min="269" max="511" width="7.5703125" style="537"/>
    <col min="512" max="512" width="0.5703125" style="537" customWidth="1"/>
    <col min="513" max="513" width="2.85546875" style="537" customWidth="1"/>
    <col min="514" max="514" width="4" style="537" customWidth="1"/>
    <col min="515" max="515" width="40.5703125" style="537" customWidth="1"/>
    <col min="516" max="516" width="14.140625" style="537" customWidth="1"/>
    <col min="517" max="517" width="13.28515625" style="537" customWidth="1"/>
    <col min="518" max="518" width="16.7109375" style="537" customWidth="1"/>
    <col min="519" max="519" width="1.7109375" style="537" customWidth="1"/>
    <col min="520" max="520" width="2.7109375" style="537" customWidth="1"/>
    <col min="521" max="522" width="7.5703125" style="537"/>
    <col min="523" max="523" width="11.5703125" style="537" customWidth="1"/>
    <col min="524" max="524" width="10.140625" style="537" customWidth="1"/>
    <col min="525" max="767" width="7.5703125" style="537"/>
    <col min="768" max="768" width="0.5703125" style="537" customWidth="1"/>
    <col min="769" max="769" width="2.85546875" style="537" customWidth="1"/>
    <col min="770" max="770" width="4" style="537" customWidth="1"/>
    <col min="771" max="771" width="40.5703125" style="537" customWidth="1"/>
    <col min="772" max="772" width="14.140625" style="537" customWidth="1"/>
    <col min="773" max="773" width="13.28515625" style="537" customWidth="1"/>
    <col min="774" max="774" width="16.7109375" style="537" customWidth="1"/>
    <col min="775" max="775" width="1.7109375" style="537" customWidth="1"/>
    <col min="776" max="776" width="2.7109375" style="537" customWidth="1"/>
    <col min="777" max="778" width="7.5703125" style="537"/>
    <col min="779" max="779" width="11.5703125" style="537" customWidth="1"/>
    <col min="780" max="780" width="10.140625" style="537" customWidth="1"/>
    <col min="781" max="1023" width="7.5703125" style="537"/>
    <col min="1024" max="1024" width="0.5703125" style="537" customWidth="1"/>
    <col min="1025" max="1025" width="2.85546875" style="537" customWidth="1"/>
    <col min="1026" max="1026" width="4" style="537" customWidth="1"/>
    <col min="1027" max="1027" width="40.5703125" style="537" customWidth="1"/>
    <col min="1028" max="1028" width="14.140625" style="537" customWidth="1"/>
    <col min="1029" max="1029" width="13.28515625" style="537" customWidth="1"/>
    <col min="1030" max="1030" width="16.7109375" style="537" customWidth="1"/>
    <col min="1031" max="1031" width="1.7109375" style="537" customWidth="1"/>
    <col min="1032" max="1032" width="2.7109375" style="537" customWidth="1"/>
    <col min="1033" max="1034" width="7.5703125" style="537"/>
    <col min="1035" max="1035" width="11.5703125" style="537" customWidth="1"/>
    <col min="1036" max="1036" width="10.140625" style="537" customWidth="1"/>
    <col min="1037" max="1279" width="7.5703125" style="537"/>
    <col min="1280" max="1280" width="0.5703125" style="537" customWidth="1"/>
    <col min="1281" max="1281" width="2.85546875" style="537" customWidth="1"/>
    <col min="1282" max="1282" width="4" style="537" customWidth="1"/>
    <col min="1283" max="1283" width="40.5703125" style="537" customWidth="1"/>
    <col min="1284" max="1284" width="14.140625" style="537" customWidth="1"/>
    <col min="1285" max="1285" width="13.28515625" style="537" customWidth="1"/>
    <col min="1286" max="1286" width="16.7109375" style="537" customWidth="1"/>
    <col min="1287" max="1287" width="1.7109375" style="537" customWidth="1"/>
    <col min="1288" max="1288" width="2.7109375" style="537" customWidth="1"/>
    <col min="1289" max="1290" width="7.5703125" style="537"/>
    <col min="1291" max="1291" width="11.5703125" style="537" customWidth="1"/>
    <col min="1292" max="1292" width="10.140625" style="537" customWidth="1"/>
    <col min="1293" max="1535" width="7.5703125" style="537"/>
    <col min="1536" max="1536" width="0.5703125" style="537" customWidth="1"/>
    <col min="1537" max="1537" width="2.85546875" style="537" customWidth="1"/>
    <col min="1538" max="1538" width="4" style="537" customWidth="1"/>
    <col min="1539" max="1539" width="40.5703125" style="537" customWidth="1"/>
    <col min="1540" max="1540" width="14.140625" style="537" customWidth="1"/>
    <col min="1541" max="1541" width="13.28515625" style="537" customWidth="1"/>
    <col min="1542" max="1542" width="16.7109375" style="537" customWidth="1"/>
    <col min="1543" max="1543" width="1.7109375" style="537" customWidth="1"/>
    <col min="1544" max="1544" width="2.7109375" style="537" customWidth="1"/>
    <col min="1545" max="1546" width="7.5703125" style="537"/>
    <col min="1547" max="1547" width="11.5703125" style="537" customWidth="1"/>
    <col min="1548" max="1548" width="10.140625" style="537" customWidth="1"/>
    <col min="1549" max="1791" width="7.5703125" style="537"/>
    <col min="1792" max="1792" width="0.5703125" style="537" customWidth="1"/>
    <col min="1793" max="1793" width="2.85546875" style="537" customWidth="1"/>
    <col min="1794" max="1794" width="4" style="537" customWidth="1"/>
    <col min="1795" max="1795" width="40.5703125" style="537" customWidth="1"/>
    <col min="1796" max="1796" width="14.140625" style="537" customWidth="1"/>
    <col min="1797" max="1797" width="13.28515625" style="537" customWidth="1"/>
    <col min="1798" max="1798" width="16.7109375" style="537" customWidth="1"/>
    <col min="1799" max="1799" width="1.7109375" style="537" customWidth="1"/>
    <col min="1800" max="1800" width="2.7109375" style="537" customWidth="1"/>
    <col min="1801" max="1802" width="7.5703125" style="537"/>
    <col min="1803" max="1803" width="11.5703125" style="537" customWidth="1"/>
    <col min="1804" max="1804" width="10.140625" style="537" customWidth="1"/>
    <col min="1805" max="2047" width="7.5703125" style="537"/>
    <col min="2048" max="2048" width="0.5703125" style="537" customWidth="1"/>
    <col min="2049" max="2049" width="2.85546875" style="537" customWidth="1"/>
    <col min="2050" max="2050" width="4" style="537" customWidth="1"/>
    <col min="2051" max="2051" width="40.5703125" style="537" customWidth="1"/>
    <col min="2052" max="2052" width="14.140625" style="537" customWidth="1"/>
    <col min="2053" max="2053" width="13.28515625" style="537" customWidth="1"/>
    <col min="2054" max="2054" width="16.7109375" style="537" customWidth="1"/>
    <col min="2055" max="2055" width="1.7109375" style="537" customWidth="1"/>
    <col min="2056" max="2056" width="2.7109375" style="537" customWidth="1"/>
    <col min="2057" max="2058" width="7.5703125" style="537"/>
    <col min="2059" max="2059" width="11.5703125" style="537" customWidth="1"/>
    <col min="2060" max="2060" width="10.140625" style="537" customWidth="1"/>
    <col min="2061" max="2303" width="7.5703125" style="537"/>
    <col min="2304" max="2304" width="0.5703125" style="537" customWidth="1"/>
    <col min="2305" max="2305" width="2.85546875" style="537" customWidth="1"/>
    <col min="2306" max="2306" width="4" style="537" customWidth="1"/>
    <col min="2307" max="2307" width="40.5703125" style="537" customWidth="1"/>
    <col min="2308" max="2308" width="14.140625" style="537" customWidth="1"/>
    <col min="2309" max="2309" width="13.28515625" style="537" customWidth="1"/>
    <col min="2310" max="2310" width="16.7109375" style="537" customWidth="1"/>
    <col min="2311" max="2311" width="1.7109375" style="537" customWidth="1"/>
    <col min="2312" max="2312" width="2.7109375" style="537" customWidth="1"/>
    <col min="2313" max="2314" width="7.5703125" style="537"/>
    <col min="2315" max="2315" width="11.5703125" style="537" customWidth="1"/>
    <col min="2316" max="2316" width="10.140625" style="537" customWidth="1"/>
    <col min="2317" max="2559" width="7.5703125" style="537"/>
    <col min="2560" max="2560" width="0.5703125" style="537" customWidth="1"/>
    <col min="2561" max="2561" width="2.85546875" style="537" customWidth="1"/>
    <col min="2562" max="2562" width="4" style="537" customWidth="1"/>
    <col min="2563" max="2563" width="40.5703125" style="537" customWidth="1"/>
    <col min="2564" max="2564" width="14.140625" style="537" customWidth="1"/>
    <col min="2565" max="2565" width="13.28515625" style="537" customWidth="1"/>
    <col min="2566" max="2566" width="16.7109375" style="537" customWidth="1"/>
    <col min="2567" max="2567" width="1.7109375" style="537" customWidth="1"/>
    <col min="2568" max="2568" width="2.7109375" style="537" customWidth="1"/>
    <col min="2569" max="2570" width="7.5703125" style="537"/>
    <col min="2571" max="2571" width="11.5703125" style="537" customWidth="1"/>
    <col min="2572" max="2572" width="10.140625" style="537" customWidth="1"/>
    <col min="2573" max="2815" width="7.5703125" style="537"/>
    <col min="2816" max="2816" width="0.5703125" style="537" customWidth="1"/>
    <col min="2817" max="2817" width="2.85546875" style="537" customWidth="1"/>
    <col min="2818" max="2818" width="4" style="537" customWidth="1"/>
    <col min="2819" max="2819" width="40.5703125" style="537" customWidth="1"/>
    <col min="2820" max="2820" width="14.140625" style="537" customWidth="1"/>
    <col min="2821" max="2821" width="13.28515625" style="537" customWidth="1"/>
    <col min="2822" max="2822" width="16.7109375" style="537" customWidth="1"/>
    <col min="2823" max="2823" width="1.7109375" style="537" customWidth="1"/>
    <col min="2824" max="2824" width="2.7109375" style="537" customWidth="1"/>
    <col min="2825" max="2826" width="7.5703125" style="537"/>
    <col min="2827" max="2827" width="11.5703125" style="537" customWidth="1"/>
    <col min="2828" max="2828" width="10.140625" style="537" customWidth="1"/>
    <col min="2829" max="3071" width="7.5703125" style="537"/>
    <col min="3072" max="3072" width="0.5703125" style="537" customWidth="1"/>
    <col min="3073" max="3073" width="2.85546875" style="537" customWidth="1"/>
    <col min="3074" max="3074" width="4" style="537" customWidth="1"/>
    <col min="3075" max="3075" width="40.5703125" style="537" customWidth="1"/>
    <col min="3076" max="3076" width="14.140625" style="537" customWidth="1"/>
    <col min="3077" max="3077" width="13.28515625" style="537" customWidth="1"/>
    <col min="3078" max="3078" width="16.7109375" style="537" customWidth="1"/>
    <col min="3079" max="3079" width="1.7109375" style="537" customWidth="1"/>
    <col min="3080" max="3080" width="2.7109375" style="537" customWidth="1"/>
    <col min="3081" max="3082" width="7.5703125" style="537"/>
    <col min="3083" max="3083" width="11.5703125" style="537" customWidth="1"/>
    <col min="3084" max="3084" width="10.140625" style="537" customWidth="1"/>
    <col min="3085" max="3327" width="7.5703125" style="537"/>
    <col min="3328" max="3328" width="0.5703125" style="537" customWidth="1"/>
    <col min="3329" max="3329" width="2.85546875" style="537" customWidth="1"/>
    <col min="3330" max="3330" width="4" style="537" customWidth="1"/>
    <col min="3331" max="3331" width="40.5703125" style="537" customWidth="1"/>
    <col min="3332" max="3332" width="14.140625" style="537" customWidth="1"/>
    <col min="3333" max="3333" width="13.28515625" style="537" customWidth="1"/>
    <col min="3334" max="3334" width="16.7109375" style="537" customWidth="1"/>
    <col min="3335" max="3335" width="1.7109375" style="537" customWidth="1"/>
    <col min="3336" max="3336" width="2.7109375" style="537" customWidth="1"/>
    <col min="3337" max="3338" width="7.5703125" style="537"/>
    <col min="3339" max="3339" width="11.5703125" style="537" customWidth="1"/>
    <col min="3340" max="3340" width="10.140625" style="537" customWidth="1"/>
    <col min="3341" max="3583" width="7.5703125" style="537"/>
    <col min="3584" max="3584" width="0.5703125" style="537" customWidth="1"/>
    <col min="3585" max="3585" width="2.85546875" style="537" customWidth="1"/>
    <col min="3586" max="3586" width="4" style="537" customWidth="1"/>
    <col min="3587" max="3587" width="40.5703125" style="537" customWidth="1"/>
    <col min="3588" max="3588" width="14.140625" style="537" customWidth="1"/>
    <col min="3589" max="3589" width="13.28515625" style="537" customWidth="1"/>
    <col min="3590" max="3590" width="16.7109375" style="537" customWidth="1"/>
    <col min="3591" max="3591" width="1.7109375" style="537" customWidth="1"/>
    <col min="3592" max="3592" width="2.7109375" style="537" customWidth="1"/>
    <col min="3593" max="3594" width="7.5703125" style="537"/>
    <col min="3595" max="3595" width="11.5703125" style="537" customWidth="1"/>
    <col min="3596" max="3596" width="10.140625" style="537" customWidth="1"/>
    <col min="3597" max="3839" width="7.5703125" style="537"/>
    <col min="3840" max="3840" width="0.5703125" style="537" customWidth="1"/>
    <col min="3841" max="3841" width="2.85546875" style="537" customWidth="1"/>
    <col min="3842" max="3842" width="4" style="537" customWidth="1"/>
    <col min="3843" max="3843" width="40.5703125" style="537" customWidth="1"/>
    <col min="3844" max="3844" width="14.140625" style="537" customWidth="1"/>
    <col min="3845" max="3845" width="13.28515625" style="537" customWidth="1"/>
    <col min="3846" max="3846" width="16.7109375" style="537" customWidth="1"/>
    <col min="3847" max="3847" width="1.7109375" style="537" customWidth="1"/>
    <col min="3848" max="3848" width="2.7109375" style="537" customWidth="1"/>
    <col min="3849" max="3850" width="7.5703125" style="537"/>
    <col min="3851" max="3851" width="11.5703125" style="537" customWidth="1"/>
    <col min="3852" max="3852" width="10.140625" style="537" customWidth="1"/>
    <col min="3853" max="4095" width="7.5703125" style="537"/>
    <col min="4096" max="4096" width="0.5703125" style="537" customWidth="1"/>
    <col min="4097" max="4097" width="2.85546875" style="537" customWidth="1"/>
    <col min="4098" max="4098" width="4" style="537" customWidth="1"/>
    <col min="4099" max="4099" width="40.5703125" style="537" customWidth="1"/>
    <col min="4100" max="4100" width="14.140625" style="537" customWidth="1"/>
    <col min="4101" max="4101" width="13.28515625" style="537" customWidth="1"/>
    <col min="4102" max="4102" width="16.7109375" style="537" customWidth="1"/>
    <col min="4103" max="4103" width="1.7109375" style="537" customWidth="1"/>
    <col min="4104" max="4104" width="2.7109375" style="537" customWidth="1"/>
    <col min="4105" max="4106" width="7.5703125" style="537"/>
    <col min="4107" max="4107" width="11.5703125" style="537" customWidth="1"/>
    <col min="4108" max="4108" width="10.140625" style="537" customWidth="1"/>
    <col min="4109" max="4351" width="7.5703125" style="537"/>
    <col min="4352" max="4352" width="0.5703125" style="537" customWidth="1"/>
    <col min="4353" max="4353" width="2.85546875" style="537" customWidth="1"/>
    <col min="4354" max="4354" width="4" style="537" customWidth="1"/>
    <col min="4355" max="4355" width="40.5703125" style="537" customWidth="1"/>
    <col min="4356" max="4356" width="14.140625" style="537" customWidth="1"/>
    <col min="4357" max="4357" width="13.28515625" style="537" customWidth="1"/>
    <col min="4358" max="4358" width="16.7109375" style="537" customWidth="1"/>
    <col min="4359" max="4359" width="1.7109375" style="537" customWidth="1"/>
    <col min="4360" max="4360" width="2.7109375" style="537" customWidth="1"/>
    <col min="4361" max="4362" width="7.5703125" style="537"/>
    <col min="4363" max="4363" width="11.5703125" style="537" customWidth="1"/>
    <col min="4364" max="4364" width="10.140625" style="537" customWidth="1"/>
    <col min="4365" max="4607" width="7.5703125" style="537"/>
    <col min="4608" max="4608" width="0.5703125" style="537" customWidth="1"/>
    <col min="4609" max="4609" width="2.85546875" style="537" customWidth="1"/>
    <col min="4610" max="4610" width="4" style="537" customWidth="1"/>
    <col min="4611" max="4611" width="40.5703125" style="537" customWidth="1"/>
    <col min="4612" max="4612" width="14.140625" style="537" customWidth="1"/>
    <col min="4613" max="4613" width="13.28515625" style="537" customWidth="1"/>
    <col min="4614" max="4614" width="16.7109375" style="537" customWidth="1"/>
    <col min="4615" max="4615" width="1.7109375" style="537" customWidth="1"/>
    <col min="4616" max="4616" width="2.7109375" style="537" customWidth="1"/>
    <col min="4617" max="4618" width="7.5703125" style="537"/>
    <col min="4619" max="4619" width="11.5703125" style="537" customWidth="1"/>
    <col min="4620" max="4620" width="10.140625" style="537" customWidth="1"/>
    <col min="4621" max="4863" width="7.5703125" style="537"/>
    <col min="4864" max="4864" width="0.5703125" style="537" customWidth="1"/>
    <col min="4865" max="4865" width="2.85546875" style="537" customWidth="1"/>
    <col min="4866" max="4866" width="4" style="537" customWidth="1"/>
    <col min="4867" max="4867" width="40.5703125" style="537" customWidth="1"/>
    <col min="4868" max="4868" width="14.140625" style="537" customWidth="1"/>
    <col min="4869" max="4869" width="13.28515625" style="537" customWidth="1"/>
    <col min="4870" max="4870" width="16.7109375" style="537" customWidth="1"/>
    <col min="4871" max="4871" width="1.7109375" style="537" customWidth="1"/>
    <col min="4872" max="4872" width="2.7109375" style="537" customWidth="1"/>
    <col min="4873" max="4874" width="7.5703125" style="537"/>
    <col min="4875" max="4875" width="11.5703125" style="537" customWidth="1"/>
    <col min="4876" max="4876" width="10.140625" style="537" customWidth="1"/>
    <col min="4877" max="5119" width="7.5703125" style="537"/>
    <col min="5120" max="5120" width="0.5703125" style="537" customWidth="1"/>
    <col min="5121" max="5121" width="2.85546875" style="537" customWidth="1"/>
    <col min="5122" max="5122" width="4" style="537" customWidth="1"/>
    <col min="5123" max="5123" width="40.5703125" style="537" customWidth="1"/>
    <col min="5124" max="5124" width="14.140625" style="537" customWidth="1"/>
    <col min="5125" max="5125" width="13.28515625" style="537" customWidth="1"/>
    <col min="5126" max="5126" width="16.7109375" style="537" customWidth="1"/>
    <col min="5127" max="5127" width="1.7109375" style="537" customWidth="1"/>
    <col min="5128" max="5128" width="2.7109375" style="537" customWidth="1"/>
    <col min="5129" max="5130" width="7.5703125" style="537"/>
    <col min="5131" max="5131" width="11.5703125" style="537" customWidth="1"/>
    <col min="5132" max="5132" width="10.140625" style="537" customWidth="1"/>
    <col min="5133" max="5375" width="7.5703125" style="537"/>
    <col min="5376" max="5376" width="0.5703125" style="537" customWidth="1"/>
    <col min="5377" max="5377" width="2.85546875" style="537" customWidth="1"/>
    <col min="5378" max="5378" width="4" style="537" customWidth="1"/>
    <col min="5379" max="5379" width="40.5703125" style="537" customWidth="1"/>
    <col min="5380" max="5380" width="14.140625" style="537" customWidth="1"/>
    <col min="5381" max="5381" width="13.28515625" style="537" customWidth="1"/>
    <col min="5382" max="5382" width="16.7109375" style="537" customWidth="1"/>
    <col min="5383" max="5383" width="1.7109375" style="537" customWidth="1"/>
    <col min="5384" max="5384" width="2.7109375" style="537" customWidth="1"/>
    <col min="5385" max="5386" width="7.5703125" style="537"/>
    <col min="5387" max="5387" width="11.5703125" style="537" customWidth="1"/>
    <col min="5388" max="5388" width="10.140625" style="537" customWidth="1"/>
    <col min="5389" max="5631" width="7.5703125" style="537"/>
    <col min="5632" max="5632" width="0.5703125" style="537" customWidth="1"/>
    <col min="5633" max="5633" width="2.85546875" style="537" customWidth="1"/>
    <col min="5634" max="5634" width="4" style="537" customWidth="1"/>
    <col min="5635" max="5635" width="40.5703125" style="537" customWidth="1"/>
    <col min="5636" max="5636" width="14.140625" style="537" customWidth="1"/>
    <col min="5637" max="5637" width="13.28515625" style="537" customWidth="1"/>
    <col min="5638" max="5638" width="16.7109375" style="537" customWidth="1"/>
    <col min="5639" max="5639" width="1.7109375" style="537" customWidth="1"/>
    <col min="5640" max="5640" width="2.7109375" style="537" customWidth="1"/>
    <col min="5641" max="5642" width="7.5703125" style="537"/>
    <col min="5643" max="5643" width="11.5703125" style="537" customWidth="1"/>
    <col min="5644" max="5644" width="10.140625" style="537" customWidth="1"/>
    <col min="5645" max="5887" width="7.5703125" style="537"/>
    <col min="5888" max="5888" width="0.5703125" style="537" customWidth="1"/>
    <col min="5889" max="5889" width="2.85546875" style="537" customWidth="1"/>
    <col min="5890" max="5890" width="4" style="537" customWidth="1"/>
    <col min="5891" max="5891" width="40.5703125" style="537" customWidth="1"/>
    <col min="5892" max="5892" width="14.140625" style="537" customWidth="1"/>
    <col min="5893" max="5893" width="13.28515625" style="537" customWidth="1"/>
    <col min="5894" max="5894" width="16.7109375" style="537" customWidth="1"/>
    <col min="5895" max="5895" width="1.7109375" style="537" customWidth="1"/>
    <col min="5896" max="5896" width="2.7109375" style="537" customWidth="1"/>
    <col min="5897" max="5898" width="7.5703125" style="537"/>
    <col min="5899" max="5899" width="11.5703125" style="537" customWidth="1"/>
    <col min="5900" max="5900" width="10.140625" style="537" customWidth="1"/>
    <col min="5901" max="6143" width="7.5703125" style="537"/>
    <col min="6144" max="6144" width="0.5703125" style="537" customWidth="1"/>
    <col min="6145" max="6145" width="2.85546875" style="537" customWidth="1"/>
    <col min="6146" max="6146" width="4" style="537" customWidth="1"/>
    <col min="6147" max="6147" width="40.5703125" style="537" customWidth="1"/>
    <col min="6148" max="6148" width="14.140625" style="537" customWidth="1"/>
    <col min="6149" max="6149" width="13.28515625" style="537" customWidth="1"/>
    <col min="6150" max="6150" width="16.7109375" style="537" customWidth="1"/>
    <col min="6151" max="6151" width="1.7109375" style="537" customWidth="1"/>
    <col min="6152" max="6152" width="2.7109375" style="537" customWidth="1"/>
    <col min="6153" max="6154" width="7.5703125" style="537"/>
    <col min="6155" max="6155" width="11.5703125" style="537" customWidth="1"/>
    <col min="6156" max="6156" width="10.140625" style="537" customWidth="1"/>
    <col min="6157" max="6399" width="7.5703125" style="537"/>
    <col min="6400" max="6400" width="0.5703125" style="537" customWidth="1"/>
    <col min="6401" max="6401" width="2.85546875" style="537" customWidth="1"/>
    <col min="6402" max="6402" width="4" style="537" customWidth="1"/>
    <col min="6403" max="6403" width="40.5703125" style="537" customWidth="1"/>
    <col min="6404" max="6404" width="14.140625" style="537" customWidth="1"/>
    <col min="6405" max="6405" width="13.28515625" style="537" customWidth="1"/>
    <col min="6406" max="6406" width="16.7109375" style="537" customWidth="1"/>
    <col min="6407" max="6407" width="1.7109375" style="537" customWidth="1"/>
    <col min="6408" max="6408" width="2.7109375" style="537" customWidth="1"/>
    <col min="6409" max="6410" width="7.5703125" style="537"/>
    <col min="6411" max="6411" width="11.5703125" style="537" customWidth="1"/>
    <col min="6412" max="6412" width="10.140625" style="537" customWidth="1"/>
    <col min="6413" max="6655" width="7.5703125" style="537"/>
    <col min="6656" max="6656" width="0.5703125" style="537" customWidth="1"/>
    <col min="6657" max="6657" width="2.85546875" style="537" customWidth="1"/>
    <col min="6658" max="6658" width="4" style="537" customWidth="1"/>
    <col min="6659" max="6659" width="40.5703125" style="537" customWidth="1"/>
    <col min="6660" max="6660" width="14.140625" style="537" customWidth="1"/>
    <col min="6661" max="6661" width="13.28515625" style="537" customWidth="1"/>
    <col min="6662" max="6662" width="16.7109375" style="537" customWidth="1"/>
    <col min="6663" max="6663" width="1.7109375" style="537" customWidth="1"/>
    <col min="6664" max="6664" width="2.7109375" style="537" customWidth="1"/>
    <col min="6665" max="6666" width="7.5703125" style="537"/>
    <col min="6667" max="6667" width="11.5703125" style="537" customWidth="1"/>
    <col min="6668" max="6668" width="10.140625" style="537" customWidth="1"/>
    <col min="6669" max="6911" width="7.5703125" style="537"/>
    <col min="6912" max="6912" width="0.5703125" style="537" customWidth="1"/>
    <col min="6913" max="6913" width="2.85546875" style="537" customWidth="1"/>
    <col min="6914" max="6914" width="4" style="537" customWidth="1"/>
    <col min="6915" max="6915" width="40.5703125" style="537" customWidth="1"/>
    <col min="6916" max="6916" width="14.140625" style="537" customWidth="1"/>
    <col min="6917" max="6917" width="13.28515625" style="537" customWidth="1"/>
    <col min="6918" max="6918" width="16.7109375" style="537" customWidth="1"/>
    <col min="6919" max="6919" width="1.7109375" style="537" customWidth="1"/>
    <col min="6920" max="6920" width="2.7109375" style="537" customWidth="1"/>
    <col min="6921" max="6922" width="7.5703125" style="537"/>
    <col min="6923" max="6923" width="11.5703125" style="537" customWidth="1"/>
    <col min="6924" max="6924" width="10.140625" style="537" customWidth="1"/>
    <col min="6925" max="7167" width="7.5703125" style="537"/>
    <col min="7168" max="7168" width="0.5703125" style="537" customWidth="1"/>
    <col min="7169" max="7169" width="2.85546875" style="537" customWidth="1"/>
    <col min="7170" max="7170" width="4" style="537" customWidth="1"/>
    <col min="7171" max="7171" width="40.5703125" style="537" customWidth="1"/>
    <col min="7172" max="7172" width="14.140625" style="537" customWidth="1"/>
    <col min="7173" max="7173" width="13.28515625" style="537" customWidth="1"/>
    <col min="7174" max="7174" width="16.7109375" style="537" customWidth="1"/>
    <col min="7175" max="7175" width="1.7109375" style="537" customWidth="1"/>
    <col min="7176" max="7176" width="2.7109375" style="537" customWidth="1"/>
    <col min="7177" max="7178" width="7.5703125" style="537"/>
    <col min="7179" max="7179" width="11.5703125" style="537" customWidth="1"/>
    <col min="7180" max="7180" width="10.140625" style="537" customWidth="1"/>
    <col min="7181" max="7423" width="7.5703125" style="537"/>
    <col min="7424" max="7424" width="0.5703125" style="537" customWidth="1"/>
    <col min="7425" max="7425" width="2.85546875" style="537" customWidth="1"/>
    <col min="7426" max="7426" width="4" style="537" customWidth="1"/>
    <col min="7427" max="7427" width="40.5703125" style="537" customWidth="1"/>
    <col min="7428" max="7428" width="14.140625" style="537" customWidth="1"/>
    <col min="7429" max="7429" width="13.28515625" style="537" customWidth="1"/>
    <col min="7430" max="7430" width="16.7109375" style="537" customWidth="1"/>
    <col min="7431" max="7431" width="1.7109375" style="537" customWidth="1"/>
    <col min="7432" max="7432" width="2.7109375" style="537" customWidth="1"/>
    <col min="7433" max="7434" width="7.5703125" style="537"/>
    <col min="7435" max="7435" width="11.5703125" style="537" customWidth="1"/>
    <col min="7436" max="7436" width="10.140625" style="537" customWidth="1"/>
    <col min="7437" max="7679" width="7.5703125" style="537"/>
    <col min="7680" max="7680" width="0.5703125" style="537" customWidth="1"/>
    <col min="7681" max="7681" width="2.85546875" style="537" customWidth="1"/>
    <col min="7682" max="7682" width="4" style="537" customWidth="1"/>
    <col min="7683" max="7683" width="40.5703125" style="537" customWidth="1"/>
    <col min="7684" max="7684" width="14.140625" style="537" customWidth="1"/>
    <col min="7685" max="7685" width="13.28515625" style="537" customWidth="1"/>
    <col min="7686" max="7686" width="16.7109375" style="537" customWidth="1"/>
    <col min="7687" max="7687" width="1.7109375" style="537" customWidth="1"/>
    <col min="7688" max="7688" width="2.7109375" style="537" customWidth="1"/>
    <col min="7689" max="7690" width="7.5703125" style="537"/>
    <col min="7691" max="7691" width="11.5703125" style="537" customWidth="1"/>
    <col min="7692" max="7692" width="10.140625" style="537" customWidth="1"/>
    <col min="7693" max="7935" width="7.5703125" style="537"/>
    <col min="7936" max="7936" width="0.5703125" style="537" customWidth="1"/>
    <col min="7937" max="7937" width="2.85546875" style="537" customWidth="1"/>
    <col min="7938" max="7938" width="4" style="537" customWidth="1"/>
    <col min="7939" max="7939" width="40.5703125" style="537" customWidth="1"/>
    <col min="7940" max="7940" width="14.140625" style="537" customWidth="1"/>
    <col min="7941" max="7941" width="13.28515625" style="537" customWidth="1"/>
    <col min="7942" max="7942" width="16.7109375" style="537" customWidth="1"/>
    <col min="7943" max="7943" width="1.7109375" style="537" customWidth="1"/>
    <col min="7944" max="7944" width="2.7109375" style="537" customWidth="1"/>
    <col min="7945" max="7946" width="7.5703125" style="537"/>
    <col min="7947" max="7947" width="11.5703125" style="537" customWidth="1"/>
    <col min="7948" max="7948" width="10.140625" style="537" customWidth="1"/>
    <col min="7949" max="8191" width="7.5703125" style="537"/>
    <col min="8192" max="8192" width="0.5703125" style="537" customWidth="1"/>
    <col min="8193" max="8193" width="2.85546875" style="537" customWidth="1"/>
    <col min="8194" max="8194" width="4" style="537" customWidth="1"/>
    <col min="8195" max="8195" width="40.5703125" style="537" customWidth="1"/>
    <col min="8196" max="8196" width="14.140625" style="537" customWidth="1"/>
    <col min="8197" max="8197" width="13.28515625" style="537" customWidth="1"/>
    <col min="8198" max="8198" width="16.7109375" style="537" customWidth="1"/>
    <col min="8199" max="8199" width="1.7109375" style="537" customWidth="1"/>
    <col min="8200" max="8200" width="2.7109375" style="537" customWidth="1"/>
    <col min="8201" max="8202" width="7.5703125" style="537"/>
    <col min="8203" max="8203" width="11.5703125" style="537" customWidth="1"/>
    <col min="8204" max="8204" width="10.140625" style="537" customWidth="1"/>
    <col min="8205" max="8447" width="7.5703125" style="537"/>
    <col min="8448" max="8448" width="0.5703125" style="537" customWidth="1"/>
    <col min="8449" max="8449" width="2.85546875" style="537" customWidth="1"/>
    <col min="8450" max="8450" width="4" style="537" customWidth="1"/>
    <col min="8451" max="8451" width="40.5703125" style="537" customWidth="1"/>
    <col min="8452" max="8452" width="14.140625" style="537" customWidth="1"/>
    <col min="8453" max="8453" width="13.28515625" style="537" customWidth="1"/>
    <col min="8454" max="8454" width="16.7109375" style="537" customWidth="1"/>
    <col min="8455" max="8455" width="1.7109375" style="537" customWidth="1"/>
    <col min="8456" max="8456" width="2.7109375" style="537" customWidth="1"/>
    <col min="8457" max="8458" width="7.5703125" style="537"/>
    <col min="8459" max="8459" width="11.5703125" style="537" customWidth="1"/>
    <col min="8460" max="8460" width="10.140625" style="537" customWidth="1"/>
    <col min="8461" max="8703" width="7.5703125" style="537"/>
    <col min="8704" max="8704" width="0.5703125" style="537" customWidth="1"/>
    <col min="8705" max="8705" width="2.85546875" style="537" customWidth="1"/>
    <col min="8706" max="8706" width="4" style="537" customWidth="1"/>
    <col min="8707" max="8707" width="40.5703125" style="537" customWidth="1"/>
    <col min="8708" max="8708" width="14.140625" style="537" customWidth="1"/>
    <col min="8709" max="8709" width="13.28515625" style="537" customWidth="1"/>
    <col min="8710" max="8710" width="16.7109375" style="537" customWidth="1"/>
    <col min="8711" max="8711" width="1.7109375" style="537" customWidth="1"/>
    <col min="8712" max="8712" width="2.7109375" style="537" customWidth="1"/>
    <col min="8713" max="8714" width="7.5703125" style="537"/>
    <col min="8715" max="8715" width="11.5703125" style="537" customWidth="1"/>
    <col min="8716" max="8716" width="10.140625" style="537" customWidth="1"/>
    <col min="8717" max="8959" width="7.5703125" style="537"/>
    <col min="8960" max="8960" width="0.5703125" style="537" customWidth="1"/>
    <col min="8961" max="8961" width="2.85546875" style="537" customWidth="1"/>
    <col min="8962" max="8962" width="4" style="537" customWidth="1"/>
    <col min="8963" max="8963" width="40.5703125" style="537" customWidth="1"/>
    <col min="8964" max="8964" width="14.140625" style="537" customWidth="1"/>
    <col min="8965" max="8965" width="13.28515625" style="537" customWidth="1"/>
    <col min="8966" max="8966" width="16.7109375" style="537" customWidth="1"/>
    <col min="8967" max="8967" width="1.7109375" style="537" customWidth="1"/>
    <col min="8968" max="8968" width="2.7109375" style="537" customWidth="1"/>
    <col min="8969" max="8970" width="7.5703125" style="537"/>
    <col min="8971" max="8971" width="11.5703125" style="537" customWidth="1"/>
    <col min="8972" max="8972" width="10.140625" style="537" customWidth="1"/>
    <col min="8973" max="9215" width="7.5703125" style="537"/>
    <col min="9216" max="9216" width="0.5703125" style="537" customWidth="1"/>
    <col min="9217" max="9217" width="2.85546875" style="537" customWidth="1"/>
    <col min="9218" max="9218" width="4" style="537" customWidth="1"/>
    <col min="9219" max="9219" width="40.5703125" style="537" customWidth="1"/>
    <col min="9220" max="9220" width="14.140625" style="537" customWidth="1"/>
    <col min="9221" max="9221" width="13.28515625" style="537" customWidth="1"/>
    <col min="9222" max="9222" width="16.7109375" style="537" customWidth="1"/>
    <col min="9223" max="9223" width="1.7109375" style="537" customWidth="1"/>
    <col min="9224" max="9224" width="2.7109375" style="537" customWidth="1"/>
    <col min="9225" max="9226" width="7.5703125" style="537"/>
    <col min="9227" max="9227" width="11.5703125" style="537" customWidth="1"/>
    <col min="9228" max="9228" width="10.140625" style="537" customWidth="1"/>
    <col min="9229" max="9471" width="7.5703125" style="537"/>
    <col min="9472" max="9472" width="0.5703125" style="537" customWidth="1"/>
    <col min="9473" max="9473" width="2.85546875" style="537" customWidth="1"/>
    <col min="9474" max="9474" width="4" style="537" customWidth="1"/>
    <col min="9475" max="9475" width="40.5703125" style="537" customWidth="1"/>
    <col min="9476" max="9476" width="14.140625" style="537" customWidth="1"/>
    <col min="9477" max="9477" width="13.28515625" style="537" customWidth="1"/>
    <col min="9478" max="9478" width="16.7109375" style="537" customWidth="1"/>
    <col min="9479" max="9479" width="1.7109375" style="537" customWidth="1"/>
    <col min="9480" max="9480" width="2.7109375" style="537" customWidth="1"/>
    <col min="9481" max="9482" width="7.5703125" style="537"/>
    <col min="9483" max="9483" width="11.5703125" style="537" customWidth="1"/>
    <col min="9484" max="9484" width="10.140625" style="537" customWidth="1"/>
    <col min="9485" max="9727" width="7.5703125" style="537"/>
    <col min="9728" max="9728" width="0.5703125" style="537" customWidth="1"/>
    <col min="9729" max="9729" width="2.85546875" style="537" customWidth="1"/>
    <col min="9730" max="9730" width="4" style="537" customWidth="1"/>
    <col min="9731" max="9731" width="40.5703125" style="537" customWidth="1"/>
    <col min="9732" max="9732" width="14.140625" style="537" customWidth="1"/>
    <col min="9733" max="9733" width="13.28515625" style="537" customWidth="1"/>
    <col min="9734" max="9734" width="16.7109375" style="537" customWidth="1"/>
    <col min="9735" max="9735" width="1.7109375" style="537" customWidth="1"/>
    <col min="9736" max="9736" width="2.7109375" style="537" customWidth="1"/>
    <col min="9737" max="9738" width="7.5703125" style="537"/>
    <col min="9739" max="9739" width="11.5703125" style="537" customWidth="1"/>
    <col min="9740" max="9740" width="10.140625" style="537" customWidth="1"/>
    <col min="9741" max="9983" width="7.5703125" style="537"/>
    <col min="9984" max="9984" width="0.5703125" style="537" customWidth="1"/>
    <col min="9985" max="9985" width="2.85546875" style="537" customWidth="1"/>
    <col min="9986" max="9986" width="4" style="537" customWidth="1"/>
    <col min="9987" max="9987" width="40.5703125" style="537" customWidth="1"/>
    <col min="9988" max="9988" width="14.140625" style="537" customWidth="1"/>
    <col min="9989" max="9989" width="13.28515625" style="537" customWidth="1"/>
    <col min="9990" max="9990" width="16.7109375" style="537" customWidth="1"/>
    <col min="9991" max="9991" width="1.7109375" style="537" customWidth="1"/>
    <col min="9992" max="9992" width="2.7109375" style="537" customWidth="1"/>
    <col min="9993" max="9994" width="7.5703125" style="537"/>
    <col min="9995" max="9995" width="11.5703125" style="537" customWidth="1"/>
    <col min="9996" max="9996" width="10.140625" style="537" customWidth="1"/>
    <col min="9997" max="10239" width="7.5703125" style="537"/>
    <col min="10240" max="10240" width="0.5703125" style="537" customWidth="1"/>
    <col min="10241" max="10241" width="2.85546875" style="537" customWidth="1"/>
    <col min="10242" max="10242" width="4" style="537" customWidth="1"/>
    <col min="10243" max="10243" width="40.5703125" style="537" customWidth="1"/>
    <col min="10244" max="10244" width="14.140625" style="537" customWidth="1"/>
    <col min="10245" max="10245" width="13.28515625" style="537" customWidth="1"/>
    <col min="10246" max="10246" width="16.7109375" style="537" customWidth="1"/>
    <col min="10247" max="10247" width="1.7109375" style="537" customWidth="1"/>
    <col min="10248" max="10248" width="2.7109375" style="537" customWidth="1"/>
    <col min="10249" max="10250" width="7.5703125" style="537"/>
    <col min="10251" max="10251" width="11.5703125" style="537" customWidth="1"/>
    <col min="10252" max="10252" width="10.140625" style="537" customWidth="1"/>
    <col min="10253" max="10495" width="7.5703125" style="537"/>
    <col min="10496" max="10496" width="0.5703125" style="537" customWidth="1"/>
    <col min="10497" max="10497" width="2.85546875" style="537" customWidth="1"/>
    <col min="10498" max="10498" width="4" style="537" customWidth="1"/>
    <col min="10499" max="10499" width="40.5703125" style="537" customWidth="1"/>
    <col min="10500" max="10500" width="14.140625" style="537" customWidth="1"/>
    <col min="10501" max="10501" width="13.28515625" style="537" customWidth="1"/>
    <col min="10502" max="10502" width="16.7109375" style="537" customWidth="1"/>
    <col min="10503" max="10503" width="1.7109375" style="537" customWidth="1"/>
    <col min="10504" max="10504" width="2.7109375" style="537" customWidth="1"/>
    <col min="10505" max="10506" width="7.5703125" style="537"/>
    <col min="10507" max="10507" width="11.5703125" style="537" customWidth="1"/>
    <col min="10508" max="10508" width="10.140625" style="537" customWidth="1"/>
    <col min="10509" max="10751" width="7.5703125" style="537"/>
    <col min="10752" max="10752" width="0.5703125" style="537" customWidth="1"/>
    <col min="10753" max="10753" width="2.85546875" style="537" customWidth="1"/>
    <col min="10754" max="10754" width="4" style="537" customWidth="1"/>
    <col min="10755" max="10755" width="40.5703125" style="537" customWidth="1"/>
    <col min="10756" max="10756" width="14.140625" style="537" customWidth="1"/>
    <col min="10757" max="10757" width="13.28515625" style="537" customWidth="1"/>
    <col min="10758" max="10758" width="16.7109375" style="537" customWidth="1"/>
    <col min="10759" max="10759" width="1.7109375" style="537" customWidth="1"/>
    <col min="10760" max="10760" width="2.7109375" style="537" customWidth="1"/>
    <col min="10761" max="10762" width="7.5703125" style="537"/>
    <col min="10763" max="10763" width="11.5703125" style="537" customWidth="1"/>
    <col min="10764" max="10764" width="10.140625" style="537" customWidth="1"/>
    <col min="10765" max="11007" width="7.5703125" style="537"/>
    <col min="11008" max="11008" width="0.5703125" style="537" customWidth="1"/>
    <col min="11009" max="11009" width="2.85546875" style="537" customWidth="1"/>
    <col min="11010" max="11010" width="4" style="537" customWidth="1"/>
    <col min="11011" max="11011" width="40.5703125" style="537" customWidth="1"/>
    <col min="11012" max="11012" width="14.140625" style="537" customWidth="1"/>
    <col min="11013" max="11013" width="13.28515625" style="537" customWidth="1"/>
    <col min="11014" max="11014" width="16.7109375" style="537" customWidth="1"/>
    <col min="11015" max="11015" width="1.7109375" style="537" customWidth="1"/>
    <col min="11016" max="11016" width="2.7109375" style="537" customWidth="1"/>
    <col min="11017" max="11018" width="7.5703125" style="537"/>
    <col min="11019" max="11019" width="11.5703125" style="537" customWidth="1"/>
    <col min="11020" max="11020" width="10.140625" style="537" customWidth="1"/>
    <col min="11021" max="11263" width="7.5703125" style="537"/>
    <col min="11264" max="11264" width="0.5703125" style="537" customWidth="1"/>
    <col min="11265" max="11265" width="2.85546875" style="537" customWidth="1"/>
    <col min="11266" max="11266" width="4" style="537" customWidth="1"/>
    <col min="11267" max="11267" width="40.5703125" style="537" customWidth="1"/>
    <col min="11268" max="11268" width="14.140625" style="537" customWidth="1"/>
    <col min="11269" max="11269" width="13.28515625" style="537" customWidth="1"/>
    <col min="11270" max="11270" width="16.7109375" style="537" customWidth="1"/>
    <col min="11271" max="11271" width="1.7109375" style="537" customWidth="1"/>
    <col min="11272" max="11272" width="2.7109375" style="537" customWidth="1"/>
    <col min="11273" max="11274" width="7.5703125" style="537"/>
    <col min="11275" max="11275" width="11.5703125" style="537" customWidth="1"/>
    <col min="11276" max="11276" width="10.140625" style="537" customWidth="1"/>
    <col min="11277" max="11519" width="7.5703125" style="537"/>
    <col min="11520" max="11520" width="0.5703125" style="537" customWidth="1"/>
    <col min="11521" max="11521" width="2.85546875" style="537" customWidth="1"/>
    <col min="11522" max="11522" width="4" style="537" customWidth="1"/>
    <col min="11523" max="11523" width="40.5703125" style="537" customWidth="1"/>
    <col min="11524" max="11524" width="14.140625" style="537" customWidth="1"/>
    <col min="11525" max="11525" width="13.28515625" style="537" customWidth="1"/>
    <col min="11526" max="11526" width="16.7109375" style="537" customWidth="1"/>
    <col min="11527" max="11527" width="1.7109375" style="537" customWidth="1"/>
    <col min="11528" max="11528" width="2.7109375" style="537" customWidth="1"/>
    <col min="11529" max="11530" width="7.5703125" style="537"/>
    <col min="11531" max="11531" width="11.5703125" style="537" customWidth="1"/>
    <col min="11532" max="11532" width="10.140625" style="537" customWidth="1"/>
    <col min="11533" max="11775" width="7.5703125" style="537"/>
    <col min="11776" max="11776" width="0.5703125" style="537" customWidth="1"/>
    <col min="11777" max="11777" width="2.85546875" style="537" customWidth="1"/>
    <col min="11778" max="11778" width="4" style="537" customWidth="1"/>
    <col min="11779" max="11779" width="40.5703125" style="537" customWidth="1"/>
    <col min="11780" max="11780" width="14.140625" style="537" customWidth="1"/>
    <col min="11781" max="11781" width="13.28515625" style="537" customWidth="1"/>
    <col min="11782" max="11782" width="16.7109375" style="537" customWidth="1"/>
    <col min="11783" max="11783" width="1.7109375" style="537" customWidth="1"/>
    <col min="11784" max="11784" width="2.7109375" style="537" customWidth="1"/>
    <col min="11785" max="11786" width="7.5703125" style="537"/>
    <col min="11787" max="11787" width="11.5703125" style="537" customWidth="1"/>
    <col min="11788" max="11788" width="10.140625" style="537" customWidth="1"/>
    <col min="11789" max="12031" width="7.5703125" style="537"/>
    <col min="12032" max="12032" width="0.5703125" style="537" customWidth="1"/>
    <col min="12033" max="12033" width="2.85546875" style="537" customWidth="1"/>
    <col min="12034" max="12034" width="4" style="537" customWidth="1"/>
    <col min="12035" max="12035" width="40.5703125" style="537" customWidth="1"/>
    <col min="12036" max="12036" width="14.140625" style="537" customWidth="1"/>
    <col min="12037" max="12037" width="13.28515625" style="537" customWidth="1"/>
    <col min="12038" max="12038" width="16.7109375" style="537" customWidth="1"/>
    <col min="12039" max="12039" width="1.7109375" style="537" customWidth="1"/>
    <col min="12040" max="12040" width="2.7109375" style="537" customWidth="1"/>
    <col min="12041" max="12042" width="7.5703125" style="537"/>
    <col min="12043" max="12043" width="11.5703125" style="537" customWidth="1"/>
    <col min="12044" max="12044" width="10.140625" style="537" customWidth="1"/>
    <col min="12045" max="12287" width="7.5703125" style="537"/>
    <col min="12288" max="12288" width="0.5703125" style="537" customWidth="1"/>
    <col min="12289" max="12289" width="2.85546875" style="537" customWidth="1"/>
    <col min="12290" max="12290" width="4" style="537" customWidth="1"/>
    <col min="12291" max="12291" width="40.5703125" style="537" customWidth="1"/>
    <col min="12292" max="12292" width="14.140625" style="537" customWidth="1"/>
    <col min="12293" max="12293" width="13.28515625" style="537" customWidth="1"/>
    <col min="12294" max="12294" width="16.7109375" style="537" customWidth="1"/>
    <col min="12295" max="12295" width="1.7109375" style="537" customWidth="1"/>
    <col min="12296" max="12296" width="2.7109375" style="537" customWidth="1"/>
    <col min="12297" max="12298" width="7.5703125" style="537"/>
    <col min="12299" max="12299" width="11.5703125" style="537" customWidth="1"/>
    <col min="12300" max="12300" width="10.140625" style="537" customWidth="1"/>
    <col min="12301" max="12543" width="7.5703125" style="537"/>
    <col min="12544" max="12544" width="0.5703125" style="537" customWidth="1"/>
    <col min="12545" max="12545" width="2.85546875" style="537" customWidth="1"/>
    <col min="12546" max="12546" width="4" style="537" customWidth="1"/>
    <col min="12547" max="12547" width="40.5703125" style="537" customWidth="1"/>
    <col min="12548" max="12548" width="14.140625" style="537" customWidth="1"/>
    <col min="12549" max="12549" width="13.28515625" style="537" customWidth="1"/>
    <col min="12550" max="12550" width="16.7109375" style="537" customWidth="1"/>
    <col min="12551" max="12551" width="1.7109375" style="537" customWidth="1"/>
    <col min="12552" max="12552" width="2.7109375" style="537" customWidth="1"/>
    <col min="12553" max="12554" width="7.5703125" style="537"/>
    <col min="12555" max="12555" width="11.5703125" style="537" customWidth="1"/>
    <col min="12556" max="12556" width="10.140625" style="537" customWidth="1"/>
    <col min="12557" max="12799" width="7.5703125" style="537"/>
    <col min="12800" max="12800" width="0.5703125" style="537" customWidth="1"/>
    <col min="12801" max="12801" width="2.85546875" style="537" customWidth="1"/>
    <col min="12802" max="12802" width="4" style="537" customWidth="1"/>
    <col min="12803" max="12803" width="40.5703125" style="537" customWidth="1"/>
    <col min="12804" max="12804" width="14.140625" style="537" customWidth="1"/>
    <col min="12805" max="12805" width="13.28515625" style="537" customWidth="1"/>
    <col min="12806" max="12806" width="16.7109375" style="537" customWidth="1"/>
    <col min="12807" max="12807" width="1.7109375" style="537" customWidth="1"/>
    <col min="12808" max="12808" width="2.7109375" style="537" customWidth="1"/>
    <col min="12809" max="12810" width="7.5703125" style="537"/>
    <col min="12811" max="12811" width="11.5703125" style="537" customWidth="1"/>
    <col min="12812" max="12812" width="10.140625" style="537" customWidth="1"/>
    <col min="12813" max="13055" width="7.5703125" style="537"/>
    <col min="13056" max="13056" width="0.5703125" style="537" customWidth="1"/>
    <col min="13057" max="13057" width="2.85546875" style="537" customWidth="1"/>
    <col min="13058" max="13058" width="4" style="537" customWidth="1"/>
    <col min="13059" max="13059" width="40.5703125" style="537" customWidth="1"/>
    <col min="13060" max="13060" width="14.140625" style="537" customWidth="1"/>
    <col min="13061" max="13061" width="13.28515625" style="537" customWidth="1"/>
    <col min="13062" max="13062" width="16.7109375" style="537" customWidth="1"/>
    <col min="13063" max="13063" width="1.7109375" style="537" customWidth="1"/>
    <col min="13064" max="13064" width="2.7109375" style="537" customWidth="1"/>
    <col min="13065" max="13066" width="7.5703125" style="537"/>
    <col min="13067" max="13067" width="11.5703125" style="537" customWidth="1"/>
    <col min="13068" max="13068" width="10.140625" style="537" customWidth="1"/>
    <col min="13069" max="13311" width="7.5703125" style="537"/>
    <col min="13312" max="13312" width="0.5703125" style="537" customWidth="1"/>
    <col min="13313" max="13313" width="2.85546875" style="537" customWidth="1"/>
    <col min="13314" max="13314" width="4" style="537" customWidth="1"/>
    <col min="13315" max="13315" width="40.5703125" style="537" customWidth="1"/>
    <col min="13316" max="13316" width="14.140625" style="537" customWidth="1"/>
    <col min="13317" max="13317" width="13.28515625" style="537" customWidth="1"/>
    <col min="13318" max="13318" width="16.7109375" style="537" customWidth="1"/>
    <col min="13319" max="13319" width="1.7109375" style="537" customWidth="1"/>
    <col min="13320" max="13320" width="2.7109375" style="537" customWidth="1"/>
    <col min="13321" max="13322" width="7.5703125" style="537"/>
    <col min="13323" max="13323" width="11.5703125" style="537" customWidth="1"/>
    <col min="13324" max="13324" width="10.140625" style="537" customWidth="1"/>
    <col min="13325" max="13567" width="7.5703125" style="537"/>
    <col min="13568" max="13568" width="0.5703125" style="537" customWidth="1"/>
    <col min="13569" max="13569" width="2.85546875" style="537" customWidth="1"/>
    <col min="13570" max="13570" width="4" style="537" customWidth="1"/>
    <col min="13571" max="13571" width="40.5703125" style="537" customWidth="1"/>
    <col min="13572" max="13572" width="14.140625" style="537" customWidth="1"/>
    <col min="13573" max="13573" width="13.28515625" style="537" customWidth="1"/>
    <col min="13574" max="13574" width="16.7109375" style="537" customWidth="1"/>
    <col min="13575" max="13575" width="1.7109375" style="537" customWidth="1"/>
    <col min="13576" max="13576" width="2.7109375" style="537" customWidth="1"/>
    <col min="13577" max="13578" width="7.5703125" style="537"/>
    <col min="13579" max="13579" width="11.5703125" style="537" customWidth="1"/>
    <col min="13580" max="13580" width="10.140625" style="537" customWidth="1"/>
    <col min="13581" max="13823" width="7.5703125" style="537"/>
    <col min="13824" max="13824" width="0.5703125" style="537" customWidth="1"/>
    <col min="13825" max="13825" width="2.85546875" style="537" customWidth="1"/>
    <col min="13826" max="13826" width="4" style="537" customWidth="1"/>
    <col min="13827" max="13827" width="40.5703125" style="537" customWidth="1"/>
    <col min="13828" max="13828" width="14.140625" style="537" customWidth="1"/>
    <col min="13829" max="13829" width="13.28515625" style="537" customWidth="1"/>
    <col min="13830" max="13830" width="16.7109375" style="537" customWidth="1"/>
    <col min="13831" max="13831" width="1.7109375" style="537" customWidth="1"/>
    <col min="13832" max="13832" width="2.7109375" style="537" customWidth="1"/>
    <col min="13833" max="13834" width="7.5703125" style="537"/>
    <col min="13835" max="13835" width="11.5703125" style="537" customWidth="1"/>
    <col min="13836" max="13836" width="10.140625" style="537" customWidth="1"/>
    <col min="13837" max="14079" width="7.5703125" style="537"/>
    <col min="14080" max="14080" width="0.5703125" style="537" customWidth="1"/>
    <col min="14081" max="14081" width="2.85546875" style="537" customWidth="1"/>
    <col min="14082" max="14082" width="4" style="537" customWidth="1"/>
    <col min="14083" max="14083" width="40.5703125" style="537" customWidth="1"/>
    <col min="14084" max="14084" width="14.140625" style="537" customWidth="1"/>
    <col min="14085" max="14085" width="13.28515625" style="537" customWidth="1"/>
    <col min="14086" max="14086" width="16.7109375" style="537" customWidth="1"/>
    <col min="14087" max="14087" width="1.7109375" style="537" customWidth="1"/>
    <col min="14088" max="14088" width="2.7109375" style="537" customWidth="1"/>
    <col min="14089" max="14090" width="7.5703125" style="537"/>
    <col min="14091" max="14091" width="11.5703125" style="537" customWidth="1"/>
    <col min="14092" max="14092" width="10.140625" style="537" customWidth="1"/>
    <col min="14093" max="14335" width="7.5703125" style="537"/>
    <col min="14336" max="14336" width="0.5703125" style="537" customWidth="1"/>
    <col min="14337" max="14337" width="2.85546875" style="537" customWidth="1"/>
    <col min="14338" max="14338" width="4" style="537" customWidth="1"/>
    <col min="14339" max="14339" width="40.5703125" style="537" customWidth="1"/>
    <col min="14340" max="14340" width="14.140625" style="537" customWidth="1"/>
    <col min="14341" max="14341" width="13.28515625" style="537" customWidth="1"/>
    <col min="14342" max="14342" width="16.7109375" style="537" customWidth="1"/>
    <col min="14343" max="14343" width="1.7109375" style="537" customWidth="1"/>
    <col min="14344" max="14344" width="2.7109375" style="537" customWidth="1"/>
    <col min="14345" max="14346" width="7.5703125" style="537"/>
    <col min="14347" max="14347" width="11.5703125" style="537" customWidth="1"/>
    <col min="14348" max="14348" width="10.140625" style="537" customWidth="1"/>
    <col min="14349" max="14591" width="7.5703125" style="537"/>
    <col min="14592" max="14592" width="0.5703125" style="537" customWidth="1"/>
    <col min="14593" max="14593" width="2.85546875" style="537" customWidth="1"/>
    <col min="14594" max="14594" width="4" style="537" customWidth="1"/>
    <col min="14595" max="14595" width="40.5703125" style="537" customWidth="1"/>
    <col min="14596" max="14596" width="14.140625" style="537" customWidth="1"/>
    <col min="14597" max="14597" width="13.28515625" style="537" customWidth="1"/>
    <col min="14598" max="14598" width="16.7109375" style="537" customWidth="1"/>
    <col min="14599" max="14599" width="1.7109375" style="537" customWidth="1"/>
    <col min="14600" max="14600" width="2.7109375" style="537" customWidth="1"/>
    <col min="14601" max="14602" width="7.5703125" style="537"/>
    <col min="14603" max="14603" width="11.5703125" style="537" customWidth="1"/>
    <col min="14604" max="14604" width="10.140625" style="537" customWidth="1"/>
    <col min="14605" max="14847" width="7.5703125" style="537"/>
    <col min="14848" max="14848" width="0.5703125" style="537" customWidth="1"/>
    <col min="14849" max="14849" width="2.85546875" style="537" customWidth="1"/>
    <col min="14850" max="14850" width="4" style="537" customWidth="1"/>
    <col min="14851" max="14851" width="40.5703125" style="537" customWidth="1"/>
    <col min="14852" max="14852" width="14.140625" style="537" customWidth="1"/>
    <col min="14853" max="14853" width="13.28515625" style="537" customWidth="1"/>
    <col min="14854" max="14854" width="16.7109375" style="537" customWidth="1"/>
    <col min="14855" max="14855" width="1.7109375" style="537" customWidth="1"/>
    <col min="14856" max="14856" width="2.7109375" style="537" customWidth="1"/>
    <col min="14857" max="14858" width="7.5703125" style="537"/>
    <col min="14859" max="14859" width="11.5703125" style="537" customWidth="1"/>
    <col min="14860" max="14860" width="10.140625" style="537" customWidth="1"/>
    <col min="14861" max="15103" width="7.5703125" style="537"/>
    <col min="15104" max="15104" width="0.5703125" style="537" customWidth="1"/>
    <col min="15105" max="15105" width="2.85546875" style="537" customWidth="1"/>
    <col min="15106" max="15106" width="4" style="537" customWidth="1"/>
    <col min="15107" max="15107" width="40.5703125" style="537" customWidth="1"/>
    <col min="15108" max="15108" width="14.140625" style="537" customWidth="1"/>
    <col min="15109" max="15109" width="13.28515625" style="537" customWidth="1"/>
    <col min="15110" max="15110" width="16.7109375" style="537" customWidth="1"/>
    <col min="15111" max="15111" width="1.7109375" style="537" customWidth="1"/>
    <col min="15112" max="15112" width="2.7109375" style="537" customWidth="1"/>
    <col min="15113" max="15114" width="7.5703125" style="537"/>
    <col min="15115" max="15115" width="11.5703125" style="537" customWidth="1"/>
    <col min="15116" max="15116" width="10.140625" style="537" customWidth="1"/>
    <col min="15117" max="15359" width="7.5703125" style="537"/>
    <col min="15360" max="15360" width="0.5703125" style="537" customWidth="1"/>
    <col min="15361" max="15361" width="2.85546875" style="537" customWidth="1"/>
    <col min="15362" max="15362" width="4" style="537" customWidth="1"/>
    <col min="15363" max="15363" width="40.5703125" style="537" customWidth="1"/>
    <col min="15364" max="15364" width="14.140625" style="537" customWidth="1"/>
    <col min="15365" max="15365" width="13.28515625" style="537" customWidth="1"/>
    <col min="15366" max="15366" width="16.7109375" style="537" customWidth="1"/>
    <col min="15367" max="15367" width="1.7109375" style="537" customWidth="1"/>
    <col min="15368" max="15368" width="2.7109375" style="537" customWidth="1"/>
    <col min="15369" max="15370" width="7.5703125" style="537"/>
    <col min="15371" max="15371" width="11.5703125" style="537" customWidth="1"/>
    <col min="15372" max="15372" width="10.140625" style="537" customWidth="1"/>
    <col min="15373" max="15615" width="7.5703125" style="537"/>
    <col min="15616" max="15616" width="0.5703125" style="537" customWidth="1"/>
    <col min="15617" max="15617" width="2.85546875" style="537" customWidth="1"/>
    <col min="15618" max="15618" width="4" style="537" customWidth="1"/>
    <col min="15619" max="15619" width="40.5703125" style="537" customWidth="1"/>
    <col min="15620" max="15620" width="14.140625" style="537" customWidth="1"/>
    <col min="15621" max="15621" width="13.28515625" style="537" customWidth="1"/>
    <col min="15622" max="15622" width="16.7109375" style="537" customWidth="1"/>
    <col min="15623" max="15623" width="1.7109375" style="537" customWidth="1"/>
    <col min="15624" max="15624" width="2.7109375" style="537" customWidth="1"/>
    <col min="15625" max="15626" width="7.5703125" style="537"/>
    <col min="15627" max="15627" width="11.5703125" style="537" customWidth="1"/>
    <col min="15628" max="15628" width="10.140625" style="537" customWidth="1"/>
    <col min="15629" max="15871" width="7.5703125" style="537"/>
    <col min="15872" max="15872" width="0.5703125" style="537" customWidth="1"/>
    <col min="15873" max="15873" width="2.85546875" style="537" customWidth="1"/>
    <col min="15874" max="15874" width="4" style="537" customWidth="1"/>
    <col min="15875" max="15875" width="40.5703125" style="537" customWidth="1"/>
    <col min="15876" max="15876" width="14.140625" style="537" customWidth="1"/>
    <col min="15877" max="15877" width="13.28515625" style="537" customWidth="1"/>
    <col min="15878" max="15878" width="16.7109375" style="537" customWidth="1"/>
    <col min="15879" max="15879" width="1.7109375" style="537" customWidth="1"/>
    <col min="15880" max="15880" width="2.7109375" style="537" customWidth="1"/>
    <col min="15881" max="15882" width="7.5703125" style="537"/>
    <col min="15883" max="15883" width="11.5703125" style="537" customWidth="1"/>
    <col min="15884" max="15884" width="10.140625" style="537" customWidth="1"/>
    <col min="15885" max="16127" width="7.5703125" style="537"/>
    <col min="16128" max="16128" width="0.5703125" style="537" customWidth="1"/>
    <col min="16129" max="16129" width="2.85546875" style="537" customWidth="1"/>
    <col min="16130" max="16130" width="4" style="537" customWidth="1"/>
    <col min="16131" max="16131" width="40.5703125" style="537" customWidth="1"/>
    <col min="16132" max="16132" width="14.140625" style="537" customWidth="1"/>
    <col min="16133" max="16133" width="13.28515625" style="537" customWidth="1"/>
    <col min="16134" max="16134" width="16.7109375" style="537" customWidth="1"/>
    <col min="16135" max="16135" width="1.7109375" style="537" customWidth="1"/>
    <col min="16136" max="16136" width="2.7109375" style="537" customWidth="1"/>
    <col min="16137" max="16138" width="7.5703125" style="537"/>
    <col min="16139" max="16139" width="11.5703125" style="537" customWidth="1"/>
    <col min="16140" max="16140" width="10.140625" style="537" customWidth="1"/>
    <col min="16141" max="16384" width="7.5703125" style="537"/>
  </cols>
  <sheetData>
    <row r="1" spans="1:8" ht="10.15" customHeight="1">
      <c r="E1" s="539"/>
      <c r="F1" s="539"/>
      <c r="G1" s="539"/>
      <c r="H1" s="540"/>
    </row>
    <row r="2" spans="1:8" ht="10.15" customHeight="1">
      <c r="E2" s="539"/>
      <c r="F2" s="539"/>
      <c r="G2" s="539"/>
      <c r="H2" s="540"/>
    </row>
    <row r="3" spans="1:8" ht="16.5" customHeight="1">
      <c r="B3" s="541" t="s">
        <v>867</v>
      </c>
      <c r="C3" s="542" t="s">
        <v>791</v>
      </c>
      <c r="D3" s="543"/>
      <c r="E3" s="539"/>
      <c r="F3" s="539"/>
      <c r="G3" s="539"/>
    </row>
    <row r="4" spans="1:8" ht="15" customHeight="1">
      <c r="B4" s="541"/>
      <c r="C4" s="542" t="s">
        <v>1319</v>
      </c>
      <c r="D4" s="543"/>
      <c r="E4" s="539"/>
      <c r="F4" s="539"/>
      <c r="G4" s="539"/>
    </row>
    <row r="5" spans="1:8" ht="16.5" customHeight="1">
      <c r="B5" s="545" t="s">
        <v>868</v>
      </c>
      <c r="C5" s="546" t="s">
        <v>793</v>
      </c>
      <c r="D5" s="547"/>
      <c r="E5" s="539"/>
      <c r="F5" s="539"/>
      <c r="G5" s="539"/>
    </row>
    <row r="6" spans="1:8" ht="15" customHeight="1">
      <c r="B6" s="545"/>
      <c r="C6" s="546" t="s">
        <v>1320</v>
      </c>
      <c r="D6" s="547"/>
      <c r="E6" s="539"/>
      <c r="F6" s="539"/>
      <c r="G6" s="539"/>
    </row>
    <row r="7" spans="1:8" ht="10.15" customHeight="1" thickBot="1">
      <c r="A7" s="546"/>
      <c r="E7" s="539"/>
      <c r="F7" s="539"/>
      <c r="G7" s="539"/>
    </row>
    <row r="8" spans="1:8" ht="8.1" customHeight="1" thickTop="1">
      <c r="A8" s="548"/>
      <c r="B8" s="549"/>
      <c r="C8" s="548"/>
      <c r="D8" s="550"/>
      <c r="E8" s="551"/>
      <c r="F8" s="551"/>
      <c r="G8" s="551"/>
      <c r="H8" s="552"/>
    </row>
    <row r="9" spans="1:8" s="558" customFormat="1" ht="13.5">
      <c r="A9" s="553"/>
      <c r="B9" s="554" t="s">
        <v>741</v>
      </c>
      <c r="C9" s="555"/>
      <c r="D9" s="556" t="s">
        <v>3</v>
      </c>
      <c r="E9" s="528" t="s">
        <v>4</v>
      </c>
      <c r="F9" s="528" t="s">
        <v>603</v>
      </c>
      <c r="G9" s="528" t="s">
        <v>38</v>
      </c>
      <c r="H9" s="557"/>
    </row>
    <row r="10" spans="1:8" s="558" customFormat="1" ht="13.5">
      <c r="A10" s="553"/>
      <c r="B10" s="559" t="s">
        <v>744</v>
      </c>
      <c r="C10" s="560"/>
      <c r="D10" s="561" t="s">
        <v>8</v>
      </c>
      <c r="E10" s="529" t="s">
        <v>9</v>
      </c>
      <c r="F10" s="529" t="s">
        <v>604</v>
      </c>
      <c r="G10" s="529" t="s">
        <v>40</v>
      </c>
      <c r="H10" s="557"/>
    </row>
    <row r="11" spans="1:8" ht="8.1" customHeight="1">
      <c r="A11" s="562"/>
      <c r="B11" s="562"/>
      <c r="C11" s="562"/>
      <c r="D11" s="563"/>
      <c r="E11" s="562"/>
      <c r="F11" s="562"/>
      <c r="G11" s="562"/>
      <c r="H11" s="564"/>
    </row>
    <row r="12" spans="1:8" ht="8.1" customHeight="1">
      <c r="A12" s="565"/>
      <c r="B12" s="565"/>
      <c r="C12" s="565"/>
      <c r="D12" s="566"/>
      <c r="E12" s="565"/>
      <c r="F12" s="565"/>
      <c r="G12" s="565"/>
      <c r="H12" s="567"/>
    </row>
    <row r="13" spans="1:8" s="598" customFormat="1" ht="15" customHeight="1">
      <c r="A13" s="594"/>
      <c r="B13" s="607" t="s">
        <v>4</v>
      </c>
      <c r="C13" s="584"/>
      <c r="D13" s="1873">
        <v>2023</v>
      </c>
      <c r="E13" s="569">
        <f>SUM(E16,E19,E22,E25,E28,E31,E34,E37,E40,E43,E46)</f>
        <v>558692</v>
      </c>
      <c r="F13" s="569">
        <f>SUM(F16,F19,F22,F25,F28,F31,F34,F37,F40,F43,F46)</f>
        <v>257467</v>
      </c>
      <c r="G13" s="569">
        <f>SUM(G16,G19,G22,G25,G28,G31,G34,G37,G40,G43,G46)</f>
        <v>301225</v>
      </c>
      <c r="H13" s="584"/>
    </row>
    <row r="14" spans="1:8" s="598" customFormat="1" ht="15" customHeight="1">
      <c r="A14" s="594"/>
      <c r="B14" s="559" t="s">
        <v>9</v>
      </c>
      <c r="C14" s="584"/>
      <c r="D14" s="1873"/>
      <c r="E14" s="569"/>
      <c r="F14" s="569"/>
      <c r="G14" s="569"/>
      <c r="H14" s="584"/>
    </row>
    <row r="15" spans="1:8" s="598" customFormat="1" ht="15" customHeight="1">
      <c r="A15" s="594"/>
      <c r="B15" s="559"/>
      <c r="C15" s="584"/>
      <c r="D15" s="573"/>
      <c r="E15" s="569"/>
      <c r="F15" s="569"/>
      <c r="G15" s="569"/>
      <c r="H15" s="584"/>
    </row>
    <row r="16" spans="1:8" s="598" customFormat="1" ht="15" customHeight="1">
      <c r="A16" s="594"/>
      <c r="B16" s="607" t="s">
        <v>1315</v>
      </c>
      <c r="C16" s="612"/>
      <c r="D16" s="573">
        <v>2023</v>
      </c>
      <c r="E16" s="1877">
        <v>36265</v>
      </c>
      <c r="F16" s="1877">
        <v>18478</v>
      </c>
      <c r="G16" s="1877">
        <v>17787</v>
      </c>
      <c r="H16" s="584"/>
    </row>
    <row r="17" spans="1:8" s="598" customFormat="1" ht="15" customHeight="1">
      <c r="A17" s="594"/>
      <c r="B17" s="559" t="s">
        <v>1316</v>
      </c>
      <c r="C17" s="628"/>
      <c r="D17" s="573"/>
      <c r="E17" s="661"/>
      <c r="F17" s="661"/>
      <c r="G17" s="661"/>
      <c r="H17" s="584"/>
    </row>
    <row r="18" spans="1:8" s="598" customFormat="1" ht="15" customHeight="1">
      <c r="A18" s="594"/>
      <c r="B18" s="559"/>
      <c r="C18" s="628"/>
      <c r="D18" s="573"/>
      <c r="E18" s="661"/>
      <c r="F18" s="661"/>
      <c r="G18" s="661"/>
      <c r="H18" s="584"/>
    </row>
    <row r="19" spans="1:8" s="598" customFormat="1" ht="15" customHeight="1">
      <c r="A19" s="594"/>
      <c r="B19" s="607" t="s">
        <v>747</v>
      </c>
      <c r="C19" s="584"/>
      <c r="D19" s="573">
        <v>2023</v>
      </c>
      <c r="E19" s="1877">
        <v>55762</v>
      </c>
      <c r="F19" s="1877">
        <v>8841</v>
      </c>
      <c r="G19" s="1877">
        <v>46921</v>
      </c>
      <c r="H19" s="584"/>
    </row>
    <row r="20" spans="1:8" s="598" customFormat="1" ht="15" customHeight="1">
      <c r="A20" s="594"/>
      <c r="B20" s="559" t="s">
        <v>748</v>
      </c>
      <c r="C20" s="607"/>
      <c r="D20" s="573"/>
      <c r="E20" s="661"/>
      <c r="F20" s="661"/>
      <c r="G20" s="661"/>
      <c r="H20" s="584"/>
    </row>
    <row r="21" spans="1:8" s="598" customFormat="1" ht="15" customHeight="1">
      <c r="A21" s="594"/>
      <c r="B21" s="559"/>
      <c r="C21" s="607"/>
      <c r="D21" s="573"/>
      <c r="E21" s="661"/>
      <c r="F21" s="661"/>
      <c r="G21" s="661"/>
      <c r="H21" s="584"/>
    </row>
    <row r="22" spans="1:8" s="598" customFormat="1" ht="15" customHeight="1">
      <c r="A22" s="594"/>
      <c r="B22" s="607" t="s">
        <v>794</v>
      </c>
      <c r="C22" s="612"/>
      <c r="D22" s="573">
        <v>2023</v>
      </c>
      <c r="E22" s="1877">
        <v>48810</v>
      </c>
      <c r="F22" s="1877">
        <v>23653</v>
      </c>
      <c r="G22" s="1877">
        <v>25157</v>
      </c>
      <c r="H22" s="584"/>
    </row>
    <row r="23" spans="1:8" s="598" customFormat="1" ht="15" customHeight="1">
      <c r="A23" s="594"/>
      <c r="B23" s="559" t="s">
        <v>1314</v>
      </c>
      <c r="C23" s="628"/>
      <c r="D23" s="573"/>
      <c r="E23" s="661"/>
      <c r="F23" s="661"/>
      <c r="G23" s="661"/>
      <c r="H23" s="584"/>
    </row>
    <row r="24" spans="1:8" s="598" customFormat="1" ht="15" customHeight="1">
      <c r="A24" s="594"/>
      <c r="B24" s="559"/>
      <c r="C24" s="628"/>
      <c r="D24" s="573"/>
      <c r="E24" s="661"/>
      <c r="F24" s="661"/>
      <c r="G24" s="661"/>
      <c r="H24" s="584"/>
    </row>
    <row r="25" spans="1:8" s="598" customFormat="1" ht="15" customHeight="1">
      <c r="A25" s="594"/>
      <c r="B25" s="607" t="s">
        <v>1312</v>
      </c>
      <c r="C25" s="584"/>
      <c r="D25" s="573">
        <v>2023</v>
      </c>
      <c r="E25" s="1877">
        <v>25300</v>
      </c>
      <c r="F25" s="1877">
        <v>8115</v>
      </c>
      <c r="G25" s="1877">
        <v>17185</v>
      </c>
      <c r="H25" s="584"/>
    </row>
    <row r="26" spans="1:8" s="598" customFormat="1" ht="15" customHeight="1">
      <c r="A26" s="594"/>
      <c r="B26" s="559" t="s">
        <v>1313</v>
      </c>
      <c r="C26" s="584"/>
      <c r="D26" s="573"/>
      <c r="E26" s="661"/>
      <c r="F26" s="661"/>
      <c r="G26" s="661"/>
      <c r="H26" s="584"/>
    </row>
    <row r="27" spans="1:8" s="598" customFormat="1" ht="15" customHeight="1">
      <c r="A27" s="594"/>
      <c r="B27" s="559"/>
      <c r="C27" s="584"/>
      <c r="D27" s="573"/>
      <c r="E27" s="661"/>
      <c r="F27" s="661"/>
      <c r="G27" s="661"/>
      <c r="H27" s="584"/>
    </row>
    <row r="28" spans="1:8" s="598" customFormat="1" ht="15" customHeight="1">
      <c r="A28" s="594"/>
      <c r="B28" s="607" t="s">
        <v>1310</v>
      </c>
      <c r="C28" s="612"/>
      <c r="D28" s="573">
        <v>2023</v>
      </c>
      <c r="E28" s="1877">
        <v>192527</v>
      </c>
      <c r="F28" s="1877">
        <v>83922</v>
      </c>
      <c r="G28" s="1877">
        <v>108605</v>
      </c>
      <c r="H28" s="584"/>
    </row>
    <row r="29" spans="1:8" s="598" customFormat="1" ht="15" customHeight="1">
      <c r="A29" s="594"/>
      <c r="B29" s="559" t="s">
        <v>1311</v>
      </c>
      <c r="C29" s="628"/>
      <c r="D29" s="573"/>
      <c r="E29" s="661"/>
      <c r="F29" s="661"/>
      <c r="G29" s="661"/>
      <c r="H29" s="584"/>
    </row>
    <row r="30" spans="1:8" s="598" customFormat="1" ht="15" customHeight="1">
      <c r="A30" s="594"/>
      <c r="B30" s="559"/>
      <c r="C30" s="628"/>
      <c r="D30" s="573"/>
      <c r="E30" s="661"/>
      <c r="F30" s="661"/>
      <c r="G30" s="661"/>
      <c r="H30" s="584"/>
    </row>
    <row r="31" spans="1:8" s="598" customFormat="1" ht="15" customHeight="1">
      <c r="A31" s="594"/>
      <c r="B31" s="607" t="s">
        <v>1308</v>
      </c>
      <c r="C31" s="584"/>
      <c r="D31" s="573">
        <v>2023</v>
      </c>
      <c r="E31" s="1877">
        <v>8543</v>
      </c>
      <c r="F31" s="1877">
        <v>3814</v>
      </c>
      <c r="G31" s="1877">
        <v>4729</v>
      </c>
      <c r="H31" s="584"/>
    </row>
    <row r="32" spans="1:8" s="598" customFormat="1" ht="15" customHeight="1">
      <c r="A32" s="594"/>
      <c r="B32" s="559" t="s">
        <v>1309</v>
      </c>
      <c r="C32" s="612"/>
      <c r="D32" s="573"/>
      <c r="E32" s="661"/>
      <c r="F32" s="661"/>
      <c r="G32" s="661"/>
      <c r="H32" s="584"/>
    </row>
    <row r="33" spans="1:8" s="598" customFormat="1" ht="15" customHeight="1">
      <c r="A33" s="594"/>
      <c r="B33" s="608"/>
      <c r="C33" s="612"/>
      <c r="D33" s="573"/>
      <c r="E33" s="661"/>
      <c r="F33" s="661"/>
      <c r="G33" s="661"/>
      <c r="H33" s="584"/>
    </row>
    <row r="34" spans="1:8" s="598" customFormat="1" ht="15" customHeight="1">
      <c r="A34" s="594"/>
      <c r="B34" s="607" t="s">
        <v>1306</v>
      </c>
      <c r="C34" s="612"/>
      <c r="D34" s="573">
        <v>2023</v>
      </c>
      <c r="E34" s="1877">
        <v>57298</v>
      </c>
      <c r="F34" s="1877">
        <v>42166</v>
      </c>
      <c r="G34" s="1877">
        <v>15132</v>
      </c>
      <c r="H34" s="584"/>
    </row>
    <row r="35" spans="1:8" s="598" customFormat="1" ht="15" customHeight="1">
      <c r="A35" s="594"/>
      <c r="B35" s="559" t="s">
        <v>1307</v>
      </c>
      <c r="C35" s="628"/>
      <c r="D35" s="573"/>
      <c r="E35" s="661"/>
      <c r="F35" s="661"/>
      <c r="G35" s="661"/>
      <c r="H35" s="584"/>
    </row>
    <row r="36" spans="1:8" s="598" customFormat="1" ht="15" customHeight="1">
      <c r="A36" s="594"/>
      <c r="B36" s="559"/>
      <c r="C36" s="628"/>
      <c r="D36" s="573"/>
      <c r="E36" s="661"/>
      <c r="F36" s="661"/>
      <c r="G36" s="661"/>
      <c r="H36" s="584"/>
    </row>
    <row r="37" spans="1:8" s="598" customFormat="1" ht="15" customHeight="1">
      <c r="A37" s="594"/>
      <c r="B37" s="607" t="s">
        <v>799</v>
      </c>
      <c r="C37" s="584"/>
      <c r="D37" s="573">
        <v>2023</v>
      </c>
      <c r="E37" s="1877">
        <v>45143</v>
      </c>
      <c r="F37" s="1877">
        <v>33278</v>
      </c>
      <c r="G37" s="1877">
        <v>11865</v>
      </c>
      <c r="H37" s="584"/>
    </row>
    <row r="38" spans="1:8" s="598" customFormat="1" ht="15" customHeight="1">
      <c r="A38" s="594"/>
      <c r="B38" s="608" t="s">
        <v>800</v>
      </c>
      <c r="C38" s="612"/>
      <c r="D38" s="573"/>
      <c r="E38" s="661"/>
      <c r="F38" s="661"/>
      <c r="G38" s="661"/>
      <c r="H38" s="584"/>
    </row>
    <row r="39" spans="1:8" s="598" customFormat="1" ht="15" customHeight="1">
      <c r="A39" s="594"/>
      <c r="B39" s="608"/>
      <c r="C39" s="612"/>
      <c r="D39" s="573"/>
      <c r="E39" s="661"/>
      <c r="F39" s="661"/>
      <c r="G39" s="661"/>
      <c r="H39" s="584"/>
    </row>
    <row r="40" spans="1:8" s="598" customFormat="1" ht="15" customHeight="1">
      <c r="A40" s="594"/>
      <c r="B40" s="607" t="s">
        <v>1304</v>
      </c>
      <c r="C40" s="612"/>
      <c r="D40" s="573">
        <v>2023</v>
      </c>
      <c r="E40" s="1877">
        <v>1044</v>
      </c>
      <c r="F40" s="1877">
        <v>730</v>
      </c>
      <c r="G40" s="1877">
        <v>314</v>
      </c>
      <c r="H40" s="584"/>
    </row>
    <row r="41" spans="1:8" s="598" customFormat="1" ht="15" customHeight="1">
      <c r="A41" s="594"/>
      <c r="B41" s="608" t="s">
        <v>1305</v>
      </c>
      <c r="C41" s="628"/>
      <c r="D41" s="573"/>
      <c r="E41" s="661"/>
      <c r="F41" s="661"/>
      <c r="G41" s="661"/>
      <c r="H41" s="584"/>
    </row>
    <row r="42" spans="1:8" s="598" customFormat="1" ht="15" customHeight="1">
      <c r="A42" s="594"/>
      <c r="B42" s="608"/>
      <c r="C42" s="612"/>
      <c r="D42" s="573"/>
      <c r="E42" s="661"/>
      <c r="F42" s="661"/>
      <c r="G42" s="661"/>
      <c r="H42" s="584"/>
    </row>
    <row r="43" spans="1:8" s="598" customFormat="1" ht="15" customHeight="1">
      <c r="A43" s="594"/>
      <c r="B43" s="607" t="s">
        <v>803</v>
      </c>
      <c r="C43" s="612"/>
      <c r="D43" s="573">
        <v>2023</v>
      </c>
      <c r="E43" s="1877">
        <v>47353</v>
      </c>
      <c r="F43" s="1877">
        <v>11574</v>
      </c>
      <c r="G43" s="1877">
        <v>35779</v>
      </c>
      <c r="H43" s="584"/>
    </row>
    <row r="44" spans="1:8" s="598" customFormat="1" ht="15" customHeight="1">
      <c r="A44" s="594"/>
      <c r="B44" s="559" t="s">
        <v>804</v>
      </c>
      <c r="C44" s="628"/>
      <c r="D44" s="573"/>
      <c r="E44" s="661"/>
      <c r="F44" s="661"/>
      <c r="G44" s="661"/>
      <c r="H44" s="584"/>
    </row>
    <row r="45" spans="1:8" s="598" customFormat="1" ht="15" customHeight="1">
      <c r="A45" s="594"/>
      <c r="B45" s="608"/>
      <c r="C45" s="612"/>
      <c r="D45" s="573"/>
      <c r="E45" s="661"/>
      <c r="F45" s="661"/>
      <c r="G45" s="661"/>
      <c r="H45" s="584"/>
    </row>
    <row r="46" spans="1:8" s="598" customFormat="1" ht="15" customHeight="1">
      <c r="A46" s="594"/>
      <c r="B46" s="607" t="s">
        <v>760</v>
      </c>
      <c r="C46" s="612"/>
      <c r="D46" s="573">
        <v>2023</v>
      </c>
      <c r="E46" s="1877">
        <v>40647</v>
      </c>
      <c r="F46" s="1877">
        <v>22896</v>
      </c>
      <c r="G46" s="1877">
        <v>17751</v>
      </c>
      <c r="H46" s="584"/>
    </row>
    <row r="47" spans="1:8" s="598" customFormat="1" ht="15" customHeight="1">
      <c r="A47" s="594"/>
      <c r="B47" s="559" t="s">
        <v>761</v>
      </c>
      <c r="C47" s="628"/>
      <c r="D47" s="573"/>
      <c r="E47" s="661"/>
      <c r="F47" s="661"/>
      <c r="G47" s="661"/>
      <c r="H47" s="584"/>
    </row>
    <row r="48" spans="1:8" ht="14.1" customHeight="1" thickBot="1">
      <c r="A48" s="579"/>
      <c r="B48" s="580"/>
      <c r="C48" s="580"/>
      <c r="D48" s="581"/>
      <c r="E48" s="580"/>
      <c r="F48" s="580"/>
      <c r="G48" s="580"/>
      <c r="H48" s="582"/>
    </row>
    <row r="49" spans="2:23" s="583" customFormat="1" ht="16.5" customHeight="1">
      <c r="B49" s="584"/>
      <c r="C49" s="584"/>
      <c r="D49" s="573"/>
      <c r="E49" s="584"/>
      <c r="F49" s="585"/>
      <c r="G49" s="584"/>
      <c r="H49" s="418" t="s">
        <v>905</v>
      </c>
    </row>
    <row r="50" spans="2:23" s="583" customFormat="1" ht="15" customHeight="1">
      <c r="B50" s="584"/>
      <c r="C50" s="584"/>
      <c r="D50" s="573"/>
      <c r="E50" s="586"/>
      <c r="F50" s="587"/>
      <c r="G50" s="588"/>
      <c r="H50" s="419" t="s">
        <v>883</v>
      </c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  <c r="W50" s="589"/>
    </row>
    <row r="51" spans="2:23">
      <c r="B51" s="546"/>
      <c r="C51" s="590"/>
      <c r="D51" s="547"/>
      <c r="E51" s="539"/>
      <c r="F51" s="539"/>
      <c r="G51" s="539"/>
      <c r="H51" s="591"/>
    </row>
    <row r="52" spans="2:23" ht="15" customHeight="1">
      <c r="B52" s="542"/>
      <c r="E52" s="539"/>
      <c r="F52" s="539"/>
      <c r="G52" s="539"/>
      <c r="H52" s="591"/>
    </row>
    <row r="53" spans="2:23">
      <c r="B53" s="546"/>
      <c r="C53" s="590"/>
      <c r="D53" s="547"/>
      <c r="E53" s="539"/>
      <c r="F53" s="539"/>
      <c r="G53" s="539"/>
      <c r="H53" s="591"/>
    </row>
    <row r="54" spans="2:23" ht="15" customHeight="1">
      <c r="B54" s="542"/>
      <c r="E54" s="539"/>
      <c r="F54" s="539"/>
      <c r="G54" s="539"/>
      <c r="H54" s="591"/>
    </row>
    <row r="55" spans="2:23">
      <c r="B55" s="592"/>
      <c r="C55" s="592"/>
      <c r="D55" s="593"/>
      <c r="E55" s="539"/>
      <c r="F55" s="539"/>
      <c r="G55" s="539"/>
      <c r="H55" s="591"/>
    </row>
    <row r="56" spans="2:23" ht="15" customHeight="1">
      <c r="B56" s="542"/>
      <c r="E56" s="539"/>
      <c r="F56" s="539"/>
      <c r="G56" s="539"/>
      <c r="H56" s="591"/>
    </row>
    <row r="57" spans="2:23">
      <c r="B57" s="546"/>
      <c r="C57" s="592"/>
      <c r="D57" s="593"/>
      <c r="E57" s="539"/>
      <c r="F57" s="539"/>
      <c r="G57" s="539"/>
      <c r="H57" s="591"/>
    </row>
    <row r="58" spans="2:23" ht="15" customHeight="1">
      <c r="B58" s="542"/>
      <c r="E58" s="539"/>
      <c r="F58" s="539"/>
      <c r="G58" s="539"/>
      <c r="H58" s="591"/>
    </row>
    <row r="59" spans="2:23">
      <c r="B59" s="546"/>
      <c r="C59" s="546"/>
      <c r="D59" s="547"/>
      <c r="H59" s="591"/>
    </row>
    <row r="60" spans="2:23" ht="15" customHeight="1">
      <c r="B60" s="542"/>
      <c r="H60" s="591"/>
    </row>
    <row r="61" spans="2:23">
      <c r="B61" s="546"/>
      <c r="C61" s="590"/>
      <c r="D61" s="547"/>
      <c r="H61" s="591"/>
    </row>
    <row r="62" spans="2:23" ht="15" customHeight="1">
      <c r="B62" s="542"/>
      <c r="H62" s="591"/>
    </row>
    <row r="63" spans="2:23">
      <c r="B63" s="546"/>
      <c r="C63" s="590"/>
      <c r="D63" s="547"/>
      <c r="H63" s="591"/>
    </row>
    <row r="64" spans="2:23">
      <c r="H64" s="591"/>
    </row>
    <row r="65" spans="2:8">
      <c r="H65" s="591"/>
    </row>
    <row r="66" spans="2:8">
      <c r="H66" s="591"/>
    </row>
    <row r="67" spans="2:8">
      <c r="B67" s="542"/>
      <c r="H67" s="591"/>
    </row>
    <row r="68" spans="2:8">
      <c r="B68" s="546"/>
    </row>
    <row r="71" spans="2:8">
      <c r="H71" s="537"/>
    </row>
    <row r="72" spans="2:8">
      <c r="H72" s="537"/>
    </row>
    <row r="73" spans="2:8">
      <c r="H73" s="537"/>
    </row>
    <row r="74" spans="2:8">
      <c r="H74" s="537"/>
    </row>
    <row r="75" spans="2:8">
      <c r="H75" s="537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84">
    <tabColor rgb="FF92D050"/>
  </sheetPr>
  <dimension ref="A1:W88"/>
  <sheetViews>
    <sheetView view="pageBreakPreview" zoomScaleNormal="100" zoomScaleSheetLayoutView="100" workbookViewId="0">
      <selection activeCell="D16" sqref="D16:D82"/>
    </sheetView>
  </sheetViews>
  <sheetFormatPr defaultColWidth="10.42578125" defaultRowHeight="16.5"/>
  <cols>
    <col min="1" max="1" width="1.140625" style="164" customWidth="1"/>
    <col min="2" max="2" width="12.28515625" style="164" customWidth="1"/>
    <col min="3" max="3" width="6.28515625" style="164" customWidth="1"/>
    <col min="4" max="4" width="7.5703125" style="165" customWidth="1"/>
    <col min="5" max="5" width="1.140625" style="165" customWidth="1"/>
    <col min="6" max="7" width="8.85546875" style="166" customWidth="1"/>
    <col min="8" max="8" width="12.5703125" style="166" customWidth="1"/>
    <col min="9" max="9" width="1.140625" style="165" customWidth="1"/>
    <col min="10" max="11" width="8.85546875" style="166" customWidth="1"/>
    <col min="12" max="12" width="12.5703125" style="166" customWidth="1"/>
    <col min="13" max="13" width="1.140625" style="166" customWidth="1"/>
    <col min="14" max="15" width="8.85546875" style="166" customWidth="1"/>
    <col min="16" max="16" width="12.5703125" style="166" customWidth="1"/>
    <col min="17" max="17" width="1.140625" style="166" customWidth="1"/>
    <col min="18" max="18" width="12.5703125" style="164" customWidth="1"/>
    <col min="19" max="19" width="11" style="164" customWidth="1"/>
    <col min="20" max="20" width="1" style="164" customWidth="1"/>
    <col min="21" max="21" width="11" style="164" customWidth="1"/>
    <col min="22" max="22" width="12.5703125" style="164" customWidth="1"/>
    <col min="23" max="23" width="11" style="164" customWidth="1"/>
    <col min="24" max="16384" width="10.42578125" style="164"/>
  </cols>
  <sheetData>
    <row r="1" spans="1:21" ht="8.1" customHeight="1"/>
    <row r="2" spans="1:21" ht="8.1" customHeight="1"/>
    <row r="3" spans="1:21" s="167" customFormat="1" ht="16.5" customHeight="1">
      <c r="B3" s="168" t="s">
        <v>927</v>
      </c>
      <c r="C3" s="169" t="s">
        <v>1223</v>
      </c>
      <c r="D3" s="170"/>
      <c r="E3" s="170"/>
      <c r="F3" s="171"/>
      <c r="G3" s="171"/>
      <c r="H3" s="171"/>
      <c r="I3" s="170"/>
      <c r="J3" s="171"/>
      <c r="K3" s="171"/>
      <c r="L3" s="171"/>
      <c r="M3" s="171"/>
      <c r="N3" s="171"/>
      <c r="O3" s="171"/>
      <c r="P3" s="171"/>
      <c r="Q3" s="171"/>
      <c r="R3" s="172"/>
      <c r="S3" s="172"/>
      <c r="T3" s="172"/>
      <c r="U3" s="172"/>
    </row>
    <row r="4" spans="1:21" s="440" customFormat="1" ht="16.5" customHeight="1">
      <c r="B4" s="168"/>
      <c r="C4" s="169" t="s">
        <v>1248</v>
      </c>
      <c r="D4" s="441"/>
      <c r="E4" s="441"/>
      <c r="F4" s="168"/>
      <c r="G4" s="168"/>
      <c r="H4" s="168"/>
      <c r="I4" s="441"/>
      <c r="J4" s="168"/>
      <c r="K4" s="168"/>
      <c r="L4" s="168"/>
      <c r="M4" s="168"/>
      <c r="N4" s="168"/>
      <c r="O4" s="168"/>
      <c r="P4" s="168"/>
      <c r="Q4" s="168"/>
      <c r="R4" s="169"/>
      <c r="S4" s="169"/>
      <c r="T4" s="169"/>
      <c r="U4" s="169"/>
    </row>
    <row r="5" spans="1:21" s="173" customFormat="1" ht="16.5" customHeight="1">
      <c r="B5" s="174" t="s">
        <v>928</v>
      </c>
      <c r="C5" s="175" t="s">
        <v>993</v>
      </c>
      <c r="D5" s="176"/>
      <c r="E5" s="176"/>
      <c r="F5" s="174"/>
      <c r="G5" s="174"/>
      <c r="H5" s="174"/>
      <c r="I5" s="176"/>
      <c r="J5" s="174"/>
      <c r="K5" s="174"/>
      <c r="L5" s="174"/>
      <c r="M5" s="174"/>
      <c r="N5" s="174"/>
      <c r="O5" s="174"/>
      <c r="P5" s="174"/>
      <c r="Q5" s="174"/>
      <c r="R5" s="175"/>
      <c r="S5" s="175"/>
      <c r="T5" s="175"/>
      <c r="U5" s="175"/>
    </row>
    <row r="6" spans="1:21" s="173" customFormat="1" ht="16.5" customHeight="1">
      <c r="B6" s="174"/>
      <c r="C6" s="175" t="s">
        <v>1248</v>
      </c>
      <c r="D6" s="176"/>
      <c r="E6" s="176"/>
      <c r="F6" s="174"/>
      <c r="G6" s="174"/>
      <c r="H6" s="174"/>
      <c r="I6" s="176"/>
      <c r="J6" s="174"/>
      <c r="K6" s="174"/>
      <c r="L6" s="174"/>
      <c r="M6" s="174"/>
      <c r="N6" s="174"/>
      <c r="O6" s="174"/>
      <c r="P6" s="174"/>
      <c r="Q6" s="174"/>
      <c r="R6" s="175"/>
      <c r="S6" s="175"/>
      <c r="T6" s="175"/>
      <c r="U6" s="175"/>
    </row>
    <row r="7" spans="1:21" s="177" customFormat="1" ht="9.9499999999999993" customHeight="1" thickBot="1">
      <c r="B7" s="178"/>
      <c r="C7" s="178"/>
      <c r="D7" s="179"/>
      <c r="E7" s="179"/>
      <c r="F7" s="180"/>
      <c r="G7" s="180"/>
      <c r="H7" s="180"/>
      <c r="I7" s="179"/>
      <c r="J7" s="180"/>
      <c r="K7" s="180"/>
      <c r="L7" s="180"/>
      <c r="M7" s="180"/>
      <c r="N7" s="180"/>
      <c r="O7" s="180"/>
      <c r="P7" s="180"/>
      <c r="Q7" s="180"/>
    </row>
    <row r="8" spans="1:21" s="186" customFormat="1" ht="5.25" customHeight="1" thickTop="1">
      <c r="A8" s="181"/>
      <c r="B8" s="182"/>
      <c r="C8" s="183"/>
      <c r="D8" s="184"/>
      <c r="E8" s="184"/>
      <c r="F8" s="185"/>
      <c r="G8" s="185"/>
      <c r="H8" s="185"/>
      <c r="I8" s="184"/>
      <c r="J8" s="185"/>
      <c r="K8" s="185"/>
      <c r="L8" s="185"/>
      <c r="M8" s="185"/>
      <c r="N8" s="185"/>
      <c r="O8" s="185"/>
      <c r="P8" s="185"/>
      <c r="Q8" s="185"/>
    </row>
    <row r="9" spans="1:21" s="1669" customFormat="1">
      <c r="A9" s="1667"/>
      <c r="B9" s="187" t="s">
        <v>2</v>
      </c>
      <c r="C9" s="188"/>
      <c r="D9" s="1644" t="s">
        <v>3</v>
      </c>
      <c r="E9" s="1668"/>
      <c r="F9" s="1881" t="s">
        <v>4</v>
      </c>
      <c r="G9" s="1881"/>
      <c r="H9" s="1881"/>
      <c r="I9" s="1668"/>
      <c r="J9" s="1881" t="s">
        <v>907</v>
      </c>
      <c r="K9" s="1881"/>
      <c r="L9" s="1881"/>
      <c r="M9" s="1644"/>
      <c r="N9" s="1913" t="s">
        <v>1222</v>
      </c>
      <c r="O9" s="1913"/>
      <c r="P9" s="1913"/>
      <c r="Q9" s="1644"/>
    </row>
    <row r="10" spans="1:21" s="1671" customFormat="1">
      <c r="A10" s="192"/>
      <c r="B10" s="192" t="s">
        <v>7</v>
      </c>
      <c r="C10" s="193"/>
      <c r="D10" s="1645" t="s">
        <v>8</v>
      </c>
      <c r="E10" s="1645"/>
      <c r="F10" s="1885" t="s">
        <v>9</v>
      </c>
      <c r="G10" s="1885"/>
      <c r="H10" s="1885"/>
      <c r="I10" s="1645"/>
      <c r="J10" s="1885" t="s">
        <v>909</v>
      </c>
      <c r="K10" s="1885"/>
      <c r="L10" s="1885"/>
      <c r="M10" s="1670"/>
      <c r="N10" s="1939" t="s">
        <v>926</v>
      </c>
      <c r="O10" s="1939"/>
      <c r="P10" s="1939"/>
      <c r="Q10" s="1670"/>
    </row>
    <row r="11" spans="1:21" s="186" customFormat="1" ht="14.25" customHeight="1">
      <c r="A11" s="192"/>
      <c r="F11" s="1672"/>
      <c r="G11" s="1672"/>
      <c r="H11" s="1672"/>
      <c r="J11" s="1672"/>
      <c r="K11" s="1672"/>
      <c r="L11" s="1672"/>
      <c r="M11" s="1645"/>
      <c r="N11" s="1882" t="s">
        <v>908</v>
      </c>
      <c r="O11" s="1882"/>
      <c r="P11" s="1882"/>
      <c r="Q11" s="1645"/>
    </row>
    <row r="12" spans="1:21" s="186" customFormat="1" ht="17.25" customHeight="1">
      <c r="A12" s="192"/>
      <c r="B12" s="192"/>
      <c r="C12" s="193"/>
      <c r="D12" s="1645"/>
      <c r="E12" s="1645"/>
      <c r="F12" s="190" t="s">
        <v>4</v>
      </c>
      <c r="G12" s="190" t="s">
        <v>37</v>
      </c>
      <c r="H12" s="190" t="s">
        <v>38</v>
      </c>
      <c r="I12" s="1645"/>
      <c r="J12" s="190" t="s">
        <v>4</v>
      </c>
      <c r="K12" s="190" t="s">
        <v>37</v>
      </c>
      <c r="L12" s="190" t="s">
        <v>38</v>
      </c>
      <c r="M12" s="190"/>
      <c r="N12" s="190" t="s">
        <v>4</v>
      </c>
      <c r="O12" s="190" t="s">
        <v>37</v>
      </c>
      <c r="P12" s="190" t="s">
        <v>38</v>
      </c>
      <c r="Q12" s="190"/>
    </row>
    <row r="13" spans="1:21" s="186" customFormat="1">
      <c r="A13" s="192"/>
      <c r="B13" s="192"/>
      <c r="C13" s="193"/>
      <c r="D13" s="1645"/>
      <c r="E13" s="1645"/>
      <c r="F13" s="195" t="s">
        <v>9</v>
      </c>
      <c r="G13" s="195" t="s">
        <v>39</v>
      </c>
      <c r="H13" s="195" t="s">
        <v>40</v>
      </c>
      <c r="I13" s="1645"/>
      <c r="J13" s="195" t="s">
        <v>9</v>
      </c>
      <c r="K13" s="195" t="s">
        <v>39</v>
      </c>
      <c r="L13" s="195" t="s">
        <v>40</v>
      </c>
      <c r="M13" s="195"/>
      <c r="N13" s="195" t="s">
        <v>9</v>
      </c>
      <c r="O13" s="195" t="s">
        <v>39</v>
      </c>
      <c r="P13" s="195" t="s">
        <v>40</v>
      </c>
      <c r="Q13" s="195"/>
    </row>
    <row r="14" spans="1:21" s="186" customFormat="1" ht="7.5" customHeight="1">
      <c r="A14" s="198"/>
      <c r="B14" s="198"/>
      <c r="C14" s="199"/>
      <c r="D14" s="200"/>
      <c r="E14" s="200"/>
      <c r="F14" s="201"/>
      <c r="G14" s="201"/>
      <c r="H14" s="201"/>
      <c r="I14" s="200"/>
      <c r="J14" s="201"/>
      <c r="K14" s="201"/>
      <c r="L14" s="201"/>
      <c r="M14" s="201"/>
      <c r="N14" s="201"/>
      <c r="O14" s="201"/>
      <c r="P14" s="201"/>
      <c r="Q14" s="201"/>
    </row>
    <row r="15" spans="1:21" ht="6.95" customHeight="1">
      <c r="B15" s="304"/>
      <c r="C15" s="304"/>
      <c r="D15" s="305"/>
      <c r="E15" s="305"/>
      <c r="F15" s="306"/>
      <c r="G15" s="306"/>
      <c r="H15" s="306"/>
      <c r="I15" s="305"/>
      <c r="J15" s="306"/>
      <c r="K15" s="306"/>
      <c r="L15" s="306"/>
      <c r="M15" s="306"/>
      <c r="N15" s="306"/>
      <c r="O15" s="306"/>
      <c r="P15" s="306"/>
      <c r="Q15" s="306"/>
    </row>
    <row r="16" spans="1:21" s="202" customFormat="1" ht="15" customHeight="1">
      <c r="B16" s="208" t="s">
        <v>14</v>
      </c>
      <c r="C16" s="208"/>
      <c r="D16" s="209">
        <v>2021</v>
      </c>
      <c r="E16" s="209"/>
      <c r="F16" s="211">
        <f t="shared" ref="F16:H18" si="0">SUM(F20,F24,F28,F32,F36,F40,F44,F48,F52,F56,F60,F64,F68,F72,F76,F80)</f>
        <v>322224</v>
      </c>
      <c r="G16" s="211">
        <f t="shared" si="0"/>
        <v>155525</v>
      </c>
      <c r="H16" s="211">
        <f t="shared" si="0"/>
        <v>166699</v>
      </c>
      <c r="I16" s="211"/>
      <c r="J16" s="211">
        <f t="shared" ref="J16:L18" si="1">SUM(J20,J24,J28,J32,J36,J40,J44,J48,J52,J56,J60,J64,J68,J72,J76,J80)</f>
        <v>269305</v>
      </c>
      <c r="K16" s="211">
        <f t="shared" si="1"/>
        <v>130792</v>
      </c>
      <c r="L16" s="211">
        <f t="shared" si="1"/>
        <v>138513</v>
      </c>
      <c r="M16" s="211"/>
      <c r="N16" s="211">
        <f t="shared" ref="N16:P18" si="2">SUM(N20,N24,N28,N32,N36,N40,N44,N48,N52,N56,N60,N64,N68,N72,N76,N80)</f>
        <v>27814</v>
      </c>
      <c r="O16" s="211">
        <f t="shared" si="2"/>
        <v>14502</v>
      </c>
      <c r="P16" s="211">
        <f t="shared" si="2"/>
        <v>13312</v>
      </c>
      <c r="Q16" s="211">
        <v>28553</v>
      </c>
    </row>
    <row r="17" spans="2:22" s="202" customFormat="1" ht="15" customHeight="1">
      <c r="B17" s="208"/>
      <c r="C17" s="208"/>
      <c r="D17" s="209">
        <v>2022</v>
      </c>
      <c r="E17" s="209"/>
      <c r="F17" s="211">
        <f t="shared" si="0"/>
        <v>354425</v>
      </c>
      <c r="G17" s="211">
        <f t="shared" si="0"/>
        <v>169456</v>
      </c>
      <c r="H17" s="211">
        <f t="shared" si="0"/>
        <v>184969</v>
      </c>
      <c r="I17" s="211"/>
      <c r="J17" s="211">
        <f t="shared" si="1"/>
        <v>301957</v>
      </c>
      <c r="K17" s="211">
        <f t="shared" si="1"/>
        <v>145182</v>
      </c>
      <c r="L17" s="211">
        <f t="shared" si="1"/>
        <v>156775</v>
      </c>
      <c r="M17" s="211"/>
      <c r="N17" s="211">
        <f t="shared" si="2"/>
        <v>28187</v>
      </c>
      <c r="O17" s="211">
        <f t="shared" si="2"/>
        <v>14366</v>
      </c>
      <c r="P17" s="211">
        <f t="shared" si="2"/>
        <v>13821</v>
      </c>
      <c r="Q17" s="211">
        <v>28103</v>
      </c>
    </row>
    <row r="18" spans="2:22" s="202" customFormat="1" ht="15" customHeight="1">
      <c r="B18" s="208"/>
      <c r="C18" s="208"/>
      <c r="D18" s="209">
        <v>2023</v>
      </c>
      <c r="E18" s="214"/>
      <c r="F18" s="211">
        <f t="shared" si="0"/>
        <v>408469</v>
      </c>
      <c r="G18" s="211">
        <f t="shared" si="0"/>
        <v>190318</v>
      </c>
      <c r="H18" s="211">
        <f t="shared" si="0"/>
        <v>218151</v>
      </c>
      <c r="I18" s="211"/>
      <c r="J18" s="211">
        <f t="shared" si="1"/>
        <v>356043</v>
      </c>
      <c r="K18" s="211">
        <f t="shared" si="1"/>
        <v>166149</v>
      </c>
      <c r="L18" s="211">
        <f t="shared" si="1"/>
        <v>189894</v>
      </c>
      <c r="M18" s="211"/>
      <c r="N18" s="211">
        <f t="shared" si="2"/>
        <v>29169</v>
      </c>
      <c r="O18" s="211">
        <f t="shared" si="2"/>
        <v>14755</v>
      </c>
      <c r="P18" s="211">
        <f t="shared" si="2"/>
        <v>14414</v>
      </c>
      <c r="Q18" s="211">
        <v>29207</v>
      </c>
    </row>
    <row r="19" spans="2:22" s="202" customFormat="1" ht="8.1" customHeight="1">
      <c r="B19" s="208"/>
      <c r="C19" s="208"/>
      <c r="D19" s="214"/>
      <c r="E19" s="214"/>
      <c r="F19" s="444"/>
      <c r="G19" s="444"/>
      <c r="H19" s="444"/>
      <c r="I19" s="444"/>
      <c r="J19" s="444"/>
      <c r="K19" s="444"/>
      <c r="L19" s="444"/>
      <c r="M19" s="444"/>
      <c r="N19" s="444"/>
      <c r="O19" s="444"/>
      <c r="P19" s="444"/>
      <c r="Q19" s="211"/>
      <c r="R19" s="211"/>
      <c r="S19" s="210"/>
      <c r="T19" s="207"/>
      <c r="U19" s="211"/>
      <c r="V19" s="211"/>
    </row>
    <row r="20" spans="2:22" s="202" customFormat="1" ht="15" customHeight="1">
      <c r="B20" s="215" t="s">
        <v>15</v>
      </c>
      <c r="C20" s="215"/>
      <c r="D20" s="214">
        <v>2021</v>
      </c>
      <c r="E20" s="214"/>
      <c r="F20" s="444">
        <f>SUM(J20,N20,'6.36 (2)'!F19,'6.36 (2)'!J19)</f>
        <v>18066</v>
      </c>
      <c r="G20" s="444">
        <f>SUM(K20,O20,'6.36 (2)'!G19,'6.36 (2)'!K19)</f>
        <v>7857</v>
      </c>
      <c r="H20" s="444">
        <f>SUM(L20,P20,'6.36 (2)'!H19,'6.36 (2)'!L19)</f>
        <v>10209</v>
      </c>
      <c r="I20" s="444"/>
      <c r="J20" s="444">
        <v>3201</v>
      </c>
      <c r="K20" s="444">
        <v>1598</v>
      </c>
      <c r="L20" s="444">
        <v>1603</v>
      </c>
      <c r="M20" s="444"/>
      <c r="N20" s="444">
        <v>1975</v>
      </c>
      <c r="O20" s="444">
        <v>903</v>
      </c>
      <c r="P20" s="444">
        <v>1072</v>
      </c>
      <c r="Q20" s="56">
        <v>1784</v>
      </c>
      <c r="R20" s="56"/>
      <c r="S20" s="218"/>
      <c r="T20" s="219"/>
    </row>
    <row r="21" spans="2:22" s="202" customFormat="1" ht="15" customHeight="1">
      <c r="B21" s="215"/>
      <c r="C21" s="215"/>
      <c r="D21" s="214">
        <v>2022</v>
      </c>
      <c r="E21" s="214"/>
      <c r="F21" s="444">
        <f>SUM(J21,N21,'6.36 (2)'!F20,'6.36 (2)'!J20)</f>
        <v>17728</v>
      </c>
      <c r="G21" s="444">
        <f>SUM(K21,O21,'6.36 (2)'!G20,'6.36 (2)'!K20)</f>
        <v>7891</v>
      </c>
      <c r="H21" s="444">
        <f>SUM(L21,P21,'6.36 (2)'!H20,'6.36 (2)'!L20)</f>
        <v>9837</v>
      </c>
      <c r="I21" s="444"/>
      <c r="J21" s="444">
        <v>3083</v>
      </c>
      <c r="K21" s="444">
        <v>1614</v>
      </c>
      <c r="L21" s="444">
        <v>1469</v>
      </c>
      <c r="M21" s="444"/>
      <c r="N21" s="444">
        <v>1978</v>
      </c>
      <c r="O21" s="444">
        <v>881</v>
      </c>
      <c r="P21" s="444">
        <v>1097</v>
      </c>
      <c r="Q21" s="56">
        <v>2131</v>
      </c>
      <c r="R21" s="56"/>
      <c r="S21" s="218"/>
      <c r="T21" s="219"/>
      <c r="U21" s="56"/>
      <c r="V21" s="56"/>
    </row>
    <row r="22" spans="2:22" s="202" customFormat="1" ht="15" customHeight="1">
      <c r="B22" s="215"/>
      <c r="C22" s="215"/>
      <c r="D22" s="214">
        <v>2023</v>
      </c>
      <c r="E22" s="214"/>
      <c r="F22" s="444">
        <f>SUM(J22,N22,'6.36 (2)'!F21,'6.36 (2)'!J21)</f>
        <v>19058</v>
      </c>
      <c r="G22" s="444">
        <f>SUM(K22,O22,'6.36 (2)'!G21,'6.36 (2)'!K21)</f>
        <v>8510</v>
      </c>
      <c r="H22" s="444">
        <f>SUM(L22,P22,'6.36 (2)'!H21,'6.36 (2)'!L21)</f>
        <v>10548</v>
      </c>
      <c r="I22" s="444"/>
      <c r="J22" s="444">
        <v>3547</v>
      </c>
      <c r="K22" s="444">
        <v>1869</v>
      </c>
      <c r="L22" s="444">
        <v>1678</v>
      </c>
      <c r="M22" s="444"/>
      <c r="N22" s="444">
        <v>2607</v>
      </c>
      <c r="O22" s="444">
        <v>1191</v>
      </c>
      <c r="P22" s="444">
        <v>1416</v>
      </c>
      <c r="Q22" s="56">
        <v>1863</v>
      </c>
      <c r="R22" s="56"/>
      <c r="S22" s="218"/>
      <c r="T22" s="219"/>
      <c r="U22" s="56"/>
      <c r="V22" s="56"/>
    </row>
    <row r="23" spans="2:22" s="202" customFormat="1" ht="8.1" customHeight="1">
      <c r="B23" s="215"/>
      <c r="C23" s="215"/>
      <c r="D23" s="214"/>
      <c r="E23" s="214"/>
      <c r="F23" s="444"/>
      <c r="G23" s="444"/>
      <c r="H23" s="444"/>
      <c r="I23" s="444"/>
      <c r="J23" s="444"/>
      <c r="K23" s="444"/>
      <c r="L23" s="444"/>
      <c r="M23" s="444"/>
      <c r="N23" s="1264"/>
      <c r="O23" s="1264"/>
      <c r="P23" s="1264"/>
      <c r="Q23" s="56"/>
      <c r="R23" s="56"/>
      <c r="S23" s="218"/>
      <c r="T23" s="219"/>
      <c r="U23" s="56"/>
      <c r="V23" s="56"/>
    </row>
    <row r="24" spans="2:22" s="202" customFormat="1" ht="15" customHeight="1">
      <c r="B24" s="215" t="s">
        <v>16</v>
      </c>
      <c r="C24" s="215"/>
      <c r="D24" s="214">
        <v>2021</v>
      </c>
      <c r="E24" s="214"/>
      <c r="F24" s="444">
        <f>SUM(J24,N24,'6.34 (2)'!F23,'6.34 (2)'!J23)</f>
        <v>10053</v>
      </c>
      <c r="G24" s="444">
        <f>SUM(K24,O24,'6.34 (2)'!G23,'6.34 (2)'!K23)</f>
        <v>4448</v>
      </c>
      <c r="H24" s="444">
        <f>SUM(L24,P24,'6.34 (2)'!H23,'6.34 (2)'!L23)</f>
        <v>5605</v>
      </c>
      <c r="I24" s="444"/>
      <c r="J24" s="444">
        <v>9950</v>
      </c>
      <c r="K24" s="444">
        <v>4411</v>
      </c>
      <c r="L24" s="444">
        <v>5539</v>
      </c>
      <c r="M24" s="444"/>
      <c r="N24" s="1264" t="s">
        <v>31</v>
      </c>
      <c r="O24" s="1264" t="s">
        <v>31</v>
      </c>
      <c r="P24" s="1264" t="s">
        <v>31</v>
      </c>
      <c r="Q24" s="56" t="s">
        <v>31</v>
      </c>
      <c r="R24" s="56"/>
      <c r="S24" s="218"/>
      <c r="T24" s="219"/>
    </row>
    <row r="25" spans="2:22" s="202" customFormat="1" ht="15" customHeight="1">
      <c r="B25" s="215"/>
      <c r="C25" s="215"/>
      <c r="D25" s="214">
        <v>2022</v>
      </c>
      <c r="E25" s="214"/>
      <c r="F25" s="444">
        <f>SUM(J25,N25,'6.34 (2)'!F24,'6.34 (2)'!J24)</f>
        <v>9673</v>
      </c>
      <c r="G25" s="444">
        <f>SUM(K25,O25,'6.34 (2)'!G24,'6.34 (2)'!K24)</f>
        <v>4332</v>
      </c>
      <c r="H25" s="444">
        <f>SUM(L25,P25,'6.34 (2)'!H24,'6.34 (2)'!L24)</f>
        <v>5341</v>
      </c>
      <c r="I25" s="444"/>
      <c r="J25" s="444">
        <v>9559</v>
      </c>
      <c r="K25" s="444">
        <v>4291</v>
      </c>
      <c r="L25" s="444">
        <v>5268</v>
      </c>
      <c r="M25" s="444"/>
      <c r="N25" s="1264" t="s">
        <v>31</v>
      </c>
      <c r="O25" s="1264" t="s">
        <v>31</v>
      </c>
      <c r="P25" s="1264" t="s">
        <v>31</v>
      </c>
      <c r="Q25" s="56" t="s">
        <v>31</v>
      </c>
      <c r="R25" s="56"/>
      <c r="S25" s="218"/>
      <c r="T25" s="219"/>
      <c r="U25" s="56"/>
      <c r="V25" s="56"/>
    </row>
    <row r="26" spans="2:22" s="202" customFormat="1" ht="15" customHeight="1">
      <c r="B26" s="215"/>
      <c r="C26" s="215"/>
      <c r="D26" s="214">
        <v>2023</v>
      </c>
      <c r="E26" s="214"/>
      <c r="F26" s="444">
        <f>SUM(J26,N26,'6.34 (2)'!F25,'6.34 (2)'!J25)</f>
        <v>10002</v>
      </c>
      <c r="G26" s="444">
        <f>SUM(K26,O26,'6.34 (2)'!G25,'6.34 (2)'!K25)</f>
        <v>4481</v>
      </c>
      <c r="H26" s="444">
        <f>SUM(L26,P26,'6.34 (2)'!H25,'6.34 (2)'!L25)</f>
        <v>5521</v>
      </c>
      <c r="I26" s="444"/>
      <c r="J26" s="444">
        <v>9881</v>
      </c>
      <c r="K26" s="444">
        <v>4438</v>
      </c>
      <c r="L26" s="444">
        <v>5443</v>
      </c>
      <c r="M26" s="444"/>
      <c r="N26" s="1264" t="s">
        <v>31</v>
      </c>
      <c r="O26" s="1264" t="s">
        <v>31</v>
      </c>
      <c r="P26" s="1264" t="s">
        <v>31</v>
      </c>
      <c r="Q26" s="56" t="s">
        <v>31</v>
      </c>
      <c r="R26" s="56"/>
      <c r="S26" s="218"/>
      <c r="T26" s="219"/>
      <c r="U26" s="56"/>
      <c r="V26" s="56"/>
    </row>
    <row r="27" spans="2:22" s="202" customFormat="1" ht="8.1" customHeight="1">
      <c r="B27" s="215"/>
      <c r="C27" s="215"/>
      <c r="D27" s="214"/>
      <c r="E27" s="214"/>
      <c r="F27" s="444"/>
      <c r="G27" s="444"/>
      <c r="H27" s="444"/>
      <c r="I27" s="444"/>
      <c r="J27" s="1264"/>
      <c r="K27" s="1264"/>
      <c r="L27" s="1264"/>
      <c r="M27" s="444"/>
      <c r="N27" s="1264"/>
      <c r="O27" s="1264"/>
      <c r="P27" s="1264"/>
      <c r="Q27" s="56"/>
      <c r="R27" s="56"/>
      <c r="S27" s="218"/>
      <c r="T27" s="219"/>
      <c r="U27" s="56"/>
      <c r="V27" s="56"/>
    </row>
    <row r="28" spans="2:22" s="202" customFormat="1" ht="15" customHeight="1">
      <c r="B28" s="215" t="s">
        <v>17</v>
      </c>
      <c r="C28" s="215"/>
      <c r="D28" s="214">
        <v>2021</v>
      </c>
      <c r="E28" s="214"/>
      <c r="F28" s="444">
        <f>SUM(J28,N28,'6.34 (2)'!F27,'6.34 (2)'!J27)</f>
        <v>351</v>
      </c>
      <c r="G28" s="444">
        <f>SUM(K28,O28,'6.34 (2)'!G27,'6.34 (2)'!K27)</f>
        <v>117</v>
      </c>
      <c r="H28" s="444">
        <f>SUM(L28,P28,'6.34 (2)'!H27,'6.34 (2)'!L27)</f>
        <v>234</v>
      </c>
      <c r="I28" s="444"/>
      <c r="J28" s="1264" t="s">
        <v>31</v>
      </c>
      <c r="K28" s="1264" t="s">
        <v>31</v>
      </c>
      <c r="L28" s="1264" t="s">
        <v>31</v>
      </c>
      <c r="M28" s="444"/>
      <c r="N28" s="1264" t="s">
        <v>31</v>
      </c>
      <c r="O28" s="1264" t="s">
        <v>31</v>
      </c>
      <c r="P28" s="1264" t="s">
        <v>31</v>
      </c>
      <c r="Q28" s="56" t="s">
        <v>31</v>
      </c>
      <c r="R28" s="56"/>
      <c r="S28" s="218"/>
      <c r="T28" s="219"/>
    </row>
    <row r="29" spans="2:22" s="202" customFormat="1" ht="15" customHeight="1">
      <c r="B29" s="215"/>
      <c r="C29" s="215"/>
      <c r="D29" s="214">
        <v>2022</v>
      </c>
      <c r="E29" s="214"/>
      <c r="F29" s="444">
        <f>SUM(J29,N29,'6.34 (2)'!F28,'6.34 (2)'!J28)</f>
        <v>375</v>
      </c>
      <c r="G29" s="444">
        <f>SUM(K29,O29,'6.34 (2)'!G28,'6.34 (2)'!K28)</f>
        <v>113</v>
      </c>
      <c r="H29" s="444">
        <f>SUM(L29,P29,'6.34 (2)'!H28,'6.34 (2)'!L28)</f>
        <v>262</v>
      </c>
      <c r="I29" s="444"/>
      <c r="J29" s="1264" t="s">
        <v>31</v>
      </c>
      <c r="K29" s="1264" t="s">
        <v>31</v>
      </c>
      <c r="L29" s="1264" t="s">
        <v>31</v>
      </c>
      <c r="M29" s="444"/>
      <c r="N29" s="1264" t="s">
        <v>31</v>
      </c>
      <c r="O29" s="1264" t="s">
        <v>31</v>
      </c>
      <c r="P29" s="1264" t="s">
        <v>31</v>
      </c>
      <c r="Q29" s="56" t="s">
        <v>31</v>
      </c>
      <c r="R29" s="56"/>
      <c r="S29" s="218"/>
      <c r="T29" s="219"/>
      <c r="U29" s="56"/>
      <c r="V29" s="56"/>
    </row>
    <row r="30" spans="2:22" s="202" customFormat="1" ht="15" customHeight="1">
      <c r="B30" s="215"/>
      <c r="C30" s="215"/>
      <c r="D30" s="214">
        <v>2023</v>
      </c>
      <c r="E30" s="214"/>
      <c r="F30" s="444">
        <f>SUM(J30,N30,'6.34 (2)'!F29,'6.34 (2)'!J29)</f>
        <v>397</v>
      </c>
      <c r="G30" s="444">
        <f>SUM(K30,O30,'6.34 (2)'!G29,'6.34 (2)'!K29)</f>
        <v>109</v>
      </c>
      <c r="H30" s="444">
        <f>SUM(L30,P30,'6.34 (2)'!H29,'6.34 (2)'!L29)</f>
        <v>288</v>
      </c>
      <c r="I30" s="444"/>
      <c r="J30" s="1264" t="s">
        <v>31</v>
      </c>
      <c r="K30" s="1264" t="s">
        <v>31</v>
      </c>
      <c r="L30" s="1264" t="s">
        <v>31</v>
      </c>
      <c r="M30" s="444"/>
      <c r="N30" s="1264" t="s">
        <v>31</v>
      </c>
      <c r="O30" s="1264" t="s">
        <v>31</v>
      </c>
      <c r="P30" s="1264" t="s">
        <v>31</v>
      </c>
      <c r="Q30" s="56" t="s">
        <v>31</v>
      </c>
      <c r="R30" s="56"/>
      <c r="S30" s="218"/>
      <c r="T30" s="219"/>
      <c r="U30" s="56"/>
      <c r="V30" s="56"/>
    </row>
    <row r="31" spans="2:22" s="202" customFormat="1" ht="8.1" customHeight="1">
      <c r="B31" s="215"/>
      <c r="C31" s="215"/>
      <c r="D31" s="214"/>
      <c r="E31" s="214"/>
      <c r="F31" s="444"/>
      <c r="G31" s="444"/>
      <c r="H31" s="444"/>
      <c r="I31" s="444"/>
      <c r="J31" s="444"/>
      <c r="K31" s="444"/>
      <c r="L31" s="444"/>
      <c r="M31" s="444"/>
      <c r="N31" s="1264"/>
      <c r="O31" s="1264"/>
      <c r="P31" s="1264"/>
      <c r="Q31" s="56"/>
      <c r="R31" s="56"/>
      <c r="S31" s="218"/>
      <c r="T31" s="219"/>
      <c r="U31" s="56"/>
      <c r="V31" s="56"/>
    </row>
    <row r="32" spans="2:22" s="202" customFormat="1" ht="15" customHeight="1">
      <c r="B32" s="215" t="s">
        <v>18</v>
      </c>
      <c r="C32" s="221"/>
      <c r="D32" s="214">
        <v>2021</v>
      </c>
      <c r="E32" s="214"/>
      <c r="F32" s="444">
        <f>SUM(J32,N32,'6.34 (2)'!F31,'6.34 (2)'!J31)</f>
        <v>8497</v>
      </c>
      <c r="G32" s="444">
        <f>SUM(K32,O32,'6.34 (2)'!G31,'6.34 (2)'!K31)</f>
        <v>4207</v>
      </c>
      <c r="H32" s="444">
        <f>SUM(L32,P32,'6.34 (2)'!H31,'6.34 (2)'!L31)</f>
        <v>4290</v>
      </c>
      <c r="I32" s="444"/>
      <c r="J32" s="444">
        <v>7825</v>
      </c>
      <c r="K32" s="444">
        <v>3952</v>
      </c>
      <c r="L32" s="444">
        <v>3873</v>
      </c>
      <c r="M32" s="444"/>
      <c r="N32" s="1264" t="s">
        <v>31</v>
      </c>
      <c r="O32" s="1264" t="s">
        <v>31</v>
      </c>
      <c r="P32" s="1264" t="s">
        <v>31</v>
      </c>
      <c r="Q32" s="56" t="s">
        <v>31</v>
      </c>
      <c r="R32" s="56"/>
      <c r="S32" s="218"/>
      <c r="T32" s="222"/>
    </row>
    <row r="33" spans="2:22" s="202" customFormat="1" ht="15" customHeight="1">
      <c r="B33" s="215"/>
      <c r="C33" s="221"/>
      <c r="D33" s="214">
        <v>2022</v>
      </c>
      <c r="E33" s="214"/>
      <c r="F33" s="444">
        <f>SUM(J33,N33,'6.34 (2)'!F32,'6.34 (2)'!J32)</f>
        <v>11698</v>
      </c>
      <c r="G33" s="444">
        <f>SUM(K33,O33,'6.34 (2)'!G32,'6.34 (2)'!K32)</f>
        <v>5217</v>
      </c>
      <c r="H33" s="444">
        <f>SUM(L33,P33,'6.34 (2)'!H32,'6.34 (2)'!L32)</f>
        <v>6481</v>
      </c>
      <c r="I33" s="444"/>
      <c r="J33" s="444">
        <v>11272</v>
      </c>
      <c r="K33" s="444">
        <v>5071</v>
      </c>
      <c r="L33" s="444">
        <v>6201</v>
      </c>
      <c r="M33" s="444"/>
      <c r="N33" s="1264" t="s">
        <v>31</v>
      </c>
      <c r="O33" s="1264" t="s">
        <v>31</v>
      </c>
      <c r="P33" s="1264" t="s">
        <v>31</v>
      </c>
      <c r="Q33" s="56" t="s">
        <v>31</v>
      </c>
      <c r="R33" s="56"/>
      <c r="S33" s="218"/>
      <c r="T33" s="222"/>
      <c r="U33" s="56"/>
      <c r="V33" s="56"/>
    </row>
    <row r="34" spans="2:22" s="202" customFormat="1" ht="15" customHeight="1">
      <c r="B34" s="215"/>
      <c r="C34" s="221"/>
      <c r="D34" s="214">
        <v>2023</v>
      </c>
      <c r="E34" s="214"/>
      <c r="F34" s="444">
        <f>SUM(J34,N34,'6.34 (2)'!F33,'6.34 (2)'!J33)</f>
        <v>11293</v>
      </c>
      <c r="G34" s="444">
        <f>SUM(K34,O34,'6.34 (2)'!G33,'6.34 (2)'!K33)</f>
        <v>5349</v>
      </c>
      <c r="H34" s="444">
        <f>SUM(L34,P34,'6.34 (2)'!H33,'6.34 (2)'!L33)</f>
        <v>5944</v>
      </c>
      <c r="I34" s="444"/>
      <c r="J34" s="444">
        <v>10838</v>
      </c>
      <c r="K34" s="444">
        <v>5203</v>
      </c>
      <c r="L34" s="444">
        <v>5635</v>
      </c>
      <c r="M34" s="444"/>
      <c r="N34" s="1264" t="s">
        <v>31</v>
      </c>
      <c r="O34" s="1264" t="s">
        <v>31</v>
      </c>
      <c r="P34" s="1264" t="s">
        <v>31</v>
      </c>
      <c r="Q34" s="56" t="s">
        <v>31</v>
      </c>
      <c r="R34" s="56"/>
      <c r="S34" s="218"/>
      <c r="T34" s="222"/>
      <c r="U34" s="56"/>
      <c r="V34" s="56"/>
    </row>
    <row r="35" spans="2:22" s="202" customFormat="1" ht="8.1" customHeight="1">
      <c r="B35" s="215"/>
      <c r="C35" s="221"/>
      <c r="D35" s="214"/>
      <c r="E35" s="214"/>
      <c r="F35" s="444"/>
      <c r="G35" s="444"/>
      <c r="H35" s="444"/>
      <c r="I35" s="444"/>
      <c r="J35" s="444"/>
      <c r="K35" s="444"/>
      <c r="L35" s="444"/>
      <c r="M35" s="444"/>
      <c r="N35" s="1264"/>
      <c r="O35" s="1264"/>
      <c r="P35" s="1264"/>
      <c r="Q35" s="56"/>
      <c r="R35" s="56"/>
      <c r="S35" s="218"/>
      <c r="T35" s="222"/>
      <c r="U35" s="56"/>
      <c r="V35" s="56"/>
    </row>
    <row r="36" spans="2:22" s="202" customFormat="1" ht="15" customHeight="1">
      <c r="B36" s="215" t="s">
        <v>19</v>
      </c>
      <c r="C36" s="203"/>
      <c r="D36" s="214">
        <v>2021</v>
      </c>
      <c r="E36" s="214"/>
      <c r="F36" s="444">
        <f>SUM(J36,N36,'6.34 (2)'!F35,'6.34 (2)'!J35)</f>
        <v>7569</v>
      </c>
      <c r="G36" s="444">
        <f>SUM(K36,O36,'6.34 (2)'!G35,'6.34 (2)'!K35)</f>
        <v>4052</v>
      </c>
      <c r="H36" s="444">
        <f>SUM(L36,P36,'6.34 (2)'!H35,'6.34 (2)'!L35)</f>
        <v>3517</v>
      </c>
      <c r="I36" s="444"/>
      <c r="J36" s="444">
        <v>7068</v>
      </c>
      <c r="K36" s="444">
        <v>3904</v>
      </c>
      <c r="L36" s="444">
        <v>3164</v>
      </c>
      <c r="M36" s="444"/>
      <c r="N36" s="1264" t="s">
        <v>31</v>
      </c>
      <c r="O36" s="1264" t="s">
        <v>31</v>
      </c>
      <c r="P36" s="1264" t="s">
        <v>31</v>
      </c>
      <c r="Q36" s="56" t="s">
        <v>31</v>
      </c>
      <c r="R36" s="56"/>
      <c r="S36" s="218"/>
      <c r="T36" s="219"/>
    </row>
    <row r="37" spans="2:22" s="202" customFormat="1" ht="15" customHeight="1">
      <c r="B37" s="215"/>
      <c r="C37" s="203"/>
      <c r="D37" s="214">
        <v>2022</v>
      </c>
      <c r="E37" s="214"/>
      <c r="F37" s="444">
        <f>SUM(J37,N37,'6.34 (2)'!F36,'6.34 (2)'!J36)</f>
        <v>7890</v>
      </c>
      <c r="G37" s="444">
        <f>SUM(K37,O37,'6.34 (2)'!G36,'6.34 (2)'!K36)</f>
        <v>4108</v>
      </c>
      <c r="H37" s="444">
        <f>SUM(L37,P37,'6.34 (2)'!H36,'6.34 (2)'!L36)</f>
        <v>3782</v>
      </c>
      <c r="I37" s="444"/>
      <c r="J37" s="444">
        <v>7338</v>
      </c>
      <c r="K37" s="444">
        <v>3941</v>
      </c>
      <c r="L37" s="444">
        <v>3397</v>
      </c>
      <c r="M37" s="444"/>
      <c r="N37" s="1264" t="s">
        <v>31</v>
      </c>
      <c r="O37" s="1264" t="s">
        <v>31</v>
      </c>
      <c r="P37" s="1264" t="s">
        <v>31</v>
      </c>
      <c r="Q37" s="56" t="s">
        <v>31</v>
      </c>
      <c r="R37" s="56"/>
      <c r="S37" s="218"/>
      <c r="T37" s="219"/>
      <c r="U37" s="56"/>
      <c r="V37" s="56"/>
    </row>
    <row r="38" spans="2:22" s="202" customFormat="1" ht="15" customHeight="1">
      <c r="B38" s="215"/>
      <c r="C38" s="203"/>
      <c r="D38" s="214">
        <v>2023</v>
      </c>
      <c r="E38" s="214"/>
      <c r="F38" s="444">
        <f>SUM(J38,N38,'6.34 (2)'!F37,'6.34 (2)'!J37)</f>
        <v>10746</v>
      </c>
      <c r="G38" s="444">
        <f>SUM(K38,O38,'6.34 (2)'!G37,'6.34 (2)'!K37)</f>
        <v>4668</v>
      </c>
      <c r="H38" s="444">
        <f>SUM(L38,P38,'6.34 (2)'!H37,'6.34 (2)'!L37)</f>
        <v>6078</v>
      </c>
      <c r="I38" s="444"/>
      <c r="J38" s="444">
        <v>10450</v>
      </c>
      <c r="K38" s="444">
        <v>4569</v>
      </c>
      <c r="L38" s="444">
        <v>5881</v>
      </c>
      <c r="M38" s="444"/>
      <c r="N38" s="1264" t="s">
        <v>31</v>
      </c>
      <c r="O38" s="1264" t="s">
        <v>31</v>
      </c>
      <c r="P38" s="1264" t="s">
        <v>31</v>
      </c>
      <c r="Q38" s="56" t="s">
        <v>31</v>
      </c>
      <c r="R38" s="56"/>
      <c r="S38" s="218"/>
      <c r="T38" s="219"/>
      <c r="U38" s="56"/>
      <c r="V38" s="56"/>
    </row>
    <row r="39" spans="2:22" s="202" customFormat="1" ht="8.1" customHeight="1">
      <c r="B39" s="215"/>
      <c r="C39" s="203"/>
      <c r="D39" s="214"/>
      <c r="E39" s="214"/>
      <c r="F39" s="444"/>
      <c r="G39" s="444"/>
      <c r="H39" s="444"/>
      <c r="I39" s="444"/>
      <c r="J39" s="444"/>
      <c r="K39" s="444"/>
      <c r="L39" s="444"/>
      <c r="M39" s="444"/>
      <c r="N39" s="1264"/>
      <c r="O39" s="1264"/>
      <c r="P39" s="1264"/>
      <c r="Q39" s="56"/>
      <c r="R39" s="56"/>
      <c r="S39" s="218"/>
      <c r="T39" s="219"/>
      <c r="U39" s="56"/>
      <c r="V39" s="56"/>
    </row>
    <row r="40" spans="2:22" s="202" customFormat="1" ht="15" customHeight="1">
      <c r="B40" s="215" t="s">
        <v>20</v>
      </c>
      <c r="C40" s="203"/>
      <c r="D40" s="214">
        <v>2021</v>
      </c>
      <c r="E40" s="214"/>
      <c r="F40" s="444">
        <f>SUM(J40,N40,'6.34 (2)'!F39,'6.34 (2)'!J39)</f>
        <v>4270</v>
      </c>
      <c r="G40" s="444">
        <f>SUM(K40,O40,'6.34 (2)'!G39,'6.34 (2)'!K39)</f>
        <v>1986</v>
      </c>
      <c r="H40" s="444">
        <f>SUM(L40,P40,'6.34 (2)'!H39,'6.34 (2)'!L39)</f>
        <v>2284</v>
      </c>
      <c r="I40" s="444"/>
      <c r="J40" s="444">
        <v>3895</v>
      </c>
      <c r="K40" s="444">
        <v>1848</v>
      </c>
      <c r="L40" s="444">
        <v>2047</v>
      </c>
      <c r="M40" s="444"/>
      <c r="N40" s="1264" t="s">
        <v>31</v>
      </c>
      <c r="O40" s="1264" t="s">
        <v>31</v>
      </c>
      <c r="P40" s="1264" t="s">
        <v>31</v>
      </c>
      <c r="Q40" s="56" t="s">
        <v>31</v>
      </c>
      <c r="R40" s="56"/>
      <c r="S40" s="218"/>
      <c r="T40" s="219"/>
    </row>
    <row r="41" spans="2:22" s="202" customFormat="1" ht="15" customHeight="1">
      <c r="B41" s="215"/>
      <c r="C41" s="203"/>
      <c r="D41" s="214">
        <v>2022</v>
      </c>
      <c r="E41" s="214"/>
      <c r="F41" s="444">
        <f>SUM(J41,N41,'6.34 (2)'!F40,'6.34 (2)'!J40)</f>
        <v>3968</v>
      </c>
      <c r="G41" s="444">
        <f>SUM(K41,O41,'6.34 (2)'!G40,'6.34 (2)'!K40)</f>
        <v>1838</v>
      </c>
      <c r="H41" s="444">
        <f>SUM(L41,P41,'6.34 (2)'!H40,'6.34 (2)'!L40)</f>
        <v>2130</v>
      </c>
      <c r="I41" s="444"/>
      <c r="J41" s="444">
        <v>3614</v>
      </c>
      <c r="K41" s="444">
        <v>1706</v>
      </c>
      <c r="L41" s="444">
        <v>1908</v>
      </c>
      <c r="M41" s="444"/>
      <c r="N41" s="1264" t="s">
        <v>31</v>
      </c>
      <c r="O41" s="1264" t="s">
        <v>31</v>
      </c>
      <c r="P41" s="1264" t="s">
        <v>31</v>
      </c>
      <c r="Q41" s="56" t="s">
        <v>31</v>
      </c>
      <c r="R41" s="56"/>
      <c r="S41" s="218"/>
      <c r="T41" s="219"/>
      <c r="U41" s="56"/>
      <c r="V41" s="56"/>
    </row>
    <row r="42" spans="2:22" s="202" customFormat="1" ht="15" customHeight="1">
      <c r="B42" s="215"/>
      <c r="C42" s="203"/>
      <c r="D42" s="214">
        <v>2023</v>
      </c>
      <c r="E42" s="214"/>
      <c r="F42" s="444">
        <f>SUM(J42,N42,'6.34 (2)'!F41,'6.34 (2)'!J41)</f>
        <v>5758</v>
      </c>
      <c r="G42" s="444">
        <f>SUM(K42,O42,'6.34 (2)'!G41,'6.34 (2)'!K41)</f>
        <v>2346</v>
      </c>
      <c r="H42" s="444">
        <f>SUM(L42,P42,'6.34 (2)'!H41,'6.34 (2)'!L41)</f>
        <v>3412</v>
      </c>
      <c r="I42" s="444"/>
      <c r="J42" s="444">
        <v>5477</v>
      </c>
      <c r="K42" s="444">
        <v>2245</v>
      </c>
      <c r="L42" s="444">
        <v>3232</v>
      </c>
      <c r="M42" s="444"/>
      <c r="N42" s="1264" t="s">
        <v>31</v>
      </c>
      <c r="O42" s="1264" t="s">
        <v>31</v>
      </c>
      <c r="P42" s="1264" t="s">
        <v>31</v>
      </c>
      <c r="Q42" s="56" t="s">
        <v>31</v>
      </c>
      <c r="R42" s="56"/>
      <c r="S42" s="218"/>
      <c r="T42" s="219"/>
      <c r="U42" s="56"/>
      <c r="V42" s="56"/>
    </row>
    <row r="43" spans="2:22" s="202" customFormat="1" ht="8.1" customHeight="1">
      <c r="B43" s="215"/>
      <c r="C43" s="203"/>
      <c r="D43" s="214"/>
      <c r="E43" s="214"/>
      <c r="F43" s="444"/>
      <c r="G43" s="444"/>
      <c r="H43" s="444"/>
      <c r="I43" s="444"/>
      <c r="J43" s="444"/>
      <c r="K43" s="444"/>
      <c r="L43" s="444"/>
      <c r="M43" s="444"/>
      <c r="N43" s="1264"/>
      <c r="O43" s="1264"/>
      <c r="P43" s="1264"/>
      <c r="Q43" s="56"/>
      <c r="R43" s="56"/>
      <c r="S43" s="218"/>
      <c r="T43" s="219"/>
      <c r="U43" s="56"/>
      <c r="V43" s="56"/>
    </row>
    <row r="44" spans="2:22" s="202" customFormat="1" ht="15" customHeight="1">
      <c r="B44" s="215" t="s">
        <v>21</v>
      </c>
      <c r="C44" s="203"/>
      <c r="D44" s="214">
        <v>2021</v>
      </c>
      <c r="E44" s="214"/>
      <c r="F44" s="444">
        <f>SUM(J44,N44,'6.34 (2)'!F43,'6.34 (2)'!J43)</f>
        <v>10345</v>
      </c>
      <c r="G44" s="444">
        <f>SUM(K44,O44,'6.34 (2)'!G43,'6.34 (2)'!K43)</f>
        <v>4772</v>
      </c>
      <c r="H44" s="444">
        <f>SUM(L44,P44,'6.34 (2)'!H43,'6.34 (2)'!L43)</f>
        <v>5573</v>
      </c>
      <c r="I44" s="444"/>
      <c r="J44" s="444">
        <v>9118</v>
      </c>
      <c r="K44" s="444">
        <v>4271</v>
      </c>
      <c r="L44" s="444">
        <v>4847</v>
      </c>
      <c r="M44" s="444"/>
      <c r="N44" s="1264">
        <v>252</v>
      </c>
      <c r="O44" s="1264">
        <v>86</v>
      </c>
      <c r="P44" s="1264">
        <v>166</v>
      </c>
      <c r="Q44" s="56" t="s">
        <v>31</v>
      </c>
      <c r="R44" s="56"/>
      <c r="S44" s="218"/>
      <c r="T44" s="219"/>
    </row>
    <row r="45" spans="2:22" s="202" customFormat="1" ht="15" customHeight="1">
      <c r="B45" s="215"/>
      <c r="C45" s="203"/>
      <c r="D45" s="214">
        <v>2022</v>
      </c>
      <c r="E45" s="214"/>
      <c r="F45" s="444">
        <f>SUM(J45,N45,'6.34 (2)'!F44,'6.34 (2)'!J44)</f>
        <v>10756</v>
      </c>
      <c r="G45" s="444">
        <f>SUM(K45,O45,'6.34 (2)'!G44,'6.34 (2)'!K44)</f>
        <v>5034</v>
      </c>
      <c r="H45" s="444">
        <f>SUM(L45,P45,'6.34 (2)'!H44,'6.34 (2)'!L44)</f>
        <v>5722</v>
      </c>
      <c r="I45" s="444"/>
      <c r="J45" s="444">
        <v>9486</v>
      </c>
      <c r="K45" s="444">
        <v>4514</v>
      </c>
      <c r="L45" s="444">
        <v>4972</v>
      </c>
      <c r="M45" s="444"/>
      <c r="N45" s="444">
        <v>236</v>
      </c>
      <c r="O45" s="444">
        <v>80</v>
      </c>
      <c r="P45" s="444">
        <v>156</v>
      </c>
      <c r="Q45" s="56" t="s">
        <v>31</v>
      </c>
      <c r="R45" s="56"/>
      <c r="S45" s="218"/>
      <c r="T45" s="219"/>
      <c r="U45" s="56"/>
      <c r="V45" s="56"/>
    </row>
    <row r="46" spans="2:22" s="202" customFormat="1" ht="15" customHeight="1">
      <c r="B46" s="215"/>
      <c r="C46" s="203"/>
      <c r="D46" s="214">
        <v>2023</v>
      </c>
      <c r="E46" s="214"/>
      <c r="F46" s="444">
        <f>SUM(J46,N46,'6.34 (2)'!F45,'6.34 (2)'!J45)</f>
        <v>10364</v>
      </c>
      <c r="G46" s="444">
        <f>SUM(K46,O46,'6.34 (2)'!G45,'6.34 (2)'!K45)</f>
        <v>4873</v>
      </c>
      <c r="H46" s="444">
        <f>SUM(L46,P46,'6.34 (2)'!H45,'6.34 (2)'!L45)</f>
        <v>5491</v>
      </c>
      <c r="I46" s="444"/>
      <c r="J46" s="444">
        <v>9103</v>
      </c>
      <c r="K46" s="444">
        <v>4348</v>
      </c>
      <c r="L46" s="444">
        <v>4755</v>
      </c>
      <c r="M46" s="444"/>
      <c r="N46" s="444">
        <v>248</v>
      </c>
      <c r="O46" s="444">
        <v>84</v>
      </c>
      <c r="P46" s="444">
        <v>164</v>
      </c>
      <c r="Q46" s="56">
        <v>532</v>
      </c>
      <c r="R46" s="56"/>
      <c r="S46" s="218"/>
      <c r="T46" s="219"/>
      <c r="U46" s="56"/>
      <c r="V46" s="56"/>
    </row>
    <row r="47" spans="2:22" s="202" customFormat="1" ht="8.1" customHeight="1">
      <c r="B47" s="215"/>
      <c r="C47" s="203"/>
      <c r="D47" s="214"/>
      <c r="E47" s="214"/>
      <c r="F47" s="444"/>
      <c r="G47" s="444"/>
      <c r="H47" s="444"/>
      <c r="I47" s="444"/>
      <c r="J47" s="444"/>
      <c r="K47" s="444"/>
      <c r="L47" s="444"/>
      <c r="M47" s="444"/>
      <c r="N47" s="1264"/>
      <c r="O47" s="1264"/>
      <c r="P47" s="1264"/>
      <c r="Q47" s="56"/>
      <c r="R47" s="56"/>
      <c r="S47" s="218"/>
      <c r="T47" s="219"/>
      <c r="U47" s="56"/>
      <c r="V47" s="56"/>
    </row>
    <row r="48" spans="2:22" s="202" customFormat="1" ht="15" customHeight="1">
      <c r="B48" s="215" t="s">
        <v>22</v>
      </c>
      <c r="C48" s="203"/>
      <c r="D48" s="214">
        <v>2021</v>
      </c>
      <c r="E48" s="214"/>
      <c r="F48" s="444">
        <f>SUM(J48,N48,'6.34 (2)'!F47,'6.34 (2)'!J47)</f>
        <v>30042</v>
      </c>
      <c r="G48" s="444">
        <f>SUM(K48,O48,'6.34 (2)'!G47,'6.34 (2)'!K47)</f>
        <v>14471</v>
      </c>
      <c r="H48" s="444">
        <f>SUM(L48,P48,'6.34 (2)'!H47,'6.34 (2)'!L47)</f>
        <v>15571</v>
      </c>
      <c r="I48" s="444"/>
      <c r="J48" s="444">
        <v>29685</v>
      </c>
      <c r="K48" s="444">
        <v>14351</v>
      </c>
      <c r="L48" s="444">
        <v>15334</v>
      </c>
      <c r="M48" s="444"/>
      <c r="N48" s="1264" t="s">
        <v>31</v>
      </c>
      <c r="O48" s="1264" t="s">
        <v>31</v>
      </c>
      <c r="P48" s="1264" t="s">
        <v>31</v>
      </c>
      <c r="Q48" s="56" t="s">
        <v>31</v>
      </c>
      <c r="R48" s="56"/>
      <c r="S48" s="218"/>
      <c r="T48" s="219"/>
    </row>
    <row r="49" spans="2:22" s="202" customFormat="1" ht="15" customHeight="1">
      <c r="B49" s="215"/>
      <c r="C49" s="203"/>
      <c r="D49" s="214">
        <v>2022</v>
      </c>
      <c r="E49" s="214"/>
      <c r="F49" s="444">
        <f>SUM(J49,N49,'6.34 (2)'!F48,'6.34 (2)'!J48)</f>
        <v>30891</v>
      </c>
      <c r="G49" s="444">
        <f>SUM(K49,O49,'6.34 (2)'!G48,'6.34 (2)'!K48)</f>
        <v>14884</v>
      </c>
      <c r="H49" s="444">
        <f>SUM(L49,P49,'6.34 (2)'!H48,'6.34 (2)'!L48)</f>
        <v>16007</v>
      </c>
      <c r="I49" s="444"/>
      <c r="J49" s="444">
        <v>30614</v>
      </c>
      <c r="K49" s="444">
        <v>14794</v>
      </c>
      <c r="L49" s="444">
        <v>15820</v>
      </c>
      <c r="M49" s="444"/>
      <c r="N49" s="1264" t="s">
        <v>31</v>
      </c>
      <c r="O49" s="1264" t="s">
        <v>31</v>
      </c>
      <c r="P49" s="1264" t="s">
        <v>31</v>
      </c>
      <c r="Q49" s="56" t="s">
        <v>31</v>
      </c>
      <c r="R49" s="56"/>
      <c r="S49" s="218"/>
      <c r="T49" s="219"/>
      <c r="U49" s="56"/>
      <c r="V49" s="56"/>
    </row>
    <row r="50" spans="2:22" s="202" customFormat="1" ht="15" customHeight="1">
      <c r="B50" s="215"/>
      <c r="C50" s="203"/>
      <c r="D50" s="214">
        <v>2023</v>
      </c>
      <c r="E50" s="214"/>
      <c r="F50" s="444">
        <f>SUM(J50,N50,'6.34 (2)'!F49,'6.34 (2)'!J49)</f>
        <v>31580</v>
      </c>
      <c r="G50" s="444">
        <f>SUM(K50,O50,'6.34 (2)'!G49,'6.34 (2)'!K49)</f>
        <v>15011</v>
      </c>
      <c r="H50" s="444">
        <f>SUM(L50,P50,'6.34 (2)'!H49,'6.34 (2)'!L49)</f>
        <v>16569</v>
      </c>
      <c r="I50" s="444"/>
      <c r="J50" s="444">
        <v>31275</v>
      </c>
      <c r="K50" s="444">
        <v>14921</v>
      </c>
      <c r="L50" s="444">
        <v>16354</v>
      </c>
      <c r="M50" s="444"/>
      <c r="N50" s="1264" t="s">
        <v>31</v>
      </c>
      <c r="O50" s="1264" t="s">
        <v>31</v>
      </c>
      <c r="P50" s="1264" t="s">
        <v>31</v>
      </c>
      <c r="Q50" s="56" t="s">
        <v>31</v>
      </c>
      <c r="R50" s="56"/>
      <c r="S50" s="218"/>
      <c r="T50" s="219"/>
      <c r="U50" s="56"/>
      <c r="V50" s="56"/>
    </row>
    <row r="51" spans="2:22" s="202" customFormat="1" ht="8.1" customHeight="1">
      <c r="B51" s="215"/>
      <c r="C51" s="203"/>
      <c r="D51" s="214"/>
      <c r="E51" s="214"/>
      <c r="F51" s="444"/>
      <c r="G51" s="444"/>
      <c r="H51" s="444"/>
      <c r="I51" s="444"/>
      <c r="J51" s="1264"/>
      <c r="K51" s="1264"/>
      <c r="L51" s="1264"/>
      <c r="M51" s="444"/>
      <c r="N51" s="1264"/>
      <c r="O51" s="1264"/>
      <c r="P51" s="1264"/>
      <c r="Q51" s="56"/>
      <c r="R51" s="56"/>
      <c r="S51" s="218"/>
      <c r="T51" s="219"/>
      <c r="U51" s="56"/>
      <c r="V51" s="56"/>
    </row>
    <row r="52" spans="2:22" s="202" customFormat="1" ht="15" customHeight="1">
      <c r="B52" s="215" t="s">
        <v>23</v>
      </c>
      <c r="C52" s="221"/>
      <c r="D52" s="214">
        <v>2021</v>
      </c>
      <c r="E52" s="214"/>
      <c r="F52" s="444">
        <f>SUM(J52,N52,'6.34 (2)'!F51,'6.34 (2)'!J51)</f>
        <v>76</v>
      </c>
      <c r="G52" s="444">
        <f>SUM(K52,O52,'6.34 (2)'!G51,'6.34 (2)'!K51)</f>
        <v>38</v>
      </c>
      <c r="H52" s="444">
        <f>SUM(L52,P52,'6.34 (2)'!H51,'6.34 (2)'!L51)</f>
        <v>38</v>
      </c>
      <c r="I52" s="444"/>
      <c r="J52" s="1264" t="s">
        <v>31</v>
      </c>
      <c r="K52" s="1264" t="s">
        <v>31</v>
      </c>
      <c r="L52" s="1264" t="s">
        <v>31</v>
      </c>
      <c r="M52" s="444"/>
      <c r="N52" s="1264" t="s">
        <v>31</v>
      </c>
      <c r="O52" s="1264" t="s">
        <v>31</v>
      </c>
      <c r="P52" s="1264" t="s">
        <v>31</v>
      </c>
      <c r="Q52" s="56" t="s">
        <v>31</v>
      </c>
      <c r="R52" s="56"/>
      <c r="S52" s="218"/>
      <c r="T52" s="222"/>
    </row>
    <row r="53" spans="2:22" s="202" customFormat="1" ht="15" customHeight="1">
      <c r="B53" s="215"/>
      <c r="C53" s="221"/>
      <c r="D53" s="214">
        <v>2022</v>
      </c>
      <c r="E53" s="214"/>
      <c r="F53" s="444">
        <f>SUM(J53,N53,'6.34 (2)'!F52,'6.34 (2)'!J52)</f>
        <v>77</v>
      </c>
      <c r="G53" s="444">
        <f>SUM(K53,O53,'6.34 (2)'!G52,'6.34 (2)'!K52)</f>
        <v>39</v>
      </c>
      <c r="H53" s="444">
        <f>SUM(L53,P53,'6.34 (2)'!H52,'6.34 (2)'!L52)</f>
        <v>38</v>
      </c>
      <c r="I53" s="444"/>
      <c r="J53" s="1264" t="s">
        <v>31</v>
      </c>
      <c r="K53" s="1264" t="s">
        <v>31</v>
      </c>
      <c r="L53" s="1264" t="s">
        <v>31</v>
      </c>
      <c r="M53" s="444"/>
      <c r="N53" s="1264" t="s">
        <v>31</v>
      </c>
      <c r="O53" s="1264" t="s">
        <v>31</v>
      </c>
      <c r="P53" s="1264" t="s">
        <v>31</v>
      </c>
      <c r="Q53" s="56">
        <v>822</v>
      </c>
      <c r="R53" s="56"/>
      <c r="S53" s="218"/>
      <c r="T53" s="222"/>
      <c r="U53" s="56"/>
      <c r="V53" s="56"/>
    </row>
    <row r="54" spans="2:22" s="202" customFormat="1" ht="15" customHeight="1">
      <c r="B54" s="215"/>
      <c r="C54" s="221"/>
      <c r="D54" s="214">
        <v>2023</v>
      </c>
      <c r="E54" s="214"/>
      <c r="F54" s="444">
        <f>SUM(J54,N54,'6.34 (2)'!F53,'6.34 (2)'!J53)</f>
        <v>112</v>
      </c>
      <c r="G54" s="444">
        <f>SUM(K54,O54,'6.34 (2)'!G53,'6.34 (2)'!K53)</f>
        <v>58</v>
      </c>
      <c r="H54" s="444">
        <f>SUM(L54,P54,'6.34 (2)'!H53,'6.34 (2)'!L53)</f>
        <v>54</v>
      </c>
      <c r="I54" s="444"/>
      <c r="J54" s="1264" t="s">
        <v>31</v>
      </c>
      <c r="K54" s="1264" t="s">
        <v>31</v>
      </c>
      <c r="L54" s="1264" t="s">
        <v>31</v>
      </c>
      <c r="M54" s="444"/>
      <c r="N54" s="1264" t="s">
        <v>31</v>
      </c>
      <c r="O54" s="1264" t="s">
        <v>31</v>
      </c>
      <c r="P54" s="1264" t="s">
        <v>31</v>
      </c>
      <c r="Q54" s="56" t="s">
        <v>31</v>
      </c>
      <c r="R54" s="56"/>
      <c r="S54" s="218"/>
      <c r="T54" s="222"/>
      <c r="U54" s="56"/>
      <c r="V54" s="56"/>
    </row>
    <row r="55" spans="2:22" s="202" customFormat="1" ht="8.1" customHeight="1">
      <c r="B55" s="215"/>
      <c r="C55" s="221"/>
      <c r="D55" s="214"/>
      <c r="E55" s="214"/>
      <c r="F55" s="444"/>
      <c r="G55" s="444"/>
      <c r="H55" s="444"/>
      <c r="I55" s="444"/>
      <c r="J55" s="444"/>
      <c r="K55" s="444"/>
      <c r="L55" s="444"/>
      <c r="M55" s="444"/>
      <c r="N55" s="444"/>
      <c r="O55" s="444"/>
      <c r="P55" s="444"/>
      <c r="Q55" s="56"/>
      <c r="R55" s="56"/>
      <c r="S55" s="218"/>
      <c r="T55" s="222"/>
      <c r="U55" s="56"/>
    </row>
    <row r="56" spans="2:22" s="202" customFormat="1" ht="15" customHeight="1">
      <c r="B56" s="215" t="s">
        <v>24</v>
      </c>
      <c r="C56" s="203"/>
      <c r="D56" s="214">
        <v>2021</v>
      </c>
      <c r="E56" s="214"/>
      <c r="F56" s="444">
        <f>SUM(J56,N56,'6.34 (2)'!F55,'6.34 (2)'!J55)</f>
        <v>171571</v>
      </c>
      <c r="G56" s="444">
        <f>SUM(K56,O56,'6.34 (2)'!G55,'6.34 (2)'!K55)</f>
        <v>81360</v>
      </c>
      <c r="H56" s="444">
        <f>SUM(L56,P56,'6.34 (2)'!H55,'6.34 (2)'!L55)</f>
        <v>90211</v>
      </c>
      <c r="I56" s="444"/>
      <c r="J56" s="444">
        <v>149503</v>
      </c>
      <c r="K56" s="444">
        <v>70506</v>
      </c>
      <c r="L56" s="444">
        <v>78997</v>
      </c>
      <c r="M56" s="444"/>
      <c r="N56" s="444">
        <v>18272</v>
      </c>
      <c r="O56" s="444">
        <v>9248</v>
      </c>
      <c r="P56" s="444">
        <v>9024</v>
      </c>
      <c r="Q56" s="56" t="s">
        <v>31</v>
      </c>
      <c r="R56" s="56"/>
      <c r="S56" s="218"/>
      <c r="T56" s="219"/>
    </row>
    <row r="57" spans="2:22" s="202" customFormat="1" ht="15" customHeight="1">
      <c r="B57" s="215"/>
      <c r="C57" s="203"/>
      <c r="D57" s="214">
        <v>2022</v>
      </c>
      <c r="E57" s="214"/>
      <c r="F57" s="444">
        <f>SUM(J57,N57,'6.34 (2)'!F56,'6.34 (2)'!J56)</f>
        <v>174657</v>
      </c>
      <c r="G57" s="444">
        <f>SUM(K57,O57,'6.34 (2)'!G56,'6.34 (2)'!K56)</f>
        <v>80720</v>
      </c>
      <c r="H57" s="444">
        <f>SUM(L57,P57,'6.34 (2)'!H56,'6.34 (2)'!L56)</f>
        <v>93937</v>
      </c>
      <c r="I57" s="444"/>
      <c r="J57" s="444">
        <v>151125</v>
      </c>
      <c r="K57" s="444">
        <v>69420</v>
      </c>
      <c r="L57" s="444">
        <v>81705</v>
      </c>
      <c r="M57" s="444"/>
      <c r="N57" s="444">
        <v>19220</v>
      </c>
      <c r="O57" s="444">
        <v>9507</v>
      </c>
      <c r="P57" s="444">
        <v>9713</v>
      </c>
      <c r="Q57" s="56" t="s">
        <v>31</v>
      </c>
      <c r="R57" s="56"/>
      <c r="S57" s="218"/>
      <c r="T57" s="219"/>
      <c r="U57" s="56"/>
      <c r="V57" s="56"/>
    </row>
    <row r="58" spans="2:22" s="202" customFormat="1" ht="15" customHeight="1">
      <c r="B58" s="215"/>
      <c r="C58" s="203"/>
      <c r="D58" s="214">
        <v>2023</v>
      </c>
      <c r="E58" s="214"/>
      <c r="F58" s="444">
        <f>SUM(J58,N58,'6.34 (2)'!F57,'6.34 (2)'!J57)</f>
        <v>208858</v>
      </c>
      <c r="G58" s="444">
        <f>SUM(K58,O58,'6.34 (2)'!G57,'6.34 (2)'!K57)</f>
        <v>93449</v>
      </c>
      <c r="H58" s="444">
        <f>SUM(L58,P58,'6.34 (2)'!H57,'6.34 (2)'!L57)</f>
        <v>115409</v>
      </c>
      <c r="I58" s="444"/>
      <c r="J58" s="444">
        <v>186122</v>
      </c>
      <c r="K58" s="444">
        <v>82611</v>
      </c>
      <c r="L58" s="444">
        <v>103511</v>
      </c>
      <c r="M58" s="444"/>
      <c r="N58" s="444">
        <v>19069</v>
      </c>
      <c r="O58" s="444">
        <v>9362</v>
      </c>
      <c r="P58" s="444">
        <v>9707</v>
      </c>
      <c r="Q58" s="56" t="s">
        <v>31</v>
      </c>
      <c r="R58" s="56"/>
      <c r="S58" s="218"/>
      <c r="T58" s="219"/>
      <c r="U58" s="56"/>
      <c r="V58" s="56"/>
    </row>
    <row r="59" spans="2:22" s="202" customFormat="1" ht="8.1" customHeight="1">
      <c r="B59" s="215"/>
      <c r="C59" s="203"/>
      <c r="D59" s="214"/>
      <c r="E59" s="214"/>
      <c r="F59" s="444"/>
      <c r="G59" s="444"/>
      <c r="H59" s="444"/>
      <c r="I59" s="444"/>
      <c r="J59" s="444"/>
      <c r="K59" s="444"/>
      <c r="L59" s="444"/>
      <c r="M59" s="444"/>
      <c r="N59" s="1264"/>
      <c r="O59" s="1264"/>
      <c r="P59" s="1264"/>
      <c r="Q59" s="56"/>
      <c r="R59" s="56"/>
      <c r="S59" s="218"/>
      <c r="T59" s="219"/>
      <c r="U59" s="56"/>
      <c r="V59" s="56"/>
    </row>
    <row r="60" spans="2:22" s="202" customFormat="1" ht="15" customHeight="1">
      <c r="B60" s="215" t="s">
        <v>25</v>
      </c>
      <c r="C60" s="203"/>
      <c r="D60" s="214">
        <v>2021</v>
      </c>
      <c r="E60" s="214"/>
      <c r="F60" s="444">
        <f>SUM(J60,N60,'6.34 (2)'!F59,'6.34 (2)'!J59)</f>
        <v>425</v>
      </c>
      <c r="G60" s="444">
        <f>SUM(K60,O60,'6.34 (2)'!G59,'6.34 (2)'!K59)</f>
        <v>174</v>
      </c>
      <c r="H60" s="444">
        <f>SUM(L60,P60,'6.34 (2)'!H59,'6.34 (2)'!L59)</f>
        <v>251</v>
      </c>
      <c r="I60" s="444"/>
      <c r="J60" s="444">
        <v>12</v>
      </c>
      <c r="K60" s="444">
        <v>7</v>
      </c>
      <c r="L60" s="444">
        <v>5</v>
      </c>
      <c r="M60" s="444"/>
      <c r="N60" s="1264" t="s">
        <v>31</v>
      </c>
      <c r="O60" s="1264" t="s">
        <v>31</v>
      </c>
      <c r="P60" s="1264" t="s">
        <v>31</v>
      </c>
      <c r="Q60" s="56">
        <v>6869</v>
      </c>
      <c r="R60" s="56"/>
      <c r="S60" s="218"/>
      <c r="T60" s="219"/>
    </row>
    <row r="61" spans="2:22" s="202" customFormat="1" ht="15" customHeight="1">
      <c r="B61" s="215"/>
      <c r="C61" s="203"/>
      <c r="D61" s="214">
        <v>2022</v>
      </c>
      <c r="E61" s="214"/>
      <c r="F61" s="444">
        <f>SUM(J61,N61,'6.34 (2)'!F60,'6.34 (2)'!J60)</f>
        <v>412</v>
      </c>
      <c r="G61" s="444">
        <f>SUM(K61,O61,'6.34 (2)'!G60,'6.34 (2)'!K60)</f>
        <v>172</v>
      </c>
      <c r="H61" s="444">
        <f>SUM(L61,P61,'6.34 (2)'!H60,'6.34 (2)'!L60)</f>
        <v>240</v>
      </c>
      <c r="I61" s="444"/>
      <c r="J61" s="444">
        <v>12</v>
      </c>
      <c r="K61" s="444">
        <v>7</v>
      </c>
      <c r="L61" s="444">
        <v>5</v>
      </c>
      <c r="M61" s="444"/>
      <c r="N61" s="1264" t="s">
        <v>31</v>
      </c>
      <c r="O61" s="1264" t="s">
        <v>31</v>
      </c>
      <c r="P61" s="1264" t="s">
        <v>31</v>
      </c>
      <c r="Q61" s="56">
        <v>6856</v>
      </c>
      <c r="R61" s="56"/>
      <c r="S61" s="218"/>
      <c r="T61" s="219"/>
      <c r="U61" s="56"/>
      <c r="V61" s="56"/>
    </row>
    <row r="62" spans="2:22" s="202" customFormat="1" ht="15" customHeight="1">
      <c r="B62" s="215"/>
      <c r="C62" s="203"/>
      <c r="D62" s="214">
        <v>2023</v>
      </c>
      <c r="E62" s="214"/>
      <c r="F62" s="444">
        <f>SUM(J62,N62,'6.34 (2)'!F61,'6.34 (2)'!J61)</f>
        <v>411</v>
      </c>
      <c r="G62" s="444">
        <f>SUM(K62,O62,'6.34 (2)'!G61,'6.34 (2)'!K61)</f>
        <v>174</v>
      </c>
      <c r="H62" s="444">
        <f>SUM(L62,P62,'6.34 (2)'!H61,'6.34 (2)'!L61)</f>
        <v>237</v>
      </c>
      <c r="I62" s="444"/>
      <c r="J62" s="444">
        <v>13</v>
      </c>
      <c r="K62" s="444">
        <v>8</v>
      </c>
      <c r="L62" s="444">
        <v>5</v>
      </c>
      <c r="M62" s="444"/>
      <c r="N62" s="1264" t="s">
        <v>31</v>
      </c>
      <c r="O62" s="1264" t="s">
        <v>31</v>
      </c>
      <c r="P62" s="1264" t="s">
        <v>31</v>
      </c>
      <c r="Q62" s="56">
        <v>6588</v>
      </c>
      <c r="R62" s="56"/>
      <c r="S62" s="218"/>
      <c r="T62" s="219"/>
      <c r="U62" s="56"/>
      <c r="V62" s="56"/>
    </row>
    <row r="63" spans="2:22" s="202" customFormat="1" ht="8.1" customHeight="1">
      <c r="B63" s="215"/>
      <c r="C63" s="203"/>
      <c r="D63" s="214"/>
      <c r="E63" s="214"/>
      <c r="F63" s="444"/>
      <c r="G63" s="444"/>
      <c r="H63" s="444"/>
      <c r="I63" s="444"/>
      <c r="J63" s="1264"/>
      <c r="K63" s="1264"/>
      <c r="L63" s="1264"/>
      <c r="M63" s="444"/>
      <c r="N63" s="1264"/>
      <c r="O63" s="1264"/>
      <c r="P63" s="1264"/>
      <c r="Q63" s="56"/>
      <c r="R63" s="56"/>
      <c r="S63" s="218"/>
      <c r="T63" s="219"/>
      <c r="U63" s="56"/>
      <c r="V63" s="56"/>
    </row>
    <row r="64" spans="2:22" s="202" customFormat="1" ht="15" customHeight="1">
      <c r="B64" s="215" t="s">
        <v>26</v>
      </c>
      <c r="C64" s="203"/>
      <c r="D64" s="214">
        <v>2021</v>
      </c>
      <c r="E64" s="214"/>
      <c r="F64" s="444">
        <f>SUM(J64,N64,'6.34 (2)'!F63,'6.34 (2)'!J63)</f>
        <v>591</v>
      </c>
      <c r="G64" s="444">
        <f>SUM(K64,O64,'6.34 (2)'!G63,'6.34 (2)'!K63)</f>
        <v>218</v>
      </c>
      <c r="H64" s="444">
        <f>SUM(L64,P64,'6.34 (2)'!H63,'6.34 (2)'!L63)</f>
        <v>373</v>
      </c>
      <c r="I64" s="444"/>
      <c r="J64" s="1264" t="s">
        <v>31</v>
      </c>
      <c r="K64" s="1264" t="s">
        <v>31</v>
      </c>
      <c r="L64" s="1264" t="s">
        <v>31</v>
      </c>
      <c r="M64" s="444"/>
      <c r="N64" s="1264" t="s">
        <v>31</v>
      </c>
      <c r="O64" s="1264" t="s">
        <v>31</v>
      </c>
      <c r="P64" s="1264" t="s">
        <v>31</v>
      </c>
      <c r="Q64" s="56">
        <v>17827</v>
      </c>
      <c r="R64" s="56"/>
      <c r="S64" s="218"/>
      <c r="T64" s="219"/>
    </row>
    <row r="65" spans="2:22" s="202" customFormat="1" ht="15" customHeight="1">
      <c r="B65" s="215"/>
      <c r="C65" s="203"/>
      <c r="D65" s="214">
        <v>2022</v>
      </c>
      <c r="E65" s="214"/>
      <c r="F65" s="444">
        <f>SUM(J65,N65,'6.34 (2)'!F64,'6.34 (2)'!J64)</f>
        <v>1123</v>
      </c>
      <c r="G65" s="444">
        <f>SUM(K65,O65,'6.34 (2)'!G64,'6.34 (2)'!K64)</f>
        <v>476</v>
      </c>
      <c r="H65" s="444">
        <f>SUM(L65,P65,'6.34 (2)'!H64,'6.34 (2)'!L64)</f>
        <v>647</v>
      </c>
      <c r="I65" s="444"/>
      <c r="J65" s="1264">
        <v>515</v>
      </c>
      <c r="K65" s="1264">
        <v>264</v>
      </c>
      <c r="L65" s="1264">
        <v>251</v>
      </c>
      <c r="M65" s="444"/>
      <c r="N65" s="1264" t="s">
        <v>31</v>
      </c>
      <c r="O65" s="1264" t="s">
        <v>31</v>
      </c>
      <c r="P65" s="1264" t="s">
        <v>31</v>
      </c>
      <c r="Q65" s="56">
        <v>11640</v>
      </c>
      <c r="R65" s="56"/>
      <c r="S65" s="218"/>
      <c r="T65" s="219"/>
      <c r="U65" s="56"/>
      <c r="V65" s="56"/>
    </row>
    <row r="66" spans="2:22" s="202" customFormat="1" ht="15" customHeight="1">
      <c r="B66" s="215"/>
      <c r="C66" s="203"/>
      <c r="D66" s="214">
        <v>2023</v>
      </c>
      <c r="E66" s="214"/>
      <c r="F66" s="444">
        <f>SUM(J66,N66,'6.34 (2)'!F65,'6.34 (2)'!J65)</f>
        <v>1210</v>
      </c>
      <c r="G66" s="444">
        <f>SUM(K66,O66,'6.34 (2)'!G65,'6.34 (2)'!K65)</f>
        <v>481</v>
      </c>
      <c r="H66" s="444">
        <f>SUM(L66,P66,'6.34 (2)'!H65,'6.34 (2)'!L65)</f>
        <v>729</v>
      </c>
      <c r="I66" s="444"/>
      <c r="J66" s="444">
        <v>574</v>
      </c>
      <c r="K66" s="444">
        <v>267</v>
      </c>
      <c r="L66" s="444">
        <v>307</v>
      </c>
      <c r="M66" s="444"/>
      <c r="N66" s="1264" t="s">
        <v>31</v>
      </c>
      <c r="O66" s="1264" t="s">
        <v>31</v>
      </c>
      <c r="P66" s="1264" t="s">
        <v>31</v>
      </c>
      <c r="Q66" s="56">
        <v>17974</v>
      </c>
      <c r="R66" s="56"/>
      <c r="S66" s="218"/>
      <c r="T66" s="219"/>
      <c r="U66" s="56"/>
      <c r="V66" s="56"/>
    </row>
    <row r="67" spans="2:22" s="202" customFormat="1" ht="8.1" customHeight="1">
      <c r="B67" s="215"/>
      <c r="C67" s="203"/>
      <c r="D67" s="214"/>
      <c r="E67" s="214"/>
      <c r="F67" s="444"/>
      <c r="G67" s="444"/>
      <c r="H67" s="444"/>
      <c r="I67" s="444"/>
      <c r="J67" s="444"/>
      <c r="K67" s="444"/>
      <c r="L67" s="444"/>
      <c r="M67" s="444"/>
      <c r="N67" s="444"/>
      <c r="O67" s="444"/>
      <c r="P67" s="444"/>
      <c r="Q67" s="56"/>
      <c r="R67" s="56"/>
      <c r="S67" s="218"/>
      <c r="T67" s="219"/>
      <c r="U67" s="56"/>
      <c r="V67" s="56"/>
    </row>
    <row r="68" spans="2:22" s="202" customFormat="1" ht="15" customHeight="1">
      <c r="B68" s="215" t="s">
        <v>27</v>
      </c>
      <c r="C68" s="203"/>
      <c r="D68" s="214">
        <v>2021</v>
      </c>
      <c r="E68" s="214"/>
      <c r="F68" s="444">
        <f>SUM(J68,N68,'6.34 (2)'!F67,'6.34 (2)'!J67)</f>
        <v>7932</v>
      </c>
      <c r="G68" s="444">
        <f>SUM(K68,O68,'6.34 (2)'!G67,'6.34 (2)'!K67)</f>
        <v>4414</v>
      </c>
      <c r="H68" s="444">
        <f>SUM(L68,P68,'6.34 (2)'!H67,'6.34 (2)'!L67)</f>
        <v>3518</v>
      </c>
      <c r="I68" s="444"/>
      <c r="J68" s="444">
        <v>2085</v>
      </c>
      <c r="K68" s="444">
        <v>1073</v>
      </c>
      <c r="L68" s="444">
        <v>1012</v>
      </c>
      <c r="M68" s="444"/>
      <c r="N68" s="444">
        <v>5188</v>
      </c>
      <c r="O68" s="444">
        <v>3115</v>
      </c>
      <c r="P68" s="444">
        <v>2073</v>
      </c>
      <c r="Q68" s="56" t="s">
        <v>31</v>
      </c>
      <c r="R68" s="56"/>
      <c r="S68" s="218"/>
      <c r="T68" s="219"/>
    </row>
    <row r="69" spans="2:22" s="202" customFormat="1" ht="15" customHeight="1">
      <c r="B69" s="215"/>
      <c r="C69" s="203"/>
      <c r="D69" s="214">
        <v>2022</v>
      </c>
      <c r="E69" s="214"/>
      <c r="F69" s="444">
        <f>SUM(J69,N69,'6.34 (2)'!F68,'6.34 (2)'!J68)</f>
        <v>8732</v>
      </c>
      <c r="G69" s="444">
        <f>SUM(K69,O69,'6.34 (2)'!G68,'6.34 (2)'!K68)</f>
        <v>4728</v>
      </c>
      <c r="H69" s="444">
        <f>SUM(L69,P69,'6.34 (2)'!H68,'6.34 (2)'!L68)</f>
        <v>4004</v>
      </c>
      <c r="I69" s="444"/>
      <c r="J69" s="444">
        <v>3106</v>
      </c>
      <c r="K69" s="444">
        <v>1581</v>
      </c>
      <c r="L69" s="444">
        <v>1525</v>
      </c>
      <c r="M69" s="444"/>
      <c r="N69" s="444">
        <v>4967</v>
      </c>
      <c r="O69" s="444">
        <v>2920</v>
      </c>
      <c r="P69" s="444">
        <v>2047</v>
      </c>
      <c r="Q69" s="56" t="s">
        <v>31</v>
      </c>
      <c r="R69" s="56"/>
      <c r="S69" s="218"/>
      <c r="T69" s="219"/>
      <c r="U69" s="56"/>
      <c r="V69" s="56"/>
    </row>
    <row r="70" spans="2:22" s="202" customFormat="1" ht="15" customHeight="1">
      <c r="B70" s="215"/>
      <c r="C70" s="203"/>
      <c r="D70" s="214">
        <v>2023</v>
      </c>
      <c r="E70" s="214"/>
      <c r="F70" s="444">
        <f>SUM(J70,N70,'6.34 (2)'!F69,'6.34 (2)'!J69)</f>
        <v>9805</v>
      </c>
      <c r="G70" s="444">
        <f>SUM(K70,O70,'6.34 (2)'!G69,'6.34 (2)'!K69)</f>
        <v>5221</v>
      </c>
      <c r="H70" s="444">
        <f>SUM(L70,P70,'6.34 (2)'!H69,'6.34 (2)'!L69)</f>
        <v>4584</v>
      </c>
      <c r="I70" s="444"/>
      <c r="J70" s="444">
        <v>3758</v>
      </c>
      <c r="K70" s="444">
        <v>1910</v>
      </c>
      <c r="L70" s="444">
        <v>1848</v>
      </c>
      <c r="M70" s="444"/>
      <c r="N70" s="444">
        <v>5440</v>
      </c>
      <c r="O70" s="444">
        <v>3092</v>
      </c>
      <c r="P70" s="444">
        <v>2348</v>
      </c>
      <c r="Q70" s="56" t="s">
        <v>31</v>
      </c>
      <c r="R70" s="56"/>
      <c r="S70" s="218"/>
      <c r="T70" s="219"/>
      <c r="U70" s="56"/>
      <c r="V70" s="56"/>
    </row>
    <row r="71" spans="2:22" s="202" customFormat="1" ht="8.1" customHeight="1">
      <c r="B71" s="215"/>
      <c r="C71" s="203"/>
      <c r="D71" s="214"/>
      <c r="E71" s="214"/>
      <c r="F71" s="444"/>
      <c r="G71" s="444"/>
      <c r="H71" s="444"/>
      <c r="I71" s="444"/>
      <c r="J71" s="444"/>
      <c r="K71" s="444"/>
      <c r="L71" s="444"/>
      <c r="M71" s="444"/>
      <c r="N71" s="1264"/>
      <c r="O71" s="1264"/>
      <c r="P71" s="1264"/>
      <c r="Q71" s="56"/>
      <c r="T71" s="219"/>
      <c r="U71" s="56"/>
      <c r="V71" s="56"/>
    </row>
    <row r="72" spans="2:22" s="202" customFormat="1" ht="15" customHeight="1">
      <c r="B72" s="215" t="s">
        <v>28</v>
      </c>
      <c r="C72" s="221"/>
      <c r="D72" s="214">
        <v>2021</v>
      </c>
      <c r="E72" s="214"/>
      <c r="F72" s="444">
        <f>SUM(J72,N72,'6.34 (2)'!F71,'6.34 (2)'!J71)</f>
        <v>50301</v>
      </c>
      <c r="G72" s="444">
        <f>SUM(K72,O72,'6.34 (2)'!G71,'6.34 (2)'!K71)</f>
        <v>26256</v>
      </c>
      <c r="H72" s="444">
        <f>SUM(L72,P72,'6.34 (2)'!H71,'6.34 (2)'!L71)</f>
        <v>24045</v>
      </c>
      <c r="I72" s="444"/>
      <c r="J72" s="1264">
        <v>46963</v>
      </c>
      <c r="K72" s="1264">
        <v>24871</v>
      </c>
      <c r="L72" s="1264">
        <v>22092</v>
      </c>
      <c r="M72" s="444"/>
      <c r="N72" s="1264" t="s">
        <v>31</v>
      </c>
      <c r="O72" s="1264" t="s">
        <v>31</v>
      </c>
      <c r="P72" s="1264" t="s">
        <v>31</v>
      </c>
      <c r="Q72" s="56" t="s">
        <v>31</v>
      </c>
      <c r="R72" s="56"/>
      <c r="S72" s="218"/>
      <c r="T72" s="222"/>
    </row>
    <row r="73" spans="2:22" s="202" customFormat="1" ht="15" customHeight="1">
      <c r="B73" s="215"/>
      <c r="C73" s="221"/>
      <c r="D73" s="214">
        <v>2022</v>
      </c>
      <c r="E73" s="214"/>
      <c r="F73" s="444">
        <f>SUM(J73,N73,'6.34 (2)'!F72,'6.34 (2)'!J72)</f>
        <v>74650</v>
      </c>
      <c r="G73" s="444">
        <f>SUM(K73,O73,'6.34 (2)'!G72,'6.34 (2)'!K72)</f>
        <v>38920</v>
      </c>
      <c r="H73" s="444">
        <f>SUM(L73,P73,'6.34 (2)'!H72,'6.34 (2)'!L72)</f>
        <v>35730</v>
      </c>
      <c r="I73" s="444"/>
      <c r="J73" s="1264">
        <v>72233</v>
      </c>
      <c r="K73" s="1264">
        <v>37979</v>
      </c>
      <c r="L73" s="1264">
        <v>34254</v>
      </c>
      <c r="M73" s="444"/>
      <c r="N73" s="1264" t="s">
        <v>31</v>
      </c>
      <c r="O73" s="1264" t="s">
        <v>31</v>
      </c>
      <c r="P73" s="1264" t="s">
        <v>31</v>
      </c>
      <c r="Q73" s="56">
        <v>4521</v>
      </c>
      <c r="R73" s="56"/>
      <c r="S73" s="218"/>
      <c r="T73" s="222"/>
    </row>
    <row r="74" spans="2:22" s="202" customFormat="1" ht="15" customHeight="1">
      <c r="B74" s="215"/>
      <c r="C74" s="221"/>
      <c r="D74" s="214">
        <v>2023</v>
      </c>
      <c r="E74" s="214"/>
      <c r="F74" s="444">
        <f>SUM(J74,N74,'6.34 (2)'!F73,'6.34 (2)'!J73)</f>
        <v>87052</v>
      </c>
      <c r="G74" s="444">
        <f>SUM(K74,O74,'6.34 (2)'!G73,'6.34 (2)'!K73)</f>
        <v>44549</v>
      </c>
      <c r="H74" s="444">
        <f>SUM(L74,P74,'6.34 (2)'!H73,'6.34 (2)'!L73)</f>
        <v>42503</v>
      </c>
      <c r="I74" s="444"/>
      <c r="J74" s="1264">
        <v>85005</v>
      </c>
      <c r="K74" s="1264">
        <v>43760</v>
      </c>
      <c r="L74" s="1264">
        <v>41245</v>
      </c>
      <c r="M74" s="444"/>
      <c r="N74" s="1264" t="s">
        <v>31</v>
      </c>
      <c r="O74" s="1264" t="s">
        <v>31</v>
      </c>
      <c r="P74" s="1264" t="s">
        <v>31</v>
      </c>
      <c r="Q74" s="56" t="s">
        <v>31</v>
      </c>
      <c r="R74" s="56"/>
      <c r="S74" s="218"/>
      <c r="T74" s="222"/>
    </row>
    <row r="75" spans="2:22" s="202" customFormat="1" ht="8.1" customHeight="1">
      <c r="B75" s="215"/>
      <c r="C75" s="221"/>
      <c r="D75" s="214"/>
      <c r="E75" s="214"/>
      <c r="F75" s="1264"/>
      <c r="G75" s="1264"/>
      <c r="H75" s="1264"/>
      <c r="I75" s="444"/>
      <c r="J75" s="1264"/>
      <c r="K75" s="1264"/>
      <c r="L75" s="1264"/>
      <c r="M75" s="444"/>
      <c r="N75" s="1264"/>
      <c r="O75" s="1264"/>
      <c r="P75" s="1264"/>
      <c r="Q75" s="56"/>
      <c r="R75" s="56"/>
      <c r="S75" s="218"/>
      <c r="T75" s="222"/>
    </row>
    <row r="76" spans="2:22" s="202" customFormat="1" ht="15" customHeight="1">
      <c r="B76" s="215" t="s">
        <v>29</v>
      </c>
      <c r="C76" s="221"/>
      <c r="D76" s="214">
        <v>2021</v>
      </c>
      <c r="E76" s="214"/>
      <c r="F76" s="444">
        <f>SUM(J76,N76,'6.34 (2)'!F75,'6.34 (2)'!J75)</f>
        <v>8</v>
      </c>
      <c r="G76" s="444">
        <f>SUM(K76,O76,'6.34 (2)'!G75,'6.34 (2)'!K75)</f>
        <v>5</v>
      </c>
      <c r="H76" s="444">
        <f>SUM(L76,P76,'6.34 (2)'!H75,'6.34 (2)'!L75)</f>
        <v>3</v>
      </c>
      <c r="I76" s="444"/>
      <c r="J76" s="1264" t="s">
        <v>31</v>
      </c>
      <c r="K76" s="1264" t="s">
        <v>31</v>
      </c>
      <c r="L76" s="1264" t="s">
        <v>31</v>
      </c>
      <c r="M76" s="444"/>
      <c r="N76" s="1264" t="s">
        <v>31</v>
      </c>
      <c r="O76" s="1264" t="s">
        <v>31</v>
      </c>
      <c r="P76" s="1264" t="s">
        <v>31</v>
      </c>
      <c r="Q76" s="56" t="s">
        <v>31</v>
      </c>
      <c r="R76" s="56"/>
      <c r="S76" s="218"/>
      <c r="T76" s="222"/>
    </row>
    <row r="77" spans="2:22" s="202" customFormat="1" ht="15" customHeight="1">
      <c r="B77" s="215"/>
      <c r="C77" s="221"/>
      <c r="D77" s="214">
        <v>2022</v>
      </c>
      <c r="E77" s="214"/>
      <c r="F77" s="444">
        <f>SUM(J77,N77,'6.34 (2)'!F76,'6.34 (2)'!J76)</f>
        <v>9</v>
      </c>
      <c r="G77" s="444">
        <f>SUM(K77,O77,'6.34 (2)'!G76,'6.34 (2)'!K76)</f>
        <v>6</v>
      </c>
      <c r="H77" s="444">
        <f>SUM(L77,P77,'6.34 (2)'!H76,'6.34 (2)'!L76)</f>
        <v>3</v>
      </c>
      <c r="I77" s="444"/>
      <c r="J77" s="1264" t="s">
        <v>31</v>
      </c>
      <c r="K77" s="1264" t="s">
        <v>31</v>
      </c>
      <c r="L77" s="1264" t="s">
        <v>31</v>
      </c>
      <c r="M77" s="444"/>
      <c r="N77" s="1264" t="s">
        <v>31</v>
      </c>
      <c r="O77" s="1264" t="s">
        <v>31</v>
      </c>
      <c r="P77" s="1264" t="s">
        <v>31</v>
      </c>
      <c r="Q77" s="56" t="s">
        <v>31</v>
      </c>
      <c r="R77" s="56"/>
      <c r="S77" s="218"/>
      <c r="T77" s="222"/>
    </row>
    <row r="78" spans="2:22" s="202" customFormat="1" ht="15" customHeight="1">
      <c r="B78" s="215"/>
      <c r="C78" s="221"/>
      <c r="D78" s="214">
        <v>2023</v>
      </c>
      <c r="E78" s="214"/>
      <c r="F78" s="444">
        <f>SUM(J78,N78,'6.34 (2)'!F77,'6.34 (2)'!J77)</f>
        <v>8</v>
      </c>
      <c r="G78" s="444">
        <f>SUM(K78,O78,'6.34 (2)'!G77,'6.34 (2)'!K77)</f>
        <v>5</v>
      </c>
      <c r="H78" s="444">
        <f>SUM(L78,P78,'6.34 (2)'!H77,'6.34 (2)'!L77)</f>
        <v>3</v>
      </c>
      <c r="I78" s="444"/>
      <c r="J78" s="444" t="s">
        <v>31</v>
      </c>
      <c r="K78" s="444" t="s">
        <v>31</v>
      </c>
      <c r="L78" s="444" t="s">
        <v>31</v>
      </c>
      <c r="M78" s="444"/>
      <c r="N78" s="1264" t="s">
        <v>31</v>
      </c>
      <c r="O78" s="1264" t="s">
        <v>31</v>
      </c>
      <c r="P78" s="1264" t="s">
        <v>31</v>
      </c>
      <c r="Q78" s="56" t="s">
        <v>31</v>
      </c>
      <c r="R78" s="56"/>
      <c r="S78" s="218"/>
      <c r="T78" s="222"/>
    </row>
    <row r="79" spans="2:22" s="202" customFormat="1" ht="8.1" customHeight="1">
      <c r="B79" s="215"/>
      <c r="C79" s="221"/>
      <c r="D79" s="214"/>
      <c r="E79" s="214"/>
      <c r="F79" s="444"/>
      <c r="G79" s="444"/>
      <c r="H79" s="444"/>
      <c r="I79" s="444"/>
      <c r="J79" s="1264"/>
      <c r="K79" s="1264"/>
      <c r="L79" s="1264"/>
      <c r="M79" s="444"/>
      <c r="N79" s="444"/>
      <c r="O79" s="444"/>
      <c r="P79" s="444"/>
      <c r="Q79" s="56"/>
      <c r="R79" s="56"/>
      <c r="S79" s="218"/>
      <c r="T79" s="222"/>
    </row>
    <row r="80" spans="2:22" s="202" customFormat="1" ht="15" customHeight="1">
      <c r="B80" s="215" t="s">
        <v>30</v>
      </c>
      <c r="C80" s="221"/>
      <c r="D80" s="214">
        <v>2021</v>
      </c>
      <c r="F80" s="444">
        <f>SUM(J80,N80,'6.34 (2)'!F79,'6.34 (2)'!J79)</f>
        <v>2127</v>
      </c>
      <c r="G80" s="444">
        <f>SUM(K80,O80,'6.34 (2)'!G79,'6.34 (2)'!K79)</f>
        <v>1150</v>
      </c>
      <c r="H80" s="444">
        <f>SUM(L80,P80,'6.34 (2)'!H79,'6.34 (2)'!L79)</f>
        <v>977</v>
      </c>
      <c r="I80" s="444"/>
      <c r="J80" s="1264" t="s">
        <v>31</v>
      </c>
      <c r="K80" s="1264" t="s">
        <v>31</v>
      </c>
      <c r="L80" s="1264" t="s">
        <v>31</v>
      </c>
      <c r="M80" s="444"/>
      <c r="N80" s="444">
        <v>2127</v>
      </c>
      <c r="O80" s="444">
        <v>1150</v>
      </c>
      <c r="P80" s="444">
        <v>977</v>
      </c>
      <c r="Q80" s="56">
        <v>2073</v>
      </c>
      <c r="R80" s="56"/>
      <c r="S80" s="218"/>
      <c r="T80" s="222"/>
    </row>
    <row r="81" spans="1:23" s="202" customFormat="1" ht="15" customHeight="1">
      <c r="B81" s="215"/>
      <c r="C81" s="221"/>
      <c r="D81" s="214">
        <v>2022</v>
      </c>
      <c r="F81" s="444">
        <f>SUM(J81,N81,'6.34 (2)'!F80,'6.34 (2)'!J80)</f>
        <v>1786</v>
      </c>
      <c r="G81" s="444">
        <f>SUM(K81,O81,'6.34 (2)'!G80,'6.34 (2)'!K80)</f>
        <v>978</v>
      </c>
      <c r="H81" s="444">
        <f>SUM(L81,P81,'6.34 (2)'!H80,'6.34 (2)'!L80)</f>
        <v>808</v>
      </c>
      <c r="I81" s="444"/>
      <c r="J81" s="1264" t="s">
        <v>31</v>
      </c>
      <c r="K81" s="1264" t="s">
        <v>31</v>
      </c>
      <c r="L81" s="1264" t="s">
        <v>31</v>
      </c>
      <c r="M81" s="444"/>
      <c r="N81" s="444">
        <v>1786</v>
      </c>
      <c r="O81" s="444">
        <v>978</v>
      </c>
      <c r="P81" s="444">
        <v>808</v>
      </c>
      <c r="Q81" s="56">
        <v>2133</v>
      </c>
      <c r="R81" s="56"/>
      <c r="S81" s="218"/>
      <c r="T81" s="222"/>
      <c r="U81" s="56"/>
      <c r="V81" s="56"/>
    </row>
    <row r="82" spans="1:23" s="202" customFormat="1" ht="15" customHeight="1">
      <c r="B82" s="215"/>
      <c r="C82" s="221"/>
      <c r="D82" s="214">
        <v>2023</v>
      </c>
      <c r="F82" s="444">
        <f>SUM(J82,N82,'6.34 (2)'!F81,'6.34 (2)'!J81)</f>
        <v>1815</v>
      </c>
      <c r="G82" s="444">
        <f>SUM(K82,O82,'6.34 (2)'!G81,'6.34 (2)'!K81)</f>
        <v>1034</v>
      </c>
      <c r="H82" s="444">
        <f>SUM(L82,P82,'6.34 (2)'!H81,'6.34 (2)'!L81)</f>
        <v>781</v>
      </c>
      <c r="J82" s="1264" t="s">
        <v>31</v>
      </c>
      <c r="K82" s="1264" t="s">
        <v>31</v>
      </c>
      <c r="L82" s="1264" t="s">
        <v>31</v>
      </c>
      <c r="M82" s="224"/>
      <c r="N82" s="444">
        <v>1805</v>
      </c>
      <c r="O82" s="444">
        <v>1026</v>
      </c>
      <c r="P82" s="444">
        <v>779</v>
      </c>
      <c r="Q82" s="56">
        <v>2250</v>
      </c>
      <c r="R82" s="56"/>
      <c r="S82" s="218"/>
      <c r="T82" s="222"/>
      <c r="U82" s="56"/>
      <c r="V82" s="56"/>
      <c r="W82" s="225"/>
    </row>
    <row r="83" spans="1:23" s="202" customFormat="1" ht="6.95" customHeight="1" thickBot="1">
      <c r="B83" s="227"/>
      <c r="C83" s="228"/>
      <c r="D83" s="229"/>
      <c r="E83" s="229"/>
      <c r="F83" s="230"/>
      <c r="G83" s="230"/>
      <c r="H83" s="230"/>
      <c r="I83" s="229"/>
      <c r="J83" s="230"/>
      <c r="K83" s="230"/>
      <c r="L83" s="230"/>
      <c r="M83" s="230"/>
      <c r="N83" s="230"/>
      <c r="O83" s="230"/>
      <c r="P83" s="230"/>
      <c r="Q83" s="230"/>
      <c r="R83" s="232"/>
      <c r="S83" s="218"/>
      <c r="T83" s="222"/>
      <c r="U83" s="232"/>
      <c r="V83" s="232"/>
      <c r="W83" s="216"/>
    </row>
    <row r="84" spans="1:23" s="233" customFormat="1" ht="15.75" customHeight="1">
      <c r="A84" s="309"/>
      <c r="B84" s="234"/>
      <c r="D84" s="235"/>
      <c r="E84" s="310"/>
      <c r="F84" s="238"/>
      <c r="G84" s="238"/>
      <c r="H84" s="238"/>
      <c r="I84" s="239"/>
      <c r="J84" s="239"/>
      <c r="K84" s="239"/>
      <c r="Q84" s="418" t="s">
        <v>905</v>
      </c>
    </row>
    <row r="85" spans="1:23" s="233" customFormat="1" ht="15.75" customHeight="1">
      <c r="D85" s="235"/>
      <c r="E85" s="310"/>
      <c r="F85" s="238"/>
      <c r="G85" s="238"/>
      <c r="H85" s="238"/>
      <c r="I85" s="242"/>
      <c r="J85" s="242"/>
      <c r="K85" s="242"/>
      <c r="Q85" s="419" t="s">
        <v>883</v>
      </c>
    </row>
    <row r="86" spans="1:23">
      <c r="B86" s="244"/>
      <c r="C86" s="256"/>
      <c r="D86" s="257"/>
      <c r="E86" s="253"/>
      <c r="F86" s="253"/>
      <c r="G86" s="253"/>
      <c r="H86" s="253"/>
      <c r="I86" s="253"/>
      <c r="J86" s="253"/>
      <c r="K86" s="253"/>
      <c r="L86" s="164"/>
      <c r="M86" s="164"/>
      <c r="N86" s="164"/>
      <c r="O86" s="164"/>
      <c r="P86" s="164"/>
      <c r="Q86" s="164"/>
    </row>
    <row r="87" spans="1:23">
      <c r="B87" s="247"/>
      <c r="E87" s="166"/>
      <c r="I87" s="166"/>
      <c r="L87" s="164"/>
      <c r="M87" s="164"/>
      <c r="N87" s="164"/>
      <c r="O87" s="164"/>
      <c r="P87" s="164"/>
      <c r="Q87" s="164"/>
    </row>
    <row r="88" spans="1:23">
      <c r="B88" s="255"/>
      <c r="C88" s="256"/>
      <c r="D88" s="257"/>
      <c r="E88" s="257"/>
      <c r="F88" s="253"/>
      <c r="G88" s="253"/>
      <c r="H88" s="253"/>
      <c r="I88" s="257"/>
      <c r="J88" s="253"/>
      <c r="K88" s="253"/>
      <c r="L88" s="253"/>
      <c r="M88" s="253"/>
      <c r="N88" s="253"/>
      <c r="O88" s="253"/>
      <c r="P88" s="253"/>
      <c r="Q88" s="253"/>
    </row>
  </sheetData>
  <mergeCells count="7">
    <mergeCell ref="N11:P11"/>
    <mergeCell ref="F9:H9"/>
    <mergeCell ref="J9:L9"/>
    <mergeCell ref="N9:P9"/>
    <mergeCell ref="F10:H10"/>
    <mergeCell ref="J10:L10"/>
    <mergeCell ref="N10:P10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85">
    <tabColor rgb="FF92D050"/>
  </sheetPr>
  <dimension ref="A1:T89"/>
  <sheetViews>
    <sheetView view="pageBreakPreview" zoomScaleNormal="100" zoomScaleSheetLayoutView="100" workbookViewId="0">
      <selection activeCell="G36" sqref="G36"/>
    </sheetView>
  </sheetViews>
  <sheetFormatPr defaultColWidth="10.42578125" defaultRowHeight="16.5"/>
  <cols>
    <col min="1" max="1" width="1.140625" style="164" customWidth="1"/>
    <col min="2" max="2" width="12.28515625" style="164" customWidth="1"/>
    <col min="3" max="3" width="11" style="164" customWidth="1"/>
    <col min="4" max="4" width="14.140625" style="165" customWidth="1"/>
    <col min="5" max="5" width="1.140625" style="165" customWidth="1"/>
    <col min="6" max="6" width="12.42578125" style="166" customWidth="1"/>
    <col min="7" max="7" width="11.85546875" style="166" customWidth="1"/>
    <col min="8" max="8" width="15" style="166" customWidth="1"/>
    <col min="9" max="9" width="1.140625" style="166" customWidth="1"/>
    <col min="10" max="10" width="12.42578125" style="166" customWidth="1"/>
    <col min="11" max="11" width="11.85546875" style="166" customWidth="1"/>
    <col min="12" max="12" width="15" style="166" customWidth="1"/>
    <col min="13" max="13" width="1.140625" style="166" customWidth="1"/>
    <col min="14" max="14" width="11" style="164" customWidth="1"/>
    <col min="15" max="15" width="12.5703125" style="164" customWidth="1"/>
    <col min="16" max="16" width="11" style="164" customWidth="1"/>
    <col min="17" max="17" width="1" style="164" customWidth="1"/>
    <col min="18" max="18" width="11" style="164" customWidth="1"/>
    <col min="19" max="19" width="12.5703125" style="164" customWidth="1"/>
    <col min="20" max="20" width="11" style="164" customWidth="1"/>
    <col min="21" max="16384" width="10.42578125" style="164"/>
  </cols>
  <sheetData>
    <row r="1" spans="1:18" ht="8.1" customHeight="1"/>
    <row r="2" spans="1:18" ht="8.1" customHeight="1"/>
    <row r="3" spans="1:18" s="167" customFormat="1" ht="16.5" customHeight="1">
      <c r="B3" s="168" t="s">
        <v>927</v>
      </c>
      <c r="C3" s="169" t="s">
        <v>1235</v>
      </c>
      <c r="D3" s="170"/>
      <c r="E3" s="170"/>
      <c r="F3" s="171"/>
      <c r="G3" s="171"/>
      <c r="H3" s="171"/>
      <c r="I3" s="171"/>
      <c r="J3" s="171"/>
      <c r="K3" s="171"/>
      <c r="L3" s="171"/>
      <c r="M3" s="171"/>
      <c r="N3" s="172"/>
      <c r="O3" s="172"/>
      <c r="P3" s="172"/>
      <c r="Q3" s="172"/>
      <c r="R3" s="172"/>
    </row>
    <row r="4" spans="1:18" s="440" customFormat="1" ht="16.5" customHeight="1">
      <c r="B4" s="168"/>
      <c r="C4" s="169" t="s">
        <v>1276</v>
      </c>
      <c r="D4" s="441"/>
      <c r="E4" s="441"/>
      <c r="F4" s="168"/>
      <c r="G4" s="168"/>
      <c r="H4" s="168"/>
      <c r="I4" s="168"/>
      <c r="J4" s="168"/>
      <c r="K4" s="168"/>
      <c r="L4" s="168"/>
      <c r="M4" s="168"/>
      <c r="N4" s="169"/>
      <c r="O4" s="169"/>
      <c r="P4" s="169"/>
      <c r="Q4" s="169"/>
      <c r="R4" s="169"/>
    </row>
    <row r="5" spans="1:18" s="173" customFormat="1" ht="16.5" customHeight="1">
      <c r="B5" s="174" t="s">
        <v>928</v>
      </c>
      <c r="C5" s="175" t="s">
        <v>1234</v>
      </c>
      <c r="D5" s="176"/>
      <c r="E5" s="176"/>
      <c r="F5" s="174"/>
      <c r="G5" s="174"/>
      <c r="H5" s="174"/>
      <c r="I5" s="174"/>
      <c r="J5" s="174"/>
      <c r="K5" s="174"/>
      <c r="L5" s="174"/>
      <c r="M5" s="174"/>
      <c r="N5" s="175"/>
      <c r="O5" s="175"/>
      <c r="P5" s="175"/>
      <c r="Q5" s="175"/>
      <c r="R5" s="175"/>
    </row>
    <row r="6" spans="1:18" s="173" customFormat="1" ht="16.5" customHeight="1">
      <c r="B6" s="174"/>
      <c r="C6" s="175" t="s">
        <v>1277</v>
      </c>
      <c r="D6" s="176"/>
      <c r="E6" s="176"/>
      <c r="F6" s="174"/>
      <c r="G6" s="174"/>
      <c r="H6" s="174"/>
      <c r="I6" s="174"/>
      <c r="J6" s="174"/>
      <c r="K6" s="174"/>
      <c r="L6" s="174"/>
      <c r="M6" s="174"/>
      <c r="N6" s="175"/>
      <c r="O6" s="175"/>
      <c r="P6" s="175"/>
      <c r="Q6" s="175"/>
      <c r="R6" s="175"/>
    </row>
    <row r="7" spans="1:18" s="177" customFormat="1" ht="9.9499999999999993" customHeight="1" thickBot="1">
      <c r="B7" s="178"/>
      <c r="C7" s="178"/>
      <c r="D7" s="179"/>
      <c r="E7" s="179"/>
      <c r="F7" s="180"/>
      <c r="G7" s="180"/>
      <c r="H7" s="180"/>
      <c r="I7" s="180"/>
      <c r="J7" s="180"/>
      <c r="K7" s="180"/>
      <c r="L7" s="180"/>
      <c r="M7" s="180"/>
    </row>
    <row r="8" spans="1:18" s="186" customFormat="1" ht="5.25" customHeight="1" thickTop="1">
      <c r="A8" s="181"/>
      <c r="B8" s="182"/>
      <c r="C8" s="183"/>
      <c r="D8" s="184"/>
      <c r="E8" s="184"/>
      <c r="F8" s="185"/>
      <c r="G8" s="185"/>
      <c r="H8" s="185"/>
      <c r="I8" s="185"/>
      <c r="J8" s="185"/>
      <c r="K8" s="185"/>
      <c r="L8" s="185"/>
      <c r="M8" s="185"/>
    </row>
    <row r="9" spans="1:18" s="186" customFormat="1" ht="12.75" customHeight="1">
      <c r="A9" s="192"/>
      <c r="B9" s="187" t="s">
        <v>2</v>
      </c>
      <c r="C9" s="188"/>
      <c r="D9" s="1646" t="s">
        <v>3</v>
      </c>
      <c r="E9" s="197"/>
      <c r="F9" s="1881" t="s">
        <v>911</v>
      </c>
      <c r="G9" s="1881"/>
      <c r="H9" s="1881"/>
      <c r="I9" s="191"/>
      <c r="J9" s="1881" t="s">
        <v>913</v>
      </c>
      <c r="K9" s="1881"/>
      <c r="L9" s="1881"/>
      <c r="M9" s="191"/>
    </row>
    <row r="10" spans="1:18" s="186" customFormat="1" ht="14.25" customHeight="1">
      <c r="A10" s="192"/>
      <c r="B10" s="192" t="s">
        <v>7</v>
      </c>
      <c r="C10" s="193"/>
      <c r="D10" s="197" t="s">
        <v>8</v>
      </c>
      <c r="E10" s="197"/>
      <c r="F10" s="1882" t="s">
        <v>912</v>
      </c>
      <c r="G10" s="1882"/>
      <c r="H10" s="1882"/>
      <c r="I10" s="197"/>
      <c r="J10" s="1882" t="s">
        <v>914</v>
      </c>
      <c r="K10" s="1882"/>
      <c r="L10" s="1882"/>
      <c r="M10" s="197"/>
    </row>
    <row r="11" spans="1:18" s="186" customFormat="1">
      <c r="A11" s="192"/>
      <c r="B11" s="192"/>
      <c r="C11" s="193"/>
      <c r="D11" s="197"/>
      <c r="E11" s="197"/>
      <c r="F11" s="190" t="s">
        <v>4</v>
      </c>
      <c r="G11" s="190" t="s">
        <v>37</v>
      </c>
      <c r="H11" s="190" t="s">
        <v>38</v>
      </c>
      <c r="I11" s="197"/>
      <c r="J11" s="190" t="s">
        <v>4</v>
      </c>
      <c r="K11" s="190" t="s">
        <v>37</v>
      </c>
      <c r="L11" s="190" t="s">
        <v>38</v>
      </c>
      <c r="M11" s="190"/>
    </row>
    <row r="12" spans="1:18" s="186" customFormat="1">
      <c r="A12" s="192"/>
      <c r="B12" s="192"/>
      <c r="C12" s="193"/>
      <c r="D12" s="197"/>
      <c r="E12" s="197"/>
      <c r="F12" s="195" t="s">
        <v>9</v>
      </c>
      <c r="G12" s="195" t="s">
        <v>39</v>
      </c>
      <c r="H12" s="195" t="s">
        <v>40</v>
      </c>
      <c r="I12" s="197"/>
      <c r="J12" s="195" t="s">
        <v>9</v>
      </c>
      <c r="K12" s="195" t="s">
        <v>39</v>
      </c>
      <c r="L12" s="195" t="s">
        <v>40</v>
      </c>
      <c r="M12" s="195"/>
    </row>
    <row r="13" spans="1:18" s="186" customFormat="1" ht="7.5" customHeight="1">
      <c r="A13" s="198"/>
      <c r="B13" s="198"/>
      <c r="C13" s="199"/>
      <c r="D13" s="200"/>
      <c r="E13" s="200"/>
      <c r="F13" s="201"/>
      <c r="G13" s="201"/>
      <c r="H13" s="201"/>
      <c r="I13" s="201"/>
      <c r="J13" s="201"/>
      <c r="K13" s="201"/>
      <c r="L13" s="201"/>
      <c r="M13" s="201"/>
    </row>
    <row r="14" spans="1:18" ht="6.95" customHeight="1">
      <c r="B14" s="304"/>
      <c r="C14" s="304"/>
      <c r="D14" s="305"/>
      <c r="E14" s="305"/>
      <c r="F14" s="306"/>
      <c r="G14" s="306"/>
      <c r="H14" s="306"/>
      <c r="I14" s="306"/>
      <c r="J14" s="306"/>
      <c r="K14" s="306"/>
      <c r="L14" s="306"/>
      <c r="M14" s="306"/>
    </row>
    <row r="15" spans="1:18" s="202" customFormat="1" ht="15" customHeight="1">
      <c r="B15" s="208" t="s">
        <v>14</v>
      </c>
      <c r="C15" s="208"/>
      <c r="D15" s="209">
        <v>2021</v>
      </c>
      <c r="E15" s="209"/>
      <c r="F15" s="211">
        <f t="shared" ref="F15" si="0">SUM(F19,F23,F27,F31,F35,F39,F43,F47,F51,F55,F59,F63,F67,F71,F75,F79)</f>
        <v>73338</v>
      </c>
      <c r="G15" s="211">
        <f t="shared" ref="G15:H15" si="1">SUM(G19,G23,G27,G31,G35,G39,G43,G47,G51,G55,G59,G63,G67,G71,G75,G79)</f>
        <v>33261</v>
      </c>
      <c r="H15" s="211">
        <f t="shared" si="1"/>
        <v>40077</v>
      </c>
      <c r="I15" s="211"/>
      <c r="J15" s="211">
        <f t="shared" ref="J15:L17" si="2">SUM(J19,J23,J27,J31,J35,J39,J43,J47,J51,J55,J59,J63,J67,J71,J75,J79)</f>
        <v>147123</v>
      </c>
      <c r="K15" s="211">
        <f t="shared" si="2"/>
        <v>63063</v>
      </c>
      <c r="L15" s="211">
        <f t="shared" si="2"/>
        <v>84060</v>
      </c>
      <c r="M15" s="211"/>
    </row>
    <row r="16" spans="1:18" s="202" customFormat="1" ht="15" customHeight="1">
      <c r="B16" s="208"/>
      <c r="C16" s="208"/>
      <c r="D16" s="209">
        <v>2022</v>
      </c>
      <c r="E16" s="209"/>
      <c r="F16" s="211">
        <f t="shared" ref="F16:H16" si="3">SUM(F20,F24,F28,F32,F36,F40,F44,F48,F52,F56,F60,F64,F68,F72,F76,F80)</f>
        <v>49797</v>
      </c>
      <c r="G16" s="211">
        <f t="shared" si="3"/>
        <v>21989</v>
      </c>
      <c r="H16" s="211">
        <f t="shared" si="3"/>
        <v>27808</v>
      </c>
      <c r="I16" s="211"/>
      <c r="J16" s="211">
        <f t="shared" si="2"/>
        <v>133582</v>
      </c>
      <c r="K16" s="211">
        <f t="shared" si="2"/>
        <v>56302</v>
      </c>
      <c r="L16" s="211">
        <f t="shared" si="2"/>
        <v>77280</v>
      </c>
      <c r="M16" s="211"/>
    </row>
    <row r="17" spans="2:19" s="202" customFormat="1" ht="15" customHeight="1">
      <c r="B17" s="208"/>
      <c r="C17" s="208"/>
      <c r="D17" s="209">
        <v>2023</v>
      </c>
      <c r="E17" s="214"/>
      <c r="F17" s="211">
        <f t="shared" ref="F17:H17" si="4">SUM(F21,F25,F29,F33,F37,F41,F45,F49,F53,F57,F61,F65,F69,F73,F77,F81)</f>
        <v>35539</v>
      </c>
      <c r="G17" s="211">
        <f t="shared" si="4"/>
        <v>16548</v>
      </c>
      <c r="H17" s="211">
        <f t="shared" si="4"/>
        <v>18991</v>
      </c>
      <c r="I17" s="211"/>
      <c r="J17" s="211">
        <f t="shared" si="2"/>
        <v>137941</v>
      </c>
      <c r="K17" s="211">
        <f t="shared" si="2"/>
        <v>60015</v>
      </c>
      <c r="L17" s="211">
        <f t="shared" si="2"/>
        <v>77926</v>
      </c>
      <c r="M17" s="211"/>
      <c r="N17" s="211"/>
      <c r="O17" s="211"/>
      <c r="P17" s="210"/>
    </row>
    <row r="18" spans="2:19" s="202" customFormat="1" ht="8.1" customHeight="1">
      <c r="B18" s="208"/>
      <c r="C18" s="208"/>
      <c r="D18" s="214"/>
      <c r="E18" s="214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218"/>
      <c r="Q18" s="207"/>
      <c r="R18" s="211"/>
      <c r="S18" s="211"/>
    </row>
    <row r="19" spans="2:19" s="202" customFormat="1" ht="15" customHeight="1">
      <c r="B19" s="215" t="s">
        <v>15</v>
      </c>
      <c r="C19" s="215"/>
      <c r="D19" s="214">
        <v>2021</v>
      </c>
      <c r="E19" s="214"/>
      <c r="F19" s="56">
        <v>3533</v>
      </c>
      <c r="G19" s="56">
        <v>1833</v>
      </c>
      <c r="H19" s="56">
        <v>1700</v>
      </c>
      <c r="I19" s="56"/>
      <c r="J19" s="56">
        <v>9357</v>
      </c>
      <c r="K19" s="56">
        <v>3523</v>
      </c>
      <c r="L19" s="56">
        <v>5834</v>
      </c>
      <c r="M19" s="56"/>
      <c r="N19" s="56"/>
      <c r="O19" s="56"/>
      <c r="P19" s="218"/>
      <c r="Q19" s="219"/>
    </row>
    <row r="20" spans="2:19" s="202" customFormat="1" ht="15" customHeight="1">
      <c r="B20" s="215"/>
      <c r="C20" s="215"/>
      <c r="D20" s="214">
        <v>2022</v>
      </c>
      <c r="E20" s="214"/>
      <c r="F20" s="56">
        <v>3488</v>
      </c>
      <c r="G20" s="56">
        <v>1949</v>
      </c>
      <c r="H20" s="56">
        <v>1539</v>
      </c>
      <c r="I20" s="56"/>
      <c r="J20" s="56">
        <v>9179</v>
      </c>
      <c r="K20" s="56">
        <v>3447</v>
      </c>
      <c r="L20" s="56">
        <v>5732</v>
      </c>
      <c r="M20" s="56"/>
      <c r="N20" s="56"/>
      <c r="O20" s="56"/>
      <c r="P20" s="218"/>
      <c r="Q20" s="219"/>
      <c r="R20" s="56"/>
      <c r="S20" s="56"/>
    </row>
    <row r="21" spans="2:19" s="202" customFormat="1" ht="15" customHeight="1">
      <c r="B21" s="215"/>
      <c r="C21" s="215"/>
      <c r="D21" s="214">
        <v>2023</v>
      </c>
      <c r="E21" s="214"/>
      <c r="F21" s="56">
        <v>3507</v>
      </c>
      <c r="G21" s="56">
        <v>1980</v>
      </c>
      <c r="H21" s="56">
        <v>1527</v>
      </c>
      <c r="I21" s="56"/>
      <c r="J21" s="56">
        <v>9397</v>
      </c>
      <c r="K21" s="56">
        <v>3470</v>
      </c>
      <c r="L21" s="56">
        <v>5927</v>
      </c>
      <c r="M21" s="56"/>
      <c r="N21" s="56"/>
      <c r="O21" s="56"/>
      <c r="P21" s="218"/>
      <c r="Q21" s="219"/>
      <c r="R21" s="56"/>
      <c r="S21" s="56"/>
    </row>
    <row r="22" spans="2:19" s="202" customFormat="1" ht="8.1" customHeight="1">
      <c r="B22" s="215"/>
      <c r="C22" s="215"/>
      <c r="D22" s="214"/>
      <c r="E22" s="214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218"/>
      <c r="Q22" s="219"/>
      <c r="R22" s="56"/>
      <c r="S22" s="56"/>
    </row>
    <row r="23" spans="2:19" s="202" customFormat="1" ht="15" customHeight="1">
      <c r="B23" s="215" t="s">
        <v>16</v>
      </c>
      <c r="C23" s="215"/>
      <c r="D23" s="214">
        <v>2021</v>
      </c>
      <c r="E23" s="214"/>
      <c r="F23" s="56" t="s">
        <v>31</v>
      </c>
      <c r="G23" s="56" t="s">
        <v>31</v>
      </c>
      <c r="H23" s="56" t="s">
        <v>31</v>
      </c>
      <c r="I23" s="56"/>
      <c r="J23" s="56">
        <v>1728</v>
      </c>
      <c r="K23" s="56">
        <v>530</v>
      </c>
      <c r="L23" s="56">
        <v>1198</v>
      </c>
      <c r="M23" s="56"/>
      <c r="N23" s="56"/>
      <c r="O23" s="56"/>
      <c r="P23" s="218"/>
      <c r="Q23" s="219"/>
    </row>
    <row r="24" spans="2:19" s="202" customFormat="1" ht="15" customHeight="1">
      <c r="B24" s="215"/>
      <c r="C24" s="215"/>
      <c r="D24" s="214">
        <v>2022</v>
      </c>
      <c r="E24" s="214"/>
      <c r="F24" s="56" t="s">
        <v>31</v>
      </c>
      <c r="G24" s="56" t="s">
        <v>31</v>
      </c>
      <c r="H24" s="56" t="s">
        <v>31</v>
      </c>
      <c r="I24" s="56"/>
      <c r="J24" s="56">
        <v>1520</v>
      </c>
      <c r="K24" s="56">
        <v>405</v>
      </c>
      <c r="L24" s="56">
        <v>1115</v>
      </c>
      <c r="M24" s="56"/>
      <c r="N24" s="56"/>
      <c r="O24" s="56"/>
      <c r="P24" s="218"/>
      <c r="Q24" s="219"/>
      <c r="R24" s="56"/>
      <c r="S24" s="56"/>
    </row>
    <row r="25" spans="2:19" s="202" customFormat="1" ht="15" customHeight="1">
      <c r="B25" s="215"/>
      <c r="C25" s="215"/>
      <c r="D25" s="214">
        <v>2023</v>
      </c>
      <c r="E25" s="214"/>
      <c r="F25" s="56" t="s">
        <v>31</v>
      </c>
      <c r="G25" s="56" t="s">
        <v>31</v>
      </c>
      <c r="H25" s="56" t="s">
        <v>31</v>
      </c>
      <c r="I25" s="56"/>
      <c r="J25" s="56">
        <v>1706</v>
      </c>
      <c r="K25" s="56">
        <v>452</v>
      </c>
      <c r="L25" s="56">
        <v>1254</v>
      </c>
      <c r="M25" s="56"/>
      <c r="N25" s="56"/>
      <c r="O25" s="56"/>
      <c r="P25" s="218"/>
      <c r="Q25" s="219"/>
      <c r="R25" s="56"/>
      <c r="S25" s="56"/>
    </row>
    <row r="26" spans="2:19" s="202" customFormat="1" ht="8.1" customHeight="1">
      <c r="B26" s="215"/>
      <c r="C26" s="215"/>
      <c r="D26" s="214"/>
      <c r="E26" s="214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218"/>
      <c r="Q26" s="219"/>
      <c r="R26" s="56"/>
      <c r="S26" s="56"/>
    </row>
    <row r="27" spans="2:19" s="202" customFormat="1" ht="15" customHeight="1">
      <c r="B27" s="215" t="s">
        <v>17</v>
      </c>
      <c r="C27" s="215"/>
      <c r="D27" s="214">
        <v>2021</v>
      </c>
      <c r="E27" s="214"/>
      <c r="F27" s="56" t="s">
        <v>31</v>
      </c>
      <c r="G27" s="56" t="s">
        <v>31</v>
      </c>
      <c r="H27" s="56" t="s">
        <v>31</v>
      </c>
      <c r="I27" s="56"/>
      <c r="J27" s="56">
        <v>5889</v>
      </c>
      <c r="K27" s="56">
        <v>1440</v>
      </c>
      <c r="L27" s="56">
        <v>4449</v>
      </c>
      <c r="M27" s="56"/>
      <c r="N27" s="56"/>
      <c r="O27" s="56"/>
      <c r="P27" s="218"/>
      <c r="Q27" s="219"/>
    </row>
    <row r="28" spans="2:19" s="202" customFormat="1" ht="15" customHeight="1">
      <c r="B28" s="215"/>
      <c r="C28" s="215"/>
      <c r="D28" s="214">
        <v>2022</v>
      </c>
      <c r="E28" s="214"/>
      <c r="F28" s="56">
        <v>1293</v>
      </c>
      <c r="G28" s="56">
        <v>636</v>
      </c>
      <c r="H28" s="56">
        <v>657</v>
      </c>
      <c r="I28" s="56"/>
      <c r="J28" s="56">
        <v>4426</v>
      </c>
      <c r="K28" s="56">
        <v>757</v>
      </c>
      <c r="L28" s="56">
        <v>3669</v>
      </c>
      <c r="M28" s="56"/>
      <c r="N28" s="56"/>
      <c r="O28" s="56"/>
      <c r="P28" s="218"/>
      <c r="Q28" s="219"/>
      <c r="R28" s="56"/>
      <c r="S28" s="56"/>
    </row>
    <row r="29" spans="2:19" s="202" customFormat="1" ht="15" customHeight="1">
      <c r="B29" s="215"/>
      <c r="C29" s="215"/>
      <c r="D29" s="214">
        <v>2023</v>
      </c>
      <c r="E29" s="214"/>
      <c r="F29" s="56">
        <v>1428</v>
      </c>
      <c r="G29" s="56">
        <v>676</v>
      </c>
      <c r="H29" s="56">
        <v>752</v>
      </c>
      <c r="I29" s="56"/>
      <c r="J29" s="56">
        <v>5043</v>
      </c>
      <c r="K29" s="56">
        <v>865</v>
      </c>
      <c r="L29" s="56">
        <v>4178</v>
      </c>
      <c r="M29" s="56"/>
      <c r="N29" s="56"/>
      <c r="O29" s="56"/>
      <c r="P29" s="218"/>
      <c r="Q29" s="219"/>
      <c r="R29" s="56"/>
      <c r="S29" s="56"/>
    </row>
    <row r="30" spans="2:19" s="202" customFormat="1" ht="8.1" customHeight="1">
      <c r="B30" s="215"/>
      <c r="C30" s="215"/>
      <c r="D30" s="214"/>
      <c r="E30" s="214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218"/>
      <c r="Q30" s="219"/>
      <c r="R30" s="56"/>
      <c r="S30" s="56"/>
    </row>
    <row r="31" spans="2:19" s="202" customFormat="1" ht="15" customHeight="1">
      <c r="B31" s="215" t="s">
        <v>18</v>
      </c>
      <c r="C31" s="221"/>
      <c r="D31" s="214">
        <v>2021</v>
      </c>
      <c r="E31" s="214"/>
      <c r="F31" s="56">
        <v>5010</v>
      </c>
      <c r="G31" s="56">
        <v>1678</v>
      </c>
      <c r="H31" s="56">
        <v>3332</v>
      </c>
      <c r="I31" s="56"/>
      <c r="J31" s="56">
        <v>4165</v>
      </c>
      <c r="K31" s="56">
        <v>2167</v>
      </c>
      <c r="L31" s="56">
        <v>1998</v>
      </c>
      <c r="M31" s="56"/>
      <c r="N31" s="56"/>
      <c r="O31" s="56"/>
      <c r="P31" s="218"/>
      <c r="Q31" s="222"/>
    </row>
    <row r="32" spans="2:19" s="202" customFormat="1" ht="15" customHeight="1">
      <c r="B32" s="215"/>
      <c r="C32" s="221"/>
      <c r="D32" s="214">
        <v>2022</v>
      </c>
      <c r="E32" s="214"/>
      <c r="F32" s="56">
        <v>1972</v>
      </c>
      <c r="G32" s="56">
        <v>821</v>
      </c>
      <c r="H32" s="56">
        <v>1151</v>
      </c>
      <c r="I32" s="56"/>
      <c r="J32" s="56">
        <v>3973</v>
      </c>
      <c r="K32" s="56">
        <v>2042</v>
      </c>
      <c r="L32" s="56">
        <v>1931</v>
      </c>
      <c r="M32" s="56"/>
      <c r="N32" s="56"/>
      <c r="O32" s="56"/>
      <c r="P32" s="218"/>
      <c r="Q32" s="222"/>
      <c r="R32" s="56"/>
      <c r="S32" s="56"/>
    </row>
    <row r="33" spans="2:19" s="202" customFormat="1" ht="15" customHeight="1">
      <c r="B33" s="215"/>
      <c r="C33" s="221"/>
      <c r="D33" s="214">
        <v>2023</v>
      </c>
      <c r="E33" s="214"/>
      <c r="F33" s="56">
        <v>2265</v>
      </c>
      <c r="G33" s="56">
        <v>869</v>
      </c>
      <c r="H33" s="56">
        <v>1396</v>
      </c>
      <c r="I33" s="56"/>
      <c r="J33" s="56">
        <v>4015</v>
      </c>
      <c r="K33" s="56">
        <v>1971</v>
      </c>
      <c r="L33" s="56">
        <v>2044</v>
      </c>
      <c r="M33" s="56"/>
      <c r="N33" s="56"/>
      <c r="O33" s="56"/>
      <c r="P33" s="218"/>
      <c r="Q33" s="222"/>
      <c r="R33" s="56"/>
      <c r="S33" s="56"/>
    </row>
    <row r="34" spans="2:19" s="202" customFormat="1" ht="8.1" customHeight="1">
      <c r="B34" s="215"/>
      <c r="C34" s="221"/>
      <c r="D34" s="214"/>
      <c r="E34" s="214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218"/>
      <c r="Q34" s="222"/>
      <c r="R34" s="56"/>
      <c r="S34" s="56"/>
    </row>
    <row r="35" spans="2:19" s="202" customFormat="1" ht="15" customHeight="1">
      <c r="B35" s="215" t="s">
        <v>19</v>
      </c>
      <c r="C35" s="203"/>
      <c r="D35" s="214">
        <v>2021</v>
      </c>
      <c r="E35" s="214"/>
      <c r="F35" s="56">
        <v>2245</v>
      </c>
      <c r="G35" s="56">
        <v>475</v>
      </c>
      <c r="H35" s="56">
        <v>1770</v>
      </c>
      <c r="I35" s="56"/>
      <c r="J35" s="56">
        <v>5079</v>
      </c>
      <c r="K35" s="56">
        <v>1928</v>
      </c>
      <c r="L35" s="56">
        <v>3151</v>
      </c>
      <c r="M35" s="56"/>
      <c r="N35" s="56"/>
      <c r="O35" s="56"/>
      <c r="P35" s="218"/>
      <c r="Q35" s="219"/>
    </row>
    <row r="36" spans="2:19" s="202" customFormat="1" ht="15" customHeight="1">
      <c r="B36" s="215"/>
      <c r="C36" s="203"/>
      <c r="D36" s="214">
        <v>2022</v>
      </c>
      <c r="E36" s="214"/>
      <c r="F36" s="56">
        <v>2588</v>
      </c>
      <c r="G36" s="56">
        <v>539</v>
      </c>
      <c r="H36" s="56">
        <v>2049</v>
      </c>
      <c r="I36" s="56"/>
      <c r="J36" s="56">
        <v>4861</v>
      </c>
      <c r="K36" s="56">
        <v>1868</v>
      </c>
      <c r="L36" s="56">
        <v>2993</v>
      </c>
      <c r="M36" s="56"/>
      <c r="N36" s="56"/>
      <c r="O36" s="56"/>
      <c r="P36" s="218"/>
      <c r="Q36" s="219"/>
      <c r="R36" s="56"/>
      <c r="S36" s="56"/>
    </row>
    <row r="37" spans="2:19" s="202" customFormat="1" ht="15" customHeight="1">
      <c r="B37" s="215"/>
      <c r="C37" s="203"/>
      <c r="D37" s="214">
        <v>2023</v>
      </c>
      <c r="E37" s="214"/>
      <c r="F37" s="56">
        <v>403</v>
      </c>
      <c r="G37" s="56">
        <v>202</v>
      </c>
      <c r="H37" s="56">
        <v>201</v>
      </c>
      <c r="I37" s="56"/>
      <c r="J37" s="56">
        <v>4520</v>
      </c>
      <c r="K37" s="56">
        <v>1781</v>
      </c>
      <c r="L37" s="56">
        <v>2739</v>
      </c>
      <c r="M37" s="56"/>
      <c r="N37" s="56"/>
      <c r="O37" s="56"/>
      <c r="P37" s="218"/>
      <c r="Q37" s="219"/>
      <c r="R37" s="56"/>
      <c r="S37" s="56"/>
    </row>
    <row r="38" spans="2:19" s="202" customFormat="1" ht="8.1" customHeight="1">
      <c r="B38" s="215"/>
      <c r="C38" s="203"/>
      <c r="D38" s="214"/>
      <c r="E38" s="214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218"/>
      <c r="Q38" s="219"/>
      <c r="R38" s="56"/>
      <c r="S38" s="56"/>
    </row>
    <row r="39" spans="2:19" s="202" customFormat="1" ht="15" customHeight="1">
      <c r="B39" s="215" t="s">
        <v>20</v>
      </c>
      <c r="C39" s="203"/>
      <c r="D39" s="214">
        <v>2021</v>
      </c>
      <c r="E39" s="214"/>
      <c r="F39" s="56">
        <v>2073</v>
      </c>
      <c r="G39" s="56">
        <v>674</v>
      </c>
      <c r="H39" s="56">
        <v>1399</v>
      </c>
      <c r="I39" s="56"/>
      <c r="J39" s="56">
        <v>2516</v>
      </c>
      <c r="K39" s="56">
        <v>891</v>
      </c>
      <c r="L39" s="56">
        <v>1625</v>
      </c>
      <c r="M39" s="56"/>
      <c r="N39" s="56"/>
      <c r="O39" s="56"/>
      <c r="P39" s="218"/>
      <c r="Q39" s="219"/>
    </row>
    <row r="40" spans="2:19" s="202" customFormat="1" ht="15" customHeight="1">
      <c r="B40" s="215"/>
      <c r="C40" s="203"/>
      <c r="D40" s="214">
        <v>2022</v>
      </c>
      <c r="E40" s="214"/>
      <c r="F40" s="56">
        <v>1502</v>
      </c>
      <c r="G40" s="56">
        <v>405</v>
      </c>
      <c r="H40" s="56">
        <v>1097</v>
      </c>
      <c r="I40" s="56"/>
      <c r="J40" s="56">
        <v>2494</v>
      </c>
      <c r="K40" s="56">
        <v>907</v>
      </c>
      <c r="L40" s="56">
        <v>1587</v>
      </c>
      <c r="M40" s="56"/>
      <c r="N40" s="56"/>
      <c r="O40" s="56"/>
      <c r="P40" s="218"/>
      <c r="Q40" s="219"/>
      <c r="R40" s="56"/>
      <c r="S40" s="56"/>
    </row>
    <row r="41" spans="2:19" s="202" customFormat="1" ht="15" customHeight="1">
      <c r="B41" s="215"/>
      <c r="C41" s="203"/>
      <c r="D41" s="214">
        <v>2023</v>
      </c>
      <c r="E41" s="214"/>
      <c r="F41" s="56">
        <v>396</v>
      </c>
      <c r="G41" s="56">
        <v>110</v>
      </c>
      <c r="H41" s="56">
        <v>286</v>
      </c>
      <c r="I41" s="56"/>
      <c r="J41" s="56">
        <v>3116</v>
      </c>
      <c r="K41" s="56">
        <v>1176</v>
      </c>
      <c r="L41" s="56">
        <v>1940</v>
      </c>
      <c r="M41" s="56"/>
      <c r="N41" s="56"/>
      <c r="O41" s="56"/>
      <c r="P41" s="218"/>
      <c r="Q41" s="219"/>
      <c r="R41" s="56"/>
      <c r="S41" s="56"/>
    </row>
    <row r="42" spans="2:19" s="202" customFormat="1" ht="8.1" customHeight="1">
      <c r="B42" s="215"/>
      <c r="C42" s="203"/>
      <c r="D42" s="214"/>
      <c r="E42" s="214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218"/>
      <c r="Q42" s="219"/>
      <c r="R42" s="56"/>
      <c r="S42" s="56"/>
    </row>
    <row r="43" spans="2:19" s="202" customFormat="1" ht="15" customHeight="1">
      <c r="B43" s="215" t="s">
        <v>21</v>
      </c>
      <c r="C43" s="203"/>
      <c r="D43" s="214">
        <v>2021</v>
      </c>
      <c r="E43" s="214"/>
      <c r="F43" s="56">
        <v>2570</v>
      </c>
      <c r="G43" s="56">
        <v>1282</v>
      </c>
      <c r="H43" s="56">
        <v>1288</v>
      </c>
      <c r="I43" s="56"/>
      <c r="J43" s="56">
        <v>9536</v>
      </c>
      <c r="K43" s="56">
        <v>4331</v>
      </c>
      <c r="L43" s="56">
        <v>5205</v>
      </c>
      <c r="M43" s="56"/>
      <c r="N43" s="56"/>
      <c r="O43" s="56"/>
      <c r="P43" s="218"/>
      <c r="Q43" s="219"/>
    </row>
    <row r="44" spans="2:19" s="202" customFormat="1" ht="15" customHeight="1">
      <c r="B44" s="215"/>
      <c r="C44" s="203"/>
      <c r="D44" s="214">
        <v>2022</v>
      </c>
      <c r="E44" s="214"/>
      <c r="F44" s="56">
        <v>2431</v>
      </c>
      <c r="G44" s="56">
        <v>1200</v>
      </c>
      <c r="H44" s="56">
        <v>1231</v>
      </c>
      <c r="I44" s="56"/>
      <c r="J44" s="56">
        <v>8554</v>
      </c>
      <c r="K44" s="56">
        <v>3961</v>
      </c>
      <c r="L44" s="56">
        <v>4593</v>
      </c>
      <c r="M44" s="56"/>
      <c r="N44" s="56"/>
      <c r="O44" s="56"/>
      <c r="P44" s="218"/>
      <c r="Q44" s="219"/>
      <c r="R44" s="56"/>
      <c r="S44" s="56"/>
    </row>
    <row r="45" spans="2:19" s="202" customFormat="1" ht="15" customHeight="1">
      <c r="B45" s="215"/>
      <c r="C45" s="203"/>
      <c r="D45" s="214">
        <v>2023</v>
      </c>
      <c r="E45" s="214"/>
      <c r="F45" s="56">
        <v>2183</v>
      </c>
      <c r="G45" s="56">
        <v>1062</v>
      </c>
      <c r="H45" s="56">
        <v>1121</v>
      </c>
      <c r="I45" s="56"/>
      <c r="J45" s="56">
        <v>8931</v>
      </c>
      <c r="K45" s="56">
        <v>4079</v>
      </c>
      <c r="L45" s="56">
        <v>4852</v>
      </c>
      <c r="M45" s="56"/>
      <c r="N45" s="56"/>
      <c r="O45" s="56"/>
      <c r="P45" s="218"/>
      <c r="Q45" s="219"/>
      <c r="R45" s="56"/>
      <c r="S45" s="56"/>
    </row>
    <row r="46" spans="2:19" s="202" customFormat="1" ht="8.1" customHeight="1">
      <c r="B46" s="215"/>
      <c r="C46" s="203"/>
      <c r="D46" s="214"/>
      <c r="E46" s="214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218"/>
      <c r="Q46" s="219"/>
      <c r="R46" s="56"/>
      <c r="S46" s="56"/>
    </row>
    <row r="47" spans="2:19" s="202" customFormat="1" ht="15" customHeight="1">
      <c r="B47" s="215" t="s">
        <v>22</v>
      </c>
      <c r="C47" s="203"/>
      <c r="D47" s="214">
        <v>2021</v>
      </c>
      <c r="E47" s="214"/>
      <c r="F47" s="56">
        <v>1063</v>
      </c>
      <c r="G47" s="56">
        <v>443</v>
      </c>
      <c r="H47" s="56">
        <v>620</v>
      </c>
      <c r="I47" s="56"/>
      <c r="J47" s="56">
        <v>2960</v>
      </c>
      <c r="K47" s="56">
        <v>1184</v>
      </c>
      <c r="L47" s="56">
        <v>1776</v>
      </c>
      <c r="M47" s="56"/>
      <c r="N47" s="56"/>
      <c r="O47" s="56"/>
      <c r="P47" s="218"/>
      <c r="Q47" s="219"/>
    </row>
    <row r="48" spans="2:19" s="202" customFormat="1" ht="15" customHeight="1">
      <c r="B48" s="215"/>
      <c r="C48" s="203"/>
      <c r="D48" s="214">
        <v>2022</v>
      </c>
      <c r="E48" s="214"/>
      <c r="F48" s="56" t="s">
        <v>31</v>
      </c>
      <c r="G48" s="56" t="s">
        <v>31</v>
      </c>
      <c r="H48" s="56" t="s">
        <v>31</v>
      </c>
      <c r="I48" s="56"/>
      <c r="J48" s="56">
        <v>3413</v>
      </c>
      <c r="K48" s="56">
        <v>1329</v>
      </c>
      <c r="L48" s="56">
        <v>2084</v>
      </c>
      <c r="M48" s="56"/>
      <c r="N48" s="56"/>
      <c r="O48" s="56"/>
      <c r="P48" s="218"/>
      <c r="Q48" s="219"/>
      <c r="R48" s="56"/>
      <c r="S48" s="56"/>
    </row>
    <row r="49" spans="2:19" s="202" customFormat="1" ht="15" customHeight="1">
      <c r="B49" s="215"/>
      <c r="C49" s="203"/>
      <c r="D49" s="214">
        <v>2023</v>
      </c>
      <c r="E49" s="214"/>
      <c r="F49" s="56" t="s">
        <v>31</v>
      </c>
      <c r="G49" s="56" t="s">
        <v>31</v>
      </c>
      <c r="H49" s="56" t="s">
        <v>31</v>
      </c>
      <c r="I49" s="56"/>
      <c r="J49" s="56">
        <v>4219</v>
      </c>
      <c r="K49" s="56">
        <v>1660</v>
      </c>
      <c r="L49" s="56">
        <v>2559</v>
      </c>
      <c r="M49" s="56"/>
      <c r="N49" s="56"/>
      <c r="O49" s="56"/>
      <c r="P49" s="218"/>
      <c r="Q49" s="219"/>
      <c r="R49" s="56"/>
      <c r="S49" s="56"/>
    </row>
    <row r="50" spans="2:19" s="202" customFormat="1" ht="8.1" customHeight="1">
      <c r="B50" s="215"/>
      <c r="C50" s="203"/>
      <c r="D50" s="214"/>
      <c r="E50" s="214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218"/>
      <c r="Q50" s="219"/>
      <c r="R50" s="56"/>
      <c r="S50" s="56"/>
    </row>
    <row r="51" spans="2:19" s="202" customFormat="1" ht="15" customHeight="1">
      <c r="B51" s="215" t="s">
        <v>23</v>
      </c>
      <c r="C51" s="221"/>
      <c r="D51" s="214">
        <v>2021</v>
      </c>
      <c r="E51" s="214"/>
      <c r="F51" s="56">
        <v>1313</v>
      </c>
      <c r="G51" s="56">
        <v>585</v>
      </c>
      <c r="H51" s="56">
        <v>728</v>
      </c>
      <c r="I51" s="56"/>
      <c r="J51" s="56">
        <v>126</v>
      </c>
      <c r="K51" s="56">
        <v>39</v>
      </c>
      <c r="L51" s="56">
        <v>87</v>
      </c>
      <c r="M51" s="56"/>
      <c r="N51" s="56"/>
      <c r="O51" s="56"/>
      <c r="P51" s="218"/>
      <c r="Q51" s="222"/>
    </row>
    <row r="52" spans="2:19" s="202" customFormat="1" ht="15" customHeight="1">
      <c r="B52" s="215"/>
      <c r="C52" s="221"/>
      <c r="D52" s="214">
        <v>2022</v>
      </c>
      <c r="E52" s="214"/>
      <c r="F52" s="56">
        <v>1254</v>
      </c>
      <c r="G52" s="56">
        <v>596</v>
      </c>
      <c r="H52" s="56">
        <v>658</v>
      </c>
      <c r="I52" s="56"/>
      <c r="J52" s="56">
        <v>127</v>
      </c>
      <c r="K52" s="56">
        <v>35</v>
      </c>
      <c r="L52" s="56">
        <v>92</v>
      </c>
      <c r="M52" s="56"/>
      <c r="N52" s="56"/>
      <c r="O52" s="56"/>
      <c r="P52" s="218"/>
      <c r="Q52" s="222"/>
      <c r="R52" s="56"/>
      <c r="S52" s="56"/>
    </row>
    <row r="53" spans="2:19" s="202" customFormat="1" ht="15" customHeight="1">
      <c r="B53" s="215"/>
      <c r="C53" s="221"/>
      <c r="D53" s="214">
        <v>2023</v>
      </c>
      <c r="E53" s="214"/>
      <c r="F53" s="56">
        <v>1292</v>
      </c>
      <c r="G53" s="56">
        <v>662</v>
      </c>
      <c r="H53" s="56">
        <v>630</v>
      </c>
      <c r="I53" s="56"/>
      <c r="J53" s="56">
        <v>40</v>
      </c>
      <c r="K53" s="56">
        <v>13</v>
      </c>
      <c r="L53" s="56">
        <v>27</v>
      </c>
      <c r="M53" s="56"/>
      <c r="N53" s="56"/>
      <c r="O53" s="56"/>
      <c r="P53" s="218"/>
      <c r="Q53" s="222"/>
      <c r="R53" s="56"/>
      <c r="S53" s="56"/>
    </row>
    <row r="54" spans="2:19" s="202" customFormat="1" ht="8.1" customHeight="1">
      <c r="B54" s="215"/>
      <c r="C54" s="221"/>
      <c r="D54" s="214"/>
      <c r="E54" s="214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218"/>
      <c r="Q54" s="222"/>
      <c r="R54" s="56"/>
    </row>
    <row r="55" spans="2:19" s="202" customFormat="1" ht="15" customHeight="1">
      <c r="B55" s="215" t="s">
        <v>24</v>
      </c>
      <c r="C55" s="203"/>
      <c r="D55" s="214">
        <v>2021</v>
      </c>
      <c r="E55" s="214"/>
      <c r="F55" s="56">
        <v>17728</v>
      </c>
      <c r="G55" s="56">
        <v>8496</v>
      </c>
      <c r="H55" s="56">
        <v>9232</v>
      </c>
      <c r="I55" s="56"/>
      <c r="J55" s="56">
        <v>51376</v>
      </c>
      <c r="K55" s="56">
        <v>24760</v>
      </c>
      <c r="L55" s="56">
        <v>26616</v>
      </c>
      <c r="M55" s="56"/>
      <c r="N55" s="56"/>
      <c r="O55" s="56"/>
      <c r="P55" s="218"/>
      <c r="Q55" s="219"/>
    </row>
    <row r="56" spans="2:19" s="202" customFormat="1" ht="15" customHeight="1">
      <c r="B56" s="215"/>
      <c r="C56" s="203"/>
      <c r="D56" s="214">
        <v>2022</v>
      </c>
      <c r="E56" s="214"/>
      <c r="F56" s="56">
        <v>18876</v>
      </c>
      <c r="G56" s="56">
        <v>9314</v>
      </c>
      <c r="H56" s="56">
        <v>9562</v>
      </c>
      <c r="I56" s="56"/>
      <c r="J56" s="56">
        <v>50554</v>
      </c>
      <c r="K56" s="56">
        <v>23599</v>
      </c>
      <c r="L56" s="56">
        <v>26955</v>
      </c>
      <c r="M56" s="56"/>
      <c r="N56" s="56"/>
      <c r="O56" s="56"/>
      <c r="P56" s="218"/>
      <c r="Q56" s="219"/>
      <c r="R56" s="56"/>
      <c r="S56" s="56"/>
    </row>
    <row r="57" spans="2:19" s="202" customFormat="1" ht="15" customHeight="1">
      <c r="B57" s="215"/>
      <c r="C57" s="203"/>
      <c r="D57" s="214">
        <v>2023</v>
      </c>
      <c r="E57" s="214"/>
      <c r="F57" s="56">
        <v>11018</v>
      </c>
      <c r="G57" s="56">
        <v>5634</v>
      </c>
      <c r="H57" s="56">
        <v>5384</v>
      </c>
      <c r="I57" s="56"/>
      <c r="J57" s="56">
        <v>53273</v>
      </c>
      <c r="K57" s="56">
        <v>27317</v>
      </c>
      <c r="L57" s="56">
        <v>25956</v>
      </c>
      <c r="M57" s="56"/>
      <c r="N57" s="56"/>
      <c r="O57" s="56"/>
      <c r="P57" s="218"/>
      <c r="Q57" s="219"/>
      <c r="R57" s="56"/>
      <c r="S57" s="56"/>
    </row>
    <row r="58" spans="2:19" s="202" customFormat="1" ht="8.1" customHeight="1">
      <c r="B58" s="215"/>
      <c r="C58" s="203"/>
      <c r="D58" s="214"/>
      <c r="E58" s="214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218"/>
      <c r="Q58" s="219"/>
      <c r="R58" s="56"/>
      <c r="S58" s="56"/>
    </row>
    <row r="59" spans="2:19" s="202" customFormat="1" ht="15" customHeight="1">
      <c r="B59" s="215" t="s">
        <v>25</v>
      </c>
      <c r="C59" s="203"/>
      <c r="D59" s="214">
        <v>2021</v>
      </c>
      <c r="E59" s="214"/>
      <c r="F59" s="56">
        <v>1889</v>
      </c>
      <c r="G59" s="56">
        <v>967</v>
      </c>
      <c r="H59" s="56">
        <v>922</v>
      </c>
      <c r="I59" s="56"/>
      <c r="J59" s="56">
        <v>2693</v>
      </c>
      <c r="K59" s="56">
        <v>1329</v>
      </c>
      <c r="L59" s="56">
        <v>1364</v>
      </c>
      <c r="M59" s="56"/>
      <c r="N59" s="56"/>
      <c r="O59" s="56"/>
      <c r="P59" s="218"/>
      <c r="Q59" s="219"/>
    </row>
    <row r="60" spans="2:19" s="202" customFormat="1" ht="15" customHeight="1">
      <c r="B60" s="215"/>
      <c r="C60" s="203"/>
      <c r="D60" s="214">
        <v>2022</v>
      </c>
      <c r="E60" s="214"/>
      <c r="F60" s="56">
        <v>1964</v>
      </c>
      <c r="G60" s="56">
        <v>1055</v>
      </c>
      <c r="H60" s="56">
        <v>909</v>
      </c>
      <c r="I60" s="56"/>
      <c r="J60" s="56">
        <v>2415</v>
      </c>
      <c r="K60" s="56">
        <v>1046</v>
      </c>
      <c r="L60" s="56">
        <v>1369</v>
      </c>
      <c r="M60" s="56"/>
      <c r="N60" s="56"/>
      <c r="O60" s="56"/>
      <c r="P60" s="218"/>
      <c r="Q60" s="219"/>
      <c r="R60" s="56"/>
      <c r="S60" s="56"/>
    </row>
    <row r="61" spans="2:19" s="202" customFormat="1" ht="15" customHeight="1">
      <c r="B61" s="215"/>
      <c r="C61" s="203"/>
      <c r="D61" s="214">
        <v>2023</v>
      </c>
      <c r="E61" s="214"/>
      <c r="F61" s="56">
        <v>2172</v>
      </c>
      <c r="G61" s="56">
        <v>1116</v>
      </c>
      <c r="H61" s="56">
        <v>1056</v>
      </c>
      <c r="I61" s="56"/>
      <c r="J61" s="56">
        <v>2702</v>
      </c>
      <c r="K61" s="56">
        <v>1179</v>
      </c>
      <c r="L61" s="56">
        <v>1523</v>
      </c>
      <c r="M61" s="56"/>
      <c r="N61" s="56"/>
      <c r="O61" s="56"/>
      <c r="P61" s="218"/>
      <c r="Q61" s="219"/>
      <c r="R61" s="56"/>
      <c r="S61" s="56"/>
    </row>
    <row r="62" spans="2:19" s="202" customFormat="1" ht="8.1" customHeight="1">
      <c r="B62" s="215"/>
      <c r="C62" s="203"/>
      <c r="D62" s="214"/>
      <c r="E62" s="214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218"/>
      <c r="Q62" s="219"/>
      <c r="R62" s="56"/>
      <c r="S62" s="56"/>
    </row>
    <row r="63" spans="2:19" s="202" customFormat="1" ht="15" customHeight="1">
      <c r="B63" s="215" t="s">
        <v>26</v>
      </c>
      <c r="C63" s="203"/>
      <c r="D63" s="214">
        <v>2021</v>
      </c>
      <c r="E63" s="214"/>
      <c r="F63" s="56">
        <v>2789</v>
      </c>
      <c r="G63" s="56">
        <v>1472</v>
      </c>
      <c r="H63" s="56">
        <v>1317</v>
      </c>
      <c r="I63" s="56"/>
      <c r="J63" s="56">
        <v>9272</v>
      </c>
      <c r="K63" s="56">
        <v>3396</v>
      </c>
      <c r="L63" s="56">
        <v>5876</v>
      </c>
      <c r="M63" s="56"/>
      <c r="N63" s="56"/>
      <c r="O63" s="56"/>
      <c r="P63" s="218"/>
      <c r="Q63" s="219"/>
    </row>
    <row r="64" spans="2:19" s="202" customFormat="1" ht="15" customHeight="1">
      <c r="B64" s="215"/>
      <c r="C64" s="203"/>
      <c r="D64" s="214">
        <v>2022</v>
      </c>
      <c r="E64" s="214"/>
      <c r="F64" s="56">
        <v>3435</v>
      </c>
      <c r="G64" s="56">
        <v>1788</v>
      </c>
      <c r="H64" s="56">
        <v>1647</v>
      </c>
      <c r="I64" s="56"/>
      <c r="J64" s="56">
        <v>7763</v>
      </c>
      <c r="K64" s="56">
        <v>2514</v>
      </c>
      <c r="L64" s="56">
        <v>5249</v>
      </c>
      <c r="M64" s="56"/>
      <c r="N64" s="56"/>
      <c r="O64" s="56"/>
      <c r="P64" s="218"/>
      <c r="Q64" s="219"/>
      <c r="R64" s="56"/>
      <c r="S64" s="56"/>
    </row>
    <row r="65" spans="2:19" s="202" customFormat="1" ht="15" customHeight="1">
      <c r="B65" s="215"/>
      <c r="C65" s="203"/>
      <c r="D65" s="214">
        <v>2023</v>
      </c>
      <c r="E65" s="214"/>
      <c r="F65" s="56">
        <v>3293</v>
      </c>
      <c r="G65" s="56">
        <v>1519</v>
      </c>
      <c r="H65" s="56">
        <v>1774</v>
      </c>
      <c r="I65" s="56"/>
      <c r="J65" s="56">
        <v>7561</v>
      </c>
      <c r="K65" s="56">
        <v>2357</v>
      </c>
      <c r="L65" s="56">
        <v>5204</v>
      </c>
      <c r="M65" s="56"/>
      <c r="N65" s="56"/>
      <c r="O65" s="56"/>
      <c r="P65" s="218"/>
      <c r="Q65" s="219"/>
      <c r="R65" s="56"/>
      <c r="S65" s="56"/>
    </row>
    <row r="66" spans="2:19" s="202" customFormat="1" ht="8.1" customHeight="1">
      <c r="B66" s="215"/>
      <c r="C66" s="203"/>
      <c r="D66" s="214"/>
      <c r="E66" s="214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218"/>
      <c r="Q66" s="219"/>
      <c r="R66" s="56"/>
      <c r="S66" s="56"/>
    </row>
    <row r="67" spans="2:19" s="202" customFormat="1" ht="15" customHeight="1">
      <c r="B67" s="215" t="s">
        <v>27</v>
      </c>
      <c r="C67" s="203"/>
      <c r="D67" s="214">
        <v>2021</v>
      </c>
      <c r="E67" s="214"/>
      <c r="F67" s="56">
        <v>744</v>
      </c>
      <c r="G67" s="56">
        <v>418</v>
      </c>
      <c r="H67" s="56">
        <v>326</v>
      </c>
      <c r="I67" s="56"/>
      <c r="J67" s="56">
        <v>6725</v>
      </c>
      <c r="K67" s="56">
        <v>2479</v>
      </c>
      <c r="L67" s="56">
        <v>4246</v>
      </c>
      <c r="M67" s="56"/>
      <c r="N67" s="56"/>
      <c r="O67" s="56"/>
      <c r="P67" s="218"/>
      <c r="Q67" s="219"/>
    </row>
    <row r="68" spans="2:19" s="202" customFormat="1" ht="15" customHeight="1">
      <c r="B68" s="215"/>
      <c r="C68" s="203"/>
      <c r="D68" s="214">
        <v>2022</v>
      </c>
      <c r="E68" s="214"/>
      <c r="F68" s="56">
        <v>784</v>
      </c>
      <c r="G68" s="56">
        <v>427</v>
      </c>
      <c r="H68" s="56">
        <v>357</v>
      </c>
      <c r="I68" s="56"/>
      <c r="J68" s="56">
        <v>6574</v>
      </c>
      <c r="K68" s="56">
        <v>2403</v>
      </c>
      <c r="L68" s="56">
        <v>4171</v>
      </c>
      <c r="M68" s="56"/>
      <c r="N68" s="56"/>
      <c r="O68" s="56"/>
      <c r="P68" s="218"/>
      <c r="Q68" s="219"/>
      <c r="R68" s="56"/>
      <c r="S68" s="56"/>
    </row>
    <row r="69" spans="2:19" s="202" customFormat="1" ht="15" customHeight="1">
      <c r="B69" s="215"/>
      <c r="C69" s="203"/>
      <c r="D69" s="214">
        <v>2023</v>
      </c>
      <c r="E69" s="214"/>
      <c r="F69" s="56">
        <v>861</v>
      </c>
      <c r="G69" s="56">
        <v>483</v>
      </c>
      <c r="H69" s="56">
        <v>378</v>
      </c>
      <c r="I69" s="56"/>
      <c r="J69" s="56">
        <v>6268</v>
      </c>
      <c r="K69" s="56">
        <v>2320</v>
      </c>
      <c r="L69" s="56">
        <v>3948</v>
      </c>
      <c r="M69" s="56"/>
      <c r="Q69" s="219"/>
      <c r="R69" s="56"/>
      <c r="S69" s="56"/>
    </row>
    <row r="70" spans="2:19" s="202" customFormat="1" ht="8.1" customHeight="1">
      <c r="B70" s="215"/>
      <c r="C70" s="203"/>
      <c r="D70" s="214"/>
      <c r="E70" s="214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218"/>
      <c r="Q70" s="219"/>
      <c r="R70" s="56"/>
      <c r="S70" s="56"/>
    </row>
    <row r="71" spans="2:19" s="202" customFormat="1" ht="15" customHeight="1">
      <c r="B71" s="215" t="s">
        <v>28</v>
      </c>
      <c r="C71" s="221"/>
      <c r="D71" s="214">
        <v>2021</v>
      </c>
      <c r="E71" s="214"/>
      <c r="F71" s="56">
        <v>32381</v>
      </c>
      <c r="G71" s="56">
        <v>14938</v>
      </c>
      <c r="H71" s="56">
        <v>17443</v>
      </c>
      <c r="I71" s="56"/>
      <c r="J71" s="442">
        <v>35686</v>
      </c>
      <c r="K71" s="442">
        <v>15059</v>
      </c>
      <c r="L71" s="442">
        <v>20627</v>
      </c>
      <c r="M71" s="56"/>
      <c r="N71" s="56"/>
      <c r="O71" s="56"/>
      <c r="P71" s="218"/>
      <c r="Q71" s="222"/>
    </row>
    <row r="72" spans="2:19" s="202" customFormat="1" ht="15" customHeight="1">
      <c r="B72" s="215"/>
      <c r="C72" s="221"/>
      <c r="D72" s="214">
        <v>2022</v>
      </c>
      <c r="E72" s="214"/>
      <c r="F72" s="56">
        <v>10210</v>
      </c>
      <c r="G72" s="56">
        <v>3259</v>
      </c>
      <c r="H72" s="56">
        <v>6951</v>
      </c>
      <c r="I72" s="56"/>
      <c r="J72" s="56">
        <v>27714</v>
      </c>
      <c r="K72" s="56">
        <v>11982</v>
      </c>
      <c r="L72" s="56">
        <v>15732</v>
      </c>
      <c r="M72" s="56"/>
      <c r="N72" s="56"/>
      <c r="O72" s="56"/>
      <c r="P72" s="218"/>
      <c r="Q72" s="222"/>
    </row>
    <row r="73" spans="2:19" s="202" customFormat="1" ht="15" customHeight="1">
      <c r="B73" s="215"/>
      <c r="C73" s="221"/>
      <c r="D73" s="214">
        <v>2023</v>
      </c>
      <c r="E73" s="214"/>
      <c r="F73" s="56">
        <v>6721</v>
      </c>
      <c r="G73" s="56">
        <v>2235</v>
      </c>
      <c r="H73" s="56">
        <v>4486</v>
      </c>
      <c r="I73" s="56"/>
      <c r="J73" s="56">
        <v>27122</v>
      </c>
      <c r="K73" s="56">
        <v>11358</v>
      </c>
      <c r="L73" s="56">
        <v>15764</v>
      </c>
      <c r="M73" s="56"/>
      <c r="N73" s="56"/>
      <c r="O73" s="56"/>
      <c r="P73" s="218"/>
      <c r="Q73" s="222"/>
    </row>
    <row r="74" spans="2:19" s="202" customFormat="1" ht="8.1" customHeight="1">
      <c r="B74" s="215"/>
      <c r="C74" s="221"/>
      <c r="D74" s="214"/>
      <c r="E74" s="214"/>
      <c r="F74" s="56"/>
      <c r="G74" s="56"/>
      <c r="H74" s="56"/>
      <c r="I74" s="56"/>
      <c r="J74" s="442"/>
      <c r="K74" s="442"/>
      <c r="L74" s="442"/>
      <c r="M74" s="56"/>
      <c r="N74" s="56"/>
      <c r="O74" s="56"/>
      <c r="P74" s="218"/>
      <c r="Q74" s="222"/>
    </row>
    <row r="75" spans="2:19" s="202" customFormat="1" ht="15" customHeight="1">
      <c r="B75" s="215" t="s">
        <v>29</v>
      </c>
      <c r="C75" s="221"/>
      <c r="D75" s="214">
        <v>2021</v>
      </c>
      <c r="E75" s="214"/>
      <c r="F75" s="56" t="s">
        <v>31</v>
      </c>
      <c r="G75" s="56" t="s">
        <v>31</v>
      </c>
      <c r="H75" s="56" t="s">
        <v>31</v>
      </c>
      <c r="I75" s="56"/>
      <c r="J75" s="442">
        <v>15</v>
      </c>
      <c r="K75" s="442">
        <v>7</v>
      </c>
      <c r="L75" s="442">
        <v>8</v>
      </c>
      <c r="M75" s="56"/>
      <c r="N75" s="56"/>
      <c r="O75" s="56"/>
      <c r="P75" s="218"/>
      <c r="Q75" s="222"/>
    </row>
    <row r="76" spans="2:19" s="202" customFormat="1" ht="15" customHeight="1">
      <c r="B76" s="215"/>
      <c r="C76" s="221"/>
      <c r="D76" s="214">
        <v>2022</v>
      </c>
      <c r="E76" s="214"/>
      <c r="F76" s="56" t="s">
        <v>31</v>
      </c>
      <c r="G76" s="56" t="s">
        <v>31</v>
      </c>
      <c r="H76" s="56" t="s">
        <v>31</v>
      </c>
      <c r="I76" s="56"/>
      <c r="J76" s="56">
        <v>15</v>
      </c>
      <c r="K76" s="442">
        <v>7</v>
      </c>
      <c r="L76" s="442">
        <v>8</v>
      </c>
      <c r="M76" s="56"/>
      <c r="N76" s="56"/>
      <c r="O76" s="56"/>
      <c r="P76" s="218"/>
      <c r="Q76" s="222"/>
    </row>
    <row r="77" spans="2:19" s="202" customFormat="1" ht="15" customHeight="1">
      <c r="B77" s="215"/>
      <c r="C77" s="221"/>
      <c r="D77" s="214">
        <v>2023</v>
      </c>
      <c r="E77" s="214"/>
      <c r="F77" s="56" t="s">
        <v>31</v>
      </c>
      <c r="G77" s="56" t="s">
        <v>31</v>
      </c>
      <c r="H77" s="56" t="s">
        <v>31</v>
      </c>
      <c r="I77" s="56"/>
      <c r="J77" s="442">
        <v>15</v>
      </c>
      <c r="K77" s="442">
        <v>7</v>
      </c>
      <c r="L77" s="442">
        <v>8</v>
      </c>
      <c r="M77" s="56"/>
      <c r="N77" s="56"/>
      <c r="O77" s="56"/>
      <c r="P77" s="218"/>
      <c r="Q77" s="222"/>
    </row>
    <row r="78" spans="2:19" s="202" customFormat="1" ht="8.1" customHeight="1">
      <c r="B78" s="215"/>
      <c r="C78" s="221"/>
      <c r="D78" s="214"/>
      <c r="E78" s="214"/>
      <c r="F78" s="56"/>
      <c r="G78" s="56"/>
      <c r="H78" s="56"/>
      <c r="I78" s="56"/>
      <c r="J78" s="442"/>
      <c r="K78" s="442"/>
      <c r="L78" s="442"/>
      <c r="M78" s="56"/>
      <c r="N78" s="56"/>
      <c r="O78" s="56"/>
      <c r="P78" s="218"/>
      <c r="Q78" s="222"/>
    </row>
    <row r="79" spans="2:19" s="202" customFormat="1" ht="15" customHeight="1">
      <c r="B79" s="215" t="s">
        <v>30</v>
      </c>
      <c r="C79" s="221"/>
      <c r="D79" s="214">
        <v>2021</v>
      </c>
      <c r="F79" s="56" t="s">
        <v>31</v>
      </c>
      <c r="G79" s="56" t="s">
        <v>31</v>
      </c>
      <c r="H79" s="56" t="s">
        <v>31</v>
      </c>
      <c r="I79" s="442"/>
      <c r="J79" s="442" t="s">
        <v>31</v>
      </c>
      <c r="K79" s="442" t="s">
        <v>31</v>
      </c>
      <c r="L79" s="442" t="s">
        <v>31</v>
      </c>
      <c r="M79" s="56"/>
      <c r="N79" s="56"/>
      <c r="O79" s="56"/>
      <c r="P79" s="218"/>
      <c r="Q79" s="222"/>
    </row>
    <row r="80" spans="2:19" s="202" customFormat="1" ht="15" customHeight="1">
      <c r="B80" s="215"/>
      <c r="C80" s="221"/>
      <c r="D80" s="214">
        <v>2022</v>
      </c>
      <c r="F80" s="56" t="s">
        <v>31</v>
      </c>
      <c r="G80" s="56" t="s">
        <v>31</v>
      </c>
      <c r="H80" s="56" t="s">
        <v>31</v>
      </c>
      <c r="I80" s="442"/>
      <c r="J80" s="442" t="s">
        <v>31</v>
      </c>
      <c r="K80" s="442" t="s">
        <v>31</v>
      </c>
      <c r="L80" s="442" t="s">
        <v>31</v>
      </c>
      <c r="M80" s="56"/>
      <c r="N80" s="56"/>
      <c r="O80" s="56"/>
      <c r="P80" s="218"/>
      <c r="Q80" s="222"/>
      <c r="R80" s="56"/>
      <c r="S80" s="56"/>
    </row>
    <row r="81" spans="1:20" s="202" customFormat="1" ht="15" customHeight="1">
      <c r="B81" s="215"/>
      <c r="C81" s="221"/>
      <c r="D81" s="214">
        <v>2023</v>
      </c>
      <c r="F81" s="56" t="s">
        <v>31</v>
      </c>
      <c r="G81" s="56" t="s">
        <v>31</v>
      </c>
      <c r="H81" s="56" t="s">
        <v>31</v>
      </c>
      <c r="I81" s="442"/>
      <c r="J81" s="442">
        <v>13</v>
      </c>
      <c r="K81" s="442">
        <v>10</v>
      </c>
      <c r="L81" s="442">
        <v>3</v>
      </c>
      <c r="Q81" s="222"/>
      <c r="R81" s="56"/>
      <c r="S81" s="56"/>
      <c r="T81" s="225"/>
    </row>
    <row r="82" spans="1:20" s="202" customFormat="1" ht="6.95" customHeight="1" thickBot="1">
      <c r="B82" s="227"/>
      <c r="C82" s="228"/>
      <c r="D82" s="229"/>
      <c r="E82" s="229"/>
      <c r="F82" s="230"/>
      <c r="G82" s="230"/>
      <c r="H82" s="230"/>
      <c r="I82" s="230"/>
      <c r="J82" s="230"/>
      <c r="K82" s="230"/>
      <c r="L82" s="230"/>
      <c r="M82" s="230"/>
      <c r="N82" s="232"/>
      <c r="O82" s="232"/>
      <c r="P82" s="218"/>
      <c r="Q82" s="222"/>
      <c r="R82" s="232"/>
      <c r="S82" s="232"/>
      <c r="T82" s="216"/>
    </row>
    <row r="83" spans="1:20" s="233" customFormat="1" ht="15.75" customHeight="1">
      <c r="A83" s="309"/>
      <c r="B83" s="234"/>
      <c r="D83" s="235"/>
      <c r="E83" s="310"/>
      <c r="I83" s="239"/>
      <c r="M83" s="418" t="s">
        <v>905</v>
      </c>
    </row>
    <row r="84" spans="1:20" s="233" customFormat="1" ht="15.75" customHeight="1">
      <c r="D84" s="235"/>
      <c r="E84" s="310"/>
      <c r="I84" s="242"/>
      <c r="M84" s="419" t="s">
        <v>883</v>
      </c>
    </row>
    <row r="85" spans="1:20" s="233" customFormat="1" ht="15.75" customHeight="1">
      <c r="B85" s="312"/>
      <c r="D85" s="235"/>
      <c r="E85" s="310"/>
    </row>
    <row r="86" spans="1:20" s="316" customFormat="1" ht="15.75" customHeight="1">
      <c r="B86" s="247"/>
      <c r="C86" s="314"/>
      <c r="D86" s="245"/>
      <c r="E86" s="315"/>
    </row>
    <row r="87" spans="1:20">
      <c r="B87" s="244"/>
      <c r="C87" s="256"/>
      <c r="D87" s="257"/>
      <c r="E87" s="253"/>
      <c r="F87" s="164"/>
      <c r="G87" s="164"/>
      <c r="H87" s="164"/>
      <c r="I87" s="164"/>
      <c r="J87" s="164"/>
      <c r="K87" s="164"/>
      <c r="L87" s="164"/>
      <c r="M87" s="164"/>
    </row>
    <row r="88" spans="1:20">
      <c r="B88" s="247"/>
      <c r="E88" s="166"/>
      <c r="F88" s="164"/>
      <c r="G88" s="164"/>
      <c r="H88" s="164"/>
      <c r="I88" s="164"/>
      <c r="J88" s="164"/>
      <c r="K88" s="164"/>
      <c r="L88" s="164"/>
      <c r="M88" s="164"/>
    </row>
    <row r="89" spans="1:20">
      <c r="B89" s="255"/>
      <c r="C89" s="256"/>
      <c r="D89" s="257"/>
      <c r="E89" s="257"/>
      <c r="F89" s="253"/>
      <c r="G89" s="253"/>
      <c r="H89" s="253"/>
      <c r="I89" s="253"/>
      <c r="J89" s="253"/>
      <c r="K89" s="253"/>
      <c r="L89" s="253"/>
      <c r="M89" s="253"/>
    </row>
  </sheetData>
  <mergeCells count="4">
    <mergeCell ref="F9:H9"/>
    <mergeCell ref="J9:L9"/>
    <mergeCell ref="F10:H10"/>
    <mergeCell ref="J10:L10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70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86">
    <tabColor rgb="FF92D050"/>
  </sheetPr>
  <dimension ref="A1:R409"/>
  <sheetViews>
    <sheetView showGridLines="0" view="pageBreakPreview" zoomScaleNormal="120" zoomScaleSheetLayoutView="100" workbookViewId="0">
      <selection activeCell="G37" sqref="G37"/>
    </sheetView>
  </sheetViews>
  <sheetFormatPr defaultColWidth="7.5703125" defaultRowHeight="16.5"/>
  <cols>
    <col min="1" max="1" width="1.85546875" style="598" customWidth="1"/>
    <col min="2" max="2" width="12.28515625" style="598" customWidth="1"/>
    <col min="3" max="3" width="29.5703125" style="598" customWidth="1"/>
    <col min="4" max="4" width="8.140625" style="605" customWidth="1"/>
    <col min="5" max="5" width="8.140625" style="598" customWidth="1"/>
    <col min="6" max="6" width="8.28515625" style="598" customWidth="1"/>
    <col min="7" max="7" width="12.140625" style="598" customWidth="1"/>
    <col min="8" max="8" width="1.85546875" style="598" customWidth="1"/>
    <col min="9" max="9" width="8.140625" style="598" customWidth="1"/>
    <col min="10" max="10" width="8.28515625" style="598" customWidth="1"/>
    <col min="11" max="11" width="12.140625" style="598" customWidth="1"/>
    <col min="12" max="12" width="1.85546875" style="598" customWidth="1"/>
    <col min="13" max="14" width="7.5703125" style="598" customWidth="1"/>
    <col min="15" max="17" width="7.5703125" style="598"/>
    <col min="18" max="18" width="7.5703125" style="598" customWidth="1"/>
    <col min="19" max="16384" width="7.5703125" style="598"/>
  </cols>
  <sheetData>
    <row r="1" spans="1:12" ht="10.15" customHeight="1"/>
    <row r="2" spans="1:12" ht="10.15" customHeight="1"/>
    <row r="3" spans="1:12" ht="16.5" customHeight="1">
      <c r="B3" s="599" t="s">
        <v>965</v>
      </c>
      <c r="C3" s="600" t="s">
        <v>995</v>
      </c>
      <c r="D3" s="601"/>
    </row>
    <row r="4" spans="1:12" ht="16.5" customHeight="1">
      <c r="B4" s="599"/>
      <c r="C4" s="600" t="s">
        <v>1104</v>
      </c>
      <c r="D4" s="601"/>
    </row>
    <row r="5" spans="1:12" ht="16.5" customHeight="1">
      <c r="B5" s="602" t="s">
        <v>966</v>
      </c>
      <c r="C5" s="603" t="s">
        <v>996</v>
      </c>
      <c r="D5" s="604"/>
    </row>
    <row r="6" spans="1:12" ht="16.5" customHeight="1">
      <c r="B6" s="602"/>
      <c r="C6" s="603" t="s">
        <v>1105</v>
      </c>
      <c r="D6" s="604"/>
    </row>
    <row r="7" spans="1:12" ht="10.15" customHeight="1" thickBot="1">
      <c r="A7" s="603" t="s">
        <v>786</v>
      </c>
      <c r="L7" s="603" t="s">
        <v>786</v>
      </c>
    </row>
    <row r="8" spans="1:12" ht="15" customHeight="1" thickTop="1">
      <c r="A8" s="676"/>
      <c r="B8" s="1222" t="s">
        <v>741</v>
      </c>
      <c r="C8" s="1223"/>
      <c r="D8" s="1224" t="s">
        <v>3</v>
      </c>
      <c r="E8" s="1936" t="s">
        <v>742</v>
      </c>
      <c r="F8" s="1936"/>
      <c r="G8" s="1936"/>
      <c r="H8" s="1225"/>
      <c r="I8" s="1936" t="s">
        <v>743</v>
      </c>
      <c r="J8" s="1936"/>
      <c r="K8" s="1936"/>
      <c r="L8" s="676"/>
    </row>
    <row r="9" spans="1:12" ht="15" customHeight="1">
      <c r="A9" s="594"/>
      <c r="B9" s="559" t="s">
        <v>744</v>
      </c>
      <c r="C9" s="612"/>
      <c r="D9" s="776" t="s">
        <v>8</v>
      </c>
      <c r="E9" s="1933" t="s">
        <v>745</v>
      </c>
      <c r="F9" s="1933"/>
      <c r="G9" s="1933"/>
      <c r="H9" s="610"/>
      <c r="I9" s="1933" t="s">
        <v>746</v>
      </c>
      <c r="J9" s="1933"/>
      <c r="K9" s="1933"/>
      <c r="L9" s="594"/>
    </row>
    <row r="10" spans="1:12" ht="15" customHeight="1">
      <c r="A10" s="594"/>
      <c r="B10" s="584"/>
      <c r="C10" s="608"/>
      <c r="D10" s="610"/>
      <c r="E10" s="616" t="s">
        <v>4</v>
      </c>
      <c r="F10" s="616" t="s">
        <v>37</v>
      </c>
      <c r="G10" s="616" t="s">
        <v>38</v>
      </c>
      <c r="H10" s="584"/>
      <c r="I10" s="616" t="s">
        <v>4</v>
      </c>
      <c r="J10" s="616" t="s">
        <v>37</v>
      </c>
      <c r="K10" s="616" t="s">
        <v>38</v>
      </c>
      <c r="L10" s="594"/>
    </row>
    <row r="11" spans="1:12" ht="15" customHeight="1">
      <c r="A11" s="594"/>
      <c r="B11" s="584"/>
      <c r="C11" s="584"/>
      <c r="D11" s="611"/>
      <c r="E11" s="617" t="s">
        <v>9</v>
      </c>
      <c r="F11" s="617" t="s">
        <v>39</v>
      </c>
      <c r="G11" s="617" t="s">
        <v>40</v>
      </c>
      <c r="H11" s="703"/>
      <c r="I11" s="617" t="s">
        <v>9</v>
      </c>
      <c r="J11" s="617" t="s">
        <v>39</v>
      </c>
      <c r="K11" s="617" t="s">
        <v>40</v>
      </c>
      <c r="L11" s="697"/>
    </row>
    <row r="12" spans="1:12" ht="2.25" customHeight="1">
      <c r="A12" s="619"/>
      <c r="B12" s="619"/>
      <c r="C12" s="619"/>
      <c r="D12" s="715"/>
      <c r="E12" s="619"/>
      <c r="F12" s="619"/>
      <c r="G12" s="619"/>
      <c r="H12" s="619"/>
      <c r="I12" s="619"/>
      <c r="J12" s="619"/>
      <c r="K12" s="619"/>
      <c r="L12" s="619"/>
    </row>
    <row r="13" spans="1:12" ht="3" customHeight="1">
      <c r="A13" s="594"/>
      <c r="B13" s="594"/>
      <c r="C13" s="594"/>
      <c r="D13" s="623"/>
      <c r="E13" s="594"/>
      <c r="F13" s="594"/>
      <c r="G13" s="594"/>
      <c r="H13" s="594"/>
      <c r="I13" s="594"/>
      <c r="J13" s="594"/>
      <c r="K13" s="594"/>
      <c r="L13" s="594"/>
    </row>
    <row r="14" spans="1:12" ht="16.5" customHeight="1">
      <c r="A14" s="594"/>
      <c r="B14" s="607" t="s">
        <v>4</v>
      </c>
      <c r="C14" s="584"/>
      <c r="D14" s="1512">
        <v>2020</v>
      </c>
      <c r="E14" s="716">
        <f t="shared" ref="E14:G16" si="0">SUM(E18,E22,E26,E30,E34,E38,E42,E46,E50)</f>
        <v>569</v>
      </c>
      <c r="F14" s="716">
        <f t="shared" si="0"/>
        <v>380</v>
      </c>
      <c r="G14" s="716">
        <f t="shared" si="0"/>
        <v>189</v>
      </c>
      <c r="H14" s="717"/>
      <c r="I14" s="716">
        <f t="shared" ref="I14:K16" si="1">SUM(I18,I22,I26,I30,I34,I38,I42,I46,I50)</f>
        <v>4222</v>
      </c>
      <c r="J14" s="716">
        <f t="shared" si="1"/>
        <v>2261</v>
      </c>
      <c r="K14" s="716">
        <f t="shared" si="1"/>
        <v>1961</v>
      </c>
      <c r="L14" s="594"/>
    </row>
    <row r="15" spans="1:12" ht="15" customHeight="1">
      <c r="A15" s="594"/>
      <c r="B15" s="698" t="s">
        <v>9</v>
      </c>
      <c r="C15" s="584"/>
      <c r="D15" s="1512">
        <v>2021</v>
      </c>
      <c r="E15" s="716">
        <f t="shared" si="0"/>
        <v>643</v>
      </c>
      <c r="F15" s="716">
        <f t="shared" si="0"/>
        <v>388</v>
      </c>
      <c r="G15" s="716">
        <f t="shared" si="0"/>
        <v>255</v>
      </c>
      <c r="H15" s="717"/>
      <c r="I15" s="716">
        <f t="shared" si="1"/>
        <v>6996</v>
      </c>
      <c r="J15" s="716">
        <f t="shared" si="1"/>
        <v>3609</v>
      </c>
      <c r="K15" s="716">
        <f t="shared" si="1"/>
        <v>3387</v>
      </c>
      <c r="L15" s="594"/>
    </row>
    <row r="16" spans="1:12" ht="15" customHeight="1">
      <c r="A16" s="594"/>
      <c r="B16" s="698"/>
      <c r="C16" s="584"/>
      <c r="D16" s="1512">
        <v>2022</v>
      </c>
      <c r="E16" s="716">
        <f t="shared" si="0"/>
        <v>672</v>
      </c>
      <c r="F16" s="716">
        <f t="shared" si="0"/>
        <v>390</v>
      </c>
      <c r="G16" s="716">
        <f t="shared" si="0"/>
        <v>282</v>
      </c>
      <c r="H16" s="717"/>
      <c r="I16" s="716">
        <f t="shared" si="1"/>
        <v>8469</v>
      </c>
      <c r="J16" s="716">
        <f t="shared" si="1"/>
        <v>4085</v>
      </c>
      <c r="K16" s="716">
        <f t="shared" si="1"/>
        <v>4384</v>
      </c>
      <c r="L16" s="594"/>
    </row>
    <row r="17" spans="1:12" ht="15" customHeight="1">
      <c r="A17" s="594"/>
      <c r="B17" s="559"/>
      <c r="C17" s="584"/>
      <c r="D17" s="573"/>
      <c r="E17" s="626"/>
      <c r="F17" s="626"/>
      <c r="G17" s="626"/>
      <c r="H17" s="626"/>
      <c r="I17" s="626"/>
      <c r="J17" s="626"/>
      <c r="K17" s="626"/>
      <c r="L17" s="594"/>
    </row>
    <row r="18" spans="1:12" ht="15" customHeight="1">
      <c r="A18" s="594"/>
      <c r="B18" s="607" t="s">
        <v>747</v>
      </c>
      <c r="C18" s="584"/>
      <c r="D18" s="573">
        <v>2020</v>
      </c>
      <c r="E18" s="626">
        <v>24</v>
      </c>
      <c r="F18" s="626">
        <v>18</v>
      </c>
      <c r="G18" s="626">
        <v>6</v>
      </c>
      <c r="H18" s="626"/>
      <c r="I18" s="626">
        <v>406</v>
      </c>
      <c r="J18" s="626">
        <v>98</v>
      </c>
      <c r="K18" s="626">
        <v>308</v>
      </c>
      <c r="L18" s="594"/>
    </row>
    <row r="19" spans="1:12" ht="15" customHeight="1">
      <c r="A19" s="594"/>
      <c r="B19" s="559" t="s">
        <v>748</v>
      </c>
      <c r="C19" s="584"/>
      <c r="D19" s="573">
        <v>2021</v>
      </c>
      <c r="E19" s="626">
        <v>61</v>
      </c>
      <c r="F19" s="626">
        <v>31</v>
      </c>
      <c r="G19" s="626">
        <v>30</v>
      </c>
      <c r="H19" s="626"/>
      <c r="I19" s="626">
        <v>754</v>
      </c>
      <c r="J19" s="626">
        <v>224</v>
      </c>
      <c r="K19" s="626">
        <v>530</v>
      </c>
      <c r="L19" s="594"/>
    </row>
    <row r="20" spans="1:12" ht="15" customHeight="1">
      <c r="A20" s="594"/>
      <c r="B20" s="559"/>
      <c r="C20" s="584"/>
      <c r="D20" s="573">
        <v>2022</v>
      </c>
      <c r="E20" s="626">
        <v>38</v>
      </c>
      <c r="F20" s="626">
        <v>17</v>
      </c>
      <c r="G20" s="626">
        <v>21</v>
      </c>
      <c r="H20" s="626"/>
      <c r="I20" s="626">
        <v>862</v>
      </c>
      <c r="J20" s="626">
        <v>198</v>
      </c>
      <c r="K20" s="626">
        <v>664</v>
      </c>
      <c r="L20" s="594"/>
    </row>
    <row r="21" spans="1:12" ht="15" customHeight="1">
      <c r="A21" s="594"/>
      <c r="B21" s="559"/>
      <c r="C21" s="584"/>
      <c r="D21" s="573"/>
      <c r="E21" s="626"/>
      <c r="F21" s="626"/>
      <c r="G21" s="626"/>
      <c r="H21" s="626"/>
      <c r="I21" s="626"/>
      <c r="J21" s="626"/>
      <c r="K21" s="626"/>
      <c r="L21" s="594"/>
    </row>
    <row r="22" spans="1:12" ht="15" customHeight="1">
      <c r="A22" s="594"/>
      <c r="B22" s="607" t="s">
        <v>749</v>
      </c>
      <c r="C22" s="584"/>
      <c r="D22" s="573">
        <v>2020</v>
      </c>
      <c r="E22" s="626">
        <v>106</v>
      </c>
      <c r="F22" s="626">
        <v>62</v>
      </c>
      <c r="G22" s="626">
        <v>44</v>
      </c>
      <c r="H22" s="626"/>
      <c r="I22" s="626">
        <v>163</v>
      </c>
      <c r="J22" s="626">
        <v>97</v>
      </c>
      <c r="K22" s="626">
        <v>66</v>
      </c>
      <c r="L22" s="594"/>
    </row>
    <row r="23" spans="1:12" ht="15" customHeight="1">
      <c r="A23" s="594"/>
      <c r="B23" s="559" t="s">
        <v>750</v>
      </c>
      <c r="C23" s="607"/>
      <c r="D23" s="573">
        <v>2021</v>
      </c>
      <c r="E23" s="626">
        <v>99</v>
      </c>
      <c r="F23" s="626">
        <v>57</v>
      </c>
      <c r="G23" s="626">
        <v>42</v>
      </c>
      <c r="H23" s="626"/>
      <c r="I23" s="626">
        <v>124</v>
      </c>
      <c r="J23" s="626">
        <v>59</v>
      </c>
      <c r="K23" s="626">
        <v>65</v>
      </c>
      <c r="L23" s="594"/>
    </row>
    <row r="24" spans="1:12" ht="15" customHeight="1">
      <c r="A24" s="594"/>
      <c r="B24" s="559"/>
      <c r="C24" s="607"/>
      <c r="D24" s="573">
        <v>2022</v>
      </c>
      <c r="E24" s="626">
        <v>84</v>
      </c>
      <c r="F24" s="626">
        <v>45</v>
      </c>
      <c r="G24" s="626">
        <v>39</v>
      </c>
      <c r="H24" s="626"/>
      <c r="I24" s="626">
        <v>129</v>
      </c>
      <c r="J24" s="626">
        <v>63</v>
      </c>
      <c r="K24" s="626">
        <v>66</v>
      </c>
      <c r="L24" s="594"/>
    </row>
    <row r="25" spans="1:12" ht="15" customHeight="1">
      <c r="A25" s="594"/>
      <c r="B25" s="559"/>
      <c r="C25" s="607"/>
      <c r="D25" s="573"/>
      <c r="E25" s="626"/>
      <c r="F25" s="626"/>
      <c r="G25" s="626"/>
      <c r="H25" s="626"/>
      <c r="I25" s="626"/>
      <c r="J25" s="626"/>
      <c r="K25" s="626"/>
      <c r="L25" s="594"/>
    </row>
    <row r="26" spans="1:12" ht="15" customHeight="1">
      <c r="A26" s="594"/>
      <c r="B26" s="607" t="s">
        <v>751</v>
      </c>
      <c r="C26" s="584"/>
      <c r="D26" s="573">
        <v>2020</v>
      </c>
      <c r="E26" s="626">
        <v>206</v>
      </c>
      <c r="F26" s="626">
        <v>139</v>
      </c>
      <c r="G26" s="626">
        <v>67</v>
      </c>
      <c r="H26" s="626"/>
      <c r="I26" s="626">
        <v>2756</v>
      </c>
      <c r="J26" s="626">
        <v>1558</v>
      </c>
      <c r="K26" s="626">
        <v>1198</v>
      </c>
      <c r="L26" s="594"/>
    </row>
    <row r="27" spans="1:12" ht="15" customHeight="1">
      <c r="A27" s="594"/>
      <c r="B27" s="559" t="s">
        <v>752</v>
      </c>
      <c r="C27" s="584"/>
      <c r="D27" s="573">
        <v>2021</v>
      </c>
      <c r="E27" s="626">
        <v>207</v>
      </c>
      <c r="F27" s="626">
        <v>129</v>
      </c>
      <c r="G27" s="626">
        <v>78</v>
      </c>
      <c r="H27" s="626"/>
      <c r="I27" s="626">
        <v>5048</v>
      </c>
      <c r="J27" s="626">
        <v>2719</v>
      </c>
      <c r="K27" s="626">
        <v>2329</v>
      </c>
      <c r="L27" s="594"/>
    </row>
    <row r="28" spans="1:12" ht="15" customHeight="1">
      <c r="A28" s="594"/>
      <c r="B28" s="559"/>
      <c r="C28" s="584"/>
      <c r="D28" s="573">
        <v>2022</v>
      </c>
      <c r="E28" s="626">
        <v>286</v>
      </c>
      <c r="F28" s="626">
        <v>166</v>
      </c>
      <c r="G28" s="626">
        <v>120</v>
      </c>
      <c r="H28" s="626"/>
      <c r="I28" s="626">
        <v>6319</v>
      </c>
      <c r="J28" s="626">
        <v>3153</v>
      </c>
      <c r="K28" s="626">
        <v>3166</v>
      </c>
      <c r="L28" s="594"/>
    </row>
    <row r="29" spans="1:12" ht="15" customHeight="1">
      <c r="A29" s="594"/>
      <c r="B29" s="559"/>
      <c r="C29" s="584"/>
      <c r="D29" s="573"/>
      <c r="E29" s="626"/>
      <c r="F29" s="626"/>
      <c r="G29" s="626"/>
      <c r="H29" s="626"/>
      <c r="I29" s="626"/>
      <c r="J29" s="626"/>
      <c r="K29" s="626"/>
      <c r="L29" s="594"/>
    </row>
    <row r="30" spans="1:12" ht="15" customHeight="1">
      <c r="A30" s="594"/>
      <c r="B30" s="607" t="s">
        <v>753</v>
      </c>
      <c r="C30" s="584"/>
      <c r="D30" s="573">
        <v>2020</v>
      </c>
      <c r="E30" s="626">
        <v>74</v>
      </c>
      <c r="F30" s="626">
        <v>45</v>
      </c>
      <c r="G30" s="626">
        <v>29</v>
      </c>
      <c r="H30" s="626"/>
      <c r="I30" s="626">
        <v>269</v>
      </c>
      <c r="J30" s="626">
        <v>151</v>
      </c>
      <c r="K30" s="626">
        <v>118</v>
      </c>
      <c r="L30" s="594"/>
    </row>
    <row r="31" spans="1:12" ht="15" customHeight="1">
      <c r="A31" s="594"/>
      <c r="B31" s="559" t="s">
        <v>1193</v>
      </c>
      <c r="C31" s="584"/>
      <c r="D31" s="573">
        <v>2021</v>
      </c>
      <c r="E31" s="626">
        <v>78</v>
      </c>
      <c r="F31" s="626">
        <v>44</v>
      </c>
      <c r="G31" s="626">
        <v>34</v>
      </c>
      <c r="H31" s="626"/>
      <c r="I31" s="626">
        <v>276</v>
      </c>
      <c r="J31" s="626">
        <v>168</v>
      </c>
      <c r="K31" s="626">
        <v>108</v>
      </c>
      <c r="L31" s="594"/>
    </row>
    <row r="32" spans="1:12" ht="15" customHeight="1">
      <c r="A32" s="594"/>
      <c r="B32" s="559"/>
      <c r="C32" s="584"/>
      <c r="D32" s="573">
        <v>2022</v>
      </c>
      <c r="E32" s="626">
        <v>103</v>
      </c>
      <c r="F32" s="626">
        <v>57</v>
      </c>
      <c r="G32" s="626">
        <v>46</v>
      </c>
      <c r="H32" s="626"/>
      <c r="I32" s="626">
        <v>405</v>
      </c>
      <c r="J32" s="626">
        <v>239</v>
      </c>
      <c r="K32" s="626">
        <v>166</v>
      </c>
      <c r="L32" s="594"/>
    </row>
    <row r="33" spans="1:12" ht="15" customHeight="1">
      <c r="A33" s="594"/>
      <c r="B33" s="559"/>
      <c r="C33" s="584"/>
      <c r="D33" s="573"/>
      <c r="E33" s="626"/>
      <c r="F33" s="626"/>
      <c r="G33" s="626"/>
      <c r="H33" s="626"/>
      <c r="I33" s="626"/>
      <c r="J33" s="626"/>
      <c r="K33" s="626"/>
      <c r="L33" s="594"/>
    </row>
    <row r="34" spans="1:12" ht="15" customHeight="1">
      <c r="A34" s="594"/>
      <c r="B34" s="607" t="s">
        <v>754</v>
      </c>
      <c r="C34" s="584"/>
      <c r="D34" s="573">
        <v>2020</v>
      </c>
      <c r="E34" s="626">
        <v>155</v>
      </c>
      <c r="F34" s="626">
        <v>113</v>
      </c>
      <c r="G34" s="626">
        <v>42</v>
      </c>
      <c r="H34" s="626"/>
      <c r="I34" s="626">
        <v>513</v>
      </c>
      <c r="J34" s="626">
        <v>322</v>
      </c>
      <c r="K34" s="626">
        <v>191</v>
      </c>
      <c r="L34" s="594"/>
    </row>
    <row r="35" spans="1:12" ht="15" customHeight="1">
      <c r="A35" s="594"/>
      <c r="B35" s="559" t="s">
        <v>755</v>
      </c>
      <c r="C35" s="584"/>
      <c r="D35" s="573">
        <v>2021</v>
      </c>
      <c r="E35" s="626">
        <v>167</v>
      </c>
      <c r="F35" s="626">
        <v>112</v>
      </c>
      <c r="G35" s="626">
        <v>55</v>
      </c>
      <c r="H35" s="626"/>
      <c r="I35" s="626">
        <v>528</v>
      </c>
      <c r="J35" s="626">
        <v>350</v>
      </c>
      <c r="K35" s="626">
        <v>178</v>
      </c>
      <c r="L35" s="594"/>
    </row>
    <row r="36" spans="1:12" ht="15" customHeight="1">
      <c r="A36" s="594"/>
      <c r="B36" s="559"/>
      <c r="C36" s="584"/>
      <c r="D36" s="573">
        <v>2022</v>
      </c>
      <c r="E36" s="626">
        <v>139</v>
      </c>
      <c r="F36" s="626">
        <v>98</v>
      </c>
      <c r="G36" s="626">
        <v>41</v>
      </c>
      <c r="H36" s="626"/>
      <c r="I36" s="626">
        <v>496</v>
      </c>
      <c r="J36" s="626">
        <v>337</v>
      </c>
      <c r="K36" s="626">
        <v>159</v>
      </c>
      <c r="L36" s="594"/>
    </row>
    <row r="37" spans="1:12" ht="15" customHeight="1">
      <c r="A37" s="594"/>
      <c r="B37" s="559"/>
      <c r="C37" s="584"/>
      <c r="D37" s="573"/>
      <c r="E37" s="665"/>
      <c r="F37" s="665"/>
      <c r="G37" s="665"/>
      <c r="H37" s="626"/>
      <c r="I37" s="665"/>
      <c r="J37" s="665"/>
      <c r="K37" s="665"/>
      <c r="L37" s="594"/>
    </row>
    <row r="38" spans="1:12" ht="15" customHeight="1">
      <c r="A38" s="594"/>
      <c r="B38" s="607" t="s">
        <v>756</v>
      </c>
      <c r="C38" s="584"/>
      <c r="D38" s="573">
        <v>2020</v>
      </c>
      <c r="E38" s="665" t="s">
        <v>31</v>
      </c>
      <c r="F38" s="665" t="s">
        <v>31</v>
      </c>
      <c r="G38" s="665" t="s">
        <v>31</v>
      </c>
      <c r="H38" s="626"/>
      <c r="I38" s="665" t="s">
        <v>31</v>
      </c>
      <c r="J38" s="665" t="s">
        <v>31</v>
      </c>
      <c r="K38" s="665" t="s">
        <v>31</v>
      </c>
      <c r="L38" s="594"/>
    </row>
    <row r="39" spans="1:12" ht="15" customHeight="1">
      <c r="A39" s="594"/>
      <c r="B39" s="608" t="s">
        <v>757</v>
      </c>
      <c r="C39" s="559"/>
      <c r="D39" s="573">
        <v>2021</v>
      </c>
      <c r="E39" s="665" t="s">
        <v>31</v>
      </c>
      <c r="F39" s="665" t="s">
        <v>31</v>
      </c>
      <c r="G39" s="665" t="s">
        <v>31</v>
      </c>
      <c r="H39" s="626"/>
      <c r="I39" s="665" t="s">
        <v>31</v>
      </c>
      <c r="J39" s="665" t="s">
        <v>31</v>
      </c>
      <c r="K39" s="665" t="s">
        <v>31</v>
      </c>
      <c r="L39" s="594"/>
    </row>
    <row r="40" spans="1:12" ht="15" customHeight="1">
      <c r="A40" s="594"/>
      <c r="B40" s="608"/>
      <c r="C40" s="559"/>
      <c r="D40" s="573">
        <v>2022</v>
      </c>
      <c r="E40" s="665" t="s">
        <v>31</v>
      </c>
      <c r="F40" s="665" t="s">
        <v>31</v>
      </c>
      <c r="G40" s="665" t="s">
        <v>31</v>
      </c>
      <c r="H40" s="626"/>
      <c r="I40" s="665" t="s">
        <v>31</v>
      </c>
      <c r="J40" s="665" t="s">
        <v>31</v>
      </c>
      <c r="K40" s="665" t="s">
        <v>31</v>
      </c>
      <c r="L40" s="594"/>
    </row>
    <row r="41" spans="1:12" ht="15" customHeight="1">
      <c r="A41" s="594"/>
      <c r="B41" s="608"/>
      <c r="C41" s="559"/>
      <c r="D41" s="573"/>
      <c r="E41" s="626"/>
      <c r="F41" s="626"/>
      <c r="G41" s="626"/>
      <c r="H41" s="626"/>
      <c r="I41" s="626"/>
      <c r="J41" s="626"/>
      <c r="K41" s="626"/>
      <c r="L41" s="594"/>
    </row>
    <row r="42" spans="1:12" ht="15" customHeight="1">
      <c r="A42" s="594"/>
      <c r="B42" s="607" t="s">
        <v>758</v>
      </c>
      <c r="C42" s="584"/>
      <c r="D42" s="573">
        <v>2020</v>
      </c>
      <c r="E42" s="626">
        <v>4</v>
      </c>
      <c r="F42" s="626">
        <v>3</v>
      </c>
      <c r="G42" s="626">
        <v>1</v>
      </c>
      <c r="H42" s="626"/>
      <c r="I42" s="626">
        <v>111</v>
      </c>
      <c r="J42" s="626">
        <v>33</v>
      </c>
      <c r="K42" s="626">
        <v>78</v>
      </c>
      <c r="L42" s="594"/>
    </row>
    <row r="43" spans="1:12" ht="15" customHeight="1">
      <c r="A43" s="594"/>
      <c r="B43" s="559" t="s">
        <v>759</v>
      </c>
      <c r="C43" s="584"/>
      <c r="D43" s="573">
        <v>2021</v>
      </c>
      <c r="E43" s="626">
        <v>23</v>
      </c>
      <c r="F43" s="626">
        <v>12</v>
      </c>
      <c r="G43" s="626">
        <v>11</v>
      </c>
      <c r="H43" s="626"/>
      <c r="I43" s="626">
        <v>194</v>
      </c>
      <c r="J43" s="626">
        <v>59</v>
      </c>
      <c r="K43" s="626">
        <v>135</v>
      </c>
      <c r="L43" s="594"/>
    </row>
    <row r="44" spans="1:12" ht="15" customHeight="1">
      <c r="A44" s="594"/>
      <c r="B44" s="559"/>
      <c r="C44" s="584"/>
      <c r="D44" s="573">
        <v>2022</v>
      </c>
      <c r="E44" s="626">
        <v>13</v>
      </c>
      <c r="F44" s="626">
        <v>3</v>
      </c>
      <c r="G44" s="626">
        <v>10</v>
      </c>
      <c r="H44" s="626"/>
      <c r="I44" s="626">
        <v>198</v>
      </c>
      <c r="J44" s="626">
        <v>70</v>
      </c>
      <c r="K44" s="626">
        <v>128</v>
      </c>
      <c r="L44" s="594"/>
    </row>
    <row r="45" spans="1:12" ht="15" customHeight="1">
      <c r="A45" s="594"/>
      <c r="B45" s="559"/>
      <c r="C45" s="584"/>
      <c r="D45" s="573"/>
      <c r="E45" s="626"/>
      <c r="F45" s="626"/>
      <c r="G45" s="626"/>
      <c r="H45" s="626"/>
      <c r="I45" s="626"/>
      <c r="J45" s="626"/>
      <c r="K45" s="626"/>
      <c r="L45" s="594"/>
    </row>
    <row r="46" spans="1:12" ht="15" customHeight="1">
      <c r="A46" s="594"/>
      <c r="B46" s="607" t="s">
        <v>760</v>
      </c>
      <c r="C46" s="559"/>
      <c r="D46" s="573">
        <v>2020</v>
      </c>
      <c r="E46" s="665" t="s">
        <v>31</v>
      </c>
      <c r="F46" s="665" t="s">
        <v>31</v>
      </c>
      <c r="G46" s="665" t="s">
        <v>31</v>
      </c>
      <c r="H46" s="626"/>
      <c r="I46" s="626">
        <v>3</v>
      </c>
      <c r="J46" s="626">
        <v>2</v>
      </c>
      <c r="K46" s="626">
        <v>1</v>
      </c>
      <c r="L46" s="594"/>
    </row>
    <row r="47" spans="1:12" ht="15" customHeight="1">
      <c r="A47" s="594"/>
      <c r="B47" s="608" t="s">
        <v>761</v>
      </c>
      <c r="C47" s="559"/>
      <c r="D47" s="573">
        <v>2021</v>
      </c>
      <c r="E47" s="626">
        <v>8</v>
      </c>
      <c r="F47" s="626">
        <v>3</v>
      </c>
      <c r="G47" s="626">
        <v>5</v>
      </c>
      <c r="H47" s="626"/>
      <c r="I47" s="626">
        <v>72</v>
      </c>
      <c r="J47" s="626">
        <v>30</v>
      </c>
      <c r="K47" s="626">
        <v>42</v>
      </c>
      <c r="L47" s="594"/>
    </row>
    <row r="48" spans="1:12" ht="15" customHeight="1">
      <c r="A48" s="594"/>
      <c r="B48" s="608"/>
      <c r="C48" s="559"/>
      <c r="D48" s="573">
        <v>2022</v>
      </c>
      <c r="E48" s="626">
        <v>9</v>
      </c>
      <c r="F48" s="626">
        <v>4</v>
      </c>
      <c r="G48" s="626">
        <v>5</v>
      </c>
      <c r="H48" s="626"/>
      <c r="I48" s="626">
        <v>60</v>
      </c>
      <c r="J48" s="626">
        <v>25</v>
      </c>
      <c r="K48" s="626">
        <v>35</v>
      </c>
      <c r="L48" s="594"/>
    </row>
    <row r="49" spans="1:18" ht="15" customHeight="1">
      <c r="A49" s="594"/>
      <c r="B49" s="608"/>
      <c r="C49" s="559"/>
      <c r="D49" s="573"/>
      <c r="E49" s="665"/>
      <c r="F49" s="665"/>
      <c r="G49" s="665"/>
      <c r="H49" s="626"/>
      <c r="I49" s="665"/>
      <c r="J49" s="665"/>
      <c r="K49" s="665"/>
      <c r="L49" s="594"/>
    </row>
    <row r="50" spans="1:18" ht="15" customHeight="1">
      <c r="A50" s="594"/>
      <c r="B50" s="607" t="s">
        <v>762</v>
      </c>
      <c r="C50" s="584"/>
      <c r="D50" s="573">
        <v>2020</v>
      </c>
      <c r="E50" s="665" t="s">
        <v>31</v>
      </c>
      <c r="F50" s="665" t="s">
        <v>31</v>
      </c>
      <c r="G50" s="665" t="s">
        <v>31</v>
      </c>
      <c r="H50" s="626"/>
      <c r="I50" s="626">
        <v>1</v>
      </c>
      <c r="J50" s="665" t="s">
        <v>31</v>
      </c>
      <c r="K50" s="626">
        <v>1</v>
      </c>
      <c r="L50" s="594"/>
    </row>
    <row r="51" spans="1:18" ht="15" customHeight="1">
      <c r="A51" s="594"/>
      <c r="B51" s="559" t="s">
        <v>787</v>
      </c>
      <c r="C51" s="584"/>
      <c r="D51" s="573">
        <v>2021</v>
      </c>
      <c r="E51" s="665" t="s">
        <v>31</v>
      </c>
      <c r="F51" s="665" t="s">
        <v>31</v>
      </c>
      <c r="G51" s="665" t="s">
        <v>31</v>
      </c>
      <c r="H51" s="626"/>
      <c r="I51" s="665" t="s">
        <v>31</v>
      </c>
      <c r="J51" s="665" t="s">
        <v>31</v>
      </c>
      <c r="K51" s="665" t="s">
        <v>31</v>
      </c>
      <c r="L51" s="594"/>
    </row>
    <row r="52" spans="1:18" ht="15" customHeight="1">
      <c r="A52" s="594"/>
      <c r="B52" s="559"/>
      <c r="C52" s="584"/>
      <c r="D52" s="573">
        <v>2022</v>
      </c>
      <c r="E52" s="665" t="s">
        <v>31</v>
      </c>
      <c r="F52" s="665" t="s">
        <v>31</v>
      </c>
      <c r="G52" s="665" t="s">
        <v>31</v>
      </c>
      <c r="I52" s="665" t="s">
        <v>31</v>
      </c>
      <c r="J52" s="665" t="s">
        <v>31</v>
      </c>
      <c r="K52" s="665" t="s">
        <v>31</v>
      </c>
      <c r="L52" s="594"/>
    </row>
    <row r="53" spans="1:18" ht="15" customHeight="1" thickBot="1">
      <c r="A53" s="630"/>
      <c r="B53" s="684"/>
      <c r="C53" s="685"/>
      <c r="D53" s="686"/>
      <c r="E53" s="685"/>
      <c r="F53" s="670"/>
      <c r="G53" s="670"/>
      <c r="H53" s="670"/>
      <c r="I53" s="718"/>
      <c r="J53" s="719"/>
      <c r="K53" s="720"/>
      <c r="L53" s="630"/>
    </row>
    <row r="54" spans="1:18" s="673" customFormat="1" ht="15" customHeight="1">
      <c r="A54" s="530"/>
      <c r="B54" s="530"/>
      <c r="C54" s="530"/>
      <c r="D54" s="638"/>
      <c r="E54" s="638"/>
      <c r="F54" s="638"/>
      <c r="G54" s="638"/>
      <c r="H54" s="638"/>
      <c r="I54" s="638"/>
      <c r="J54" s="721"/>
      <c r="L54" s="418" t="s">
        <v>905</v>
      </c>
    </row>
    <row r="55" spans="1:18" s="722" customFormat="1" ht="15" customHeight="1">
      <c r="F55" s="675"/>
      <c r="G55" s="673"/>
      <c r="H55" s="673"/>
      <c r="I55" s="673"/>
      <c r="J55" s="673"/>
      <c r="L55" s="419" t="s">
        <v>883</v>
      </c>
      <c r="M55" s="638"/>
      <c r="N55" s="530"/>
      <c r="O55" s="530"/>
      <c r="P55" s="672"/>
      <c r="Q55" s="672"/>
    </row>
    <row r="56" spans="1:18" ht="3" customHeight="1">
      <c r="A56" s="691"/>
      <c r="B56" s="678"/>
      <c r="C56" s="678"/>
      <c r="D56" s="723"/>
      <c r="E56" s="678"/>
      <c r="F56" s="678"/>
      <c r="G56" s="678"/>
      <c r="H56" s="678"/>
      <c r="I56" s="724" t="s">
        <v>788</v>
      </c>
      <c r="J56" s="594"/>
      <c r="K56" s="678"/>
      <c r="L56" s="691"/>
      <c r="M56" s="723"/>
      <c r="N56" s="678"/>
      <c r="O56" s="678"/>
      <c r="P56" s="678"/>
      <c r="Q56" s="678"/>
      <c r="R56" s="724" t="s">
        <v>788</v>
      </c>
    </row>
    <row r="57" spans="1:18" ht="15" customHeight="1"/>
    <row r="58" spans="1:18" ht="15" customHeight="1"/>
    <row r="59" spans="1:18" ht="15" customHeight="1"/>
    <row r="60" spans="1:18" ht="15" customHeight="1"/>
    <row r="61" spans="1:18" ht="3.75" customHeight="1"/>
    <row r="62" spans="1:18" ht="3" customHeight="1"/>
    <row r="63" spans="1:18" ht="16.5" customHeight="1"/>
    <row r="64" spans="1:18" ht="15" customHeight="1"/>
    <row r="65" spans="4:4" ht="5.25" customHeight="1"/>
    <row r="66" spans="4:4" ht="15" customHeight="1"/>
    <row r="67" spans="4:4" ht="15" customHeight="1"/>
    <row r="68" spans="4:4" ht="15" customHeight="1"/>
    <row r="69" spans="4:4" ht="15" customHeight="1"/>
    <row r="70" spans="4:4" ht="15" customHeight="1"/>
    <row r="71" spans="4:4" ht="15" customHeight="1"/>
    <row r="72" spans="4:4" ht="15" customHeight="1"/>
    <row r="73" spans="4:4" ht="15" customHeight="1"/>
    <row r="74" spans="4:4" ht="15" customHeight="1"/>
    <row r="75" spans="4:4" ht="15" customHeight="1"/>
    <row r="76" spans="4:4" ht="15" customHeight="1"/>
    <row r="77" spans="4:4" ht="15" customHeight="1"/>
    <row r="78" spans="4:4" ht="15" customHeight="1"/>
    <row r="79" spans="4:4" s="594" customFormat="1" ht="15" customHeight="1">
      <c r="D79" s="623"/>
    </row>
    <row r="80" spans="4:4" s="594" customFormat="1" ht="15" customHeight="1">
      <c r="D80" s="623"/>
    </row>
    <row r="81" spans="2:4" s="594" customFormat="1" ht="15" customHeight="1">
      <c r="D81" s="623"/>
    </row>
    <row r="82" spans="2:4" s="594" customFormat="1" ht="15" customHeight="1">
      <c r="D82" s="623"/>
    </row>
    <row r="83" spans="2:4" s="594" customFormat="1" ht="15" customHeight="1">
      <c r="D83" s="623"/>
    </row>
    <row r="84" spans="2:4" s="594" customFormat="1" ht="3" customHeight="1">
      <c r="D84" s="623"/>
    </row>
    <row r="85" spans="2:4" s="594" customFormat="1" ht="3" customHeight="1">
      <c r="D85" s="623"/>
    </row>
    <row r="86" spans="2:4" s="691" customFormat="1" ht="13.15" customHeight="1">
      <c r="D86" s="690"/>
    </row>
    <row r="87" spans="2:4" s="691" customFormat="1" ht="13.15" customHeight="1">
      <c r="D87" s="690"/>
    </row>
    <row r="88" spans="2:4" s="594" customFormat="1" ht="6.75" customHeight="1">
      <c r="B88" s="595"/>
      <c r="C88" s="725"/>
      <c r="D88" s="730"/>
    </row>
    <row r="89" spans="2:4" s="594" customFormat="1">
      <c r="D89" s="623"/>
    </row>
    <row r="90" spans="2:4" s="594" customFormat="1">
      <c r="D90" s="623"/>
    </row>
    <row r="91" spans="2:4" s="594" customFormat="1">
      <c r="D91" s="623"/>
    </row>
    <row r="92" spans="2:4" s="594" customFormat="1">
      <c r="D92" s="623"/>
    </row>
    <row r="93" spans="2:4" s="594" customFormat="1">
      <c r="D93" s="623"/>
    </row>
    <row r="94" spans="2:4" s="594" customFormat="1">
      <c r="D94" s="623"/>
    </row>
    <row r="95" spans="2:4" s="594" customFormat="1">
      <c r="D95" s="623"/>
    </row>
    <row r="96" spans="2:4" s="594" customFormat="1">
      <c r="D96" s="623"/>
    </row>
    <row r="97" spans="4:4" s="594" customFormat="1">
      <c r="D97" s="623"/>
    </row>
    <row r="98" spans="4:4" s="594" customFormat="1">
      <c r="D98" s="623"/>
    </row>
    <row r="99" spans="4:4" s="594" customFormat="1">
      <c r="D99" s="623"/>
    </row>
    <row r="100" spans="4:4" s="594" customFormat="1">
      <c r="D100" s="623"/>
    </row>
    <row r="101" spans="4:4" s="594" customFormat="1">
      <c r="D101" s="623"/>
    </row>
    <row r="102" spans="4:4" s="594" customFormat="1">
      <c r="D102" s="623"/>
    </row>
    <row r="103" spans="4:4" s="594" customFormat="1">
      <c r="D103" s="623"/>
    </row>
    <row r="104" spans="4:4" s="594" customFormat="1">
      <c r="D104" s="623"/>
    </row>
    <row r="105" spans="4:4" s="594" customFormat="1">
      <c r="D105" s="623"/>
    </row>
    <row r="106" spans="4:4" s="594" customFormat="1">
      <c r="D106" s="623"/>
    </row>
    <row r="107" spans="4:4" s="594" customFormat="1">
      <c r="D107" s="623"/>
    </row>
    <row r="108" spans="4:4" s="594" customFormat="1">
      <c r="D108" s="623"/>
    </row>
    <row r="109" spans="4:4" s="594" customFormat="1">
      <c r="D109" s="623"/>
    </row>
    <row r="110" spans="4:4" s="594" customFormat="1">
      <c r="D110" s="623"/>
    </row>
    <row r="111" spans="4:4" s="594" customFormat="1">
      <c r="D111" s="623"/>
    </row>
    <row r="112" spans="4:4" s="594" customFormat="1">
      <c r="D112" s="623"/>
    </row>
    <row r="113" spans="4:4" s="594" customFormat="1">
      <c r="D113" s="623"/>
    </row>
    <row r="114" spans="4:4" s="594" customFormat="1">
      <c r="D114" s="623"/>
    </row>
    <row r="115" spans="4:4" s="594" customFormat="1">
      <c r="D115" s="623"/>
    </row>
    <row r="116" spans="4:4" s="594" customFormat="1">
      <c r="D116" s="623"/>
    </row>
    <row r="117" spans="4:4" s="594" customFormat="1">
      <c r="D117" s="623"/>
    </row>
    <row r="118" spans="4:4" s="594" customFormat="1">
      <c r="D118" s="623"/>
    </row>
    <row r="119" spans="4:4" s="594" customFormat="1">
      <c r="D119" s="623"/>
    </row>
    <row r="120" spans="4:4" s="594" customFormat="1">
      <c r="D120" s="623"/>
    </row>
    <row r="121" spans="4:4" s="594" customFormat="1">
      <c r="D121" s="623"/>
    </row>
    <row r="122" spans="4:4" s="594" customFormat="1">
      <c r="D122" s="623"/>
    </row>
    <row r="123" spans="4:4" s="594" customFormat="1">
      <c r="D123" s="623"/>
    </row>
    <row r="124" spans="4:4" s="594" customFormat="1">
      <c r="D124" s="623"/>
    </row>
    <row r="125" spans="4:4" s="594" customFormat="1">
      <c r="D125" s="623"/>
    </row>
    <row r="126" spans="4:4" s="594" customFormat="1">
      <c r="D126" s="623"/>
    </row>
    <row r="127" spans="4:4" s="594" customFormat="1">
      <c r="D127" s="623"/>
    </row>
    <row r="128" spans="4:4" s="594" customFormat="1">
      <c r="D128" s="623"/>
    </row>
    <row r="129" spans="4:4" s="594" customFormat="1">
      <c r="D129" s="623"/>
    </row>
    <row r="130" spans="4:4" s="594" customFormat="1">
      <c r="D130" s="623"/>
    </row>
    <row r="131" spans="4:4" s="594" customFormat="1">
      <c r="D131" s="623"/>
    </row>
    <row r="132" spans="4:4" s="594" customFormat="1">
      <c r="D132" s="623"/>
    </row>
    <row r="133" spans="4:4" s="594" customFormat="1">
      <c r="D133" s="623"/>
    </row>
    <row r="134" spans="4:4" s="594" customFormat="1">
      <c r="D134" s="623"/>
    </row>
    <row r="135" spans="4:4" s="594" customFormat="1">
      <c r="D135" s="623"/>
    </row>
    <row r="136" spans="4:4" s="594" customFormat="1">
      <c r="D136" s="623"/>
    </row>
    <row r="137" spans="4:4" s="594" customFormat="1">
      <c r="D137" s="623"/>
    </row>
    <row r="138" spans="4:4" s="594" customFormat="1">
      <c r="D138" s="623"/>
    </row>
    <row r="139" spans="4:4" s="594" customFormat="1">
      <c r="D139" s="623"/>
    </row>
    <row r="140" spans="4:4" s="594" customFormat="1">
      <c r="D140" s="623"/>
    </row>
    <row r="141" spans="4:4" s="594" customFormat="1">
      <c r="D141" s="623"/>
    </row>
    <row r="142" spans="4:4" s="594" customFormat="1">
      <c r="D142" s="623"/>
    </row>
    <row r="143" spans="4:4" s="594" customFormat="1">
      <c r="D143" s="623"/>
    </row>
    <row r="144" spans="4:4" s="594" customFormat="1">
      <c r="D144" s="623"/>
    </row>
    <row r="145" spans="4:4" s="594" customFormat="1">
      <c r="D145" s="623"/>
    </row>
    <row r="146" spans="4:4" s="594" customFormat="1">
      <c r="D146" s="623"/>
    </row>
    <row r="147" spans="4:4" s="594" customFormat="1">
      <c r="D147" s="623"/>
    </row>
    <row r="148" spans="4:4" s="594" customFormat="1">
      <c r="D148" s="623"/>
    </row>
    <row r="149" spans="4:4" s="594" customFormat="1">
      <c r="D149" s="623"/>
    </row>
    <row r="150" spans="4:4" s="594" customFormat="1">
      <c r="D150" s="623"/>
    </row>
    <row r="151" spans="4:4" s="594" customFormat="1">
      <c r="D151" s="623"/>
    </row>
    <row r="152" spans="4:4" s="594" customFormat="1">
      <c r="D152" s="623"/>
    </row>
    <row r="153" spans="4:4" s="594" customFormat="1">
      <c r="D153" s="623"/>
    </row>
    <row r="154" spans="4:4" s="594" customFormat="1">
      <c r="D154" s="623"/>
    </row>
    <row r="155" spans="4:4" s="594" customFormat="1">
      <c r="D155" s="623"/>
    </row>
    <row r="156" spans="4:4" s="594" customFormat="1">
      <c r="D156" s="623"/>
    </row>
    <row r="157" spans="4:4" s="594" customFormat="1">
      <c r="D157" s="623"/>
    </row>
    <row r="158" spans="4:4" s="594" customFormat="1">
      <c r="D158" s="623"/>
    </row>
    <row r="159" spans="4:4" s="594" customFormat="1">
      <c r="D159" s="623"/>
    </row>
    <row r="160" spans="4:4" s="594" customFormat="1">
      <c r="D160" s="623"/>
    </row>
    <row r="161" spans="4:4" s="594" customFormat="1">
      <c r="D161" s="623"/>
    </row>
    <row r="162" spans="4:4" s="594" customFormat="1">
      <c r="D162" s="623"/>
    </row>
    <row r="163" spans="4:4" s="594" customFormat="1">
      <c r="D163" s="623"/>
    </row>
    <row r="164" spans="4:4" s="594" customFormat="1">
      <c r="D164" s="623"/>
    </row>
    <row r="165" spans="4:4" s="594" customFormat="1">
      <c r="D165" s="623"/>
    </row>
    <row r="166" spans="4:4" s="594" customFormat="1">
      <c r="D166" s="623"/>
    </row>
    <row r="167" spans="4:4" s="594" customFormat="1">
      <c r="D167" s="623"/>
    </row>
    <row r="168" spans="4:4" s="594" customFormat="1">
      <c r="D168" s="623"/>
    </row>
    <row r="169" spans="4:4" s="594" customFormat="1">
      <c r="D169" s="623"/>
    </row>
    <row r="170" spans="4:4" s="594" customFormat="1">
      <c r="D170" s="623"/>
    </row>
    <row r="171" spans="4:4" s="594" customFormat="1">
      <c r="D171" s="623"/>
    </row>
    <row r="172" spans="4:4" s="594" customFormat="1">
      <c r="D172" s="623"/>
    </row>
    <row r="173" spans="4:4" s="594" customFormat="1">
      <c r="D173" s="623"/>
    </row>
    <row r="174" spans="4:4" s="594" customFormat="1">
      <c r="D174" s="623"/>
    </row>
    <row r="175" spans="4:4" s="594" customFormat="1">
      <c r="D175" s="623"/>
    </row>
    <row r="176" spans="4:4" s="594" customFormat="1">
      <c r="D176" s="623"/>
    </row>
    <row r="177" spans="4:4" s="594" customFormat="1">
      <c r="D177" s="623"/>
    </row>
    <row r="178" spans="4:4" s="594" customFormat="1">
      <c r="D178" s="623"/>
    </row>
    <row r="179" spans="4:4" s="594" customFormat="1">
      <c r="D179" s="623"/>
    </row>
    <row r="180" spans="4:4" s="594" customFormat="1">
      <c r="D180" s="623"/>
    </row>
    <row r="181" spans="4:4" s="594" customFormat="1">
      <c r="D181" s="623"/>
    </row>
    <row r="182" spans="4:4" s="594" customFormat="1">
      <c r="D182" s="623"/>
    </row>
    <row r="183" spans="4:4" s="594" customFormat="1">
      <c r="D183" s="623"/>
    </row>
    <row r="184" spans="4:4" s="594" customFormat="1">
      <c r="D184" s="623"/>
    </row>
    <row r="185" spans="4:4" s="594" customFormat="1">
      <c r="D185" s="623"/>
    </row>
    <row r="186" spans="4:4" s="594" customFormat="1">
      <c r="D186" s="623"/>
    </row>
    <row r="187" spans="4:4" s="594" customFormat="1">
      <c r="D187" s="623"/>
    </row>
    <row r="188" spans="4:4" s="594" customFormat="1">
      <c r="D188" s="623"/>
    </row>
    <row r="189" spans="4:4" s="594" customFormat="1">
      <c r="D189" s="623"/>
    </row>
    <row r="190" spans="4:4" s="594" customFormat="1">
      <c r="D190" s="623"/>
    </row>
    <row r="191" spans="4:4" s="594" customFormat="1">
      <c r="D191" s="623"/>
    </row>
    <row r="192" spans="4:4" s="594" customFormat="1">
      <c r="D192" s="623"/>
    </row>
    <row r="193" spans="4:4" s="594" customFormat="1">
      <c r="D193" s="623"/>
    </row>
    <row r="194" spans="4:4" s="594" customFormat="1">
      <c r="D194" s="623"/>
    </row>
    <row r="195" spans="4:4" s="594" customFormat="1">
      <c r="D195" s="623"/>
    </row>
    <row r="196" spans="4:4" s="594" customFormat="1">
      <c r="D196" s="623"/>
    </row>
    <row r="197" spans="4:4" s="594" customFormat="1">
      <c r="D197" s="623"/>
    </row>
    <row r="198" spans="4:4" s="594" customFormat="1">
      <c r="D198" s="623"/>
    </row>
    <row r="199" spans="4:4" s="594" customFormat="1">
      <c r="D199" s="623"/>
    </row>
    <row r="200" spans="4:4" s="594" customFormat="1">
      <c r="D200" s="623"/>
    </row>
    <row r="201" spans="4:4" s="594" customFormat="1">
      <c r="D201" s="623"/>
    </row>
    <row r="202" spans="4:4" s="594" customFormat="1">
      <c r="D202" s="623"/>
    </row>
    <row r="203" spans="4:4" s="594" customFormat="1">
      <c r="D203" s="623"/>
    </row>
    <row r="204" spans="4:4" s="594" customFormat="1">
      <c r="D204" s="623"/>
    </row>
    <row r="205" spans="4:4" s="594" customFormat="1">
      <c r="D205" s="623"/>
    </row>
    <row r="206" spans="4:4" s="594" customFormat="1">
      <c r="D206" s="623"/>
    </row>
    <row r="207" spans="4:4" s="594" customFormat="1">
      <c r="D207" s="623"/>
    </row>
    <row r="208" spans="4:4" s="594" customFormat="1">
      <c r="D208" s="623"/>
    </row>
    <row r="209" spans="4:4" s="594" customFormat="1">
      <c r="D209" s="623"/>
    </row>
    <row r="210" spans="4:4" s="594" customFormat="1">
      <c r="D210" s="623"/>
    </row>
    <row r="211" spans="4:4" s="594" customFormat="1">
      <c r="D211" s="623"/>
    </row>
    <row r="212" spans="4:4" s="594" customFormat="1">
      <c r="D212" s="623"/>
    </row>
    <row r="213" spans="4:4" s="594" customFormat="1">
      <c r="D213" s="623"/>
    </row>
    <row r="214" spans="4:4" s="594" customFormat="1">
      <c r="D214" s="623"/>
    </row>
    <row r="215" spans="4:4" s="594" customFormat="1">
      <c r="D215" s="623"/>
    </row>
    <row r="216" spans="4:4" s="594" customFormat="1">
      <c r="D216" s="623"/>
    </row>
    <row r="217" spans="4:4" s="594" customFormat="1">
      <c r="D217" s="623"/>
    </row>
    <row r="218" spans="4:4" s="594" customFormat="1">
      <c r="D218" s="623"/>
    </row>
    <row r="219" spans="4:4" s="594" customFormat="1">
      <c r="D219" s="623"/>
    </row>
    <row r="220" spans="4:4" s="594" customFormat="1">
      <c r="D220" s="623"/>
    </row>
    <row r="221" spans="4:4" s="594" customFormat="1">
      <c r="D221" s="623"/>
    </row>
    <row r="222" spans="4:4" s="594" customFormat="1">
      <c r="D222" s="623"/>
    </row>
    <row r="223" spans="4:4" s="594" customFormat="1">
      <c r="D223" s="623"/>
    </row>
    <row r="224" spans="4:4" s="594" customFormat="1">
      <c r="D224" s="623"/>
    </row>
    <row r="225" spans="4:4" s="594" customFormat="1">
      <c r="D225" s="623"/>
    </row>
    <row r="226" spans="4:4" s="594" customFormat="1">
      <c r="D226" s="623"/>
    </row>
    <row r="227" spans="4:4" s="594" customFormat="1">
      <c r="D227" s="623"/>
    </row>
    <row r="228" spans="4:4" s="594" customFormat="1">
      <c r="D228" s="623"/>
    </row>
    <row r="229" spans="4:4" s="594" customFormat="1">
      <c r="D229" s="623"/>
    </row>
    <row r="230" spans="4:4" s="594" customFormat="1">
      <c r="D230" s="623"/>
    </row>
    <row r="231" spans="4:4" s="594" customFormat="1">
      <c r="D231" s="623"/>
    </row>
    <row r="232" spans="4:4" s="594" customFormat="1">
      <c r="D232" s="623"/>
    </row>
    <row r="233" spans="4:4" s="594" customFormat="1">
      <c r="D233" s="623"/>
    </row>
    <row r="234" spans="4:4" s="594" customFormat="1">
      <c r="D234" s="623"/>
    </row>
    <row r="235" spans="4:4" s="594" customFormat="1">
      <c r="D235" s="623"/>
    </row>
    <row r="236" spans="4:4" s="594" customFormat="1">
      <c r="D236" s="623"/>
    </row>
    <row r="237" spans="4:4" s="594" customFormat="1">
      <c r="D237" s="623"/>
    </row>
    <row r="238" spans="4:4" s="594" customFormat="1">
      <c r="D238" s="623"/>
    </row>
    <row r="239" spans="4:4" s="594" customFormat="1">
      <c r="D239" s="623"/>
    </row>
    <row r="240" spans="4:4" s="594" customFormat="1">
      <c r="D240" s="623"/>
    </row>
    <row r="241" spans="4:4" s="594" customFormat="1">
      <c r="D241" s="623"/>
    </row>
    <row r="242" spans="4:4" s="594" customFormat="1">
      <c r="D242" s="623"/>
    </row>
    <row r="243" spans="4:4" s="594" customFormat="1">
      <c r="D243" s="623"/>
    </row>
    <row r="244" spans="4:4" s="594" customFormat="1">
      <c r="D244" s="623"/>
    </row>
    <row r="245" spans="4:4" s="594" customFormat="1">
      <c r="D245" s="623"/>
    </row>
    <row r="246" spans="4:4" s="594" customFormat="1">
      <c r="D246" s="623"/>
    </row>
    <row r="247" spans="4:4" s="594" customFormat="1">
      <c r="D247" s="623"/>
    </row>
    <row r="248" spans="4:4" s="594" customFormat="1">
      <c r="D248" s="623"/>
    </row>
    <row r="249" spans="4:4" s="594" customFormat="1">
      <c r="D249" s="623"/>
    </row>
    <row r="250" spans="4:4" s="594" customFormat="1">
      <c r="D250" s="623"/>
    </row>
    <row r="251" spans="4:4" s="594" customFormat="1">
      <c r="D251" s="623"/>
    </row>
    <row r="252" spans="4:4" s="594" customFormat="1">
      <c r="D252" s="623"/>
    </row>
    <row r="253" spans="4:4" s="594" customFormat="1">
      <c r="D253" s="623"/>
    </row>
    <row r="254" spans="4:4" s="594" customFormat="1">
      <c r="D254" s="623"/>
    </row>
    <row r="255" spans="4:4" s="594" customFormat="1">
      <c r="D255" s="623"/>
    </row>
    <row r="256" spans="4:4" s="594" customFormat="1">
      <c r="D256" s="623"/>
    </row>
    <row r="257" spans="4:4" s="594" customFormat="1">
      <c r="D257" s="623"/>
    </row>
    <row r="258" spans="4:4" s="594" customFormat="1">
      <c r="D258" s="623"/>
    </row>
    <row r="259" spans="4:4" s="594" customFormat="1">
      <c r="D259" s="623"/>
    </row>
    <row r="260" spans="4:4" s="594" customFormat="1">
      <c r="D260" s="623"/>
    </row>
    <row r="261" spans="4:4" s="594" customFormat="1">
      <c r="D261" s="623"/>
    </row>
    <row r="262" spans="4:4" s="594" customFormat="1">
      <c r="D262" s="623"/>
    </row>
    <row r="263" spans="4:4" s="594" customFormat="1">
      <c r="D263" s="623"/>
    </row>
    <row r="264" spans="4:4" s="594" customFormat="1">
      <c r="D264" s="623"/>
    </row>
    <row r="265" spans="4:4" s="594" customFormat="1">
      <c r="D265" s="623"/>
    </row>
    <row r="266" spans="4:4" s="594" customFormat="1">
      <c r="D266" s="623"/>
    </row>
    <row r="267" spans="4:4" s="594" customFormat="1">
      <c r="D267" s="623"/>
    </row>
    <row r="268" spans="4:4" s="594" customFormat="1">
      <c r="D268" s="623"/>
    </row>
    <row r="269" spans="4:4" s="594" customFormat="1">
      <c r="D269" s="623"/>
    </row>
    <row r="270" spans="4:4" s="594" customFormat="1">
      <c r="D270" s="623"/>
    </row>
    <row r="271" spans="4:4" s="594" customFormat="1">
      <c r="D271" s="623"/>
    </row>
    <row r="272" spans="4:4" s="594" customFormat="1">
      <c r="D272" s="623"/>
    </row>
    <row r="273" spans="4:4" s="594" customFormat="1">
      <c r="D273" s="623"/>
    </row>
    <row r="274" spans="4:4" s="594" customFormat="1">
      <c r="D274" s="623"/>
    </row>
    <row r="275" spans="4:4" s="594" customFormat="1">
      <c r="D275" s="623"/>
    </row>
    <row r="276" spans="4:4" s="594" customFormat="1">
      <c r="D276" s="623"/>
    </row>
    <row r="277" spans="4:4" s="594" customFormat="1">
      <c r="D277" s="623"/>
    </row>
    <row r="278" spans="4:4" s="594" customFormat="1">
      <c r="D278" s="623"/>
    </row>
    <row r="279" spans="4:4" s="594" customFormat="1">
      <c r="D279" s="623"/>
    </row>
    <row r="280" spans="4:4" s="594" customFormat="1">
      <c r="D280" s="623"/>
    </row>
    <row r="281" spans="4:4" s="594" customFormat="1">
      <c r="D281" s="623"/>
    </row>
    <row r="282" spans="4:4" s="594" customFormat="1">
      <c r="D282" s="623"/>
    </row>
    <row r="283" spans="4:4" s="594" customFormat="1">
      <c r="D283" s="623"/>
    </row>
    <row r="284" spans="4:4" s="594" customFormat="1">
      <c r="D284" s="623"/>
    </row>
    <row r="285" spans="4:4" s="594" customFormat="1">
      <c r="D285" s="623"/>
    </row>
    <row r="286" spans="4:4" s="594" customFormat="1">
      <c r="D286" s="623"/>
    </row>
    <row r="287" spans="4:4" s="594" customFormat="1">
      <c r="D287" s="623"/>
    </row>
    <row r="288" spans="4:4" s="594" customFormat="1">
      <c r="D288" s="623"/>
    </row>
    <row r="289" spans="4:4" s="594" customFormat="1">
      <c r="D289" s="623"/>
    </row>
    <row r="290" spans="4:4" s="594" customFormat="1">
      <c r="D290" s="623"/>
    </row>
    <row r="291" spans="4:4" s="594" customFormat="1">
      <c r="D291" s="623"/>
    </row>
    <row r="292" spans="4:4" s="594" customFormat="1">
      <c r="D292" s="623"/>
    </row>
    <row r="293" spans="4:4" s="594" customFormat="1">
      <c r="D293" s="623"/>
    </row>
    <row r="294" spans="4:4" s="594" customFormat="1">
      <c r="D294" s="623"/>
    </row>
    <row r="295" spans="4:4" s="594" customFormat="1">
      <c r="D295" s="623"/>
    </row>
    <row r="296" spans="4:4" s="594" customFormat="1">
      <c r="D296" s="623"/>
    </row>
    <row r="297" spans="4:4" s="594" customFormat="1">
      <c r="D297" s="623"/>
    </row>
    <row r="298" spans="4:4" s="594" customFormat="1">
      <c r="D298" s="623"/>
    </row>
    <row r="299" spans="4:4" s="594" customFormat="1">
      <c r="D299" s="623"/>
    </row>
    <row r="300" spans="4:4" s="594" customFormat="1">
      <c r="D300" s="623"/>
    </row>
    <row r="301" spans="4:4" s="594" customFormat="1">
      <c r="D301" s="623"/>
    </row>
    <row r="302" spans="4:4" s="594" customFormat="1">
      <c r="D302" s="623"/>
    </row>
    <row r="303" spans="4:4" s="594" customFormat="1">
      <c r="D303" s="623"/>
    </row>
    <row r="304" spans="4:4" s="594" customFormat="1">
      <c r="D304" s="623"/>
    </row>
    <row r="305" spans="4:4" s="594" customFormat="1">
      <c r="D305" s="623"/>
    </row>
    <row r="306" spans="4:4" s="594" customFormat="1">
      <c r="D306" s="623"/>
    </row>
    <row r="307" spans="4:4" s="594" customFormat="1">
      <c r="D307" s="623"/>
    </row>
    <row r="308" spans="4:4" s="594" customFormat="1">
      <c r="D308" s="623"/>
    </row>
    <row r="309" spans="4:4" s="594" customFormat="1">
      <c r="D309" s="623"/>
    </row>
    <row r="310" spans="4:4" s="594" customFormat="1">
      <c r="D310" s="623"/>
    </row>
    <row r="311" spans="4:4" s="594" customFormat="1">
      <c r="D311" s="623"/>
    </row>
    <row r="312" spans="4:4" s="594" customFormat="1">
      <c r="D312" s="623"/>
    </row>
    <row r="313" spans="4:4" s="594" customFormat="1">
      <c r="D313" s="623"/>
    </row>
    <row r="314" spans="4:4" s="594" customFormat="1">
      <c r="D314" s="623"/>
    </row>
    <row r="315" spans="4:4" s="594" customFormat="1">
      <c r="D315" s="623"/>
    </row>
    <row r="316" spans="4:4" s="594" customFormat="1">
      <c r="D316" s="623"/>
    </row>
    <row r="317" spans="4:4" s="594" customFormat="1">
      <c r="D317" s="623"/>
    </row>
    <row r="318" spans="4:4" s="594" customFormat="1">
      <c r="D318" s="623"/>
    </row>
    <row r="319" spans="4:4" s="594" customFormat="1">
      <c r="D319" s="623"/>
    </row>
    <row r="320" spans="4:4" s="594" customFormat="1">
      <c r="D320" s="623"/>
    </row>
    <row r="321" spans="4:4" s="594" customFormat="1">
      <c r="D321" s="623"/>
    </row>
    <row r="322" spans="4:4" s="594" customFormat="1">
      <c r="D322" s="623"/>
    </row>
    <row r="323" spans="4:4" s="594" customFormat="1">
      <c r="D323" s="623"/>
    </row>
    <row r="324" spans="4:4" s="594" customFormat="1">
      <c r="D324" s="623"/>
    </row>
    <row r="325" spans="4:4" s="594" customFormat="1">
      <c r="D325" s="623"/>
    </row>
    <row r="326" spans="4:4" s="594" customFormat="1">
      <c r="D326" s="623"/>
    </row>
    <row r="327" spans="4:4" s="594" customFormat="1">
      <c r="D327" s="623"/>
    </row>
    <row r="328" spans="4:4" s="594" customFormat="1">
      <c r="D328" s="623"/>
    </row>
    <row r="329" spans="4:4" s="594" customFormat="1">
      <c r="D329" s="623"/>
    </row>
    <row r="330" spans="4:4" s="594" customFormat="1">
      <c r="D330" s="623"/>
    </row>
    <row r="331" spans="4:4" s="594" customFormat="1">
      <c r="D331" s="623"/>
    </row>
    <row r="332" spans="4:4" s="594" customFormat="1">
      <c r="D332" s="623"/>
    </row>
    <row r="333" spans="4:4" s="594" customFormat="1">
      <c r="D333" s="623"/>
    </row>
    <row r="334" spans="4:4" s="594" customFormat="1">
      <c r="D334" s="623"/>
    </row>
    <row r="335" spans="4:4" s="594" customFormat="1">
      <c r="D335" s="623"/>
    </row>
    <row r="336" spans="4:4" s="594" customFormat="1">
      <c r="D336" s="623"/>
    </row>
    <row r="337" spans="4:4" s="594" customFormat="1">
      <c r="D337" s="623"/>
    </row>
    <row r="338" spans="4:4" s="594" customFormat="1">
      <c r="D338" s="623"/>
    </row>
    <row r="339" spans="4:4" s="594" customFormat="1">
      <c r="D339" s="623"/>
    </row>
    <row r="340" spans="4:4" s="594" customFormat="1">
      <c r="D340" s="623"/>
    </row>
    <row r="341" spans="4:4" s="594" customFormat="1">
      <c r="D341" s="623"/>
    </row>
    <row r="342" spans="4:4" s="594" customFormat="1">
      <c r="D342" s="623"/>
    </row>
    <row r="343" spans="4:4" s="594" customFormat="1">
      <c r="D343" s="623"/>
    </row>
    <row r="344" spans="4:4" s="594" customFormat="1">
      <c r="D344" s="623"/>
    </row>
    <row r="345" spans="4:4" s="594" customFormat="1">
      <c r="D345" s="623"/>
    </row>
    <row r="346" spans="4:4" s="594" customFormat="1">
      <c r="D346" s="623"/>
    </row>
    <row r="347" spans="4:4" s="594" customFormat="1">
      <c r="D347" s="623"/>
    </row>
    <row r="348" spans="4:4" s="594" customFormat="1">
      <c r="D348" s="623"/>
    </row>
    <row r="349" spans="4:4" s="594" customFormat="1">
      <c r="D349" s="623"/>
    </row>
    <row r="350" spans="4:4" s="594" customFormat="1">
      <c r="D350" s="623"/>
    </row>
    <row r="351" spans="4:4" s="594" customFormat="1">
      <c r="D351" s="623"/>
    </row>
    <row r="352" spans="4:4" s="594" customFormat="1">
      <c r="D352" s="623"/>
    </row>
    <row r="353" spans="4:4" s="594" customFormat="1">
      <c r="D353" s="623"/>
    </row>
    <row r="354" spans="4:4" s="594" customFormat="1">
      <c r="D354" s="623"/>
    </row>
    <row r="355" spans="4:4" s="594" customFormat="1">
      <c r="D355" s="623"/>
    </row>
    <row r="356" spans="4:4" s="594" customFormat="1">
      <c r="D356" s="623"/>
    </row>
    <row r="357" spans="4:4" s="594" customFormat="1">
      <c r="D357" s="623"/>
    </row>
    <row r="358" spans="4:4" s="594" customFormat="1">
      <c r="D358" s="623"/>
    </row>
    <row r="359" spans="4:4" s="594" customFormat="1">
      <c r="D359" s="623"/>
    </row>
    <row r="360" spans="4:4" s="594" customFormat="1">
      <c r="D360" s="623"/>
    </row>
    <row r="361" spans="4:4" s="594" customFormat="1">
      <c r="D361" s="623"/>
    </row>
    <row r="362" spans="4:4" s="594" customFormat="1">
      <c r="D362" s="623"/>
    </row>
    <row r="363" spans="4:4" s="594" customFormat="1">
      <c r="D363" s="623"/>
    </row>
    <row r="364" spans="4:4" s="594" customFormat="1">
      <c r="D364" s="623"/>
    </row>
    <row r="365" spans="4:4" s="594" customFormat="1">
      <c r="D365" s="623"/>
    </row>
    <row r="366" spans="4:4" s="594" customFormat="1">
      <c r="D366" s="623"/>
    </row>
    <row r="367" spans="4:4" s="594" customFormat="1">
      <c r="D367" s="623"/>
    </row>
    <row r="368" spans="4:4" s="594" customFormat="1">
      <c r="D368" s="623"/>
    </row>
    <row r="369" spans="4:4" s="594" customFormat="1">
      <c r="D369" s="623"/>
    </row>
    <row r="370" spans="4:4" s="594" customFormat="1">
      <c r="D370" s="623"/>
    </row>
    <row r="371" spans="4:4" s="594" customFormat="1">
      <c r="D371" s="623"/>
    </row>
    <row r="372" spans="4:4" s="594" customFormat="1">
      <c r="D372" s="623"/>
    </row>
    <row r="373" spans="4:4" s="594" customFormat="1">
      <c r="D373" s="623"/>
    </row>
    <row r="374" spans="4:4" s="594" customFormat="1">
      <c r="D374" s="623"/>
    </row>
    <row r="375" spans="4:4" s="594" customFormat="1">
      <c r="D375" s="623"/>
    </row>
    <row r="376" spans="4:4" s="594" customFormat="1">
      <c r="D376" s="623"/>
    </row>
    <row r="377" spans="4:4" s="594" customFormat="1">
      <c r="D377" s="623"/>
    </row>
    <row r="378" spans="4:4" s="594" customFormat="1">
      <c r="D378" s="623"/>
    </row>
    <row r="379" spans="4:4" s="594" customFormat="1">
      <c r="D379" s="623"/>
    </row>
    <row r="380" spans="4:4" s="594" customFormat="1">
      <c r="D380" s="623"/>
    </row>
    <row r="381" spans="4:4" s="594" customFormat="1">
      <c r="D381" s="623"/>
    </row>
    <row r="382" spans="4:4" s="594" customFormat="1">
      <c r="D382" s="623"/>
    </row>
    <row r="383" spans="4:4" s="594" customFormat="1">
      <c r="D383" s="623"/>
    </row>
    <row r="384" spans="4:4" s="594" customFormat="1">
      <c r="D384" s="623"/>
    </row>
    <row r="385" spans="4:4" s="594" customFormat="1">
      <c r="D385" s="623"/>
    </row>
    <row r="386" spans="4:4" s="594" customFormat="1">
      <c r="D386" s="623"/>
    </row>
    <row r="387" spans="4:4" s="594" customFormat="1">
      <c r="D387" s="623"/>
    </row>
    <row r="388" spans="4:4" s="594" customFormat="1">
      <c r="D388" s="623"/>
    </row>
    <row r="389" spans="4:4" s="594" customFormat="1">
      <c r="D389" s="623"/>
    </row>
    <row r="390" spans="4:4" s="594" customFormat="1">
      <c r="D390" s="623"/>
    </row>
    <row r="391" spans="4:4" s="594" customFormat="1">
      <c r="D391" s="623"/>
    </row>
    <row r="392" spans="4:4" s="594" customFormat="1">
      <c r="D392" s="623"/>
    </row>
    <row r="393" spans="4:4" s="594" customFormat="1">
      <c r="D393" s="623"/>
    </row>
    <row r="394" spans="4:4" s="594" customFormat="1">
      <c r="D394" s="623"/>
    </row>
    <row r="395" spans="4:4" s="594" customFormat="1">
      <c r="D395" s="623"/>
    </row>
    <row r="396" spans="4:4" s="594" customFormat="1">
      <c r="D396" s="623"/>
    </row>
    <row r="397" spans="4:4" s="594" customFormat="1">
      <c r="D397" s="623"/>
    </row>
    <row r="398" spans="4:4" s="594" customFormat="1">
      <c r="D398" s="623"/>
    </row>
    <row r="399" spans="4:4" s="594" customFormat="1">
      <c r="D399" s="623"/>
    </row>
    <row r="400" spans="4:4" s="594" customFormat="1">
      <c r="D400" s="623"/>
    </row>
    <row r="401" spans="4:4" s="594" customFormat="1">
      <c r="D401" s="623"/>
    </row>
    <row r="402" spans="4:4" s="594" customFormat="1">
      <c r="D402" s="623"/>
    </row>
    <row r="403" spans="4:4" s="594" customFormat="1">
      <c r="D403" s="623"/>
    </row>
    <row r="404" spans="4:4" s="594" customFormat="1">
      <c r="D404" s="623"/>
    </row>
    <row r="405" spans="4:4" s="594" customFormat="1">
      <c r="D405" s="623"/>
    </row>
    <row r="406" spans="4:4" s="594" customFormat="1">
      <c r="D406" s="623"/>
    </row>
    <row r="407" spans="4:4" s="594" customFormat="1">
      <c r="D407" s="623"/>
    </row>
    <row r="408" spans="4:4" s="594" customFormat="1">
      <c r="D408" s="623"/>
    </row>
    <row r="409" spans="4:4" s="594" customFormat="1">
      <c r="D409" s="623"/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scaleWithDoc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87">
    <tabColor rgb="FF92D050"/>
  </sheetPr>
  <dimension ref="A1:L55"/>
  <sheetViews>
    <sheetView view="pageBreakPreview" zoomScaleNormal="100" zoomScaleSheetLayoutView="100" workbookViewId="0">
      <selection activeCell="B3" sqref="B3:C6"/>
    </sheetView>
  </sheetViews>
  <sheetFormatPr defaultColWidth="12.5703125" defaultRowHeight="17.25"/>
  <cols>
    <col min="1" max="1" width="1.85546875" style="647" customWidth="1"/>
    <col min="2" max="2" width="12.5703125" style="647"/>
    <col min="3" max="3" width="29.28515625" style="647" customWidth="1"/>
    <col min="4" max="4" width="9" style="695" customWidth="1"/>
    <col min="5" max="5" width="8.28515625" style="647" customWidth="1"/>
    <col min="6" max="6" width="8.140625" style="647" customWidth="1"/>
    <col min="7" max="7" width="11.7109375" style="647" customWidth="1"/>
    <col min="8" max="8" width="1.85546875" style="647" customWidth="1"/>
    <col min="9" max="9" width="8.28515625" style="647" customWidth="1"/>
    <col min="10" max="10" width="8.140625" style="647" customWidth="1"/>
    <col min="11" max="11" width="11.7109375" style="647" customWidth="1"/>
    <col min="12" max="12" width="1.85546875" style="647" customWidth="1"/>
    <col min="13" max="16384" width="12.5703125" style="647"/>
  </cols>
  <sheetData>
    <row r="1" spans="1:12" ht="10.15" customHeight="1"/>
    <row r="2" spans="1:12" ht="10.15" customHeight="1"/>
    <row r="3" spans="1:12" s="598" customFormat="1" ht="16.5" customHeight="1">
      <c r="B3" s="599" t="s">
        <v>965</v>
      </c>
      <c r="C3" s="600" t="s">
        <v>995</v>
      </c>
      <c r="D3" s="601"/>
    </row>
    <row r="4" spans="1:12" s="598" customFormat="1" ht="15" customHeight="1">
      <c r="B4" s="599"/>
      <c r="C4" s="600" t="s">
        <v>1339</v>
      </c>
      <c r="D4" s="601"/>
    </row>
    <row r="5" spans="1:12" s="598" customFormat="1" ht="16.5" customHeight="1">
      <c r="B5" s="602" t="s">
        <v>966</v>
      </c>
      <c r="C5" s="603" t="s">
        <v>996</v>
      </c>
      <c r="D5" s="604"/>
    </row>
    <row r="6" spans="1:12" s="598" customFormat="1" ht="15" customHeight="1">
      <c r="B6" s="602"/>
      <c r="C6" s="603" t="s">
        <v>1322</v>
      </c>
      <c r="D6" s="604"/>
    </row>
    <row r="7" spans="1:12" s="598" customFormat="1" ht="10.15" customHeight="1" thickBot="1">
      <c r="A7" s="649"/>
      <c r="B7" s="650"/>
      <c r="C7" s="651"/>
      <c r="D7" s="696"/>
      <c r="E7" s="649"/>
      <c r="F7" s="649"/>
      <c r="G7" s="649"/>
      <c r="H7" s="649"/>
      <c r="I7" s="649"/>
      <c r="J7" s="649"/>
      <c r="K7" s="649"/>
      <c r="L7" s="649"/>
    </row>
    <row r="8" spans="1:12" ht="18" thickTop="1">
      <c r="A8" s="594"/>
      <c r="B8" s="607" t="s">
        <v>741</v>
      </c>
      <c r="C8" s="608"/>
      <c r="D8" s="609" t="s">
        <v>3</v>
      </c>
      <c r="E8" s="1930" t="s">
        <v>766</v>
      </c>
      <c r="F8" s="1930"/>
      <c r="G8" s="1930"/>
      <c r="H8" s="628"/>
      <c r="I8" s="1930" t="s">
        <v>767</v>
      </c>
      <c r="J8" s="1930"/>
      <c r="K8" s="1930"/>
      <c r="L8" s="594"/>
    </row>
    <row r="9" spans="1:12" s="702" customFormat="1">
      <c r="A9" s="697"/>
      <c r="B9" s="698" t="s">
        <v>744</v>
      </c>
      <c r="C9" s="699"/>
      <c r="D9" s="700" t="s">
        <v>8</v>
      </c>
      <c r="E9" s="1932" t="s">
        <v>768</v>
      </c>
      <c r="F9" s="1932"/>
      <c r="G9" s="1932"/>
      <c r="H9" s="701"/>
      <c r="I9" s="1932" t="s">
        <v>769</v>
      </c>
      <c r="J9" s="1932"/>
      <c r="K9" s="1932"/>
      <c r="L9" s="697"/>
    </row>
    <row r="10" spans="1:12">
      <c r="A10" s="594"/>
      <c r="B10" s="584"/>
      <c r="C10" s="608"/>
      <c r="D10" s="615"/>
      <c r="E10" s="616" t="s">
        <v>4</v>
      </c>
      <c r="F10" s="616" t="s">
        <v>37</v>
      </c>
      <c r="G10" s="616" t="s">
        <v>38</v>
      </c>
      <c r="H10" s="584"/>
      <c r="I10" s="616" t="s">
        <v>4</v>
      </c>
      <c r="J10" s="616" t="s">
        <v>37</v>
      </c>
      <c r="K10" s="616" t="s">
        <v>38</v>
      </c>
      <c r="L10" s="594"/>
    </row>
    <row r="11" spans="1:12">
      <c r="A11" s="594"/>
      <c r="B11" s="584"/>
      <c r="C11" s="584"/>
      <c r="D11" s="615"/>
      <c r="E11" s="617" t="s">
        <v>9</v>
      </c>
      <c r="F11" s="617" t="s">
        <v>39</v>
      </c>
      <c r="G11" s="617" t="s">
        <v>40</v>
      </c>
      <c r="H11" s="703"/>
      <c r="I11" s="617" t="s">
        <v>9</v>
      </c>
      <c r="J11" s="617" t="s">
        <v>39</v>
      </c>
      <c r="K11" s="617" t="s">
        <v>40</v>
      </c>
      <c r="L11" s="594"/>
    </row>
    <row r="12" spans="1:12" ht="8.1" customHeight="1">
      <c r="A12" s="619"/>
      <c r="B12" s="704"/>
      <c r="C12" s="704"/>
      <c r="D12" s="705"/>
      <c r="E12" s="704"/>
      <c r="F12" s="704"/>
      <c r="G12" s="704"/>
      <c r="H12" s="704"/>
      <c r="I12" s="704"/>
      <c r="J12" s="704"/>
      <c r="K12" s="704"/>
      <c r="L12" s="619"/>
    </row>
    <row r="13" spans="1:12" ht="8.1" customHeight="1">
      <c r="A13" s="594"/>
      <c r="B13" s="594"/>
      <c r="C13" s="594"/>
      <c r="D13" s="706"/>
      <c r="E13" s="594"/>
      <c r="F13" s="594"/>
      <c r="G13" s="594"/>
      <c r="H13" s="594"/>
      <c r="I13" s="594"/>
      <c r="J13" s="594"/>
      <c r="K13" s="594"/>
      <c r="L13" s="594"/>
    </row>
    <row r="14" spans="1:12">
      <c r="A14" s="594"/>
      <c r="B14" s="607" t="s">
        <v>4</v>
      </c>
      <c r="C14" s="584"/>
      <c r="D14" s="1512">
        <v>2020</v>
      </c>
      <c r="E14" s="569">
        <f t="shared" ref="E14:G16" si="0">SUM(E18,E22,E26,E30,E34,E38,E42,E46,E50)</f>
        <v>138</v>
      </c>
      <c r="F14" s="569">
        <f t="shared" si="0"/>
        <v>82</v>
      </c>
      <c r="G14" s="569">
        <f t="shared" si="0"/>
        <v>56</v>
      </c>
      <c r="I14" s="569">
        <f t="shared" ref="I14:K16" si="1">SUM(I18,I22,I26,I30,I34,I38,I42,I46,I50)</f>
        <v>41597</v>
      </c>
      <c r="J14" s="569">
        <f t="shared" si="1"/>
        <v>19641</v>
      </c>
      <c r="K14" s="569">
        <f t="shared" si="1"/>
        <v>21956</v>
      </c>
      <c r="L14" s="594"/>
    </row>
    <row r="15" spans="1:12">
      <c r="A15" s="594"/>
      <c r="B15" s="559" t="s">
        <v>9</v>
      </c>
      <c r="C15" s="584"/>
      <c r="D15" s="1512">
        <v>2021</v>
      </c>
      <c r="E15" s="569">
        <f t="shared" si="0"/>
        <v>75</v>
      </c>
      <c r="F15" s="569">
        <f t="shared" si="0"/>
        <v>43</v>
      </c>
      <c r="G15" s="569">
        <f t="shared" si="0"/>
        <v>32</v>
      </c>
      <c r="I15" s="569">
        <f t="shared" si="1"/>
        <v>53269</v>
      </c>
      <c r="J15" s="569">
        <f t="shared" si="1"/>
        <v>24723</v>
      </c>
      <c r="K15" s="569">
        <f t="shared" si="1"/>
        <v>28546</v>
      </c>
      <c r="L15" s="594"/>
    </row>
    <row r="16" spans="1:12">
      <c r="A16" s="594"/>
      <c r="B16" s="559"/>
      <c r="C16" s="584"/>
      <c r="D16" s="1512">
        <v>2022</v>
      </c>
      <c r="E16" s="569">
        <f t="shared" si="0"/>
        <v>103</v>
      </c>
      <c r="F16" s="569">
        <f t="shared" si="0"/>
        <v>31</v>
      </c>
      <c r="G16" s="569">
        <f t="shared" si="0"/>
        <v>72</v>
      </c>
      <c r="I16" s="569">
        <f t="shared" si="1"/>
        <v>56004</v>
      </c>
      <c r="J16" s="569">
        <f t="shared" si="1"/>
        <v>26517</v>
      </c>
      <c r="K16" s="569">
        <f t="shared" si="1"/>
        <v>29487</v>
      </c>
      <c r="L16" s="594"/>
    </row>
    <row r="17" spans="1:12">
      <c r="A17" s="594"/>
      <c r="B17" s="559"/>
      <c r="C17" s="584"/>
      <c r="D17" s="573"/>
      <c r="E17" s="626"/>
      <c r="F17" s="661"/>
      <c r="G17" s="661"/>
      <c r="H17" s="661"/>
      <c r="I17" s="626"/>
      <c r="J17" s="708"/>
      <c r="K17" s="661"/>
      <c r="L17" s="594"/>
    </row>
    <row r="18" spans="1:12">
      <c r="A18" s="594"/>
      <c r="B18" s="607" t="s">
        <v>747</v>
      </c>
      <c r="C18" s="584"/>
      <c r="D18" s="573">
        <v>2020</v>
      </c>
      <c r="E18" s="626">
        <v>6</v>
      </c>
      <c r="F18" s="1229" t="s">
        <v>31</v>
      </c>
      <c r="G18" s="666">
        <v>6</v>
      </c>
      <c r="H18" s="661"/>
      <c r="I18" s="626">
        <v>1302</v>
      </c>
      <c r="J18" s="666">
        <v>167</v>
      </c>
      <c r="K18" s="666">
        <v>1135</v>
      </c>
      <c r="L18" s="594"/>
    </row>
    <row r="19" spans="1:12">
      <c r="A19" s="594"/>
      <c r="B19" s="559" t="s">
        <v>748</v>
      </c>
      <c r="C19" s="584"/>
      <c r="D19" s="573">
        <v>2021</v>
      </c>
      <c r="E19" s="665" t="s">
        <v>31</v>
      </c>
      <c r="F19" s="665" t="s">
        <v>31</v>
      </c>
      <c r="G19" s="665" t="s">
        <v>31</v>
      </c>
      <c r="H19" s="661"/>
      <c r="I19" s="626">
        <v>1919</v>
      </c>
      <c r="J19" s="666">
        <v>248</v>
      </c>
      <c r="K19" s="666">
        <v>1671</v>
      </c>
      <c r="L19" s="594"/>
    </row>
    <row r="20" spans="1:12">
      <c r="A20" s="594"/>
      <c r="B20" s="559"/>
      <c r="C20" s="584"/>
      <c r="D20" s="573">
        <v>2022</v>
      </c>
      <c r="E20" s="746" t="s">
        <v>31</v>
      </c>
      <c r="F20" s="746" t="s">
        <v>31</v>
      </c>
      <c r="G20" s="746" t="s">
        <v>31</v>
      </c>
      <c r="H20" s="746"/>
      <c r="I20" s="626">
        <v>2067</v>
      </c>
      <c r="J20" s="746">
        <v>325</v>
      </c>
      <c r="K20" s="746">
        <v>1742</v>
      </c>
      <c r="L20" s="594"/>
    </row>
    <row r="21" spans="1:12">
      <c r="A21" s="594"/>
      <c r="B21" s="559"/>
      <c r="C21" s="584"/>
      <c r="D21" s="573"/>
      <c r="E21" s="626"/>
      <c r="F21" s="661"/>
      <c r="G21" s="661"/>
      <c r="H21" s="661"/>
      <c r="I21" s="626"/>
      <c r="J21" s="661"/>
      <c r="K21" s="661"/>
      <c r="L21" s="594"/>
    </row>
    <row r="22" spans="1:12">
      <c r="A22" s="594"/>
      <c r="B22" s="607" t="s">
        <v>749</v>
      </c>
      <c r="C22" s="584"/>
      <c r="D22" s="573">
        <v>2020</v>
      </c>
      <c r="E22" s="626">
        <v>1</v>
      </c>
      <c r="F22" s="666">
        <v>1</v>
      </c>
      <c r="G22" s="1229" t="s">
        <v>31</v>
      </c>
      <c r="H22" s="659"/>
      <c r="I22" s="626">
        <v>3382</v>
      </c>
      <c r="J22" s="666">
        <v>1337</v>
      </c>
      <c r="K22" s="666">
        <v>2045</v>
      </c>
      <c r="L22" s="594"/>
    </row>
    <row r="23" spans="1:12">
      <c r="A23" s="594"/>
      <c r="B23" s="559" t="s">
        <v>750</v>
      </c>
      <c r="C23" s="607"/>
      <c r="D23" s="573">
        <v>2021</v>
      </c>
      <c r="E23" s="665" t="s">
        <v>31</v>
      </c>
      <c r="F23" s="1229" t="s">
        <v>31</v>
      </c>
      <c r="G23" s="1229" t="s">
        <v>31</v>
      </c>
      <c r="H23" s="659"/>
      <c r="I23" s="626">
        <v>3320</v>
      </c>
      <c r="J23" s="666">
        <v>1319</v>
      </c>
      <c r="K23" s="666">
        <v>2001</v>
      </c>
      <c r="L23" s="594"/>
    </row>
    <row r="24" spans="1:12">
      <c r="A24" s="594"/>
      <c r="B24" s="559"/>
      <c r="C24" s="607"/>
      <c r="D24" s="573">
        <v>2022</v>
      </c>
      <c r="E24" s="626" t="s">
        <v>31</v>
      </c>
      <c r="F24" s="746" t="s">
        <v>31</v>
      </c>
      <c r="G24" s="746" t="s">
        <v>31</v>
      </c>
      <c r="H24" s="746"/>
      <c r="I24" s="626">
        <v>3681</v>
      </c>
      <c r="J24" s="746">
        <v>1519</v>
      </c>
      <c r="K24" s="746">
        <v>2162</v>
      </c>
      <c r="L24" s="594"/>
    </row>
    <row r="25" spans="1:12">
      <c r="A25" s="594"/>
      <c r="B25" s="559"/>
      <c r="C25" s="607"/>
      <c r="D25" s="573"/>
      <c r="E25" s="626"/>
      <c r="F25" s="661"/>
      <c r="G25" s="661"/>
      <c r="H25" s="661"/>
      <c r="I25" s="626"/>
      <c r="J25" s="708"/>
      <c r="K25" s="661"/>
      <c r="L25" s="594"/>
    </row>
    <row r="26" spans="1:12">
      <c r="A26" s="594"/>
      <c r="B26" s="607" t="s">
        <v>751</v>
      </c>
      <c r="C26" s="584"/>
      <c r="D26" s="573">
        <v>2020</v>
      </c>
      <c r="E26" s="626">
        <v>13</v>
      </c>
      <c r="F26" s="626">
        <v>2</v>
      </c>
      <c r="G26" s="626">
        <v>11</v>
      </c>
      <c r="H26" s="659"/>
      <c r="I26" s="626">
        <v>19603</v>
      </c>
      <c r="J26" s="666">
        <v>7693</v>
      </c>
      <c r="K26" s="666">
        <v>11910</v>
      </c>
      <c r="L26" s="594"/>
    </row>
    <row r="27" spans="1:12">
      <c r="A27" s="594"/>
      <c r="B27" s="559" t="s">
        <v>752</v>
      </c>
      <c r="C27" s="584"/>
      <c r="D27" s="573">
        <v>2021</v>
      </c>
      <c r="E27" s="665">
        <v>42</v>
      </c>
      <c r="F27" s="626">
        <v>14</v>
      </c>
      <c r="G27" s="626">
        <v>28</v>
      </c>
      <c r="H27" s="659"/>
      <c r="I27" s="626">
        <v>25074</v>
      </c>
      <c r="J27" s="666">
        <v>9432</v>
      </c>
      <c r="K27" s="666">
        <v>15642</v>
      </c>
      <c r="L27" s="594"/>
    </row>
    <row r="28" spans="1:12">
      <c r="A28" s="594"/>
      <c r="B28" s="559"/>
      <c r="C28" s="584"/>
      <c r="D28" s="573">
        <v>2022</v>
      </c>
      <c r="E28" s="665">
        <v>2</v>
      </c>
      <c r="F28" s="626" t="s">
        <v>31</v>
      </c>
      <c r="G28" s="626">
        <v>2</v>
      </c>
      <c r="H28" s="746"/>
      <c r="I28" s="626">
        <v>26702</v>
      </c>
      <c r="J28" s="746">
        <v>10447</v>
      </c>
      <c r="K28" s="746">
        <v>16255</v>
      </c>
      <c r="L28" s="594"/>
    </row>
    <row r="29" spans="1:12">
      <c r="A29" s="594"/>
      <c r="B29" s="559"/>
      <c r="C29" s="584"/>
      <c r="D29" s="573"/>
      <c r="E29" s="665"/>
      <c r="F29" s="626"/>
      <c r="G29" s="626"/>
      <c r="H29" s="659"/>
      <c r="I29" s="626"/>
      <c r="J29" s="661"/>
      <c r="K29" s="661"/>
      <c r="L29" s="594"/>
    </row>
    <row r="30" spans="1:12">
      <c r="A30" s="594"/>
      <c r="B30" s="607" t="s">
        <v>753</v>
      </c>
      <c r="C30" s="584"/>
      <c r="D30" s="573">
        <v>2020</v>
      </c>
      <c r="E30" s="665">
        <v>1</v>
      </c>
      <c r="F30" s="626">
        <v>1</v>
      </c>
      <c r="G30" s="665" t="s">
        <v>31</v>
      </c>
      <c r="H30" s="659"/>
      <c r="I30" s="626">
        <v>4297</v>
      </c>
      <c r="J30" s="666">
        <v>2955</v>
      </c>
      <c r="K30" s="666">
        <v>1342</v>
      </c>
      <c r="L30" s="594"/>
    </row>
    <row r="31" spans="1:12">
      <c r="A31" s="594"/>
      <c r="B31" s="559" t="s">
        <v>1193</v>
      </c>
      <c r="C31" s="584"/>
      <c r="D31" s="573">
        <v>2021</v>
      </c>
      <c r="E31" s="665" t="s">
        <v>31</v>
      </c>
      <c r="F31" s="665" t="s">
        <v>31</v>
      </c>
      <c r="G31" s="665" t="s">
        <v>31</v>
      </c>
      <c r="H31" s="659"/>
      <c r="I31" s="626">
        <v>6437</v>
      </c>
      <c r="J31" s="666">
        <v>4397</v>
      </c>
      <c r="K31" s="666">
        <v>2040</v>
      </c>
      <c r="L31" s="594"/>
    </row>
    <row r="32" spans="1:12">
      <c r="A32" s="594"/>
      <c r="B32" s="559"/>
      <c r="C32" s="584"/>
      <c r="D32" s="573">
        <v>2022</v>
      </c>
      <c r="E32" s="665" t="s">
        <v>31</v>
      </c>
      <c r="F32" s="626" t="s">
        <v>31</v>
      </c>
      <c r="G32" s="626" t="s">
        <v>31</v>
      </c>
      <c r="H32" s="746"/>
      <c r="I32" s="626">
        <v>7603</v>
      </c>
      <c r="J32" s="746">
        <v>5211</v>
      </c>
      <c r="K32" s="746">
        <v>2392</v>
      </c>
      <c r="L32" s="594"/>
    </row>
    <row r="33" spans="1:12">
      <c r="A33" s="594"/>
      <c r="B33" s="559"/>
      <c r="C33" s="584"/>
      <c r="D33" s="573"/>
      <c r="E33" s="665"/>
      <c r="F33" s="626"/>
      <c r="G33" s="626"/>
      <c r="H33" s="661"/>
      <c r="I33" s="626"/>
      <c r="J33" s="708"/>
      <c r="K33" s="661"/>
      <c r="L33" s="594"/>
    </row>
    <row r="34" spans="1:12">
      <c r="A34" s="594"/>
      <c r="B34" s="607" t="s">
        <v>754</v>
      </c>
      <c r="C34" s="584"/>
      <c r="D34" s="573">
        <v>2020</v>
      </c>
      <c r="E34" s="665">
        <v>44</v>
      </c>
      <c r="F34" s="626">
        <v>44</v>
      </c>
      <c r="G34" s="665" t="s">
        <v>31</v>
      </c>
      <c r="H34" s="661"/>
      <c r="I34" s="626">
        <v>8693</v>
      </c>
      <c r="J34" s="666">
        <v>6052</v>
      </c>
      <c r="K34" s="666">
        <v>2641</v>
      </c>
      <c r="L34" s="594"/>
    </row>
    <row r="35" spans="1:12">
      <c r="A35" s="594"/>
      <c r="B35" s="559" t="s">
        <v>755</v>
      </c>
      <c r="C35" s="584"/>
      <c r="D35" s="573">
        <v>2021</v>
      </c>
      <c r="E35" s="665">
        <v>26</v>
      </c>
      <c r="F35" s="665">
        <v>24</v>
      </c>
      <c r="G35" s="665">
        <v>2</v>
      </c>
      <c r="H35" s="661"/>
      <c r="I35" s="626">
        <v>10610</v>
      </c>
      <c r="J35" s="666">
        <v>7349</v>
      </c>
      <c r="K35" s="666">
        <v>3261</v>
      </c>
      <c r="L35" s="594"/>
    </row>
    <row r="36" spans="1:12">
      <c r="A36" s="594"/>
      <c r="B36" s="559"/>
      <c r="C36" s="584"/>
      <c r="D36" s="573">
        <v>2022</v>
      </c>
      <c r="E36" s="665">
        <v>23</v>
      </c>
      <c r="F36" s="626">
        <v>20</v>
      </c>
      <c r="G36" s="626">
        <v>3</v>
      </c>
      <c r="H36" s="746"/>
      <c r="I36" s="626">
        <v>9515</v>
      </c>
      <c r="J36" s="746">
        <v>6634</v>
      </c>
      <c r="K36" s="746">
        <v>2881</v>
      </c>
      <c r="L36" s="594"/>
    </row>
    <row r="37" spans="1:12">
      <c r="A37" s="594"/>
      <c r="B37" s="559"/>
      <c r="C37" s="584"/>
      <c r="D37" s="573"/>
      <c r="E37" s="665"/>
      <c r="F37" s="665"/>
      <c r="G37" s="665"/>
      <c r="H37" s="661"/>
      <c r="I37" s="626"/>
      <c r="J37" s="661"/>
      <c r="K37" s="661"/>
      <c r="L37" s="594"/>
    </row>
    <row r="38" spans="1:12">
      <c r="A38" s="594"/>
      <c r="B38" s="607" t="s">
        <v>756</v>
      </c>
      <c r="C38" s="584"/>
      <c r="D38" s="573">
        <v>2020</v>
      </c>
      <c r="E38" s="665" t="s">
        <v>31</v>
      </c>
      <c r="F38" s="665" t="s">
        <v>31</v>
      </c>
      <c r="G38" s="665" t="s">
        <v>31</v>
      </c>
      <c r="H38" s="661"/>
      <c r="I38" s="626">
        <v>88</v>
      </c>
      <c r="J38" s="666">
        <v>57</v>
      </c>
      <c r="K38" s="666">
        <v>31</v>
      </c>
      <c r="L38" s="594"/>
    </row>
    <row r="39" spans="1:12">
      <c r="A39" s="594"/>
      <c r="B39" s="608" t="s">
        <v>757</v>
      </c>
      <c r="C39" s="559"/>
      <c r="D39" s="573">
        <v>2021</v>
      </c>
      <c r="E39" s="665" t="s">
        <v>31</v>
      </c>
      <c r="F39" s="665" t="s">
        <v>31</v>
      </c>
      <c r="G39" s="665" t="s">
        <v>31</v>
      </c>
      <c r="H39" s="659"/>
      <c r="I39" s="626">
        <v>101</v>
      </c>
      <c r="J39" s="666">
        <v>61</v>
      </c>
      <c r="K39" s="666">
        <v>40</v>
      </c>
      <c r="L39" s="594"/>
    </row>
    <row r="40" spans="1:12">
      <c r="A40" s="594"/>
      <c r="B40" s="608"/>
      <c r="C40" s="559"/>
      <c r="D40" s="573">
        <v>2022</v>
      </c>
      <c r="E40" s="665" t="s">
        <v>31</v>
      </c>
      <c r="F40" s="626" t="s">
        <v>31</v>
      </c>
      <c r="G40" s="626" t="s">
        <v>31</v>
      </c>
      <c r="H40" s="746"/>
      <c r="I40" s="626">
        <v>61</v>
      </c>
      <c r="J40" s="746">
        <v>38</v>
      </c>
      <c r="K40" s="746">
        <v>23</v>
      </c>
      <c r="L40" s="594"/>
    </row>
    <row r="41" spans="1:12">
      <c r="A41" s="594"/>
      <c r="B41" s="608"/>
      <c r="C41" s="559"/>
      <c r="D41" s="573"/>
      <c r="E41" s="665"/>
      <c r="F41" s="626"/>
      <c r="G41" s="626"/>
      <c r="H41" s="661"/>
      <c r="I41" s="626"/>
      <c r="J41" s="708"/>
      <c r="K41" s="661"/>
      <c r="L41" s="594"/>
    </row>
    <row r="42" spans="1:12">
      <c r="A42" s="594"/>
      <c r="B42" s="607" t="s">
        <v>758</v>
      </c>
      <c r="C42" s="584"/>
      <c r="D42" s="573">
        <v>2020</v>
      </c>
      <c r="E42" s="665">
        <v>25</v>
      </c>
      <c r="F42" s="626">
        <v>5</v>
      </c>
      <c r="G42" s="626">
        <v>20</v>
      </c>
      <c r="H42" s="661"/>
      <c r="I42" s="626">
        <v>3036</v>
      </c>
      <c r="J42" s="666">
        <v>852</v>
      </c>
      <c r="K42" s="666">
        <v>2184</v>
      </c>
      <c r="L42" s="594"/>
    </row>
    <row r="43" spans="1:12">
      <c r="A43" s="594"/>
      <c r="B43" s="559" t="s">
        <v>759</v>
      </c>
      <c r="C43" s="584"/>
      <c r="D43" s="573">
        <v>2021</v>
      </c>
      <c r="E43" s="665" t="s">
        <v>31</v>
      </c>
      <c r="F43" s="665" t="s">
        <v>31</v>
      </c>
      <c r="G43" s="665" t="s">
        <v>31</v>
      </c>
      <c r="H43" s="661"/>
      <c r="I43" s="626">
        <v>3606</v>
      </c>
      <c r="J43" s="666">
        <v>946</v>
      </c>
      <c r="K43" s="666">
        <v>2660</v>
      </c>
      <c r="L43" s="594"/>
    </row>
    <row r="44" spans="1:12">
      <c r="A44" s="594"/>
      <c r="B44" s="559"/>
      <c r="C44" s="584"/>
      <c r="D44" s="573">
        <v>2022</v>
      </c>
      <c r="E44" s="665">
        <v>59</v>
      </c>
      <c r="F44" s="626">
        <v>3</v>
      </c>
      <c r="G44" s="626">
        <v>56</v>
      </c>
      <c r="H44" s="746"/>
      <c r="I44" s="626">
        <v>4005</v>
      </c>
      <c r="J44" s="746">
        <v>1215</v>
      </c>
      <c r="K44" s="746">
        <v>2790</v>
      </c>
      <c r="L44" s="594"/>
    </row>
    <row r="45" spans="1:12">
      <c r="A45" s="594"/>
      <c r="B45" s="559"/>
      <c r="C45" s="584"/>
      <c r="D45" s="573"/>
      <c r="E45" s="626"/>
      <c r="F45" s="661"/>
      <c r="G45" s="661"/>
      <c r="H45" s="661"/>
      <c r="I45" s="626"/>
      <c r="J45" s="661"/>
      <c r="K45" s="661"/>
      <c r="L45" s="594"/>
    </row>
    <row r="46" spans="1:12">
      <c r="A46" s="594"/>
      <c r="B46" s="607" t="s">
        <v>760</v>
      </c>
      <c r="C46" s="559"/>
      <c r="D46" s="573">
        <v>2020</v>
      </c>
      <c r="E46" s="626">
        <v>48</v>
      </c>
      <c r="F46" s="744">
        <v>29</v>
      </c>
      <c r="G46" s="744">
        <v>19</v>
      </c>
      <c r="H46" s="661"/>
      <c r="I46" s="626">
        <v>1142</v>
      </c>
      <c r="J46" s="744">
        <v>501</v>
      </c>
      <c r="K46" s="661">
        <v>641</v>
      </c>
      <c r="L46" s="594"/>
    </row>
    <row r="47" spans="1:12">
      <c r="A47" s="594"/>
      <c r="B47" s="608" t="s">
        <v>761</v>
      </c>
      <c r="C47" s="559"/>
      <c r="D47" s="573">
        <v>2021</v>
      </c>
      <c r="E47" s="665">
        <v>7</v>
      </c>
      <c r="F47" s="665">
        <v>5</v>
      </c>
      <c r="G47" s="665">
        <v>2</v>
      </c>
      <c r="H47" s="659"/>
      <c r="I47" s="665">
        <v>2079</v>
      </c>
      <c r="J47" s="665">
        <v>913</v>
      </c>
      <c r="K47" s="665">
        <v>1166</v>
      </c>
      <c r="L47" s="594"/>
    </row>
    <row r="48" spans="1:12">
      <c r="A48" s="594"/>
      <c r="B48" s="608"/>
      <c r="C48" s="559"/>
      <c r="D48" s="573">
        <v>2022</v>
      </c>
      <c r="E48" s="626">
        <v>19</v>
      </c>
      <c r="F48" s="626">
        <v>8</v>
      </c>
      <c r="G48" s="626">
        <v>11</v>
      </c>
      <c r="H48" s="1673"/>
      <c r="I48" s="626">
        <v>2272</v>
      </c>
      <c r="J48" s="666">
        <v>1075</v>
      </c>
      <c r="K48" s="666">
        <v>1197</v>
      </c>
      <c r="L48" s="594"/>
    </row>
    <row r="49" spans="1:12">
      <c r="A49" s="594"/>
      <c r="B49" s="608"/>
      <c r="C49" s="559"/>
      <c r="D49" s="573"/>
      <c r="E49" s="626"/>
      <c r="F49" s="665"/>
      <c r="G49" s="626"/>
      <c r="H49" s="746"/>
      <c r="I49" s="626"/>
      <c r="J49" s="666"/>
      <c r="K49" s="666"/>
      <c r="L49" s="594"/>
    </row>
    <row r="50" spans="1:12">
      <c r="A50" s="594"/>
      <c r="B50" s="607" t="s">
        <v>762</v>
      </c>
      <c r="C50" s="584"/>
      <c r="D50" s="573">
        <v>2020</v>
      </c>
      <c r="E50" s="665" t="s">
        <v>31</v>
      </c>
      <c r="F50" s="665" t="s">
        <v>31</v>
      </c>
      <c r="G50" s="665" t="s">
        <v>31</v>
      </c>
      <c r="H50" s="1673"/>
      <c r="I50" s="626">
        <v>54</v>
      </c>
      <c r="J50" s="666">
        <v>27</v>
      </c>
      <c r="K50" s="666">
        <v>27</v>
      </c>
      <c r="L50" s="594"/>
    </row>
    <row r="51" spans="1:12">
      <c r="A51" s="594"/>
      <c r="B51" s="559" t="s">
        <v>787</v>
      </c>
      <c r="C51" s="584"/>
      <c r="D51" s="573">
        <v>2021</v>
      </c>
      <c r="E51" s="665" t="s">
        <v>31</v>
      </c>
      <c r="F51" s="665" t="s">
        <v>31</v>
      </c>
      <c r="G51" s="665" t="s">
        <v>31</v>
      </c>
      <c r="H51" s="626"/>
      <c r="I51" s="626">
        <v>123</v>
      </c>
      <c r="J51" s="626">
        <v>58</v>
      </c>
      <c r="K51" s="626">
        <v>65</v>
      </c>
      <c r="L51" s="594"/>
    </row>
    <row r="52" spans="1:12">
      <c r="A52" s="594"/>
      <c r="B52" s="559"/>
      <c r="C52" s="584"/>
      <c r="D52" s="573">
        <v>2022</v>
      </c>
      <c r="E52" s="1673" t="s">
        <v>31</v>
      </c>
      <c r="F52" s="1673" t="s">
        <v>31</v>
      </c>
      <c r="G52" s="1673" t="s">
        <v>31</v>
      </c>
      <c r="H52" s="1673"/>
      <c r="I52" s="1673">
        <v>98</v>
      </c>
      <c r="J52" s="1673">
        <v>53</v>
      </c>
      <c r="K52" s="1673">
        <v>45</v>
      </c>
      <c r="L52" s="594"/>
    </row>
    <row r="53" spans="1:12" ht="18" thickBot="1">
      <c r="A53" s="630"/>
      <c r="B53" s="632"/>
      <c r="C53" s="684"/>
      <c r="D53" s="710"/>
      <c r="E53" s="671"/>
      <c r="F53" s="670"/>
      <c r="G53" s="670"/>
      <c r="H53" s="670"/>
      <c r="I53" s="671"/>
      <c r="J53" s="711"/>
      <c r="K53" s="712"/>
      <c r="L53" s="630"/>
    </row>
    <row r="54" spans="1:12" s="674" customFormat="1" ht="16.5" customHeight="1">
      <c r="A54" s="530"/>
      <c r="B54" s="530"/>
      <c r="C54" s="530"/>
      <c r="D54" s="713"/>
      <c r="E54" s="530"/>
      <c r="F54" s="530"/>
      <c r="G54" s="672"/>
      <c r="H54" s="672"/>
      <c r="I54" s="673"/>
      <c r="J54" s="673"/>
      <c r="L54" s="418" t="s">
        <v>905</v>
      </c>
    </row>
    <row r="55" spans="1:12" s="674" customFormat="1" ht="15" customHeight="1">
      <c r="A55" s="673"/>
      <c r="B55" s="673"/>
      <c r="C55" s="673"/>
      <c r="D55" s="714"/>
      <c r="E55" s="673"/>
      <c r="F55" s="673"/>
      <c r="G55" s="673"/>
      <c r="H55" s="673"/>
      <c r="I55" s="673"/>
      <c r="J55" s="673"/>
      <c r="L55" s="419" t="s">
        <v>883</v>
      </c>
    </row>
  </sheetData>
  <mergeCells count="4">
    <mergeCell ref="E8:G8"/>
    <mergeCell ref="I8:K8"/>
    <mergeCell ref="E9:G9"/>
    <mergeCell ref="I9:K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108</vt:i4>
      </vt:variant>
      <vt:variant>
        <vt:lpstr>Named Ranges</vt:lpstr>
      </vt:variant>
      <vt:variant>
        <vt:i4>105</vt:i4>
      </vt:variant>
    </vt:vector>
  </HeadingPairs>
  <TitlesOfParts>
    <vt:vector size="213" baseType="lpstr">
      <vt:lpstr>6.1</vt:lpstr>
      <vt:lpstr>6.2</vt:lpstr>
      <vt:lpstr>6.3 </vt:lpstr>
      <vt:lpstr>6.3  (2)</vt:lpstr>
      <vt:lpstr>6.4</vt:lpstr>
      <vt:lpstr>6.5 (3)</vt:lpstr>
      <vt:lpstr>6.5 (4)</vt:lpstr>
      <vt:lpstr>6.6 (5)</vt:lpstr>
      <vt:lpstr>6.6 (6)</vt:lpstr>
      <vt:lpstr>6.7</vt:lpstr>
      <vt:lpstr>6.7(n)</vt:lpstr>
      <vt:lpstr>6.8 (n)</vt:lpstr>
      <vt:lpstr>6.9 (n)</vt:lpstr>
      <vt:lpstr>6.8</vt:lpstr>
      <vt:lpstr>6.8 (2)</vt:lpstr>
      <vt:lpstr>6.9</vt:lpstr>
      <vt:lpstr>6.9 (2)</vt:lpstr>
      <vt:lpstr>6.10a</vt:lpstr>
      <vt:lpstr>6.10b</vt:lpstr>
      <vt:lpstr>6.10c</vt:lpstr>
      <vt:lpstr>6.10d</vt:lpstr>
      <vt:lpstr>6.10e</vt:lpstr>
      <vt:lpstr>6.10f</vt:lpstr>
      <vt:lpstr>6.11</vt:lpstr>
      <vt:lpstr>6.12</vt:lpstr>
      <vt:lpstr>6.13 </vt:lpstr>
      <vt:lpstr>6.14 </vt:lpstr>
      <vt:lpstr>6.15</vt:lpstr>
      <vt:lpstr>6.15 (2)</vt:lpstr>
      <vt:lpstr>6.16</vt:lpstr>
      <vt:lpstr>6.16 (2)</vt:lpstr>
      <vt:lpstr>6.17</vt:lpstr>
      <vt:lpstr>6.18</vt:lpstr>
      <vt:lpstr>6.19 </vt:lpstr>
      <vt:lpstr>6.20</vt:lpstr>
      <vt:lpstr>6.20 (samb.)</vt:lpstr>
      <vt:lpstr>6.21</vt:lpstr>
      <vt:lpstr>6.21 (2)</vt:lpstr>
      <vt:lpstr>6.21 (3)</vt:lpstr>
      <vt:lpstr>6.21 (samb.)</vt:lpstr>
      <vt:lpstr>6.22 (4)</vt:lpstr>
      <vt:lpstr>6.22 (5)</vt:lpstr>
      <vt:lpstr>6.22 (6)</vt:lpstr>
      <vt:lpstr>6.22 (samb.) </vt:lpstr>
      <vt:lpstr>6.23 (new)</vt:lpstr>
      <vt:lpstr>6.24</vt:lpstr>
      <vt:lpstr>6.24 (samb)</vt:lpstr>
      <vt:lpstr>6.25 (1)</vt:lpstr>
      <vt:lpstr>6.25 (samb) (2)</vt:lpstr>
      <vt:lpstr>6.25 (samb)2</vt:lpstr>
      <vt:lpstr>6.25 (samb)2 (2)</vt:lpstr>
      <vt:lpstr>6.26 (2)</vt:lpstr>
      <vt:lpstr>6.26 2 (samb)</vt:lpstr>
      <vt:lpstr>6.26 (samb)2 (3)</vt:lpstr>
      <vt:lpstr>6.27 (2)</vt:lpstr>
      <vt:lpstr>6.27 2 (samb) </vt:lpstr>
      <vt:lpstr>6.27 (samb) 2</vt:lpstr>
      <vt:lpstr>6.27 (samb) 3</vt:lpstr>
      <vt:lpstr>6.27 (samb) 4</vt:lpstr>
      <vt:lpstr>6.27 (samb) 5</vt:lpstr>
      <vt:lpstr>6.27 (samb) 6</vt:lpstr>
      <vt:lpstr>6.28</vt:lpstr>
      <vt:lpstr>6.28 (samb)</vt:lpstr>
      <vt:lpstr>6.28 (3)</vt:lpstr>
      <vt:lpstr>6.28 (4)</vt:lpstr>
      <vt:lpstr>6.28 (5)</vt:lpstr>
      <vt:lpstr>6.28 (6) </vt:lpstr>
      <vt:lpstr>6.28 (7)</vt:lpstr>
      <vt:lpstr>6.28 (8)</vt:lpstr>
      <vt:lpstr>6.28 (9)</vt:lpstr>
      <vt:lpstr>6.28 (10)</vt:lpstr>
      <vt:lpstr>6.28 (11)</vt:lpstr>
      <vt:lpstr>6.29</vt:lpstr>
      <vt:lpstr>6.29 (2)</vt:lpstr>
      <vt:lpstr>6.29 (3)</vt:lpstr>
      <vt:lpstr>6.29 (4)</vt:lpstr>
      <vt:lpstr>6.29 (5)</vt:lpstr>
      <vt:lpstr>6.29 (6)</vt:lpstr>
      <vt:lpstr>6.29 (7)</vt:lpstr>
      <vt:lpstr>6.29 (8)</vt:lpstr>
      <vt:lpstr>6.29 (9)</vt:lpstr>
      <vt:lpstr>6.30</vt:lpstr>
      <vt:lpstr>6.30 (2)</vt:lpstr>
      <vt:lpstr>6.30 (3)</vt:lpstr>
      <vt:lpstr>6.30 (4)</vt:lpstr>
      <vt:lpstr>6.31</vt:lpstr>
      <vt:lpstr>6.31 (2)</vt:lpstr>
      <vt:lpstr>6.31 (3)</vt:lpstr>
      <vt:lpstr>6.31 (4)</vt:lpstr>
      <vt:lpstr>6.32</vt:lpstr>
      <vt:lpstr>6.33</vt:lpstr>
      <vt:lpstr>6.34</vt:lpstr>
      <vt:lpstr>6.34 (2)</vt:lpstr>
      <vt:lpstr>6.35</vt:lpstr>
      <vt:lpstr>6.35 (2)</vt:lpstr>
      <vt:lpstr>6.36</vt:lpstr>
      <vt:lpstr>6.36 (2)</vt:lpstr>
      <vt:lpstr>6.37</vt:lpstr>
      <vt:lpstr>6.37 (2)</vt:lpstr>
      <vt:lpstr>6.37 (3)</vt:lpstr>
      <vt:lpstr>6.37 (4)</vt:lpstr>
      <vt:lpstr>6.37 (5)</vt:lpstr>
      <vt:lpstr>6.37 (6)</vt:lpstr>
      <vt:lpstr>6.37 (7)</vt:lpstr>
      <vt:lpstr>6.37 (8)</vt:lpstr>
      <vt:lpstr>6.38</vt:lpstr>
      <vt:lpstr>6.39</vt:lpstr>
      <vt:lpstr>6.40</vt:lpstr>
      <vt:lpstr>'6.1'!Print_Area</vt:lpstr>
      <vt:lpstr>'6.10a'!Print_Area</vt:lpstr>
      <vt:lpstr>'6.10b'!Print_Area</vt:lpstr>
      <vt:lpstr>'6.10c'!Print_Area</vt:lpstr>
      <vt:lpstr>'6.10d'!Print_Area</vt:lpstr>
      <vt:lpstr>'6.10e'!Print_Area</vt:lpstr>
      <vt:lpstr>'6.10f'!Print_Area</vt:lpstr>
      <vt:lpstr>'6.11'!Print_Area</vt:lpstr>
      <vt:lpstr>'6.12'!Print_Area</vt:lpstr>
      <vt:lpstr>'6.13 '!Print_Area</vt:lpstr>
      <vt:lpstr>'6.14 '!Print_Area</vt:lpstr>
      <vt:lpstr>'6.15'!Print_Area</vt:lpstr>
      <vt:lpstr>'6.15 (2)'!Print_Area</vt:lpstr>
      <vt:lpstr>'6.16'!Print_Area</vt:lpstr>
      <vt:lpstr>'6.16 (2)'!Print_Area</vt:lpstr>
      <vt:lpstr>'6.17'!Print_Area</vt:lpstr>
      <vt:lpstr>'6.18'!Print_Area</vt:lpstr>
      <vt:lpstr>'6.19 '!Print_Area</vt:lpstr>
      <vt:lpstr>'6.2'!Print_Area</vt:lpstr>
      <vt:lpstr>'6.20'!Print_Area</vt:lpstr>
      <vt:lpstr>'6.20 (samb.)'!Print_Area</vt:lpstr>
      <vt:lpstr>'6.21'!Print_Area</vt:lpstr>
      <vt:lpstr>'6.21 (2)'!Print_Area</vt:lpstr>
      <vt:lpstr>'6.21 (3)'!Print_Area</vt:lpstr>
      <vt:lpstr>'6.21 (samb.)'!Print_Area</vt:lpstr>
      <vt:lpstr>'6.22 (4)'!Print_Area</vt:lpstr>
      <vt:lpstr>'6.22 (5)'!Print_Area</vt:lpstr>
      <vt:lpstr>'6.22 (6)'!Print_Area</vt:lpstr>
      <vt:lpstr>'6.22 (samb.) '!Print_Area</vt:lpstr>
      <vt:lpstr>'6.23 (new)'!Print_Area</vt:lpstr>
      <vt:lpstr>'6.24'!Print_Area</vt:lpstr>
      <vt:lpstr>'6.24 (samb)'!Print_Area</vt:lpstr>
      <vt:lpstr>'6.25 (1)'!Print_Area</vt:lpstr>
      <vt:lpstr>'6.25 (samb) (2)'!Print_Area</vt:lpstr>
      <vt:lpstr>'6.25 (samb)2'!Print_Area</vt:lpstr>
      <vt:lpstr>'6.25 (samb)2 (2)'!Print_Area</vt:lpstr>
      <vt:lpstr>'6.26 (2)'!Print_Area</vt:lpstr>
      <vt:lpstr>'6.26 (samb)2 (3)'!Print_Area</vt:lpstr>
      <vt:lpstr>'6.26 2 (samb)'!Print_Area</vt:lpstr>
      <vt:lpstr>'6.27 (2)'!Print_Area</vt:lpstr>
      <vt:lpstr>'6.27 (samb) 2'!Print_Area</vt:lpstr>
      <vt:lpstr>'6.27 (samb) 3'!Print_Area</vt:lpstr>
      <vt:lpstr>'6.27 (samb) 4'!Print_Area</vt:lpstr>
      <vt:lpstr>'6.27 (samb) 5'!Print_Area</vt:lpstr>
      <vt:lpstr>'6.27 (samb) 6'!Print_Area</vt:lpstr>
      <vt:lpstr>'6.27 2 (samb) '!Print_Area</vt:lpstr>
      <vt:lpstr>'6.28'!Print_Area</vt:lpstr>
      <vt:lpstr>'6.28 (10)'!Print_Area</vt:lpstr>
      <vt:lpstr>'6.28 (11)'!Print_Area</vt:lpstr>
      <vt:lpstr>'6.28 (3)'!Print_Area</vt:lpstr>
      <vt:lpstr>'6.28 (4)'!Print_Area</vt:lpstr>
      <vt:lpstr>'6.28 (5)'!Print_Area</vt:lpstr>
      <vt:lpstr>'6.28 (6) '!Print_Area</vt:lpstr>
      <vt:lpstr>'6.28 (7)'!Print_Area</vt:lpstr>
      <vt:lpstr>'6.28 (8)'!Print_Area</vt:lpstr>
      <vt:lpstr>'6.28 (9)'!Print_Area</vt:lpstr>
      <vt:lpstr>'6.28 (samb)'!Print_Area</vt:lpstr>
      <vt:lpstr>'6.29'!Print_Area</vt:lpstr>
      <vt:lpstr>'6.29 (3)'!Print_Area</vt:lpstr>
      <vt:lpstr>'6.29 (5)'!Print_Area</vt:lpstr>
      <vt:lpstr>'6.29 (6)'!Print_Area</vt:lpstr>
      <vt:lpstr>'6.29 (7)'!Print_Area</vt:lpstr>
      <vt:lpstr>'6.29 (8)'!Print_Area</vt:lpstr>
      <vt:lpstr>'6.29 (9)'!Print_Area</vt:lpstr>
      <vt:lpstr>'6.3 '!Print_Area</vt:lpstr>
      <vt:lpstr>'6.3  (2)'!Print_Area</vt:lpstr>
      <vt:lpstr>'6.30'!Print_Area</vt:lpstr>
      <vt:lpstr>'6.30 (2)'!Print_Area</vt:lpstr>
      <vt:lpstr>'6.30 (3)'!Print_Area</vt:lpstr>
      <vt:lpstr>'6.30 (4)'!Print_Area</vt:lpstr>
      <vt:lpstr>'6.31'!Print_Area</vt:lpstr>
      <vt:lpstr>'6.31 (2)'!Print_Area</vt:lpstr>
      <vt:lpstr>'6.31 (3)'!Print_Area</vt:lpstr>
      <vt:lpstr>'6.31 (4)'!Print_Area</vt:lpstr>
      <vt:lpstr>'6.32'!Print_Area</vt:lpstr>
      <vt:lpstr>'6.33'!Print_Area</vt:lpstr>
      <vt:lpstr>'6.34'!Print_Area</vt:lpstr>
      <vt:lpstr>'6.34 (2)'!Print_Area</vt:lpstr>
      <vt:lpstr>'6.35'!Print_Area</vt:lpstr>
      <vt:lpstr>'6.35 (2)'!Print_Area</vt:lpstr>
      <vt:lpstr>'6.36'!Print_Area</vt:lpstr>
      <vt:lpstr>'6.36 (2)'!Print_Area</vt:lpstr>
      <vt:lpstr>'6.37'!Print_Area</vt:lpstr>
      <vt:lpstr>'6.37 (3)'!Print_Area</vt:lpstr>
      <vt:lpstr>'6.37 (4)'!Print_Area</vt:lpstr>
      <vt:lpstr>'6.37 (5)'!Print_Area</vt:lpstr>
      <vt:lpstr>'6.37 (6)'!Print_Area</vt:lpstr>
      <vt:lpstr>'6.37 (7)'!Print_Area</vt:lpstr>
      <vt:lpstr>'6.37 (8)'!Print_Area</vt:lpstr>
      <vt:lpstr>'6.38'!Print_Area</vt:lpstr>
      <vt:lpstr>'6.39'!Print_Area</vt:lpstr>
      <vt:lpstr>'6.4'!Print_Area</vt:lpstr>
      <vt:lpstr>'6.40'!Print_Area</vt:lpstr>
      <vt:lpstr>'6.5 (3)'!Print_Area</vt:lpstr>
      <vt:lpstr>'6.5 (4)'!Print_Area</vt:lpstr>
      <vt:lpstr>'6.6 (5)'!Print_Area</vt:lpstr>
      <vt:lpstr>'6.6 (6)'!Print_Area</vt:lpstr>
      <vt:lpstr>'6.7'!Print_Area</vt:lpstr>
      <vt:lpstr>'6.7(n)'!Print_Area</vt:lpstr>
      <vt:lpstr>'6.8'!Print_Area</vt:lpstr>
      <vt:lpstr>'6.8 (2)'!Print_Area</vt:lpstr>
      <vt:lpstr>'6.8 (n)'!Print_Area</vt:lpstr>
      <vt:lpstr>'6.9'!Print_Area</vt:lpstr>
      <vt:lpstr>'6.9 (2)'!Print_Area</vt:lpstr>
      <vt:lpstr>'6.9 (n)'!Print_Area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Nur Diyana Abdul Aziz</cp:lastModifiedBy>
  <cp:lastPrinted>2024-11-18T03:42:53Z</cp:lastPrinted>
  <dcterms:created xsi:type="dcterms:W3CDTF">2020-02-14T08:06:00Z</dcterms:created>
  <dcterms:modified xsi:type="dcterms:W3CDTF">2024-11-18T09:14:08Z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</Properties>
</file>