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SM TRADE\2024\Oct\"/>
    </mc:Choice>
  </mc:AlternateContent>
  <xr:revisionPtr revIDLastSave="0" documentId="8_{791BB3C1-4298-48D9-B165-C5FD238A16D4}" xr6:coauthVersionLast="36" xr6:coauthVersionMax="36" xr10:uidLastSave="{00000000-0000-0000-0000-000000000000}"/>
  <bookViews>
    <workbookView xWindow="-120" yWindow="-120" windowWidth="24240" windowHeight="13140" tabRatio="690" xr2:uid="{00000000-000D-0000-FFFF-FFFF00000000}"/>
  </bookViews>
  <sheets>
    <sheet name="Appendix i" sheetId="2" r:id="rId1"/>
    <sheet name="Appendix ii-iii" sheetId="7" r:id="rId2"/>
    <sheet name="Appendix iv" sheetId="6" r:id="rId3"/>
    <sheet name="Appendix v" sheetId="8" r:id="rId4"/>
    <sheet name="Appendix vi" sheetId="5" r:id="rId5"/>
  </sheets>
  <definedNames>
    <definedName name="_xlnm._FilterDatabase" localSheetId="2" hidden="1">'Appendix iv'!#REF!</definedName>
    <definedName name="_xlnm._FilterDatabase" localSheetId="3" hidden="1">'Appendix v'!#REF!</definedName>
    <definedName name="_xlnm.Print_Area" localSheetId="0">'Appendix i'!$A$1:$L$90</definedName>
    <definedName name="_xlnm.Print_Area" localSheetId="1">'Appendix ii-iii'!$A$1:$L$77</definedName>
    <definedName name="_xlnm.Print_Area" localSheetId="2">'Appendix iv'!$A$1:$L$46</definedName>
    <definedName name="_xlnm.Print_Area" localSheetId="3">'Appendix v'!$A$1:$L$46</definedName>
    <definedName name="_xlnm.Print_Area" localSheetId="4">'Appendix vi'!$A$1:$L$37</definedName>
    <definedName name="_xlnm.Print_Titles" localSheetId="0">'Appendix i'!$1:$6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6" i="2" l="1"/>
  <c r="H13" i="2"/>
  <c r="I90" i="2" l="1"/>
  <c r="J90" i="2"/>
  <c r="K90" i="2"/>
  <c r="L90" i="2"/>
  <c r="H90" i="2"/>
  <c r="I89" i="2"/>
  <c r="J89" i="2"/>
  <c r="K89" i="2"/>
  <c r="L89" i="2"/>
  <c r="H89" i="2"/>
  <c r="F35" i="5" l="1"/>
  <c r="L23" i="5"/>
  <c r="F20" i="5"/>
  <c r="F17" i="5"/>
  <c r="F12" i="5"/>
  <c r="F9" i="5"/>
  <c r="F8" i="5"/>
  <c r="F21" i="5"/>
  <c r="C37" i="6" l="1"/>
  <c r="J28" i="6"/>
  <c r="J7" i="6"/>
  <c r="K7" i="6"/>
  <c r="D7" i="6"/>
  <c r="E7" i="6"/>
  <c r="C7" i="6"/>
  <c r="K28" i="6"/>
  <c r="E28" i="6"/>
  <c r="D28" i="6"/>
  <c r="C28" i="6"/>
  <c r="G28" i="6" l="1"/>
  <c r="I88" i="2"/>
  <c r="J88" i="2"/>
  <c r="K88" i="2"/>
  <c r="L88" i="2"/>
  <c r="H88" i="2"/>
  <c r="I36" i="2"/>
  <c r="J36" i="2"/>
  <c r="K36" i="2"/>
  <c r="L36" i="2"/>
  <c r="D28" i="8" l="1"/>
  <c r="E28" i="8"/>
  <c r="F28" i="8" s="1"/>
  <c r="C28" i="8"/>
  <c r="C7" i="8"/>
  <c r="K37" i="6"/>
  <c r="J37" i="6"/>
  <c r="D37" i="6"/>
  <c r="E37" i="6"/>
  <c r="D7" i="8"/>
  <c r="E7" i="8"/>
  <c r="C37" i="7" l="1"/>
  <c r="C38" i="7" s="1"/>
  <c r="I87" i="2" l="1"/>
  <c r="J87" i="2"/>
  <c r="K87" i="2"/>
  <c r="L87" i="2"/>
  <c r="H87" i="2"/>
  <c r="H86" i="2" l="1"/>
  <c r="I86" i="2"/>
  <c r="J86" i="2"/>
  <c r="K86" i="2"/>
  <c r="L86" i="2"/>
  <c r="L37" i="5" l="1"/>
  <c r="G8" i="5"/>
  <c r="I85" i="2" l="1"/>
  <c r="J85" i="2"/>
  <c r="K85" i="2"/>
  <c r="L85" i="2"/>
  <c r="H85" i="2"/>
  <c r="H35" i="2"/>
  <c r="I35" i="2"/>
  <c r="J35" i="2"/>
  <c r="K35" i="2"/>
  <c r="L35" i="2"/>
  <c r="K25" i="5" l="1"/>
  <c r="J25" i="5"/>
  <c r="D25" i="5"/>
  <c r="E25" i="5"/>
  <c r="C25" i="5"/>
  <c r="K19" i="5"/>
  <c r="J19" i="5"/>
  <c r="D19" i="5"/>
  <c r="E19" i="5"/>
  <c r="C19" i="5"/>
  <c r="K11" i="5"/>
  <c r="J11" i="5"/>
  <c r="D11" i="5"/>
  <c r="E11" i="5"/>
  <c r="C11" i="5"/>
  <c r="K7" i="5"/>
  <c r="J7" i="5"/>
  <c r="D7" i="5"/>
  <c r="E7" i="5"/>
  <c r="C7" i="5"/>
  <c r="K36" i="5" l="1"/>
  <c r="K37" i="8"/>
  <c r="L37" i="8" s="1"/>
  <c r="J37" i="8"/>
  <c r="D37" i="8"/>
  <c r="E37" i="8"/>
  <c r="C37" i="8"/>
  <c r="K28" i="8"/>
  <c r="J28" i="8"/>
  <c r="K7" i="8"/>
  <c r="J7" i="8"/>
  <c r="F39" i="6" l="1"/>
  <c r="F40" i="6"/>
  <c r="F41" i="6"/>
  <c r="F42" i="6"/>
  <c r="F43" i="6"/>
  <c r="F44" i="6"/>
  <c r="F38" i="6"/>
  <c r="F35" i="6"/>
  <c r="K13" i="2" l="1"/>
  <c r="L13" i="2"/>
  <c r="C36" i="5" l="1"/>
  <c r="G8" i="7" l="1"/>
  <c r="H8" i="7" s="1"/>
  <c r="G9" i="7"/>
  <c r="H9" i="7" s="1"/>
  <c r="G10" i="7"/>
  <c r="H10" i="7" s="1"/>
  <c r="G11" i="7"/>
  <c r="H11" i="7" s="1"/>
  <c r="G12" i="7"/>
  <c r="H12" i="7" s="1"/>
  <c r="G13" i="7"/>
  <c r="H13" i="7" s="1"/>
  <c r="G14" i="7"/>
  <c r="H14" i="7" s="1"/>
  <c r="G15" i="7"/>
  <c r="H15" i="7" s="1"/>
  <c r="G16" i="7"/>
  <c r="H16" i="7" s="1"/>
  <c r="G17" i="7"/>
  <c r="H17" i="7" s="1"/>
  <c r="G18" i="7"/>
  <c r="H18" i="7" s="1"/>
  <c r="G19" i="7"/>
  <c r="H19" i="7" s="1"/>
  <c r="G20" i="7"/>
  <c r="H20" i="7" s="1"/>
  <c r="G21" i="7"/>
  <c r="H21" i="7" s="1"/>
  <c r="G22" i="7"/>
  <c r="H22" i="7" s="1"/>
  <c r="G23" i="7"/>
  <c r="H23" i="7" s="1"/>
  <c r="G24" i="7"/>
  <c r="H24" i="7" s="1"/>
  <c r="G25" i="7"/>
  <c r="H25" i="7" s="1"/>
  <c r="G26" i="7"/>
  <c r="H26" i="7" s="1"/>
  <c r="G27" i="7"/>
  <c r="H27" i="7" s="1"/>
  <c r="G28" i="7"/>
  <c r="H28" i="7" s="1"/>
  <c r="G29" i="7"/>
  <c r="H29" i="7" s="1"/>
  <c r="G30" i="7"/>
  <c r="H30" i="7" s="1"/>
  <c r="G31" i="7"/>
  <c r="H31" i="7" s="1"/>
  <c r="G32" i="7"/>
  <c r="H32" i="7" s="1"/>
  <c r="G33" i="7"/>
  <c r="H33" i="7" s="1"/>
  <c r="G34" i="7"/>
  <c r="H34" i="7" s="1"/>
  <c r="G35" i="7"/>
  <c r="H35" i="7" s="1"/>
  <c r="G36" i="7"/>
  <c r="H36" i="7" s="1"/>
  <c r="L84" i="2" l="1"/>
  <c r="K84" i="2"/>
  <c r="J84" i="2"/>
  <c r="I84" i="2"/>
  <c r="H84" i="2"/>
  <c r="I13" i="2" l="1"/>
  <c r="J13" i="2"/>
  <c r="L46" i="6" l="1"/>
  <c r="F46" i="6"/>
  <c r="F46" i="8"/>
  <c r="L46" i="8"/>
  <c r="G38" i="6" l="1"/>
  <c r="H38" i="6" s="1"/>
  <c r="G39" i="6"/>
  <c r="H39" i="6" s="1"/>
  <c r="G40" i="6"/>
  <c r="H40" i="6" s="1"/>
  <c r="G41" i="6"/>
  <c r="H41" i="6" s="1"/>
  <c r="G42" i="6"/>
  <c r="H42" i="6" s="1"/>
  <c r="G43" i="6"/>
  <c r="H43" i="6" s="1"/>
  <c r="G44" i="6"/>
  <c r="H44" i="6" s="1"/>
  <c r="L47" i="7" l="1"/>
  <c r="L48" i="7"/>
  <c r="L49" i="7"/>
  <c r="L50" i="7"/>
  <c r="L51" i="7"/>
  <c r="L52" i="7"/>
  <c r="L53" i="7"/>
  <c r="L54" i="7"/>
  <c r="L55" i="7"/>
  <c r="L56" i="7"/>
  <c r="L57" i="7"/>
  <c r="L58" i="7"/>
  <c r="L59" i="7"/>
  <c r="L60" i="7"/>
  <c r="L61" i="7"/>
  <c r="L62" i="7"/>
  <c r="L63" i="7"/>
  <c r="L64" i="7"/>
  <c r="L65" i="7"/>
  <c r="L66" i="7"/>
  <c r="L67" i="7"/>
  <c r="L68" i="7"/>
  <c r="L69" i="7"/>
  <c r="L70" i="7"/>
  <c r="L71" i="7"/>
  <c r="L72" i="7"/>
  <c r="L73" i="7"/>
  <c r="L74" i="7"/>
  <c r="L75" i="7"/>
  <c r="L46" i="7"/>
  <c r="F47" i="7"/>
  <c r="F48" i="7"/>
  <c r="F49" i="7"/>
  <c r="F50" i="7"/>
  <c r="F51" i="7"/>
  <c r="F52" i="7"/>
  <c r="F53" i="7"/>
  <c r="F54" i="7"/>
  <c r="F55" i="7"/>
  <c r="F56" i="7"/>
  <c r="F57" i="7"/>
  <c r="F58" i="7"/>
  <c r="F59" i="7"/>
  <c r="F60" i="7"/>
  <c r="F61" i="7"/>
  <c r="F62" i="7"/>
  <c r="F63" i="7"/>
  <c r="F64" i="7"/>
  <c r="F65" i="7"/>
  <c r="F66" i="7"/>
  <c r="F67" i="7"/>
  <c r="F68" i="7"/>
  <c r="F69" i="7"/>
  <c r="F70" i="7"/>
  <c r="F71" i="7"/>
  <c r="F72" i="7"/>
  <c r="F73" i="7"/>
  <c r="F74" i="7"/>
  <c r="F75" i="7"/>
  <c r="F46" i="7"/>
  <c r="L8" i="7"/>
  <c r="L9" i="7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L33" i="7"/>
  <c r="L34" i="7"/>
  <c r="L35" i="7"/>
  <c r="L36" i="7"/>
  <c r="L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7" i="7"/>
  <c r="L5" i="7"/>
  <c r="F5" i="7"/>
  <c r="F44" i="7"/>
  <c r="L44" i="7"/>
  <c r="G44" i="7"/>
  <c r="I34" i="2" l="1"/>
  <c r="J34" i="2"/>
  <c r="K34" i="2"/>
  <c r="L34" i="2"/>
  <c r="H34" i="2"/>
  <c r="H82" i="2"/>
  <c r="I83" i="2"/>
  <c r="J83" i="2"/>
  <c r="K83" i="2"/>
  <c r="L83" i="2"/>
  <c r="H83" i="2"/>
  <c r="I82" i="2"/>
  <c r="J82" i="2"/>
  <c r="K82" i="2"/>
  <c r="L82" i="2"/>
  <c r="G5" i="8" l="1"/>
  <c r="H5" i="8" s="1"/>
  <c r="G5" i="6"/>
  <c r="H5" i="6" s="1"/>
  <c r="H44" i="7"/>
  <c r="G5" i="7"/>
  <c r="H5" i="7" s="1"/>
  <c r="I81" i="2" l="1"/>
  <c r="J81" i="2"/>
  <c r="K81" i="2"/>
  <c r="L81" i="2"/>
  <c r="H81" i="2"/>
  <c r="G8" i="8" l="1"/>
  <c r="H68" i="2" l="1"/>
  <c r="I68" i="2"/>
  <c r="J68" i="2"/>
  <c r="K68" i="2"/>
  <c r="L68" i="2"/>
  <c r="H69" i="2"/>
  <c r="I69" i="2"/>
  <c r="J69" i="2"/>
  <c r="K69" i="2"/>
  <c r="L69" i="2"/>
  <c r="H70" i="2"/>
  <c r="I70" i="2"/>
  <c r="J70" i="2"/>
  <c r="K70" i="2"/>
  <c r="L70" i="2"/>
  <c r="H71" i="2"/>
  <c r="I71" i="2"/>
  <c r="J71" i="2"/>
  <c r="K71" i="2"/>
  <c r="L71" i="2"/>
  <c r="H72" i="2"/>
  <c r="I72" i="2"/>
  <c r="J72" i="2"/>
  <c r="K72" i="2"/>
  <c r="L72" i="2"/>
  <c r="H73" i="2"/>
  <c r="I73" i="2"/>
  <c r="J73" i="2"/>
  <c r="K73" i="2"/>
  <c r="L73" i="2"/>
  <c r="H74" i="2"/>
  <c r="I74" i="2"/>
  <c r="J74" i="2"/>
  <c r="K74" i="2"/>
  <c r="L74" i="2"/>
  <c r="H75" i="2"/>
  <c r="I75" i="2"/>
  <c r="J75" i="2"/>
  <c r="K75" i="2"/>
  <c r="L75" i="2"/>
  <c r="H76" i="2"/>
  <c r="I76" i="2"/>
  <c r="J76" i="2"/>
  <c r="K76" i="2"/>
  <c r="L76" i="2"/>
  <c r="H77" i="2"/>
  <c r="I77" i="2"/>
  <c r="J77" i="2"/>
  <c r="K77" i="2"/>
  <c r="L77" i="2"/>
  <c r="H78" i="2"/>
  <c r="I78" i="2"/>
  <c r="J78" i="2"/>
  <c r="K78" i="2"/>
  <c r="L78" i="2"/>
  <c r="L67" i="2" l="1"/>
  <c r="K67" i="2"/>
  <c r="J67" i="2"/>
  <c r="H67" i="2"/>
  <c r="G10" i="2" l="1"/>
  <c r="D37" i="7" l="1"/>
  <c r="D38" i="7" s="1"/>
  <c r="E37" i="7" l="1"/>
  <c r="E38" i="7" s="1"/>
  <c r="G37" i="7" l="1"/>
  <c r="H37" i="7" s="1"/>
  <c r="F37" i="7"/>
  <c r="F38" i="7"/>
  <c r="G38" i="7" l="1"/>
  <c r="H38" i="7" s="1"/>
  <c r="G46" i="8"/>
  <c r="L7" i="6" l="1"/>
  <c r="F7" i="6"/>
  <c r="H46" i="8" l="1"/>
  <c r="G44" i="8"/>
  <c r="H44" i="8" s="1"/>
  <c r="G43" i="8"/>
  <c r="H43" i="8" s="1"/>
  <c r="G42" i="8"/>
  <c r="H42" i="8" s="1"/>
  <c r="G41" i="8"/>
  <c r="H41" i="8" s="1"/>
  <c r="G40" i="8"/>
  <c r="H40" i="8" s="1"/>
  <c r="G39" i="8"/>
  <c r="H39" i="8" s="1"/>
  <c r="G38" i="8"/>
  <c r="H38" i="8" s="1"/>
  <c r="F37" i="8"/>
  <c r="G35" i="8"/>
  <c r="H35" i="8" s="1"/>
  <c r="G34" i="8"/>
  <c r="H34" i="8" s="1"/>
  <c r="G33" i="8"/>
  <c r="H33" i="8" s="1"/>
  <c r="G32" i="8"/>
  <c r="H32" i="8" s="1"/>
  <c r="G31" i="8"/>
  <c r="H31" i="8" s="1"/>
  <c r="G30" i="8"/>
  <c r="H30" i="8" s="1"/>
  <c r="G29" i="8"/>
  <c r="H29" i="8" s="1"/>
  <c r="L28" i="8"/>
  <c r="G26" i="8"/>
  <c r="H26" i="8" s="1"/>
  <c r="G25" i="8"/>
  <c r="H25" i="8" s="1"/>
  <c r="G24" i="8"/>
  <c r="H24" i="8" s="1"/>
  <c r="G23" i="8"/>
  <c r="H23" i="8" s="1"/>
  <c r="G22" i="8"/>
  <c r="H22" i="8" s="1"/>
  <c r="G21" i="8"/>
  <c r="H21" i="8" s="1"/>
  <c r="G20" i="8"/>
  <c r="H20" i="8" s="1"/>
  <c r="G19" i="8"/>
  <c r="H19" i="8" s="1"/>
  <c r="G18" i="8"/>
  <c r="H18" i="8" s="1"/>
  <c r="G17" i="8"/>
  <c r="H17" i="8" s="1"/>
  <c r="G16" i="8"/>
  <c r="H16" i="8" s="1"/>
  <c r="G15" i="8"/>
  <c r="H15" i="8" s="1"/>
  <c r="G14" i="8"/>
  <c r="H14" i="8" s="1"/>
  <c r="G13" i="8"/>
  <c r="H13" i="8" s="1"/>
  <c r="G12" i="8"/>
  <c r="H12" i="8" s="1"/>
  <c r="G11" i="8"/>
  <c r="H11" i="8" s="1"/>
  <c r="G10" i="8"/>
  <c r="H10" i="8" s="1"/>
  <c r="G9" i="8"/>
  <c r="H9" i="8" s="1"/>
  <c r="H8" i="8"/>
  <c r="L7" i="8"/>
  <c r="F7" i="8"/>
  <c r="G46" i="6"/>
  <c r="H46" i="6" s="1"/>
  <c r="F37" i="6"/>
  <c r="G30" i="6"/>
  <c r="H30" i="6" s="1"/>
  <c r="G31" i="6"/>
  <c r="H31" i="6" s="1"/>
  <c r="G32" i="6"/>
  <c r="H32" i="6" s="1"/>
  <c r="G33" i="6"/>
  <c r="H33" i="6" s="1"/>
  <c r="G34" i="6"/>
  <c r="H34" i="6" s="1"/>
  <c r="G35" i="6"/>
  <c r="H35" i="6" s="1"/>
  <c r="G29" i="6"/>
  <c r="H29" i="6" s="1"/>
  <c r="G9" i="6"/>
  <c r="H9" i="6" s="1"/>
  <c r="G10" i="6"/>
  <c r="H10" i="6" s="1"/>
  <c r="G11" i="6"/>
  <c r="H11" i="6" s="1"/>
  <c r="G12" i="6"/>
  <c r="H12" i="6" s="1"/>
  <c r="G13" i="6"/>
  <c r="H13" i="6" s="1"/>
  <c r="G26" i="6"/>
  <c r="H26" i="6" s="1"/>
  <c r="G14" i="6"/>
  <c r="H14" i="6" s="1"/>
  <c r="G15" i="6"/>
  <c r="H15" i="6" s="1"/>
  <c r="G16" i="6"/>
  <c r="H16" i="6" s="1"/>
  <c r="G17" i="6"/>
  <c r="H17" i="6" s="1"/>
  <c r="G18" i="6"/>
  <c r="H18" i="6" s="1"/>
  <c r="G19" i="6"/>
  <c r="H19" i="6" s="1"/>
  <c r="G20" i="6"/>
  <c r="H20" i="6" s="1"/>
  <c r="G21" i="6"/>
  <c r="H21" i="6" s="1"/>
  <c r="G22" i="6"/>
  <c r="H22" i="6" s="1"/>
  <c r="G23" i="6"/>
  <c r="H23" i="6" s="1"/>
  <c r="G24" i="6"/>
  <c r="H24" i="6" s="1"/>
  <c r="G25" i="6"/>
  <c r="H25" i="6" s="1"/>
  <c r="G8" i="6"/>
  <c r="H8" i="6" s="1"/>
  <c r="L28" i="6"/>
  <c r="F28" i="6"/>
  <c r="L44" i="6" l="1"/>
  <c r="L37" i="6"/>
  <c r="L41" i="8"/>
  <c r="L33" i="6"/>
  <c r="L29" i="6"/>
  <c r="L29" i="8"/>
  <c r="L31" i="8"/>
  <c r="L30" i="8"/>
  <c r="L34" i="8"/>
  <c r="L35" i="8"/>
  <c r="L32" i="8"/>
  <c r="L33" i="8"/>
  <c r="F8" i="8"/>
  <c r="F16" i="8"/>
  <c r="F24" i="8"/>
  <c r="F9" i="8"/>
  <c r="F17" i="8"/>
  <c r="F25" i="8"/>
  <c r="F21" i="8"/>
  <c r="F14" i="8"/>
  <c r="F10" i="8"/>
  <c r="F18" i="8"/>
  <c r="F26" i="8"/>
  <c r="F12" i="8"/>
  <c r="F23" i="8"/>
  <c r="F11" i="8"/>
  <c r="F19" i="8"/>
  <c r="F20" i="8"/>
  <c r="F22" i="8"/>
  <c r="F15" i="8"/>
  <c r="F13" i="8"/>
  <c r="F29" i="8"/>
  <c r="F34" i="8"/>
  <c r="F30" i="8"/>
  <c r="F35" i="8"/>
  <c r="F31" i="8"/>
  <c r="F33" i="8"/>
  <c r="F32" i="8"/>
  <c r="L42" i="8"/>
  <c r="L44" i="8"/>
  <c r="L39" i="8"/>
  <c r="G37" i="8"/>
  <c r="H37" i="8" s="1"/>
  <c r="F39" i="8"/>
  <c r="F40" i="8"/>
  <c r="F44" i="8"/>
  <c r="F41" i="8"/>
  <c r="F38" i="8"/>
  <c r="F42" i="8"/>
  <c r="F43" i="8"/>
  <c r="L23" i="8"/>
  <c r="G7" i="8"/>
  <c r="H7" i="8" s="1"/>
  <c r="L8" i="8"/>
  <c r="L10" i="8"/>
  <c r="L12" i="8"/>
  <c r="L14" i="8"/>
  <c r="L16" i="8"/>
  <c r="L18" i="8"/>
  <c r="L20" i="8"/>
  <c r="L22" i="8"/>
  <c r="L24" i="8"/>
  <c r="L26" i="8"/>
  <c r="L43" i="8"/>
  <c r="L17" i="8"/>
  <c r="G28" i="8"/>
  <c r="H28" i="8" s="1"/>
  <c r="L38" i="8"/>
  <c r="L9" i="8"/>
  <c r="L11" i="8"/>
  <c r="L13" i="8"/>
  <c r="L15" i="8"/>
  <c r="L19" i="8"/>
  <c r="L21" i="8"/>
  <c r="L25" i="8"/>
  <c r="L40" i="8"/>
  <c r="L32" i="6"/>
  <c r="L31" i="6"/>
  <c r="L30" i="6"/>
  <c r="G37" i="6"/>
  <c r="H37" i="6" s="1"/>
  <c r="L43" i="6"/>
  <c r="L42" i="6"/>
  <c r="L41" i="6"/>
  <c r="L40" i="6"/>
  <c r="L39" i="6"/>
  <c r="L38" i="6"/>
  <c r="L35" i="6"/>
  <c r="L34" i="6"/>
  <c r="F34" i="6"/>
  <c r="F33" i="6"/>
  <c r="F32" i="6"/>
  <c r="F31" i="6"/>
  <c r="F30" i="6"/>
  <c r="F29" i="6"/>
  <c r="H28" i="6"/>
  <c r="L26" i="6" l="1"/>
  <c r="L21" i="6"/>
  <c r="L14" i="6"/>
  <c r="L22" i="6"/>
  <c r="L15" i="6"/>
  <c r="L23" i="6"/>
  <c r="L9" i="6"/>
  <c r="L16" i="6"/>
  <c r="L24" i="6"/>
  <c r="L10" i="6"/>
  <c r="L17" i="6"/>
  <c r="L25" i="6"/>
  <c r="L11" i="6"/>
  <c r="L18" i="6"/>
  <c r="L8" i="6"/>
  <c r="L12" i="6"/>
  <c r="L19" i="6"/>
  <c r="L13" i="6"/>
  <c r="L20" i="6"/>
  <c r="F10" i="6"/>
  <c r="F17" i="6"/>
  <c r="F25" i="6"/>
  <c r="F11" i="6"/>
  <c r="F18" i="6"/>
  <c r="F8" i="6"/>
  <c r="F12" i="6"/>
  <c r="F19" i="6"/>
  <c r="F13" i="6"/>
  <c r="F20" i="6"/>
  <c r="F26" i="6"/>
  <c r="F21" i="6"/>
  <c r="F22" i="6"/>
  <c r="F15" i="6"/>
  <c r="F23" i="6"/>
  <c r="F9" i="6"/>
  <c r="F24" i="6"/>
  <c r="F14" i="6"/>
  <c r="F16" i="6"/>
  <c r="G7" i="6"/>
  <c r="H7" i="6" s="1"/>
  <c r="G11" i="2" l="1"/>
  <c r="G17" i="5" l="1"/>
  <c r="H17" i="5" s="1"/>
  <c r="C76" i="7" l="1"/>
  <c r="D76" i="7"/>
  <c r="E76" i="7"/>
  <c r="D77" i="7" l="1"/>
  <c r="C77" i="7"/>
  <c r="E77" i="7"/>
  <c r="F77" i="7" s="1"/>
  <c r="F76" i="7"/>
  <c r="G61" i="7" l="1"/>
  <c r="H61" i="7" s="1"/>
  <c r="G62" i="7"/>
  <c r="B19" i="2" l="1"/>
  <c r="G35" i="5" l="1"/>
  <c r="H35" i="5" s="1"/>
  <c r="H8" i="5"/>
  <c r="G9" i="5"/>
  <c r="H9" i="5" s="1"/>
  <c r="G12" i="5"/>
  <c r="H12" i="5" s="1"/>
  <c r="G13" i="5"/>
  <c r="H13" i="5" s="1"/>
  <c r="G14" i="5"/>
  <c r="H14" i="5" s="1"/>
  <c r="G15" i="5"/>
  <c r="H15" i="5" s="1"/>
  <c r="G16" i="5"/>
  <c r="H16" i="5" s="1"/>
  <c r="G20" i="5"/>
  <c r="H20" i="5" s="1"/>
  <c r="G21" i="5"/>
  <c r="H21" i="5" s="1"/>
  <c r="G23" i="5"/>
  <c r="H23" i="5" s="1"/>
  <c r="G26" i="5"/>
  <c r="H26" i="5" s="1"/>
  <c r="G27" i="5"/>
  <c r="H27" i="5" s="1"/>
  <c r="G28" i="5"/>
  <c r="H28" i="5" s="1"/>
  <c r="G29" i="5"/>
  <c r="H29" i="5" s="1"/>
  <c r="G30" i="5"/>
  <c r="H30" i="5" s="1"/>
  <c r="G31" i="5"/>
  <c r="H31" i="5" s="1"/>
  <c r="G32" i="5"/>
  <c r="H32" i="5" s="1"/>
  <c r="G33" i="5"/>
  <c r="H33" i="5" s="1"/>
  <c r="G37" i="5"/>
  <c r="H37" i="5" s="1"/>
  <c r="J36" i="5" l="1"/>
  <c r="D36" i="5"/>
  <c r="E36" i="5"/>
  <c r="I20" i="5"/>
  <c r="G11" i="5"/>
  <c r="H11" i="5" s="1"/>
  <c r="G7" i="5"/>
  <c r="H7" i="5" s="1"/>
  <c r="G19" i="5"/>
  <c r="H19" i="5" s="1"/>
  <c r="G25" i="5"/>
  <c r="H25" i="5" s="1"/>
  <c r="C19" i="2"/>
  <c r="D19" i="2"/>
  <c r="E19" i="2"/>
  <c r="F19" i="2"/>
  <c r="F11" i="5" l="1"/>
  <c r="L11" i="5"/>
  <c r="G36" i="5"/>
  <c r="H36" i="5" s="1"/>
  <c r="G5" i="5" l="1"/>
  <c r="H5" i="5" s="1"/>
  <c r="F36" i="5"/>
  <c r="L35" i="5"/>
  <c r="L20" i="5"/>
  <c r="L5" i="5"/>
  <c r="L27" i="5"/>
  <c r="L19" i="5"/>
  <c r="L28" i="5"/>
  <c r="L29" i="5"/>
  <c r="L14" i="5"/>
  <c r="L30" i="5"/>
  <c r="L15" i="5"/>
  <c r="L31" i="5"/>
  <c r="L16" i="5"/>
  <c r="L32" i="5"/>
  <c r="L17" i="5"/>
  <c r="L33" i="5"/>
  <c r="L12" i="5"/>
  <c r="L26" i="5"/>
  <c r="L25" i="5"/>
  <c r="L9" i="5"/>
  <c r="L8" i="5"/>
  <c r="L21" i="5"/>
  <c r="L7" i="5"/>
  <c r="L13" i="5"/>
  <c r="L36" i="5"/>
  <c r="F27" i="5"/>
  <c r="F19" i="5"/>
  <c r="F28" i="5"/>
  <c r="F13" i="5"/>
  <c r="F5" i="5"/>
  <c r="F29" i="5"/>
  <c r="F14" i="5"/>
  <c r="F7" i="5"/>
  <c r="F30" i="5"/>
  <c r="F15" i="5"/>
  <c r="F31" i="5"/>
  <c r="F16" i="5"/>
  <c r="F32" i="5"/>
  <c r="F33" i="5"/>
  <c r="F26" i="5"/>
  <c r="F25" i="5"/>
  <c r="F23" i="5"/>
  <c r="F37" i="5"/>
  <c r="C18" i="2" l="1"/>
  <c r="D18" i="2"/>
  <c r="E18" i="2"/>
  <c r="F18" i="2"/>
  <c r="B18" i="2"/>
  <c r="K76" i="7" l="1"/>
  <c r="J76" i="7"/>
  <c r="G75" i="7"/>
  <c r="H75" i="7" s="1"/>
  <c r="G74" i="7"/>
  <c r="H74" i="7" s="1"/>
  <c r="G73" i="7"/>
  <c r="H73" i="7" s="1"/>
  <c r="G72" i="7"/>
  <c r="H72" i="7" s="1"/>
  <c r="G71" i="7"/>
  <c r="H71" i="7" s="1"/>
  <c r="G70" i="7"/>
  <c r="H70" i="7" s="1"/>
  <c r="G69" i="7"/>
  <c r="H69" i="7" s="1"/>
  <c r="G68" i="7"/>
  <c r="H68" i="7" s="1"/>
  <c r="G67" i="7"/>
  <c r="H67" i="7" s="1"/>
  <c r="G66" i="7"/>
  <c r="H66" i="7" s="1"/>
  <c r="G65" i="7"/>
  <c r="H65" i="7" s="1"/>
  <c r="G64" i="7"/>
  <c r="H64" i="7" s="1"/>
  <c r="G63" i="7"/>
  <c r="H63" i="7" s="1"/>
  <c r="H62" i="7"/>
  <c r="G60" i="7"/>
  <c r="H60" i="7" s="1"/>
  <c r="G59" i="7"/>
  <c r="H59" i="7" s="1"/>
  <c r="G58" i="7"/>
  <c r="H58" i="7" s="1"/>
  <c r="G57" i="7"/>
  <c r="H57" i="7" s="1"/>
  <c r="G56" i="7"/>
  <c r="H56" i="7" s="1"/>
  <c r="G55" i="7"/>
  <c r="H55" i="7" s="1"/>
  <c r="G54" i="7"/>
  <c r="H54" i="7" s="1"/>
  <c r="G53" i="7"/>
  <c r="H53" i="7" s="1"/>
  <c r="G52" i="7"/>
  <c r="H52" i="7" s="1"/>
  <c r="G51" i="7"/>
  <c r="H51" i="7" s="1"/>
  <c r="G50" i="7"/>
  <c r="H50" i="7" s="1"/>
  <c r="G49" i="7"/>
  <c r="H49" i="7" s="1"/>
  <c r="G48" i="7"/>
  <c r="H48" i="7" s="1"/>
  <c r="G47" i="7"/>
  <c r="H47" i="7" s="1"/>
  <c r="G46" i="7"/>
  <c r="H46" i="7" s="1"/>
  <c r="J37" i="7"/>
  <c r="J38" i="7" s="1"/>
  <c r="K37" i="7"/>
  <c r="J77" i="7" l="1"/>
  <c r="K77" i="7"/>
  <c r="L77" i="7"/>
  <c r="L76" i="7"/>
  <c r="K38" i="7"/>
  <c r="L38" i="7" s="1"/>
  <c r="L37" i="7"/>
  <c r="G77" i="7"/>
  <c r="H77" i="7" s="1"/>
  <c r="G76" i="7"/>
  <c r="H76" i="7" s="1"/>
  <c r="G7" i="7"/>
  <c r="H7" i="7" s="1"/>
  <c r="C17" i="2" l="1"/>
  <c r="D17" i="2"/>
  <c r="E17" i="2"/>
  <c r="F17" i="2"/>
  <c r="B17" i="2"/>
  <c r="C16" i="2" l="1"/>
  <c r="D16" i="2"/>
  <c r="E16" i="2"/>
  <c r="F16" i="2"/>
  <c r="B16" i="2"/>
</calcChain>
</file>

<file path=xl/sharedStrings.xml><?xml version="1.0" encoding="utf-8"?>
<sst xmlns="http://schemas.openxmlformats.org/spreadsheetml/2006/main" count="385" uniqueCount="187">
  <si>
    <t>Annual Change (%)</t>
  </si>
  <si>
    <t>Country</t>
  </si>
  <si>
    <t xml:space="preserve"> %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</si>
  <si>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</si>
  <si>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</si>
  <si>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</si>
  <si>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</si>
  <si>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</si>
  <si>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</si>
  <si>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</si>
  <si>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</si>
  <si>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</si>
  <si>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</si>
  <si>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</si>
  <si>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</si>
  <si>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</si>
  <si>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</si>
  <si>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</si>
  <si>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</si>
  <si>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</si>
  <si>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</si>
  <si>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</si>
  <si>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</si>
  <si>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</si>
  <si>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</si>
  <si>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</si>
  <si>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</si>
  <si>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</si>
  <si>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</si>
  <si>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</si>
  <si>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</si>
  <si>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</si>
  <si>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</si>
  <si>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Other Countries</t>
  </si>
  <si>
    <t>Total Exports</t>
  </si>
  <si>
    <t>PERIOD</t>
  </si>
  <si>
    <t>Q1</t>
  </si>
  <si>
    <t>Q2</t>
  </si>
  <si>
    <t>Q3</t>
  </si>
  <si>
    <t>Q4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</si>
  <si>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</si>
  <si>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</si>
  <si>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</si>
  <si>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</si>
  <si>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</si>
  <si>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</si>
  <si>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</si>
  <si>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</si>
  <si>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</si>
  <si>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</si>
  <si>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</si>
  <si>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</si>
  <si>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 xml:space="preserve"> MANUFACTURING </t>
  </si>
  <si>
    <t xml:space="preserve"> AGRICULTURE </t>
  </si>
  <si>
    <t xml:space="preserve"> MINING</t>
  </si>
  <si>
    <t>Others</t>
  </si>
  <si>
    <t>Total Imports</t>
  </si>
  <si>
    <t>Electrical &amp; Electronic  Products (E&amp;E)</t>
  </si>
  <si>
    <t>Petroleum Products</t>
  </si>
  <si>
    <t>Transport Equipment</t>
  </si>
  <si>
    <t>Manufacture Of Metal</t>
  </si>
  <si>
    <t>Processed Food</t>
  </si>
  <si>
    <t>Optical &amp; Scientific Equipment</t>
  </si>
  <si>
    <t>Other Manufactures</t>
  </si>
  <si>
    <t>Manufacture Of Plastics</t>
  </si>
  <si>
    <t>Paper &amp; Pulp Products</t>
  </si>
  <si>
    <t>Rubber Products</t>
  </si>
  <si>
    <t>Non-Metallic Mineral Products</t>
  </si>
  <si>
    <t>Palm Oil-Based Manufactured Products</t>
  </si>
  <si>
    <t>Wood Products</t>
  </si>
  <si>
    <t>Jewellery</t>
  </si>
  <si>
    <t>Beverages &amp; Tobacco</t>
  </si>
  <si>
    <t>Natural Rubber</t>
  </si>
  <si>
    <t>Seafood, fresh, chilled or frozen</t>
  </si>
  <si>
    <t>Other Vegetables Oil</t>
  </si>
  <si>
    <t>Sawn Timber &amp; Moulding</t>
  </si>
  <si>
    <t>Sawlog</t>
  </si>
  <si>
    <t>Crude Petroleum</t>
  </si>
  <si>
    <t>Other Mining</t>
  </si>
  <si>
    <t>Liquefied Natural Gas (LNG)</t>
  </si>
  <si>
    <t>Tin</t>
  </si>
  <si>
    <t>BEC Category</t>
  </si>
  <si>
    <t>Goods n.e.s.</t>
  </si>
  <si>
    <t>Capital good (except transport equipment)</t>
  </si>
  <si>
    <t>Transport equipment, industrial</t>
  </si>
  <si>
    <t>Durables</t>
  </si>
  <si>
    <t>Food &amp; beverages, primary, mainly for household consumption</t>
  </si>
  <si>
    <t>Food &amp; beverages, process, mainly for household consumption</t>
  </si>
  <si>
    <t>Non-durables</t>
  </si>
  <si>
    <t>Semi-durables</t>
  </si>
  <si>
    <t>Transport equipment, non-industrial</t>
  </si>
  <si>
    <t>Fuel &amp; lubricants, processed motor spirit</t>
  </si>
  <si>
    <t>Transport equipment, passenger motor cars</t>
  </si>
  <si>
    <t>Food &amp; beverages, primary, mainly for industries</t>
  </si>
  <si>
    <t>Food &amp; beverages, processed, mainly for industries</t>
  </si>
  <si>
    <t>Fuel &amp; lubricants, primary</t>
  </si>
  <si>
    <t>Fuel &amp; lubricants, processed, other</t>
  </si>
  <si>
    <t>Industrial supplies, n.e.s. primary</t>
  </si>
  <si>
    <t>Industrial supplies, n.e.s. processed</t>
  </si>
  <si>
    <t>Parts and accessories of capital goods (except transport equipment)</t>
  </si>
  <si>
    <t>Parts and accessories of transport equipment</t>
  </si>
  <si>
    <t>Exports</t>
  </si>
  <si>
    <t>Domestic Exports</t>
  </si>
  <si>
    <t>Imports</t>
  </si>
  <si>
    <t>Total Trade</t>
  </si>
  <si>
    <t>Balance of Trade</t>
  </si>
  <si>
    <t>Annual Change</t>
  </si>
  <si>
    <t>Top 30 Country</t>
  </si>
  <si>
    <t>Re-exports</t>
  </si>
  <si>
    <t>Gross Imports</t>
  </si>
  <si>
    <t>Retain Imports</t>
  </si>
  <si>
    <t>Transaction Below RM5,000</t>
  </si>
  <si>
    <t>Intermediate Goods</t>
  </si>
  <si>
    <t>Dual Use Goods</t>
  </si>
  <si>
    <t>Consumption Goods</t>
  </si>
  <si>
    <t>Capital Goods</t>
  </si>
  <si>
    <t>Share
 (%)</t>
  </si>
  <si>
    <t>2020</t>
  </si>
  <si>
    <t>2021</t>
  </si>
  <si>
    <t>Rank</t>
  </si>
  <si>
    <t>Value RM million</t>
  </si>
  <si>
    <t>Value RM million (FOB)</t>
  </si>
  <si>
    <t>Value RM million (CIF)</t>
  </si>
  <si>
    <t>Val RM million (CIF)</t>
  </si>
  <si>
    <t>Table II: Exports by Country Destination</t>
  </si>
  <si>
    <t>Table III: Imports by Country of Origin</t>
  </si>
  <si>
    <t>Table  I : Exports, Domestic Exports, Imports, Total Trade And Balance of Trade</t>
  </si>
  <si>
    <t xml:space="preserve">Table IV: Exports by Sector and Sub-sector </t>
  </si>
  <si>
    <t>Table V: Imports by Sector and Sub-sector</t>
  </si>
  <si>
    <t>Val RM million (FOB)</t>
  </si>
  <si>
    <t>-</t>
  </si>
  <si>
    <t>Sector and Sub-sector</t>
  </si>
  <si>
    <t>Table VI: Imports by End Use &amp; Broad Economic Categories (BEC) Classification</t>
  </si>
  <si>
    <t>2022</t>
  </si>
  <si>
    <t>Other Agricultures</t>
  </si>
  <si>
    <t>Metalliferous Ores and Metal Scrap</t>
  </si>
  <si>
    <t>Other Agriculture</t>
  </si>
  <si>
    <t>Crude Fertilizers And Crude Minerals</t>
  </si>
  <si>
    <t>Singapore</t>
  </si>
  <si>
    <t>China</t>
  </si>
  <si>
    <t>United States</t>
  </si>
  <si>
    <t>Hong Kong</t>
  </si>
  <si>
    <t>Japan</t>
  </si>
  <si>
    <t>Thailand</t>
  </si>
  <si>
    <t>Korea, Republic Of</t>
  </si>
  <si>
    <t>Australia</t>
  </si>
  <si>
    <t>Indonesia</t>
  </si>
  <si>
    <t>Viet Nam</t>
  </si>
  <si>
    <t>India</t>
  </si>
  <si>
    <t>Taiwan, Province Of China</t>
  </si>
  <si>
    <t>Philippines</t>
  </si>
  <si>
    <t>Mexico</t>
  </si>
  <si>
    <t>Turkiye</t>
  </si>
  <si>
    <t>United Arab Emirates</t>
  </si>
  <si>
    <t>Bangladesh</t>
  </si>
  <si>
    <t>United Kingdom</t>
  </si>
  <si>
    <t>New Zealand</t>
  </si>
  <si>
    <t>Saudi Arabia</t>
  </si>
  <si>
    <t>Brunei Darussalam</t>
  </si>
  <si>
    <t>Brazil</t>
  </si>
  <si>
    <t>Myanmar</t>
  </si>
  <si>
    <t>Canada</t>
  </si>
  <si>
    <t>Pakistan</t>
  </si>
  <si>
    <t>South Africa</t>
  </si>
  <si>
    <t>Switzerland</t>
  </si>
  <si>
    <t>Kenya</t>
  </si>
  <si>
    <t>Russian Federation</t>
  </si>
  <si>
    <t>Argentina</t>
  </si>
  <si>
    <t>Cote D'Ivoire</t>
  </si>
  <si>
    <t>Cameroon</t>
  </si>
  <si>
    <t>Chemical And Chemical Products (Exclude Plastics In Non-Primary Forms)</t>
  </si>
  <si>
    <t>Machinery, Equipment And Parts</t>
  </si>
  <si>
    <t>Iron And Steel Products</t>
  </si>
  <si>
    <t>Textiles,  Apparels And Footwear</t>
  </si>
  <si>
    <t>Palm Oil and Palm-Based Products</t>
  </si>
  <si>
    <t>Condensates and other petroleum oil</t>
  </si>
  <si>
    <t>Qatar</t>
  </si>
  <si>
    <t>Nigeria</t>
  </si>
  <si>
    <t>Sep
2024</t>
  </si>
  <si>
    <t>2023 (JAN-OCT)</t>
  </si>
  <si>
    <t>2024 (JAN-OCT)</t>
  </si>
  <si>
    <t>Oct
2023</t>
  </si>
  <si>
    <t>Oct
2024</t>
  </si>
  <si>
    <t>Jan-Oct
2023</t>
  </si>
  <si>
    <t>Jan-Oct
2024</t>
  </si>
  <si>
    <t>EU</t>
  </si>
  <si>
    <t>Costa 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</si>
</sst>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_-* #,##0_-;\-* #,##0_-;_-* &quot;-&quot;??_-;_-@_-"/>
    <numFmt numFmtId="168" formatCode="_-* #,##0.0_-;\-* #,##0.0_-;_-* &quot;-&quot;??_-;_-@_-"/>
    <numFmt numFmtId="169" formatCode="_(* #,##0.0_);_(* \(#,##0.0\);_(* &quot;-&quot;_);_(@_)"/>
    <numFmt numFmtId="170" formatCode="_(* #,##0.0_);_(* \(#,##0.0\);_(* &quot;-&quot;??_);_(@_)"/>
    <numFmt numFmtId="171" formatCode="0.0%"/>
    <numFmt numFmtId="172" formatCode="_(* #,##0_);_(* \(#,##0\);_(* &quot;-&quot;??_);_(@_)"/>
    <numFmt numFmtId="173" formatCode="0.00_)"/>
    <numFmt numFmtId="174" formatCode="#,##0.0_);\(#,##0.0\)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theme="0"/>
      <name val="Arial"/>
      <family val="2"/>
    </font>
    <font>
      <b/>
      <sz val="9"/>
      <color theme="0"/>
      <name val="Arial"/>
      <family val="2"/>
    </font>
    <font>
      <sz val="10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i/>
      <sz val="9"/>
      <color indexed="8"/>
      <name val="Arial"/>
      <family val="2"/>
    </font>
    <font>
      <b/>
      <sz val="9"/>
      <name val="Arial"/>
      <family val="2"/>
    </font>
    <font>
      <b/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8"/>
      <color theme="3"/>
      <name val="Calibri Light"/>
      <family val="2"/>
      <scheme val="maj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i/>
      <sz val="16"/>
      <name val="Helv"/>
    </font>
    <font>
      <sz val="12"/>
      <name val="Helv"/>
    </font>
    <font>
      <sz val="11"/>
      <color rgb="FF000000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BC7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2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9" fillId="0" borderId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1" fillId="12" borderId="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173" fontId="23" fillId="0" borderId="0"/>
    <xf numFmtId="0" fontId="21" fillId="0" borderId="0"/>
    <xf numFmtId="0" fontId="1" fillId="0" borderId="0"/>
    <xf numFmtId="0" fontId="1" fillId="0" borderId="0"/>
    <xf numFmtId="174" fontId="24" fillId="0" borderId="0"/>
    <xf numFmtId="0" fontId="21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25" fillId="0" borderId="0"/>
    <xf numFmtId="43" fontId="25" fillId="0" borderId="0" applyFont="0" applyFill="0" applyBorder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8" fillId="0" borderId="4" applyNumberFormat="0" applyFill="0" applyAlignment="0" applyProtection="0"/>
    <xf numFmtId="0" fontId="28" fillId="0" borderId="0" applyNumberFormat="0" applyFill="0" applyBorder="0" applyAlignment="0" applyProtection="0"/>
    <xf numFmtId="0" fontId="29" fillId="6" borderId="0" applyNumberFormat="0" applyBorder="0" applyAlignment="0" applyProtection="0"/>
    <xf numFmtId="0" fontId="30" fillId="7" borderId="0" applyNumberFormat="0" applyBorder="0" applyAlignment="0" applyProtection="0"/>
    <xf numFmtId="0" fontId="31" fillId="8" borderId="0" applyNumberFormat="0" applyBorder="0" applyAlignment="0" applyProtection="0"/>
    <xf numFmtId="0" fontId="32" fillId="9" borderId="5" applyNumberFormat="0" applyAlignment="0" applyProtection="0"/>
    <xf numFmtId="0" fontId="33" fillId="10" borderId="6" applyNumberFormat="0" applyAlignment="0" applyProtection="0"/>
    <xf numFmtId="0" fontId="34" fillId="10" borderId="5" applyNumberFormat="0" applyAlignment="0" applyProtection="0"/>
    <xf numFmtId="0" fontId="35" fillId="0" borderId="7" applyNumberFormat="0" applyFill="0" applyAlignment="0" applyProtection="0"/>
    <xf numFmtId="0" fontId="36" fillId="11" borderId="8" applyNumberFormat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2" fillId="0" borderId="10" applyNumberFormat="0" applyFill="0" applyAlignment="0" applyProtection="0"/>
    <xf numFmtId="0" fontId="3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3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3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3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3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3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155">
    <xf numFmtId="0" fontId="0" fillId="0" borderId="0" xfId="0"/>
    <xf numFmtId="0" fontId="2" fillId="0" borderId="0" xfId="0" applyFont="1"/>
    <xf numFmtId="0" fontId="5" fillId="0" borderId="0" xfId="2" applyFont="1"/>
    <xf numFmtId="0" fontId="6" fillId="0" borderId="0" xfId="2" applyFont="1"/>
    <xf numFmtId="0" fontId="7" fillId="2" borderId="0" xfId="2" applyFont="1" applyFill="1"/>
    <xf numFmtId="0" fontId="8" fillId="2" borderId="0" xfId="2" applyFont="1" applyFill="1"/>
    <xf numFmtId="0" fontId="8" fillId="2" borderId="0" xfId="2" applyFont="1" applyFill="1" applyAlignment="1">
      <alignment horizontal="center"/>
    </xf>
    <xf numFmtId="0" fontId="6" fillId="0" borderId="0" xfId="2" applyFont="1" applyAlignment="1">
      <alignment horizontal="right" vertical="center"/>
    </xf>
    <xf numFmtId="0" fontId="6" fillId="0" borderId="0" xfId="2" applyFont="1" applyAlignment="1">
      <alignment vertical="center"/>
    </xf>
    <xf numFmtId="0" fontId="8" fillId="2" borderId="1" xfId="2" applyFont="1" applyFill="1" applyBorder="1" applyAlignment="1">
      <alignment horizontal="right" vertical="center"/>
    </xf>
    <xf numFmtId="0" fontId="8" fillId="2" borderId="1" xfId="3" applyFont="1" applyFill="1" applyBorder="1" applyAlignment="1">
      <alignment horizontal="left" vertical="center" wrapText="1"/>
    </xf>
    <xf numFmtId="0" fontId="8" fillId="2" borderId="1" xfId="3" applyFont="1" applyFill="1" applyBorder="1" applyAlignment="1">
      <alignment horizontal="right" vertical="center" wrapText="1"/>
    </xf>
    <xf numFmtId="0" fontId="8" fillId="2" borderId="0" xfId="0" applyFont="1" applyFill="1" applyAlignment="1">
      <alignment vertical="center"/>
    </xf>
    <xf numFmtId="0" fontId="8" fillId="2" borderId="0" xfId="0" applyFont="1" applyFill="1"/>
    <xf numFmtId="43" fontId="8" fillId="2" borderId="0" xfId="1" applyFont="1" applyFill="1" applyBorder="1" applyAlignment="1">
      <alignment horizontal="center"/>
    </xf>
    <xf numFmtId="0" fontId="8" fillId="2" borderId="0" xfId="7" applyFont="1" applyFill="1" applyAlignment="1">
      <alignment vertical="center"/>
    </xf>
    <xf numFmtId="0" fontId="8" fillId="2" borderId="0" xfId="7" applyFont="1" applyFill="1" applyAlignment="1">
      <alignment horizontal="center" vertical="center"/>
    </xf>
    <xf numFmtId="0" fontId="8" fillId="2" borderId="0" xfId="7" quotePrefix="1" applyFont="1" applyFill="1" applyAlignment="1">
      <alignment horizontal="right" vertical="center" wrapText="1"/>
    </xf>
    <xf numFmtId="0" fontId="8" fillId="2" borderId="0" xfId="0" applyFont="1" applyFill="1" applyAlignment="1">
      <alignment horizontal="right" vertical="center" wrapText="1"/>
    </xf>
    <xf numFmtId="43" fontId="8" fillId="2" borderId="0" xfId="1" applyFont="1" applyFill="1" applyBorder="1" applyAlignment="1">
      <alignment horizontal="right" vertical="center" wrapText="1"/>
    </xf>
    <xf numFmtId="43" fontId="8" fillId="2" borderId="0" xfId="1" applyFont="1" applyFill="1" applyBorder="1" applyAlignment="1">
      <alignment horizontal="right" vertical="center"/>
    </xf>
    <xf numFmtId="0" fontId="15" fillId="0" borderId="0" xfId="0" applyFont="1"/>
    <xf numFmtId="0" fontId="16" fillId="0" borderId="0" xfId="0" applyFont="1"/>
    <xf numFmtId="0" fontId="18" fillId="0" borderId="0" xfId="0" applyFont="1"/>
    <xf numFmtId="167" fontId="6" fillId="0" borderId="0" xfId="1" applyNumberFormat="1" applyFont="1" applyFill="1" applyBorder="1"/>
    <xf numFmtId="167" fontId="8" fillId="2" borderId="0" xfId="1" applyNumberFormat="1" applyFont="1" applyFill="1" applyBorder="1" applyAlignment="1">
      <alignment horizontal="center"/>
    </xf>
    <xf numFmtId="167" fontId="8" fillId="2" borderId="1" xfId="1" applyNumberFormat="1" applyFont="1" applyFill="1" applyBorder="1" applyAlignment="1">
      <alignment horizontal="right" vertical="center" wrapText="1"/>
    </xf>
    <xf numFmtId="0" fontId="2" fillId="2" borderId="0" xfId="0" applyFont="1" applyFill="1"/>
    <xf numFmtId="0" fontId="8" fillId="2" borderId="0" xfId="0" applyFont="1" applyFill="1" applyAlignment="1">
      <alignment horizontal="center" vertical="center"/>
    </xf>
    <xf numFmtId="0" fontId="16" fillId="2" borderId="0" xfId="0" applyFont="1" applyFill="1"/>
    <xf numFmtId="0" fontId="17" fillId="2" borderId="0" xfId="0" applyFont="1" applyFill="1"/>
    <xf numFmtId="167" fontId="15" fillId="0" borderId="0" xfId="0" applyNumberFormat="1" applyFont="1"/>
    <xf numFmtId="0" fontId="3" fillId="4" borderId="0" xfId="0" applyFont="1" applyFill="1" applyAlignment="1">
      <alignment horizontal="left"/>
    </xf>
    <xf numFmtId="167" fontId="3" fillId="4" borderId="0" xfId="1" applyNumberFormat="1" applyFont="1" applyFill="1" applyBorder="1"/>
    <xf numFmtId="0" fontId="3" fillId="4" borderId="0" xfId="0" applyFont="1" applyFill="1"/>
    <xf numFmtId="0" fontId="13" fillId="4" borderId="0" xfId="0" applyFont="1" applyFill="1"/>
    <xf numFmtId="167" fontId="18" fillId="5" borderId="0" xfId="1" applyNumberFormat="1" applyFont="1" applyFill="1" applyBorder="1" applyAlignment="1">
      <alignment horizontal="left"/>
    </xf>
    <xf numFmtId="167" fontId="19" fillId="5" borderId="0" xfId="1" applyNumberFormat="1" applyFont="1" applyFill="1" applyBorder="1" applyAlignment="1">
      <alignment horizontal="left"/>
    </xf>
    <xf numFmtId="167" fontId="19" fillId="5" borderId="0" xfId="1" applyNumberFormat="1" applyFont="1" applyFill="1" applyBorder="1" applyAlignment="1"/>
    <xf numFmtId="168" fontId="19" fillId="5" borderId="0" xfId="1" applyNumberFormat="1" applyFont="1" applyFill="1" applyBorder="1" applyAlignment="1"/>
    <xf numFmtId="170" fontId="19" fillId="5" borderId="0" xfId="1" applyNumberFormat="1" applyFont="1" applyFill="1" applyBorder="1" applyAlignment="1"/>
    <xf numFmtId="0" fontId="2" fillId="3" borderId="0" xfId="0" applyFont="1" applyFill="1"/>
    <xf numFmtId="0" fontId="2" fillId="3" borderId="0" xfId="0" applyFont="1" applyFill="1" applyAlignment="1">
      <alignment wrapText="1"/>
    </xf>
    <xf numFmtId="167" fontId="2" fillId="3" borderId="0" xfId="1" applyNumberFormat="1" applyFont="1" applyFill="1" applyBorder="1" applyAlignment="1"/>
    <xf numFmtId="168" fontId="2" fillId="3" borderId="0" xfId="1" applyNumberFormat="1" applyFont="1" applyFill="1" applyBorder="1" applyAlignment="1"/>
    <xf numFmtId="170" fontId="2" fillId="3" borderId="0" xfId="1" applyNumberFormat="1" applyFont="1" applyFill="1" applyBorder="1" applyAlignment="1"/>
    <xf numFmtId="172" fontId="2" fillId="3" borderId="0" xfId="1" applyNumberFormat="1" applyFont="1" applyFill="1" applyBorder="1" applyAlignment="1"/>
    <xf numFmtId="172" fontId="19" fillId="5" borderId="0" xfId="1" applyNumberFormat="1" applyFont="1" applyFill="1" applyBorder="1" applyAlignment="1"/>
    <xf numFmtId="0" fontId="19" fillId="4" borderId="0" xfId="0" applyFont="1" applyFill="1" applyAlignment="1">
      <alignment horizontal="left"/>
    </xf>
    <xf numFmtId="0" fontId="19" fillId="4" borderId="0" xfId="0" applyFont="1" applyFill="1"/>
    <xf numFmtId="167" fontId="19" fillId="4" borderId="0" xfId="1" applyNumberFormat="1" applyFont="1" applyFill="1" applyBorder="1" applyAlignment="1"/>
    <xf numFmtId="168" fontId="19" fillId="4" borderId="0" xfId="1" applyNumberFormat="1" applyFont="1" applyFill="1" applyBorder="1" applyAlignment="1"/>
    <xf numFmtId="170" fontId="19" fillId="4" borderId="0" xfId="1" applyNumberFormat="1" applyFont="1" applyFill="1" applyBorder="1" applyAlignment="1"/>
    <xf numFmtId="167" fontId="16" fillId="0" borderId="0" xfId="0" applyNumberFormat="1" applyFont="1"/>
    <xf numFmtId="171" fontId="16" fillId="0" borderId="0" xfId="6" applyNumberFormat="1" applyFont="1" applyBorder="1"/>
    <xf numFmtId="167" fontId="18" fillId="0" borderId="0" xfId="1" applyNumberFormat="1" applyFont="1" applyBorder="1"/>
    <xf numFmtId="167" fontId="2" fillId="3" borderId="0" xfId="1" applyNumberFormat="1" applyFont="1" applyFill="1" applyBorder="1"/>
    <xf numFmtId="168" fontId="2" fillId="3" borderId="0" xfId="1" applyNumberFormat="1" applyFont="1" applyFill="1" applyBorder="1"/>
    <xf numFmtId="169" fontId="2" fillId="3" borderId="0" xfId="0" applyNumberFormat="1" applyFont="1" applyFill="1"/>
    <xf numFmtId="170" fontId="2" fillId="3" borderId="0" xfId="1" applyNumberFormat="1" applyFont="1" applyFill="1" applyBorder="1"/>
    <xf numFmtId="167" fontId="18" fillId="5" borderId="0" xfId="1" applyNumberFormat="1" applyFont="1" applyFill="1" applyBorder="1"/>
    <xf numFmtId="167" fontId="19" fillId="5" borderId="0" xfId="1" applyNumberFormat="1" applyFont="1" applyFill="1" applyBorder="1"/>
    <xf numFmtId="168" fontId="19" fillId="5" borderId="0" xfId="1" applyNumberFormat="1" applyFont="1" applyFill="1" applyBorder="1"/>
    <xf numFmtId="169" fontId="19" fillId="5" borderId="0" xfId="0" applyNumberFormat="1" applyFont="1" applyFill="1"/>
    <xf numFmtId="170" fontId="19" fillId="5" borderId="0" xfId="1" applyNumberFormat="1" applyFont="1" applyFill="1" applyBorder="1"/>
    <xf numFmtId="167" fontId="13" fillId="4" borderId="0" xfId="1" applyNumberFormat="1" applyFont="1" applyFill="1" applyBorder="1"/>
    <xf numFmtId="170" fontId="13" fillId="4" borderId="0" xfId="1" applyNumberFormat="1" applyFont="1" applyFill="1" applyBorder="1"/>
    <xf numFmtId="169" fontId="13" fillId="4" borderId="0" xfId="0" applyNumberFormat="1" applyFont="1" applyFill="1"/>
    <xf numFmtId="168" fontId="13" fillId="4" borderId="0" xfId="1" applyNumberFormat="1" applyFont="1" applyFill="1" applyBorder="1"/>
    <xf numFmtId="0" fontId="2" fillId="3" borderId="0" xfId="7" quotePrefix="1" applyFont="1" applyFill="1" applyAlignment="1">
      <alignment horizontal="center"/>
    </xf>
    <xf numFmtId="0" fontId="8" fillId="4" borderId="0" xfId="0" quotePrefix="1" applyFont="1" applyFill="1" applyAlignment="1">
      <alignment horizontal="center"/>
    </xf>
    <xf numFmtId="169" fontId="13" fillId="4" borderId="0" xfId="1" applyNumberFormat="1" applyFont="1" applyFill="1" applyBorder="1"/>
    <xf numFmtId="0" fontId="8" fillId="2" borderId="0" xfId="9" applyFont="1" applyFill="1" applyAlignment="1">
      <alignment vertical="center"/>
    </xf>
    <xf numFmtId="0" fontId="8" fillId="2" borderId="0" xfId="9" applyFont="1" applyFill="1" applyAlignment="1">
      <alignment horizontal="center" vertical="center"/>
    </xf>
    <xf numFmtId="164" fontId="2" fillId="3" borderId="0" xfId="0" applyNumberFormat="1" applyFont="1" applyFill="1"/>
    <xf numFmtId="172" fontId="2" fillId="3" borderId="0" xfId="0" applyNumberFormat="1" applyFont="1" applyFill="1"/>
    <xf numFmtId="0" fontId="16" fillId="0" borderId="0" xfId="0" applyFont="1" applyAlignment="1">
      <alignment wrapText="1"/>
    </xf>
    <xf numFmtId="168" fontId="2" fillId="3" borderId="0" xfId="1" applyNumberFormat="1" applyFont="1" applyFill="1" applyBorder="1" applyAlignment="1">
      <alignment wrapText="1"/>
    </xf>
    <xf numFmtId="0" fontId="16" fillId="37" borderId="0" xfId="0" applyFont="1" applyFill="1"/>
    <xf numFmtId="164" fontId="13" fillId="4" borderId="0" xfId="1" applyNumberFormat="1" applyFont="1" applyFill="1" applyBorder="1"/>
    <xf numFmtId="0" fontId="2" fillId="3" borderId="0" xfId="0" applyFont="1" applyFill="1" applyAlignment="1">
      <alignment horizontal="left" wrapText="1"/>
    </xf>
    <xf numFmtId="0" fontId="8" fillId="38" borderId="0" xfId="0" quotePrefix="1" applyFont="1" applyFill="1" applyAlignment="1">
      <alignment horizontal="center"/>
    </xf>
    <xf numFmtId="0" fontId="13" fillId="38" borderId="0" xfId="0" applyFont="1" applyFill="1"/>
    <xf numFmtId="167" fontId="13" fillId="38" borderId="0" xfId="1" applyNumberFormat="1" applyFont="1" applyFill="1" applyBorder="1"/>
    <xf numFmtId="168" fontId="13" fillId="38" borderId="0" xfId="1" applyNumberFormat="1" applyFont="1" applyFill="1" applyBorder="1"/>
    <xf numFmtId="169" fontId="13" fillId="38" borderId="0" xfId="1" applyNumberFormat="1" applyFont="1" applyFill="1" applyBorder="1"/>
    <xf numFmtId="169" fontId="13" fillId="38" borderId="0" xfId="0" applyNumberFormat="1" applyFont="1" applyFill="1"/>
    <xf numFmtId="170" fontId="13" fillId="38" borderId="0" xfId="1" applyNumberFormat="1" applyFont="1" applyFill="1" applyBorder="1"/>
    <xf numFmtId="167" fontId="3" fillId="38" borderId="0" xfId="1" applyNumberFormat="1" applyFont="1" applyFill="1" applyBorder="1"/>
    <xf numFmtId="0" fontId="13" fillId="38" borderId="0" xfId="0" applyFont="1" applyFill="1" applyAlignment="1">
      <alignment horizontal="left"/>
    </xf>
    <xf numFmtId="167" fontId="13" fillId="38" borderId="0" xfId="1" applyNumberFormat="1" applyFont="1" applyFill="1" applyBorder="1" applyAlignment="1"/>
    <xf numFmtId="170" fontId="13" fillId="38" borderId="0" xfId="1" applyNumberFormat="1" applyFont="1" applyFill="1" applyBorder="1" applyAlignment="1"/>
    <xf numFmtId="168" fontId="13" fillId="38" borderId="0" xfId="1" applyNumberFormat="1" applyFont="1" applyFill="1" applyBorder="1" applyAlignment="1"/>
    <xf numFmtId="167" fontId="16" fillId="0" borderId="0" xfId="1" applyNumberFormat="1" applyFont="1"/>
    <xf numFmtId="167" fontId="6" fillId="0" borderId="0" xfId="1" applyNumberFormat="1" applyFont="1"/>
    <xf numFmtId="0" fontId="14" fillId="3" borderId="0" xfId="0" applyFont="1" applyFill="1" applyAlignment="1">
      <alignment horizontal="left" vertical="center" readingOrder="1"/>
    </xf>
    <xf numFmtId="167" fontId="5" fillId="3" borderId="0" xfId="1" applyNumberFormat="1" applyFont="1" applyFill="1" applyBorder="1" applyAlignment="1">
      <alignment vertical="center"/>
    </xf>
    <xf numFmtId="0" fontId="5" fillId="3" borderId="0" xfId="2" applyFont="1" applyFill="1"/>
    <xf numFmtId="0" fontId="5" fillId="3" borderId="0" xfId="2" applyFont="1" applyFill="1" applyAlignment="1">
      <alignment vertical="center"/>
    </xf>
    <xf numFmtId="0" fontId="11" fillId="3" borderId="0" xfId="3" applyFont="1" applyFill="1" applyAlignment="1">
      <alignment horizontal="left" wrapText="1"/>
    </xf>
    <xf numFmtId="167" fontId="11" fillId="3" borderId="0" xfId="1" applyNumberFormat="1" applyFont="1" applyFill="1" applyBorder="1" applyAlignment="1">
      <alignment horizontal="right" wrapText="1"/>
    </xf>
    <xf numFmtId="0" fontId="6" fillId="3" borderId="0" xfId="2" applyFont="1" applyFill="1"/>
    <xf numFmtId="0" fontId="12" fillId="3" borderId="0" xfId="2" applyFont="1" applyFill="1" applyAlignment="1">
      <alignment horizontal="center" vertical="center" wrapText="1"/>
    </xf>
    <xf numFmtId="170" fontId="12" fillId="3" borderId="0" xfId="4" applyNumberFormat="1" applyFont="1" applyFill="1" applyBorder="1" applyAlignment="1">
      <alignment horizontal="center" vertical="center" wrapText="1"/>
    </xf>
    <xf numFmtId="0" fontId="6" fillId="3" borderId="0" xfId="3" applyFont="1" applyFill="1" applyAlignment="1">
      <alignment horizontal="left" vertical="top"/>
    </xf>
    <xf numFmtId="167" fontId="2" fillId="3" borderId="0" xfId="1" applyNumberFormat="1" applyFont="1" applyFill="1" applyBorder="1" applyAlignment="1">
      <alignment horizontal="right" vertical="top" wrapText="1"/>
    </xf>
    <xf numFmtId="167" fontId="10" fillId="3" borderId="0" xfId="1" applyNumberFormat="1" applyFont="1" applyFill="1" applyBorder="1" applyAlignment="1">
      <alignment horizontal="right" vertical="top" wrapText="1"/>
    </xf>
    <xf numFmtId="0" fontId="6" fillId="3" borderId="0" xfId="2" applyFont="1" applyFill="1" applyAlignment="1">
      <alignment vertical="top"/>
    </xf>
    <xf numFmtId="170" fontId="10" fillId="3" borderId="0" xfId="4" applyNumberFormat="1" applyFont="1" applyFill="1" applyBorder="1" applyAlignment="1">
      <alignment horizontal="right" vertical="top" wrapText="1"/>
    </xf>
    <xf numFmtId="167" fontId="6" fillId="3" borderId="0" xfId="1" applyNumberFormat="1" applyFont="1" applyFill="1" applyBorder="1" applyAlignment="1">
      <alignment horizontal="right" vertical="top" wrapText="1"/>
    </xf>
    <xf numFmtId="167" fontId="6" fillId="3" borderId="0" xfId="1" applyNumberFormat="1" applyFont="1" applyFill="1" applyBorder="1" applyAlignment="1">
      <alignment vertical="top"/>
    </xf>
    <xf numFmtId="167" fontId="6" fillId="3" borderId="0" xfId="1" applyNumberFormat="1" applyFont="1" applyFill="1" applyBorder="1"/>
    <xf numFmtId="170" fontId="10" fillId="3" borderId="0" xfId="4" quotePrefix="1" applyNumberFormat="1" applyFont="1" applyFill="1" applyBorder="1" applyAlignment="1">
      <alignment horizontal="right" vertical="top" wrapText="1"/>
    </xf>
    <xf numFmtId="167" fontId="2" fillId="3" borderId="0" xfId="1" applyNumberFormat="1" applyFont="1" applyFill="1"/>
    <xf numFmtId="0" fontId="8" fillId="3" borderId="0" xfId="7" applyFont="1" applyFill="1" applyAlignment="1">
      <alignment vertical="center"/>
    </xf>
    <xf numFmtId="0" fontId="8" fillId="3" borderId="0" xfId="7" applyFont="1" applyFill="1" applyAlignment="1">
      <alignment horizontal="center" vertical="center"/>
    </xf>
    <xf numFmtId="0" fontId="8" fillId="3" borderId="0" xfId="7" quotePrefix="1" applyFont="1" applyFill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43" fontId="8" fillId="3" borderId="0" xfId="1" applyFont="1" applyFill="1" applyBorder="1" applyAlignment="1">
      <alignment horizontal="right" vertical="center" wrapText="1"/>
    </xf>
    <xf numFmtId="43" fontId="8" fillId="3" borderId="0" xfId="1" applyFont="1" applyFill="1" applyBorder="1" applyAlignment="1">
      <alignment horizontal="right" vertical="center"/>
    </xf>
    <xf numFmtId="169" fontId="2" fillId="3" borderId="0" xfId="1" applyNumberFormat="1" applyFont="1" applyFill="1" applyBorder="1"/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 vertical="center"/>
    </xf>
    <xf numFmtId="0" fontId="15" fillId="3" borderId="0" xfId="0" applyFont="1" applyFill="1"/>
    <xf numFmtId="167" fontId="15" fillId="3" borderId="0" xfId="0" applyNumberFormat="1" applyFont="1" applyFill="1"/>
    <xf numFmtId="0" fontId="16" fillId="3" borderId="0" xfId="0" applyFont="1" applyFill="1"/>
    <xf numFmtId="0" fontId="8" fillId="3" borderId="0" xfId="0" applyFont="1" applyFill="1" applyAlignment="1">
      <alignment horizontal="center" vertical="center"/>
    </xf>
    <xf numFmtId="0" fontId="16" fillId="3" borderId="0" xfId="0" quotePrefix="1" applyFont="1" applyFill="1"/>
    <xf numFmtId="0" fontId="16" fillId="3" borderId="0" xfId="0" applyFont="1" applyFill="1" applyAlignment="1">
      <alignment wrapText="1"/>
    </xf>
    <xf numFmtId="169" fontId="2" fillId="3" borderId="0" xfId="0" applyNumberFormat="1" applyFont="1" applyFill="1" applyAlignment="1">
      <alignment wrapText="1"/>
    </xf>
    <xf numFmtId="170" fontId="2" fillId="3" borderId="0" xfId="1" applyNumberFormat="1" applyFont="1" applyFill="1" applyBorder="1" applyAlignment="1">
      <alignment wrapText="1"/>
    </xf>
    <xf numFmtId="167" fontId="18" fillId="3" borderId="0" xfId="1" applyNumberFormat="1" applyFont="1" applyFill="1" applyBorder="1" applyAlignment="1">
      <alignment horizontal="left"/>
    </xf>
    <xf numFmtId="167" fontId="19" fillId="3" borderId="0" xfId="1" applyNumberFormat="1" applyFont="1" applyFill="1" applyBorder="1" applyAlignment="1"/>
    <xf numFmtId="168" fontId="19" fillId="3" borderId="0" xfId="1" applyNumberFormat="1" applyFont="1" applyFill="1" applyBorder="1" applyAlignment="1"/>
    <xf numFmtId="170" fontId="19" fillId="3" borderId="0" xfId="1" applyNumberFormat="1" applyFont="1" applyFill="1" applyBorder="1" applyAlignment="1"/>
    <xf numFmtId="172" fontId="19" fillId="3" borderId="0" xfId="1" applyNumberFormat="1" applyFont="1" applyFill="1" applyBorder="1" applyAlignment="1"/>
    <xf numFmtId="172" fontId="13" fillId="5" borderId="0" xfId="1" applyNumberFormat="1" applyFont="1" applyFill="1" applyBorder="1" applyAlignment="1"/>
    <xf numFmtId="167" fontId="13" fillId="4" borderId="0" xfId="1" applyNumberFormat="1" applyFont="1" applyFill="1" applyBorder="1" applyAlignment="1"/>
    <xf numFmtId="167" fontId="13" fillId="5" borderId="0" xfId="1" applyNumberFormat="1" applyFont="1" applyFill="1" applyBorder="1"/>
    <xf numFmtId="168" fontId="13" fillId="5" borderId="0" xfId="1" applyNumberFormat="1" applyFont="1" applyFill="1" applyBorder="1"/>
    <xf numFmtId="169" fontId="13" fillId="5" borderId="0" xfId="0" applyNumberFormat="1" applyFont="1" applyFill="1"/>
    <xf numFmtId="170" fontId="13" fillId="5" borderId="0" xfId="1" applyNumberFormat="1" applyFont="1" applyFill="1" applyBorder="1"/>
    <xf numFmtId="0" fontId="41" fillId="0" borderId="0" xfId="0" applyFont="1"/>
    <xf numFmtId="168" fontId="13" fillId="5" borderId="0" xfId="1" applyNumberFormat="1" applyFont="1" applyFill="1" applyBorder="1" applyAlignment="1"/>
    <xf numFmtId="170" fontId="13" fillId="5" borderId="0" xfId="1" applyNumberFormat="1" applyFont="1" applyFill="1" applyBorder="1" applyAlignment="1"/>
    <xf numFmtId="167" fontId="15" fillId="0" borderId="0" xfId="1" applyNumberFormat="1" applyFont="1"/>
    <xf numFmtId="167" fontId="6" fillId="37" borderId="0" xfId="1" applyNumberFormat="1" applyFont="1" applyFill="1" applyBorder="1" applyAlignment="1">
      <alignment horizontal="right" vertical="top" wrapText="1"/>
    </xf>
    <xf numFmtId="172" fontId="10" fillId="3" borderId="0" xfId="4" applyNumberFormat="1" applyFont="1" applyFill="1" applyBorder="1" applyAlignment="1">
      <alignment wrapText="1"/>
    </xf>
    <xf numFmtId="167" fontId="8" fillId="2" borderId="1" xfId="1" applyNumberFormat="1" applyFont="1" applyFill="1" applyBorder="1" applyAlignment="1">
      <alignment horizontal="center"/>
    </xf>
    <xf numFmtId="0" fontId="8" fillId="2" borderId="1" xfId="2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43" fontId="8" fillId="2" borderId="1" xfId="1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43" fontId="8" fillId="2" borderId="0" xfId="1" applyFont="1" applyFill="1" applyBorder="1" applyAlignment="1">
      <alignment horizontal="center"/>
    </xf>
    <xf numFmtId="167" fontId="2" fillId="3" borderId="0" xfId="0" applyNumberFormat="1" applyFont="1" applyFill="1"/>
  </cellXfs>
  <cellStyles count="82">
    <cellStyle name="20% - Accent1 2" xfId="51" xr:uid="{00000000-0005-0000-0000-000000000000}"/>
    <cellStyle name="20% - Accent2 2" xfId="55" xr:uid="{00000000-0005-0000-0000-000001000000}"/>
    <cellStyle name="20% - Accent3 2" xfId="59" xr:uid="{00000000-0005-0000-0000-000002000000}"/>
    <cellStyle name="20% - Accent4 2" xfId="63" xr:uid="{00000000-0005-0000-0000-000003000000}"/>
    <cellStyle name="20% - Accent5 2" xfId="67" xr:uid="{00000000-0005-0000-0000-000004000000}"/>
    <cellStyle name="20% - Accent6 2" xfId="71" xr:uid="{00000000-0005-0000-0000-000005000000}"/>
    <cellStyle name="40% - Accent1 2" xfId="52" xr:uid="{00000000-0005-0000-0000-000006000000}"/>
    <cellStyle name="40% - Accent2 2" xfId="56" xr:uid="{00000000-0005-0000-0000-000007000000}"/>
    <cellStyle name="40% - Accent3 2" xfId="60" xr:uid="{00000000-0005-0000-0000-000008000000}"/>
    <cellStyle name="40% - Accent4 2" xfId="64" xr:uid="{00000000-0005-0000-0000-000009000000}"/>
    <cellStyle name="40% - Accent5 2" xfId="68" xr:uid="{00000000-0005-0000-0000-00000A000000}"/>
    <cellStyle name="40% - Accent6 2" xfId="72" xr:uid="{00000000-0005-0000-0000-00000B000000}"/>
    <cellStyle name="60% - Accent1 2" xfId="53" xr:uid="{00000000-0005-0000-0000-00000C000000}"/>
    <cellStyle name="60% - Accent2 2" xfId="57" xr:uid="{00000000-0005-0000-0000-00000D000000}"/>
    <cellStyle name="60% - Accent3 2" xfId="61" xr:uid="{00000000-0005-0000-0000-00000E000000}"/>
    <cellStyle name="60% - Accent4 2" xfId="65" xr:uid="{00000000-0005-0000-0000-00000F000000}"/>
    <cellStyle name="60% - Accent5 2" xfId="69" xr:uid="{00000000-0005-0000-0000-000010000000}"/>
    <cellStyle name="60% - Accent6 2" xfId="73" xr:uid="{00000000-0005-0000-0000-000011000000}"/>
    <cellStyle name="Accent1 2" xfId="50" xr:uid="{00000000-0005-0000-0000-000012000000}"/>
    <cellStyle name="Accent2 2" xfId="54" xr:uid="{00000000-0005-0000-0000-000013000000}"/>
    <cellStyle name="Accent3 2" xfId="58" xr:uid="{00000000-0005-0000-0000-000014000000}"/>
    <cellStyle name="Accent4 2" xfId="62" xr:uid="{00000000-0005-0000-0000-000015000000}"/>
    <cellStyle name="Accent5 2" xfId="66" xr:uid="{00000000-0005-0000-0000-000016000000}"/>
    <cellStyle name="Accent6 2" xfId="70" xr:uid="{00000000-0005-0000-0000-000017000000}"/>
    <cellStyle name="Bad 2" xfId="40" xr:uid="{00000000-0005-0000-0000-000018000000}"/>
    <cellStyle name="Calculation 2" xfId="44" xr:uid="{00000000-0005-0000-0000-000019000000}"/>
    <cellStyle name="Check Cell 2" xfId="46" xr:uid="{00000000-0005-0000-0000-00001A000000}"/>
    <cellStyle name="Comma" xfId="1" builtinId="3"/>
    <cellStyle name="Comma 10" xfId="4" xr:uid="{00000000-0005-0000-0000-00001C000000}"/>
    <cellStyle name="Comma 10 2" xfId="79" xr:uid="{00000000-0005-0000-0000-00001D000000}"/>
    <cellStyle name="Comma 10 3" xfId="13" xr:uid="{00000000-0005-0000-0000-00001E000000}"/>
    <cellStyle name="Comma 10 4 2 4" xfId="81" xr:uid="{00000000-0005-0000-0000-00001F000000}"/>
    <cellStyle name="Comma 12" xfId="5" xr:uid="{00000000-0005-0000-0000-000020000000}"/>
    <cellStyle name="Comma 12 2" xfId="78" xr:uid="{00000000-0005-0000-0000-000021000000}"/>
    <cellStyle name="Comma 178" xfId="14" xr:uid="{00000000-0005-0000-0000-000022000000}"/>
    <cellStyle name="Comma 2" xfId="15" xr:uid="{00000000-0005-0000-0000-000023000000}"/>
    <cellStyle name="Comma 2 2" xfId="16" xr:uid="{00000000-0005-0000-0000-000024000000}"/>
    <cellStyle name="Comma 240" xfId="10" xr:uid="{00000000-0005-0000-0000-000025000000}"/>
    <cellStyle name="Comma 28" xfId="17" xr:uid="{00000000-0005-0000-0000-000026000000}"/>
    <cellStyle name="Comma 3" xfId="18" xr:uid="{00000000-0005-0000-0000-000027000000}"/>
    <cellStyle name="Comma 3 2" xfId="19" xr:uid="{00000000-0005-0000-0000-000028000000}"/>
    <cellStyle name="Comma 4" xfId="34" xr:uid="{00000000-0005-0000-0000-000029000000}"/>
    <cellStyle name="Comma 5" xfId="75" xr:uid="{00000000-0005-0000-0000-00002A000000}"/>
    <cellStyle name="Comma 6" xfId="77" xr:uid="{00000000-0005-0000-0000-00002B000000}"/>
    <cellStyle name="Comma 7" xfId="80" xr:uid="{00000000-0005-0000-0000-00002C000000}"/>
    <cellStyle name="Comma 9" xfId="8" xr:uid="{00000000-0005-0000-0000-00002D000000}"/>
    <cellStyle name="Currency 2" xfId="20" xr:uid="{00000000-0005-0000-0000-00002E000000}"/>
    <cellStyle name="Explanatory Text 2" xfId="48" xr:uid="{00000000-0005-0000-0000-00002F000000}"/>
    <cellStyle name="Good 2" xfId="39" xr:uid="{00000000-0005-0000-0000-000030000000}"/>
    <cellStyle name="Heading 1 2" xfId="35" xr:uid="{00000000-0005-0000-0000-000031000000}"/>
    <cellStyle name="Heading 2 2" xfId="36" xr:uid="{00000000-0005-0000-0000-000032000000}"/>
    <cellStyle name="Heading 3 2" xfId="37" xr:uid="{00000000-0005-0000-0000-000033000000}"/>
    <cellStyle name="Heading 4 2" xfId="38" xr:uid="{00000000-0005-0000-0000-000034000000}"/>
    <cellStyle name="Input 2" xfId="42" xr:uid="{00000000-0005-0000-0000-000035000000}"/>
    <cellStyle name="Linked Cell 2" xfId="45" xr:uid="{00000000-0005-0000-0000-000036000000}"/>
    <cellStyle name="Neutral 2" xfId="41" xr:uid="{00000000-0005-0000-0000-000037000000}"/>
    <cellStyle name="Normal" xfId="0" builtinId="0"/>
    <cellStyle name="Normal - Style1" xfId="21" xr:uid="{00000000-0005-0000-0000-000039000000}"/>
    <cellStyle name="Normal 10" xfId="76" xr:uid="{00000000-0005-0000-0000-00003A000000}"/>
    <cellStyle name="Normal 2" xfId="3" xr:uid="{00000000-0005-0000-0000-00003B000000}"/>
    <cellStyle name="Normal 2 2" xfId="22" xr:uid="{00000000-0005-0000-0000-00003C000000}"/>
    <cellStyle name="Normal 2 2 2" xfId="23" xr:uid="{00000000-0005-0000-0000-00003D000000}"/>
    <cellStyle name="Normal 2 2 38" xfId="9" xr:uid="{00000000-0005-0000-0000-00003E000000}"/>
    <cellStyle name="Normal 2 3" xfId="24" xr:uid="{00000000-0005-0000-0000-00003F000000}"/>
    <cellStyle name="Normal 3" xfId="25" xr:uid="{00000000-0005-0000-0000-000040000000}"/>
    <cellStyle name="Normal 3 2" xfId="26" xr:uid="{00000000-0005-0000-0000-000041000000}"/>
    <cellStyle name="Normal 4" xfId="27" xr:uid="{00000000-0005-0000-0000-000042000000}"/>
    <cellStyle name="Normal 4 2 2" xfId="28" xr:uid="{00000000-0005-0000-0000-000043000000}"/>
    <cellStyle name="Normal 4 2 2 10" xfId="2" xr:uid="{00000000-0005-0000-0000-000044000000}"/>
    <cellStyle name="Normal 5" xfId="29" xr:uid="{00000000-0005-0000-0000-000045000000}"/>
    <cellStyle name="Normal 6" xfId="30" xr:uid="{00000000-0005-0000-0000-000046000000}"/>
    <cellStyle name="Normal 7" xfId="31" xr:uid="{00000000-0005-0000-0000-000047000000}"/>
    <cellStyle name="Normal 8" xfId="33" xr:uid="{00000000-0005-0000-0000-000048000000}"/>
    <cellStyle name="Normal 9" xfId="7" xr:uid="{00000000-0005-0000-0000-000049000000}"/>
    <cellStyle name="Normal 9 2" xfId="74" xr:uid="{00000000-0005-0000-0000-00004A000000}"/>
    <cellStyle name="Note" xfId="12" builtinId="10" customBuiltin="1"/>
    <cellStyle name="Output 2" xfId="43" xr:uid="{00000000-0005-0000-0000-00004C000000}"/>
    <cellStyle name="Percent" xfId="6" builtinId="5"/>
    <cellStyle name="Percent 2" xfId="32" xr:uid="{00000000-0005-0000-0000-00004E000000}"/>
    <cellStyle name="Title" xfId="11" builtinId="15" customBuiltin="1"/>
    <cellStyle name="Total 2" xfId="49" xr:uid="{00000000-0005-0000-0000-000050000000}"/>
    <cellStyle name="Warning Text 2" xfId="47" xr:uid="{00000000-0005-0000-0000-00005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Z90"/>
  <sheetViews>
    <sheetView tabSelected="1" view="pageBreakPreview" zoomScaleNormal="100" zoomScaleSheetLayoutView="100" workbookViewId="0">
      <selection activeCell="O21" sqref="O21"/>
    </sheetView>
  </sheetViews>
  <sheetFormatPr defaultRowHeight="11.4" x14ac:dyDescent="0.2"/>
  <cols>
    <col min="1" max="1" width="14.33203125" style="3" customWidth="1"/>
    <col min="2" max="2" width="9.6640625" style="24" customWidth="1"/>
    <col min="3" max="3" width="10.109375" style="24" customWidth="1"/>
    <col min="4" max="4" width="9.6640625" style="24" bestFit="1" customWidth="1"/>
    <col min="5" max="5" width="10.5546875" style="24" customWidth="1"/>
    <col min="6" max="6" width="11.6640625" style="24" customWidth="1"/>
    <col min="7" max="7" width="1.109375" style="3" customWidth="1"/>
    <col min="8" max="8" width="9.33203125" style="3" customWidth="1"/>
    <col min="9" max="9" width="10.33203125" style="3" customWidth="1"/>
    <col min="10" max="10" width="8.88671875" style="3" customWidth="1"/>
    <col min="11" max="11" width="10.5546875" style="3" customWidth="1"/>
    <col min="12" max="12" width="10.88671875" style="3" customWidth="1"/>
    <col min="13" max="13" width="11" style="3" bestFit="1" customWidth="1"/>
    <col min="14" max="15" width="11.33203125" style="3" bestFit="1" customWidth="1"/>
    <col min="16" max="16" width="12.6640625" style="3" bestFit="1" customWidth="1"/>
    <col min="17" max="17" width="12.5546875" style="3" bestFit="1" customWidth="1"/>
    <col min="18" max="18" width="11" style="3" bestFit="1" customWidth="1"/>
    <col min="19" max="197" width="9.109375" style="3"/>
    <col min="198" max="198" width="13.5546875" style="3" customWidth="1"/>
    <col min="199" max="199" width="9.6640625" style="3" customWidth="1"/>
    <col min="200" max="200" width="10.109375" style="3" customWidth="1"/>
    <col min="201" max="201" width="9.33203125" style="3" customWidth="1"/>
    <col min="202" max="202" width="10.5546875" style="3" customWidth="1"/>
    <col min="203" max="203" width="11.6640625" style="3" customWidth="1"/>
    <col min="204" max="204" width="1.109375" style="3" customWidth="1"/>
    <col min="205" max="205" width="9.33203125" style="3" customWidth="1"/>
    <col min="206" max="206" width="10.33203125" style="3" customWidth="1"/>
    <col min="207" max="207" width="8.88671875" style="3" customWidth="1"/>
    <col min="208" max="208" width="10.5546875" style="3" customWidth="1"/>
    <col min="209" max="209" width="10.88671875" style="3" customWidth="1"/>
    <col min="210" max="210" width="12" style="3" bestFit="1" customWidth="1"/>
    <col min="211" max="212" width="11" style="3" bestFit="1" customWidth="1"/>
    <col min="213" max="213" width="11.109375" style="3" bestFit="1" customWidth="1"/>
    <col min="214" max="214" width="10.109375" style="3" bestFit="1" customWidth="1"/>
    <col min="215" max="453" width="9.109375" style="3"/>
    <col min="454" max="454" width="13.5546875" style="3" customWidth="1"/>
    <col min="455" max="455" width="9.6640625" style="3" customWidth="1"/>
    <col min="456" max="456" width="10.109375" style="3" customWidth="1"/>
    <col min="457" max="457" width="9.33203125" style="3" customWidth="1"/>
    <col min="458" max="458" width="10.5546875" style="3" customWidth="1"/>
    <col min="459" max="459" width="11.6640625" style="3" customWidth="1"/>
    <col min="460" max="460" width="1.109375" style="3" customWidth="1"/>
    <col min="461" max="461" width="9.33203125" style="3" customWidth="1"/>
    <col min="462" max="462" width="10.33203125" style="3" customWidth="1"/>
    <col min="463" max="463" width="8.88671875" style="3" customWidth="1"/>
    <col min="464" max="464" width="10.5546875" style="3" customWidth="1"/>
    <col min="465" max="465" width="10.88671875" style="3" customWidth="1"/>
    <col min="466" max="466" width="12" style="3" bestFit="1" customWidth="1"/>
    <col min="467" max="468" width="11" style="3" bestFit="1" customWidth="1"/>
    <col min="469" max="469" width="11.109375" style="3" bestFit="1" customWidth="1"/>
    <col min="470" max="470" width="10.109375" style="3" bestFit="1" customWidth="1"/>
    <col min="471" max="709" width="9.109375" style="3"/>
    <col min="710" max="710" width="13.5546875" style="3" customWidth="1"/>
    <col min="711" max="711" width="9.6640625" style="3" customWidth="1"/>
    <col min="712" max="712" width="10.109375" style="3" customWidth="1"/>
    <col min="713" max="713" width="9.33203125" style="3" customWidth="1"/>
    <col min="714" max="714" width="10.5546875" style="3" customWidth="1"/>
    <col min="715" max="715" width="11.6640625" style="3" customWidth="1"/>
    <col min="716" max="716" width="1.109375" style="3" customWidth="1"/>
    <col min="717" max="717" width="9.33203125" style="3" customWidth="1"/>
    <col min="718" max="718" width="10.33203125" style="3" customWidth="1"/>
    <col min="719" max="719" width="8.88671875" style="3" customWidth="1"/>
    <col min="720" max="720" width="10.5546875" style="3" customWidth="1"/>
    <col min="721" max="721" width="10.88671875" style="3" customWidth="1"/>
    <col min="722" max="722" width="12" style="3" bestFit="1" customWidth="1"/>
    <col min="723" max="724" width="11" style="3" bestFit="1" customWidth="1"/>
    <col min="725" max="725" width="11.109375" style="3" bestFit="1" customWidth="1"/>
    <col min="726" max="726" width="10.109375" style="3" bestFit="1" customWidth="1"/>
    <col min="727" max="965" width="9.109375" style="3"/>
    <col min="966" max="966" width="13.5546875" style="3" customWidth="1"/>
    <col min="967" max="967" width="9.6640625" style="3" customWidth="1"/>
    <col min="968" max="968" width="10.109375" style="3" customWidth="1"/>
    <col min="969" max="969" width="9.33203125" style="3" customWidth="1"/>
    <col min="970" max="970" width="10.5546875" style="3" customWidth="1"/>
    <col min="971" max="971" width="11.6640625" style="3" customWidth="1"/>
    <col min="972" max="972" width="1.109375" style="3" customWidth="1"/>
    <col min="973" max="973" width="9.33203125" style="3" customWidth="1"/>
    <col min="974" max="974" width="10.33203125" style="3" customWidth="1"/>
    <col min="975" max="975" width="8.88671875" style="3" customWidth="1"/>
    <col min="976" max="976" width="10.5546875" style="3" customWidth="1"/>
    <col min="977" max="977" width="10.88671875" style="3" customWidth="1"/>
    <col min="978" max="978" width="12" style="3" bestFit="1" customWidth="1"/>
    <col min="979" max="980" width="11" style="3" bestFit="1" customWidth="1"/>
    <col min="981" max="981" width="11.109375" style="3" bestFit="1" customWidth="1"/>
    <col min="982" max="982" width="10.109375" style="3" bestFit="1" customWidth="1"/>
    <col min="983" max="1221" width="9.109375" style="3"/>
    <col min="1222" max="1222" width="13.5546875" style="3" customWidth="1"/>
    <col min="1223" max="1223" width="9.6640625" style="3" customWidth="1"/>
    <col min="1224" max="1224" width="10.109375" style="3" customWidth="1"/>
    <col min="1225" max="1225" width="9.33203125" style="3" customWidth="1"/>
    <col min="1226" max="1226" width="10.5546875" style="3" customWidth="1"/>
    <col min="1227" max="1227" width="11.6640625" style="3" customWidth="1"/>
    <col min="1228" max="1228" width="1.109375" style="3" customWidth="1"/>
    <col min="1229" max="1229" width="9.33203125" style="3" customWidth="1"/>
    <col min="1230" max="1230" width="10.33203125" style="3" customWidth="1"/>
    <col min="1231" max="1231" width="8.88671875" style="3" customWidth="1"/>
    <col min="1232" max="1232" width="10.5546875" style="3" customWidth="1"/>
    <col min="1233" max="1233" width="10.88671875" style="3" customWidth="1"/>
    <col min="1234" max="1234" width="12" style="3" bestFit="1" customWidth="1"/>
    <col min="1235" max="1236" width="11" style="3" bestFit="1" customWidth="1"/>
    <col min="1237" max="1237" width="11.109375" style="3" bestFit="1" customWidth="1"/>
    <col min="1238" max="1238" width="10.109375" style="3" bestFit="1" customWidth="1"/>
    <col min="1239" max="1477" width="9.109375" style="3"/>
    <col min="1478" max="1478" width="13.5546875" style="3" customWidth="1"/>
    <col min="1479" max="1479" width="9.6640625" style="3" customWidth="1"/>
    <col min="1480" max="1480" width="10.109375" style="3" customWidth="1"/>
    <col min="1481" max="1481" width="9.33203125" style="3" customWidth="1"/>
    <col min="1482" max="1482" width="10.5546875" style="3" customWidth="1"/>
    <col min="1483" max="1483" width="11.6640625" style="3" customWidth="1"/>
    <col min="1484" max="1484" width="1.109375" style="3" customWidth="1"/>
    <col min="1485" max="1485" width="9.33203125" style="3" customWidth="1"/>
    <col min="1486" max="1486" width="10.33203125" style="3" customWidth="1"/>
    <col min="1487" max="1487" width="8.88671875" style="3" customWidth="1"/>
    <col min="1488" max="1488" width="10.5546875" style="3" customWidth="1"/>
    <col min="1489" max="1489" width="10.88671875" style="3" customWidth="1"/>
    <col min="1490" max="1490" width="12" style="3" bestFit="1" customWidth="1"/>
    <col min="1491" max="1492" width="11" style="3" bestFit="1" customWidth="1"/>
    <col min="1493" max="1493" width="11.109375" style="3" bestFit="1" customWidth="1"/>
    <col min="1494" max="1494" width="10.109375" style="3" bestFit="1" customWidth="1"/>
    <col min="1495" max="1733" width="9.109375" style="3"/>
    <col min="1734" max="1734" width="13.5546875" style="3" customWidth="1"/>
    <col min="1735" max="1735" width="9.6640625" style="3" customWidth="1"/>
    <col min="1736" max="1736" width="10.109375" style="3" customWidth="1"/>
    <col min="1737" max="1737" width="9.33203125" style="3" customWidth="1"/>
    <col min="1738" max="1738" width="10.5546875" style="3" customWidth="1"/>
    <col min="1739" max="1739" width="11.6640625" style="3" customWidth="1"/>
    <col min="1740" max="1740" width="1.109375" style="3" customWidth="1"/>
    <col min="1741" max="1741" width="9.33203125" style="3" customWidth="1"/>
    <col min="1742" max="1742" width="10.33203125" style="3" customWidth="1"/>
    <col min="1743" max="1743" width="8.88671875" style="3" customWidth="1"/>
    <col min="1744" max="1744" width="10.5546875" style="3" customWidth="1"/>
    <col min="1745" max="1745" width="10.88671875" style="3" customWidth="1"/>
    <col min="1746" max="1746" width="12" style="3" bestFit="1" customWidth="1"/>
    <col min="1747" max="1748" width="11" style="3" bestFit="1" customWidth="1"/>
    <col min="1749" max="1749" width="11.109375" style="3" bestFit="1" customWidth="1"/>
    <col min="1750" max="1750" width="10.109375" style="3" bestFit="1" customWidth="1"/>
    <col min="1751" max="1989" width="9.109375" style="3"/>
    <col min="1990" max="1990" width="13.5546875" style="3" customWidth="1"/>
    <col min="1991" max="1991" width="9.6640625" style="3" customWidth="1"/>
    <col min="1992" max="1992" width="10.109375" style="3" customWidth="1"/>
    <col min="1993" max="1993" width="9.33203125" style="3" customWidth="1"/>
    <col min="1994" max="1994" width="10.5546875" style="3" customWidth="1"/>
    <col min="1995" max="1995" width="11.6640625" style="3" customWidth="1"/>
    <col min="1996" max="1996" width="1.109375" style="3" customWidth="1"/>
    <col min="1997" max="1997" width="9.33203125" style="3" customWidth="1"/>
    <col min="1998" max="1998" width="10.33203125" style="3" customWidth="1"/>
    <col min="1999" max="1999" width="8.88671875" style="3" customWidth="1"/>
    <col min="2000" max="2000" width="10.5546875" style="3" customWidth="1"/>
    <col min="2001" max="2001" width="10.88671875" style="3" customWidth="1"/>
    <col min="2002" max="2002" width="12" style="3" bestFit="1" customWidth="1"/>
    <col min="2003" max="2004" width="11" style="3" bestFit="1" customWidth="1"/>
    <col min="2005" max="2005" width="11.109375" style="3" bestFit="1" customWidth="1"/>
    <col min="2006" max="2006" width="10.109375" style="3" bestFit="1" customWidth="1"/>
    <col min="2007" max="2245" width="9.109375" style="3"/>
    <col min="2246" max="2246" width="13.5546875" style="3" customWidth="1"/>
    <col min="2247" max="2247" width="9.6640625" style="3" customWidth="1"/>
    <col min="2248" max="2248" width="10.109375" style="3" customWidth="1"/>
    <col min="2249" max="2249" width="9.33203125" style="3" customWidth="1"/>
    <col min="2250" max="2250" width="10.5546875" style="3" customWidth="1"/>
    <col min="2251" max="2251" width="11.6640625" style="3" customWidth="1"/>
    <col min="2252" max="2252" width="1.109375" style="3" customWidth="1"/>
    <col min="2253" max="2253" width="9.33203125" style="3" customWidth="1"/>
    <col min="2254" max="2254" width="10.33203125" style="3" customWidth="1"/>
    <col min="2255" max="2255" width="8.88671875" style="3" customWidth="1"/>
    <col min="2256" max="2256" width="10.5546875" style="3" customWidth="1"/>
    <col min="2257" max="2257" width="10.88671875" style="3" customWidth="1"/>
    <col min="2258" max="2258" width="12" style="3" bestFit="1" customWidth="1"/>
    <col min="2259" max="2260" width="11" style="3" bestFit="1" customWidth="1"/>
    <col min="2261" max="2261" width="11.109375" style="3" bestFit="1" customWidth="1"/>
    <col min="2262" max="2262" width="10.109375" style="3" bestFit="1" customWidth="1"/>
    <col min="2263" max="2501" width="9.109375" style="3"/>
    <col min="2502" max="2502" width="13.5546875" style="3" customWidth="1"/>
    <col min="2503" max="2503" width="9.6640625" style="3" customWidth="1"/>
    <col min="2504" max="2504" width="10.109375" style="3" customWidth="1"/>
    <col min="2505" max="2505" width="9.33203125" style="3" customWidth="1"/>
    <col min="2506" max="2506" width="10.5546875" style="3" customWidth="1"/>
    <col min="2507" max="2507" width="11.6640625" style="3" customWidth="1"/>
    <col min="2508" max="2508" width="1.109375" style="3" customWidth="1"/>
    <col min="2509" max="2509" width="9.33203125" style="3" customWidth="1"/>
    <col min="2510" max="2510" width="10.33203125" style="3" customWidth="1"/>
    <col min="2511" max="2511" width="8.88671875" style="3" customWidth="1"/>
    <col min="2512" max="2512" width="10.5546875" style="3" customWidth="1"/>
    <col min="2513" max="2513" width="10.88671875" style="3" customWidth="1"/>
    <col min="2514" max="2514" width="12" style="3" bestFit="1" customWidth="1"/>
    <col min="2515" max="2516" width="11" style="3" bestFit="1" customWidth="1"/>
    <col min="2517" max="2517" width="11.109375" style="3" bestFit="1" customWidth="1"/>
    <col min="2518" max="2518" width="10.109375" style="3" bestFit="1" customWidth="1"/>
    <col min="2519" max="2757" width="9.109375" style="3"/>
    <col min="2758" max="2758" width="13.5546875" style="3" customWidth="1"/>
    <col min="2759" max="2759" width="9.6640625" style="3" customWidth="1"/>
    <col min="2760" max="2760" width="10.109375" style="3" customWidth="1"/>
    <col min="2761" max="2761" width="9.33203125" style="3" customWidth="1"/>
    <col min="2762" max="2762" width="10.5546875" style="3" customWidth="1"/>
    <col min="2763" max="2763" width="11.6640625" style="3" customWidth="1"/>
    <col min="2764" max="2764" width="1.109375" style="3" customWidth="1"/>
    <col min="2765" max="2765" width="9.33203125" style="3" customWidth="1"/>
    <col min="2766" max="2766" width="10.33203125" style="3" customWidth="1"/>
    <col min="2767" max="2767" width="8.88671875" style="3" customWidth="1"/>
    <col min="2768" max="2768" width="10.5546875" style="3" customWidth="1"/>
    <col min="2769" max="2769" width="10.88671875" style="3" customWidth="1"/>
    <col min="2770" max="2770" width="12" style="3" bestFit="1" customWidth="1"/>
    <col min="2771" max="2772" width="11" style="3" bestFit="1" customWidth="1"/>
    <col min="2773" max="2773" width="11.109375" style="3" bestFit="1" customWidth="1"/>
    <col min="2774" max="2774" width="10.109375" style="3" bestFit="1" customWidth="1"/>
    <col min="2775" max="3013" width="9.109375" style="3"/>
    <col min="3014" max="3014" width="13.5546875" style="3" customWidth="1"/>
    <col min="3015" max="3015" width="9.6640625" style="3" customWidth="1"/>
    <col min="3016" max="3016" width="10.109375" style="3" customWidth="1"/>
    <col min="3017" max="3017" width="9.33203125" style="3" customWidth="1"/>
    <col min="3018" max="3018" width="10.5546875" style="3" customWidth="1"/>
    <col min="3019" max="3019" width="11.6640625" style="3" customWidth="1"/>
    <col min="3020" max="3020" width="1.109375" style="3" customWidth="1"/>
    <col min="3021" max="3021" width="9.33203125" style="3" customWidth="1"/>
    <col min="3022" max="3022" width="10.33203125" style="3" customWidth="1"/>
    <col min="3023" max="3023" width="8.88671875" style="3" customWidth="1"/>
    <col min="3024" max="3024" width="10.5546875" style="3" customWidth="1"/>
    <col min="3025" max="3025" width="10.88671875" style="3" customWidth="1"/>
    <col min="3026" max="3026" width="12" style="3" bestFit="1" customWidth="1"/>
    <col min="3027" max="3028" width="11" style="3" bestFit="1" customWidth="1"/>
    <col min="3029" max="3029" width="11.109375" style="3" bestFit="1" customWidth="1"/>
    <col min="3030" max="3030" width="10.109375" style="3" bestFit="1" customWidth="1"/>
    <col min="3031" max="3269" width="9.109375" style="3"/>
    <col min="3270" max="3270" width="13.5546875" style="3" customWidth="1"/>
    <col min="3271" max="3271" width="9.6640625" style="3" customWidth="1"/>
    <col min="3272" max="3272" width="10.109375" style="3" customWidth="1"/>
    <col min="3273" max="3273" width="9.33203125" style="3" customWidth="1"/>
    <col min="3274" max="3274" width="10.5546875" style="3" customWidth="1"/>
    <col min="3275" max="3275" width="11.6640625" style="3" customWidth="1"/>
    <col min="3276" max="3276" width="1.109375" style="3" customWidth="1"/>
    <col min="3277" max="3277" width="9.33203125" style="3" customWidth="1"/>
    <col min="3278" max="3278" width="10.33203125" style="3" customWidth="1"/>
    <col min="3279" max="3279" width="8.88671875" style="3" customWidth="1"/>
    <col min="3280" max="3280" width="10.5546875" style="3" customWidth="1"/>
    <col min="3281" max="3281" width="10.88671875" style="3" customWidth="1"/>
    <col min="3282" max="3282" width="12" style="3" bestFit="1" customWidth="1"/>
    <col min="3283" max="3284" width="11" style="3" bestFit="1" customWidth="1"/>
    <col min="3285" max="3285" width="11.109375" style="3" bestFit="1" customWidth="1"/>
    <col min="3286" max="3286" width="10.109375" style="3" bestFit="1" customWidth="1"/>
    <col min="3287" max="3525" width="9.109375" style="3"/>
    <col min="3526" max="3526" width="13.5546875" style="3" customWidth="1"/>
    <col min="3527" max="3527" width="9.6640625" style="3" customWidth="1"/>
    <col min="3528" max="3528" width="10.109375" style="3" customWidth="1"/>
    <col min="3529" max="3529" width="9.33203125" style="3" customWidth="1"/>
    <col min="3530" max="3530" width="10.5546875" style="3" customWidth="1"/>
    <col min="3531" max="3531" width="11.6640625" style="3" customWidth="1"/>
    <col min="3532" max="3532" width="1.109375" style="3" customWidth="1"/>
    <col min="3533" max="3533" width="9.33203125" style="3" customWidth="1"/>
    <col min="3534" max="3534" width="10.33203125" style="3" customWidth="1"/>
    <col min="3535" max="3535" width="8.88671875" style="3" customWidth="1"/>
    <col min="3536" max="3536" width="10.5546875" style="3" customWidth="1"/>
    <col min="3537" max="3537" width="10.88671875" style="3" customWidth="1"/>
    <col min="3538" max="3538" width="12" style="3" bestFit="1" customWidth="1"/>
    <col min="3539" max="3540" width="11" style="3" bestFit="1" customWidth="1"/>
    <col min="3541" max="3541" width="11.109375" style="3" bestFit="1" customWidth="1"/>
    <col min="3542" max="3542" width="10.109375" style="3" bestFit="1" customWidth="1"/>
    <col min="3543" max="3781" width="9.109375" style="3"/>
    <col min="3782" max="3782" width="13.5546875" style="3" customWidth="1"/>
    <col min="3783" max="3783" width="9.6640625" style="3" customWidth="1"/>
    <col min="3784" max="3784" width="10.109375" style="3" customWidth="1"/>
    <col min="3785" max="3785" width="9.33203125" style="3" customWidth="1"/>
    <col min="3786" max="3786" width="10.5546875" style="3" customWidth="1"/>
    <col min="3787" max="3787" width="11.6640625" style="3" customWidth="1"/>
    <col min="3788" max="3788" width="1.109375" style="3" customWidth="1"/>
    <col min="3789" max="3789" width="9.33203125" style="3" customWidth="1"/>
    <col min="3790" max="3790" width="10.33203125" style="3" customWidth="1"/>
    <col min="3791" max="3791" width="8.88671875" style="3" customWidth="1"/>
    <col min="3792" max="3792" width="10.5546875" style="3" customWidth="1"/>
    <col min="3793" max="3793" width="10.88671875" style="3" customWidth="1"/>
    <col min="3794" max="3794" width="12" style="3" bestFit="1" customWidth="1"/>
    <col min="3795" max="3796" width="11" style="3" bestFit="1" customWidth="1"/>
    <col min="3797" max="3797" width="11.109375" style="3" bestFit="1" customWidth="1"/>
    <col min="3798" max="3798" width="10.109375" style="3" bestFit="1" customWidth="1"/>
    <col min="3799" max="4037" width="9.109375" style="3"/>
    <col min="4038" max="4038" width="13.5546875" style="3" customWidth="1"/>
    <col min="4039" max="4039" width="9.6640625" style="3" customWidth="1"/>
    <col min="4040" max="4040" width="10.109375" style="3" customWidth="1"/>
    <col min="4041" max="4041" width="9.33203125" style="3" customWidth="1"/>
    <col min="4042" max="4042" width="10.5546875" style="3" customWidth="1"/>
    <col min="4043" max="4043" width="11.6640625" style="3" customWidth="1"/>
    <col min="4044" max="4044" width="1.109375" style="3" customWidth="1"/>
    <col min="4045" max="4045" width="9.33203125" style="3" customWidth="1"/>
    <col min="4046" max="4046" width="10.33203125" style="3" customWidth="1"/>
    <col min="4047" max="4047" width="8.88671875" style="3" customWidth="1"/>
    <col min="4048" max="4048" width="10.5546875" style="3" customWidth="1"/>
    <col min="4049" max="4049" width="10.88671875" style="3" customWidth="1"/>
    <col min="4050" max="4050" width="12" style="3" bestFit="1" customWidth="1"/>
    <col min="4051" max="4052" width="11" style="3" bestFit="1" customWidth="1"/>
    <col min="4053" max="4053" width="11.109375" style="3" bestFit="1" customWidth="1"/>
    <col min="4054" max="4054" width="10.109375" style="3" bestFit="1" customWidth="1"/>
    <col min="4055" max="4293" width="9.109375" style="3"/>
    <col min="4294" max="4294" width="13.5546875" style="3" customWidth="1"/>
    <col min="4295" max="4295" width="9.6640625" style="3" customWidth="1"/>
    <col min="4296" max="4296" width="10.109375" style="3" customWidth="1"/>
    <col min="4297" max="4297" width="9.33203125" style="3" customWidth="1"/>
    <col min="4298" max="4298" width="10.5546875" style="3" customWidth="1"/>
    <col min="4299" max="4299" width="11.6640625" style="3" customWidth="1"/>
    <col min="4300" max="4300" width="1.109375" style="3" customWidth="1"/>
    <col min="4301" max="4301" width="9.33203125" style="3" customWidth="1"/>
    <col min="4302" max="4302" width="10.33203125" style="3" customWidth="1"/>
    <col min="4303" max="4303" width="8.88671875" style="3" customWidth="1"/>
    <col min="4304" max="4304" width="10.5546875" style="3" customWidth="1"/>
    <col min="4305" max="4305" width="10.88671875" style="3" customWidth="1"/>
    <col min="4306" max="4306" width="12" style="3" bestFit="1" customWidth="1"/>
    <col min="4307" max="4308" width="11" style="3" bestFit="1" customWidth="1"/>
    <col min="4309" max="4309" width="11.109375" style="3" bestFit="1" customWidth="1"/>
    <col min="4310" max="4310" width="10.109375" style="3" bestFit="1" customWidth="1"/>
    <col min="4311" max="4549" width="9.109375" style="3"/>
    <col min="4550" max="4550" width="13.5546875" style="3" customWidth="1"/>
    <col min="4551" max="4551" width="9.6640625" style="3" customWidth="1"/>
    <col min="4552" max="4552" width="10.109375" style="3" customWidth="1"/>
    <col min="4553" max="4553" width="9.33203125" style="3" customWidth="1"/>
    <col min="4554" max="4554" width="10.5546875" style="3" customWidth="1"/>
    <col min="4555" max="4555" width="11.6640625" style="3" customWidth="1"/>
    <col min="4556" max="4556" width="1.109375" style="3" customWidth="1"/>
    <col min="4557" max="4557" width="9.33203125" style="3" customWidth="1"/>
    <col min="4558" max="4558" width="10.33203125" style="3" customWidth="1"/>
    <col min="4559" max="4559" width="8.88671875" style="3" customWidth="1"/>
    <col min="4560" max="4560" width="10.5546875" style="3" customWidth="1"/>
    <col min="4561" max="4561" width="10.88671875" style="3" customWidth="1"/>
    <col min="4562" max="4562" width="12" style="3" bestFit="1" customWidth="1"/>
    <col min="4563" max="4564" width="11" style="3" bestFit="1" customWidth="1"/>
    <col min="4565" max="4565" width="11.109375" style="3" bestFit="1" customWidth="1"/>
    <col min="4566" max="4566" width="10.109375" style="3" bestFit="1" customWidth="1"/>
    <col min="4567" max="4805" width="9.109375" style="3"/>
    <col min="4806" max="4806" width="13.5546875" style="3" customWidth="1"/>
    <col min="4807" max="4807" width="9.6640625" style="3" customWidth="1"/>
    <col min="4808" max="4808" width="10.109375" style="3" customWidth="1"/>
    <col min="4809" max="4809" width="9.33203125" style="3" customWidth="1"/>
    <col min="4810" max="4810" width="10.5546875" style="3" customWidth="1"/>
    <col min="4811" max="4811" width="11.6640625" style="3" customWidth="1"/>
    <col min="4812" max="4812" width="1.109375" style="3" customWidth="1"/>
    <col min="4813" max="4813" width="9.33203125" style="3" customWidth="1"/>
    <col min="4814" max="4814" width="10.33203125" style="3" customWidth="1"/>
    <col min="4815" max="4815" width="8.88671875" style="3" customWidth="1"/>
    <col min="4816" max="4816" width="10.5546875" style="3" customWidth="1"/>
    <col min="4817" max="4817" width="10.88671875" style="3" customWidth="1"/>
    <col min="4818" max="4818" width="12" style="3" bestFit="1" customWidth="1"/>
    <col min="4819" max="4820" width="11" style="3" bestFit="1" customWidth="1"/>
    <col min="4821" max="4821" width="11.109375" style="3" bestFit="1" customWidth="1"/>
    <col min="4822" max="4822" width="10.109375" style="3" bestFit="1" customWidth="1"/>
    <col min="4823" max="5061" width="9.109375" style="3"/>
    <col min="5062" max="5062" width="13.5546875" style="3" customWidth="1"/>
    <col min="5063" max="5063" width="9.6640625" style="3" customWidth="1"/>
    <col min="5064" max="5064" width="10.109375" style="3" customWidth="1"/>
    <col min="5065" max="5065" width="9.33203125" style="3" customWidth="1"/>
    <col min="5066" max="5066" width="10.5546875" style="3" customWidth="1"/>
    <col min="5067" max="5067" width="11.6640625" style="3" customWidth="1"/>
    <col min="5068" max="5068" width="1.109375" style="3" customWidth="1"/>
    <col min="5069" max="5069" width="9.33203125" style="3" customWidth="1"/>
    <col min="5070" max="5070" width="10.33203125" style="3" customWidth="1"/>
    <col min="5071" max="5071" width="8.88671875" style="3" customWidth="1"/>
    <col min="5072" max="5072" width="10.5546875" style="3" customWidth="1"/>
    <col min="5073" max="5073" width="10.88671875" style="3" customWidth="1"/>
    <col min="5074" max="5074" width="12" style="3" bestFit="1" customWidth="1"/>
    <col min="5075" max="5076" width="11" style="3" bestFit="1" customWidth="1"/>
    <col min="5077" max="5077" width="11.109375" style="3" bestFit="1" customWidth="1"/>
    <col min="5078" max="5078" width="10.109375" style="3" bestFit="1" customWidth="1"/>
    <col min="5079" max="5317" width="9.109375" style="3"/>
    <col min="5318" max="5318" width="13.5546875" style="3" customWidth="1"/>
    <col min="5319" max="5319" width="9.6640625" style="3" customWidth="1"/>
    <col min="5320" max="5320" width="10.109375" style="3" customWidth="1"/>
    <col min="5321" max="5321" width="9.33203125" style="3" customWidth="1"/>
    <col min="5322" max="5322" width="10.5546875" style="3" customWidth="1"/>
    <col min="5323" max="5323" width="11.6640625" style="3" customWidth="1"/>
    <col min="5324" max="5324" width="1.109375" style="3" customWidth="1"/>
    <col min="5325" max="5325" width="9.33203125" style="3" customWidth="1"/>
    <col min="5326" max="5326" width="10.33203125" style="3" customWidth="1"/>
    <col min="5327" max="5327" width="8.88671875" style="3" customWidth="1"/>
    <col min="5328" max="5328" width="10.5546875" style="3" customWidth="1"/>
    <col min="5329" max="5329" width="10.88671875" style="3" customWidth="1"/>
    <col min="5330" max="5330" width="12" style="3" bestFit="1" customWidth="1"/>
    <col min="5331" max="5332" width="11" style="3" bestFit="1" customWidth="1"/>
    <col min="5333" max="5333" width="11.109375" style="3" bestFit="1" customWidth="1"/>
    <col min="5334" max="5334" width="10.109375" style="3" bestFit="1" customWidth="1"/>
    <col min="5335" max="5573" width="9.109375" style="3"/>
    <col min="5574" max="5574" width="13.5546875" style="3" customWidth="1"/>
    <col min="5575" max="5575" width="9.6640625" style="3" customWidth="1"/>
    <col min="5576" max="5576" width="10.109375" style="3" customWidth="1"/>
    <col min="5577" max="5577" width="9.33203125" style="3" customWidth="1"/>
    <col min="5578" max="5578" width="10.5546875" style="3" customWidth="1"/>
    <col min="5579" max="5579" width="11.6640625" style="3" customWidth="1"/>
    <col min="5580" max="5580" width="1.109375" style="3" customWidth="1"/>
    <col min="5581" max="5581" width="9.33203125" style="3" customWidth="1"/>
    <col min="5582" max="5582" width="10.33203125" style="3" customWidth="1"/>
    <col min="5583" max="5583" width="8.88671875" style="3" customWidth="1"/>
    <col min="5584" max="5584" width="10.5546875" style="3" customWidth="1"/>
    <col min="5585" max="5585" width="10.88671875" style="3" customWidth="1"/>
    <col min="5586" max="5586" width="12" style="3" bestFit="1" customWidth="1"/>
    <col min="5587" max="5588" width="11" style="3" bestFit="1" customWidth="1"/>
    <col min="5589" max="5589" width="11.109375" style="3" bestFit="1" customWidth="1"/>
    <col min="5590" max="5590" width="10.109375" style="3" bestFit="1" customWidth="1"/>
    <col min="5591" max="5829" width="9.109375" style="3"/>
    <col min="5830" max="5830" width="13.5546875" style="3" customWidth="1"/>
    <col min="5831" max="5831" width="9.6640625" style="3" customWidth="1"/>
    <col min="5832" max="5832" width="10.109375" style="3" customWidth="1"/>
    <col min="5833" max="5833" width="9.33203125" style="3" customWidth="1"/>
    <col min="5834" max="5834" width="10.5546875" style="3" customWidth="1"/>
    <col min="5835" max="5835" width="11.6640625" style="3" customWidth="1"/>
    <col min="5836" max="5836" width="1.109375" style="3" customWidth="1"/>
    <col min="5837" max="5837" width="9.33203125" style="3" customWidth="1"/>
    <col min="5838" max="5838" width="10.33203125" style="3" customWidth="1"/>
    <col min="5839" max="5839" width="8.88671875" style="3" customWidth="1"/>
    <col min="5840" max="5840" width="10.5546875" style="3" customWidth="1"/>
    <col min="5841" max="5841" width="10.88671875" style="3" customWidth="1"/>
    <col min="5842" max="5842" width="12" style="3" bestFit="1" customWidth="1"/>
    <col min="5843" max="5844" width="11" style="3" bestFit="1" customWidth="1"/>
    <col min="5845" max="5845" width="11.109375" style="3" bestFit="1" customWidth="1"/>
    <col min="5846" max="5846" width="10.109375" style="3" bestFit="1" customWidth="1"/>
    <col min="5847" max="6085" width="9.109375" style="3"/>
    <col min="6086" max="6086" width="13.5546875" style="3" customWidth="1"/>
    <col min="6087" max="6087" width="9.6640625" style="3" customWidth="1"/>
    <col min="6088" max="6088" width="10.109375" style="3" customWidth="1"/>
    <col min="6089" max="6089" width="9.33203125" style="3" customWidth="1"/>
    <col min="6090" max="6090" width="10.5546875" style="3" customWidth="1"/>
    <col min="6091" max="6091" width="11.6640625" style="3" customWidth="1"/>
    <col min="6092" max="6092" width="1.109375" style="3" customWidth="1"/>
    <col min="6093" max="6093" width="9.33203125" style="3" customWidth="1"/>
    <col min="6094" max="6094" width="10.33203125" style="3" customWidth="1"/>
    <col min="6095" max="6095" width="8.88671875" style="3" customWidth="1"/>
    <col min="6096" max="6096" width="10.5546875" style="3" customWidth="1"/>
    <col min="6097" max="6097" width="10.88671875" style="3" customWidth="1"/>
    <col min="6098" max="6098" width="12" style="3" bestFit="1" customWidth="1"/>
    <col min="6099" max="6100" width="11" style="3" bestFit="1" customWidth="1"/>
    <col min="6101" max="6101" width="11.109375" style="3" bestFit="1" customWidth="1"/>
    <col min="6102" max="6102" width="10.109375" style="3" bestFit="1" customWidth="1"/>
    <col min="6103" max="6341" width="9.109375" style="3"/>
    <col min="6342" max="6342" width="13.5546875" style="3" customWidth="1"/>
    <col min="6343" max="6343" width="9.6640625" style="3" customWidth="1"/>
    <col min="6344" max="6344" width="10.109375" style="3" customWidth="1"/>
    <col min="6345" max="6345" width="9.33203125" style="3" customWidth="1"/>
    <col min="6346" max="6346" width="10.5546875" style="3" customWidth="1"/>
    <col min="6347" max="6347" width="11.6640625" style="3" customWidth="1"/>
    <col min="6348" max="6348" width="1.109375" style="3" customWidth="1"/>
    <col min="6349" max="6349" width="9.33203125" style="3" customWidth="1"/>
    <col min="6350" max="6350" width="10.33203125" style="3" customWidth="1"/>
    <col min="6351" max="6351" width="8.88671875" style="3" customWidth="1"/>
    <col min="6352" max="6352" width="10.5546875" style="3" customWidth="1"/>
    <col min="6353" max="6353" width="10.88671875" style="3" customWidth="1"/>
    <col min="6354" max="6354" width="12" style="3" bestFit="1" customWidth="1"/>
    <col min="6355" max="6356" width="11" style="3" bestFit="1" customWidth="1"/>
    <col min="6357" max="6357" width="11.109375" style="3" bestFit="1" customWidth="1"/>
    <col min="6358" max="6358" width="10.109375" style="3" bestFit="1" customWidth="1"/>
    <col min="6359" max="6597" width="9.109375" style="3"/>
    <col min="6598" max="6598" width="13.5546875" style="3" customWidth="1"/>
    <col min="6599" max="6599" width="9.6640625" style="3" customWidth="1"/>
    <col min="6600" max="6600" width="10.109375" style="3" customWidth="1"/>
    <col min="6601" max="6601" width="9.33203125" style="3" customWidth="1"/>
    <col min="6602" max="6602" width="10.5546875" style="3" customWidth="1"/>
    <col min="6603" max="6603" width="11.6640625" style="3" customWidth="1"/>
    <col min="6604" max="6604" width="1.109375" style="3" customWidth="1"/>
    <col min="6605" max="6605" width="9.33203125" style="3" customWidth="1"/>
    <col min="6606" max="6606" width="10.33203125" style="3" customWidth="1"/>
    <col min="6607" max="6607" width="8.88671875" style="3" customWidth="1"/>
    <col min="6608" max="6608" width="10.5546875" style="3" customWidth="1"/>
    <col min="6609" max="6609" width="10.88671875" style="3" customWidth="1"/>
    <col min="6610" max="6610" width="12" style="3" bestFit="1" customWidth="1"/>
    <col min="6611" max="6612" width="11" style="3" bestFit="1" customWidth="1"/>
    <col min="6613" max="6613" width="11.109375" style="3" bestFit="1" customWidth="1"/>
    <col min="6614" max="6614" width="10.109375" style="3" bestFit="1" customWidth="1"/>
    <col min="6615" max="6853" width="9.109375" style="3"/>
    <col min="6854" max="6854" width="13.5546875" style="3" customWidth="1"/>
    <col min="6855" max="6855" width="9.6640625" style="3" customWidth="1"/>
    <col min="6856" max="6856" width="10.109375" style="3" customWidth="1"/>
    <col min="6857" max="6857" width="9.33203125" style="3" customWidth="1"/>
    <col min="6858" max="6858" width="10.5546875" style="3" customWidth="1"/>
    <col min="6859" max="6859" width="11.6640625" style="3" customWidth="1"/>
    <col min="6860" max="6860" width="1.109375" style="3" customWidth="1"/>
    <col min="6861" max="6861" width="9.33203125" style="3" customWidth="1"/>
    <col min="6862" max="6862" width="10.33203125" style="3" customWidth="1"/>
    <col min="6863" max="6863" width="8.88671875" style="3" customWidth="1"/>
    <col min="6864" max="6864" width="10.5546875" style="3" customWidth="1"/>
    <col min="6865" max="6865" width="10.88671875" style="3" customWidth="1"/>
    <col min="6866" max="6866" width="12" style="3" bestFit="1" customWidth="1"/>
    <col min="6867" max="6868" width="11" style="3" bestFit="1" customWidth="1"/>
    <col min="6869" max="6869" width="11.109375" style="3" bestFit="1" customWidth="1"/>
    <col min="6870" max="6870" width="10.109375" style="3" bestFit="1" customWidth="1"/>
    <col min="6871" max="7109" width="9.109375" style="3"/>
    <col min="7110" max="7110" width="13.5546875" style="3" customWidth="1"/>
    <col min="7111" max="7111" width="9.6640625" style="3" customWidth="1"/>
    <col min="7112" max="7112" width="10.109375" style="3" customWidth="1"/>
    <col min="7113" max="7113" width="9.33203125" style="3" customWidth="1"/>
    <col min="7114" max="7114" width="10.5546875" style="3" customWidth="1"/>
    <col min="7115" max="7115" width="11.6640625" style="3" customWidth="1"/>
    <col min="7116" max="7116" width="1.109375" style="3" customWidth="1"/>
    <col min="7117" max="7117" width="9.33203125" style="3" customWidth="1"/>
    <col min="7118" max="7118" width="10.33203125" style="3" customWidth="1"/>
    <col min="7119" max="7119" width="8.88671875" style="3" customWidth="1"/>
    <col min="7120" max="7120" width="10.5546875" style="3" customWidth="1"/>
    <col min="7121" max="7121" width="10.88671875" style="3" customWidth="1"/>
    <col min="7122" max="7122" width="12" style="3" bestFit="1" customWidth="1"/>
    <col min="7123" max="7124" width="11" style="3" bestFit="1" customWidth="1"/>
    <col min="7125" max="7125" width="11.109375" style="3" bestFit="1" customWidth="1"/>
    <col min="7126" max="7126" width="10.109375" style="3" bestFit="1" customWidth="1"/>
    <col min="7127" max="7365" width="9.109375" style="3"/>
    <col min="7366" max="7366" width="13.5546875" style="3" customWidth="1"/>
    <col min="7367" max="7367" width="9.6640625" style="3" customWidth="1"/>
    <col min="7368" max="7368" width="10.109375" style="3" customWidth="1"/>
    <col min="7369" max="7369" width="9.33203125" style="3" customWidth="1"/>
    <col min="7370" max="7370" width="10.5546875" style="3" customWidth="1"/>
    <col min="7371" max="7371" width="11.6640625" style="3" customWidth="1"/>
    <col min="7372" max="7372" width="1.109375" style="3" customWidth="1"/>
    <col min="7373" max="7373" width="9.33203125" style="3" customWidth="1"/>
    <col min="7374" max="7374" width="10.33203125" style="3" customWidth="1"/>
    <col min="7375" max="7375" width="8.88671875" style="3" customWidth="1"/>
    <col min="7376" max="7376" width="10.5546875" style="3" customWidth="1"/>
    <col min="7377" max="7377" width="10.88671875" style="3" customWidth="1"/>
    <col min="7378" max="7378" width="12" style="3" bestFit="1" customWidth="1"/>
    <col min="7379" max="7380" width="11" style="3" bestFit="1" customWidth="1"/>
    <col min="7381" max="7381" width="11.109375" style="3" bestFit="1" customWidth="1"/>
    <col min="7382" max="7382" width="10.109375" style="3" bestFit="1" customWidth="1"/>
    <col min="7383" max="7621" width="9.109375" style="3"/>
    <col min="7622" max="7622" width="13.5546875" style="3" customWidth="1"/>
    <col min="7623" max="7623" width="9.6640625" style="3" customWidth="1"/>
    <col min="7624" max="7624" width="10.109375" style="3" customWidth="1"/>
    <col min="7625" max="7625" width="9.33203125" style="3" customWidth="1"/>
    <col min="7626" max="7626" width="10.5546875" style="3" customWidth="1"/>
    <col min="7627" max="7627" width="11.6640625" style="3" customWidth="1"/>
    <col min="7628" max="7628" width="1.109375" style="3" customWidth="1"/>
    <col min="7629" max="7629" width="9.33203125" style="3" customWidth="1"/>
    <col min="7630" max="7630" width="10.33203125" style="3" customWidth="1"/>
    <col min="7631" max="7631" width="8.88671875" style="3" customWidth="1"/>
    <col min="7632" max="7632" width="10.5546875" style="3" customWidth="1"/>
    <col min="7633" max="7633" width="10.88671875" style="3" customWidth="1"/>
    <col min="7634" max="7634" width="12" style="3" bestFit="1" customWidth="1"/>
    <col min="7635" max="7636" width="11" style="3" bestFit="1" customWidth="1"/>
    <col min="7637" max="7637" width="11.109375" style="3" bestFit="1" customWidth="1"/>
    <col min="7638" max="7638" width="10.109375" style="3" bestFit="1" customWidth="1"/>
    <col min="7639" max="7877" width="9.109375" style="3"/>
    <col min="7878" max="7878" width="13.5546875" style="3" customWidth="1"/>
    <col min="7879" max="7879" width="9.6640625" style="3" customWidth="1"/>
    <col min="7880" max="7880" width="10.109375" style="3" customWidth="1"/>
    <col min="7881" max="7881" width="9.33203125" style="3" customWidth="1"/>
    <col min="7882" max="7882" width="10.5546875" style="3" customWidth="1"/>
    <col min="7883" max="7883" width="11.6640625" style="3" customWidth="1"/>
    <col min="7884" max="7884" width="1.109375" style="3" customWidth="1"/>
    <col min="7885" max="7885" width="9.33203125" style="3" customWidth="1"/>
    <col min="7886" max="7886" width="10.33203125" style="3" customWidth="1"/>
    <col min="7887" max="7887" width="8.88671875" style="3" customWidth="1"/>
    <col min="7888" max="7888" width="10.5546875" style="3" customWidth="1"/>
    <col min="7889" max="7889" width="10.88671875" style="3" customWidth="1"/>
    <col min="7890" max="7890" width="12" style="3" bestFit="1" customWidth="1"/>
    <col min="7891" max="7892" width="11" style="3" bestFit="1" customWidth="1"/>
    <col min="7893" max="7893" width="11.109375" style="3" bestFit="1" customWidth="1"/>
    <col min="7894" max="7894" width="10.109375" style="3" bestFit="1" customWidth="1"/>
    <col min="7895" max="8133" width="9.109375" style="3"/>
    <col min="8134" max="8134" width="13.5546875" style="3" customWidth="1"/>
    <col min="8135" max="8135" width="9.6640625" style="3" customWidth="1"/>
    <col min="8136" max="8136" width="10.109375" style="3" customWidth="1"/>
    <col min="8137" max="8137" width="9.33203125" style="3" customWidth="1"/>
    <col min="8138" max="8138" width="10.5546875" style="3" customWidth="1"/>
    <col min="8139" max="8139" width="11.6640625" style="3" customWidth="1"/>
    <col min="8140" max="8140" width="1.109375" style="3" customWidth="1"/>
    <col min="8141" max="8141" width="9.33203125" style="3" customWidth="1"/>
    <col min="8142" max="8142" width="10.33203125" style="3" customWidth="1"/>
    <col min="8143" max="8143" width="8.88671875" style="3" customWidth="1"/>
    <col min="8144" max="8144" width="10.5546875" style="3" customWidth="1"/>
    <col min="8145" max="8145" width="10.88671875" style="3" customWidth="1"/>
    <col min="8146" max="8146" width="12" style="3" bestFit="1" customWidth="1"/>
    <col min="8147" max="8148" width="11" style="3" bestFit="1" customWidth="1"/>
    <col min="8149" max="8149" width="11.109375" style="3" bestFit="1" customWidth="1"/>
    <col min="8150" max="8150" width="10.109375" style="3" bestFit="1" customWidth="1"/>
    <col min="8151" max="8389" width="9.109375" style="3"/>
    <col min="8390" max="8390" width="13.5546875" style="3" customWidth="1"/>
    <col min="8391" max="8391" width="9.6640625" style="3" customWidth="1"/>
    <col min="8392" max="8392" width="10.109375" style="3" customWidth="1"/>
    <col min="8393" max="8393" width="9.33203125" style="3" customWidth="1"/>
    <col min="8394" max="8394" width="10.5546875" style="3" customWidth="1"/>
    <col min="8395" max="8395" width="11.6640625" style="3" customWidth="1"/>
    <col min="8396" max="8396" width="1.109375" style="3" customWidth="1"/>
    <col min="8397" max="8397" width="9.33203125" style="3" customWidth="1"/>
    <col min="8398" max="8398" width="10.33203125" style="3" customWidth="1"/>
    <col min="8399" max="8399" width="8.88671875" style="3" customWidth="1"/>
    <col min="8400" max="8400" width="10.5546875" style="3" customWidth="1"/>
    <col min="8401" max="8401" width="10.88671875" style="3" customWidth="1"/>
    <col min="8402" max="8402" width="12" style="3" bestFit="1" customWidth="1"/>
    <col min="8403" max="8404" width="11" style="3" bestFit="1" customWidth="1"/>
    <col min="8405" max="8405" width="11.109375" style="3" bestFit="1" customWidth="1"/>
    <col min="8406" max="8406" width="10.109375" style="3" bestFit="1" customWidth="1"/>
    <col min="8407" max="8645" width="9.109375" style="3"/>
    <col min="8646" max="8646" width="13.5546875" style="3" customWidth="1"/>
    <col min="8647" max="8647" width="9.6640625" style="3" customWidth="1"/>
    <col min="8648" max="8648" width="10.109375" style="3" customWidth="1"/>
    <col min="8649" max="8649" width="9.33203125" style="3" customWidth="1"/>
    <col min="8650" max="8650" width="10.5546875" style="3" customWidth="1"/>
    <col min="8651" max="8651" width="11.6640625" style="3" customWidth="1"/>
    <col min="8652" max="8652" width="1.109375" style="3" customWidth="1"/>
    <col min="8653" max="8653" width="9.33203125" style="3" customWidth="1"/>
    <col min="8654" max="8654" width="10.33203125" style="3" customWidth="1"/>
    <col min="8655" max="8655" width="8.88671875" style="3" customWidth="1"/>
    <col min="8656" max="8656" width="10.5546875" style="3" customWidth="1"/>
    <col min="8657" max="8657" width="10.88671875" style="3" customWidth="1"/>
    <col min="8658" max="8658" width="12" style="3" bestFit="1" customWidth="1"/>
    <col min="8659" max="8660" width="11" style="3" bestFit="1" customWidth="1"/>
    <col min="8661" max="8661" width="11.109375" style="3" bestFit="1" customWidth="1"/>
    <col min="8662" max="8662" width="10.109375" style="3" bestFit="1" customWidth="1"/>
    <col min="8663" max="8901" width="9.109375" style="3"/>
    <col min="8902" max="8902" width="13.5546875" style="3" customWidth="1"/>
    <col min="8903" max="8903" width="9.6640625" style="3" customWidth="1"/>
    <col min="8904" max="8904" width="10.109375" style="3" customWidth="1"/>
    <col min="8905" max="8905" width="9.33203125" style="3" customWidth="1"/>
    <col min="8906" max="8906" width="10.5546875" style="3" customWidth="1"/>
    <col min="8907" max="8907" width="11.6640625" style="3" customWidth="1"/>
    <col min="8908" max="8908" width="1.109375" style="3" customWidth="1"/>
    <col min="8909" max="8909" width="9.33203125" style="3" customWidth="1"/>
    <col min="8910" max="8910" width="10.33203125" style="3" customWidth="1"/>
    <col min="8911" max="8911" width="8.88671875" style="3" customWidth="1"/>
    <col min="8912" max="8912" width="10.5546875" style="3" customWidth="1"/>
    <col min="8913" max="8913" width="10.88671875" style="3" customWidth="1"/>
    <col min="8914" max="8914" width="12" style="3" bestFit="1" customWidth="1"/>
    <col min="8915" max="8916" width="11" style="3" bestFit="1" customWidth="1"/>
    <col min="8917" max="8917" width="11.109375" style="3" bestFit="1" customWidth="1"/>
    <col min="8918" max="8918" width="10.109375" style="3" bestFit="1" customWidth="1"/>
    <col min="8919" max="9157" width="9.109375" style="3"/>
    <col min="9158" max="9158" width="13.5546875" style="3" customWidth="1"/>
    <col min="9159" max="9159" width="9.6640625" style="3" customWidth="1"/>
    <col min="9160" max="9160" width="10.109375" style="3" customWidth="1"/>
    <col min="9161" max="9161" width="9.33203125" style="3" customWidth="1"/>
    <col min="9162" max="9162" width="10.5546875" style="3" customWidth="1"/>
    <col min="9163" max="9163" width="11.6640625" style="3" customWidth="1"/>
    <col min="9164" max="9164" width="1.109375" style="3" customWidth="1"/>
    <col min="9165" max="9165" width="9.33203125" style="3" customWidth="1"/>
    <col min="9166" max="9166" width="10.33203125" style="3" customWidth="1"/>
    <col min="9167" max="9167" width="8.88671875" style="3" customWidth="1"/>
    <col min="9168" max="9168" width="10.5546875" style="3" customWidth="1"/>
    <col min="9169" max="9169" width="10.88671875" style="3" customWidth="1"/>
    <col min="9170" max="9170" width="12" style="3" bestFit="1" customWidth="1"/>
    <col min="9171" max="9172" width="11" style="3" bestFit="1" customWidth="1"/>
    <col min="9173" max="9173" width="11.109375" style="3" bestFit="1" customWidth="1"/>
    <col min="9174" max="9174" width="10.109375" style="3" bestFit="1" customWidth="1"/>
    <col min="9175" max="9413" width="9.109375" style="3"/>
    <col min="9414" max="9414" width="13.5546875" style="3" customWidth="1"/>
    <col min="9415" max="9415" width="9.6640625" style="3" customWidth="1"/>
    <col min="9416" max="9416" width="10.109375" style="3" customWidth="1"/>
    <col min="9417" max="9417" width="9.33203125" style="3" customWidth="1"/>
    <col min="9418" max="9418" width="10.5546875" style="3" customWidth="1"/>
    <col min="9419" max="9419" width="11.6640625" style="3" customWidth="1"/>
    <col min="9420" max="9420" width="1.109375" style="3" customWidth="1"/>
    <col min="9421" max="9421" width="9.33203125" style="3" customWidth="1"/>
    <col min="9422" max="9422" width="10.33203125" style="3" customWidth="1"/>
    <col min="9423" max="9423" width="8.88671875" style="3" customWidth="1"/>
    <col min="9424" max="9424" width="10.5546875" style="3" customWidth="1"/>
    <col min="9425" max="9425" width="10.88671875" style="3" customWidth="1"/>
    <col min="9426" max="9426" width="12" style="3" bestFit="1" customWidth="1"/>
    <col min="9427" max="9428" width="11" style="3" bestFit="1" customWidth="1"/>
    <col min="9429" max="9429" width="11.109375" style="3" bestFit="1" customWidth="1"/>
    <col min="9430" max="9430" width="10.109375" style="3" bestFit="1" customWidth="1"/>
    <col min="9431" max="9669" width="9.109375" style="3"/>
    <col min="9670" max="9670" width="13.5546875" style="3" customWidth="1"/>
    <col min="9671" max="9671" width="9.6640625" style="3" customWidth="1"/>
    <col min="9672" max="9672" width="10.109375" style="3" customWidth="1"/>
    <col min="9673" max="9673" width="9.33203125" style="3" customWidth="1"/>
    <col min="9674" max="9674" width="10.5546875" style="3" customWidth="1"/>
    <col min="9675" max="9675" width="11.6640625" style="3" customWidth="1"/>
    <col min="9676" max="9676" width="1.109375" style="3" customWidth="1"/>
    <col min="9677" max="9677" width="9.33203125" style="3" customWidth="1"/>
    <col min="9678" max="9678" width="10.33203125" style="3" customWidth="1"/>
    <col min="9679" max="9679" width="8.88671875" style="3" customWidth="1"/>
    <col min="9680" max="9680" width="10.5546875" style="3" customWidth="1"/>
    <col min="9681" max="9681" width="10.88671875" style="3" customWidth="1"/>
    <col min="9682" max="9682" width="12" style="3" bestFit="1" customWidth="1"/>
    <col min="9683" max="9684" width="11" style="3" bestFit="1" customWidth="1"/>
    <col min="9685" max="9685" width="11.109375" style="3" bestFit="1" customWidth="1"/>
    <col min="9686" max="9686" width="10.109375" style="3" bestFit="1" customWidth="1"/>
    <col min="9687" max="9925" width="9.109375" style="3"/>
    <col min="9926" max="9926" width="13.5546875" style="3" customWidth="1"/>
    <col min="9927" max="9927" width="9.6640625" style="3" customWidth="1"/>
    <col min="9928" max="9928" width="10.109375" style="3" customWidth="1"/>
    <col min="9929" max="9929" width="9.33203125" style="3" customWidth="1"/>
    <col min="9930" max="9930" width="10.5546875" style="3" customWidth="1"/>
    <col min="9931" max="9931" width="11.6640625" style="3" customWidth="1"/>
    <col min="9932" max="9932" width="1.109375" style="3" customWidth="1"/>
    <col min="9933" max="9933" width="9.33203125" style="3" customWidth="1"/>
    <col min="9934" max="9934" width="10.33203125" style="3" customWidth="1"/>
    <col min="9935" max="9935" width="8.88671875" style="3" customWidth="1"/>
    <col min="9936" max="9936" width="10.5546875" style="3" customWidth="1"/>
    <col min="9937" max="9937" width="10.88671875" style="3" customWidth="1"/>
    <col min="9938" max="9938" width="12" style="3" bestFit="1" customWidth="1"/>
    <col min="9939" max="9940" width="11" style="3" bestFit="1" customWidth="1"/>
    <col min="9941" max="9941" width="11.109375" style="3" bestFit="1" customWidth="1"/>
    <col min="9942" max="9942" width="10.109375" style="3" bestFit="1" customWidth="1"/>
    <col min="9943" max="10181" width="9.109375" style="3"/>
    <col min="10182" max="10182" width="13.5546875" style="3" customWidth="1"/>
    <col min="10183" max="10183" width="9.6640625" style="3" customWidth="1"/>
    <col min="10184" max="10184" width="10.109375" style="3" customWidth="1"/>
    <col min="10185" max="10185" width="9.33203125" style="3" customWidth="1"/>
    <col min="10186" max="10186" width="10.5546875" style="3" customWidth="1"/>
    <col min="10187" max="10187" width="11.6640625" style="3" customWidth="1"/>
    <col min="10188" max="10188" width="1.109375" style="3" customWidth="1"/>
    <col min="10189" max="10189" width="9.33203125" style="3" customWidth="1"/>
    <col min="10190" max="10190" width="10.33203125" style="3" customWidth="1"/>
    <col min="10191" max="10191" width="8.88671875" style="3" customWidth="1"/>
    <col min="10192" max="10192" width="10.5546875" style="3" customWidth="1"/>
    <col min="10193" max="10193" width="10.88671875" style="3" customWidth="1"/>
    <col min="10194" max="10194" width="12" style="3" bestFit="1" customWidth="1"/>
    <col min="10195" max="10196" width="11" style="3" bestFit="1" customWidth="1"/>
    <col min="10197" max="10197" width="11.109375" style="3" bestFit="1" customWidth="1"/>
    <col min="10198" max="10198" width="10.109375" style="3" bestFit="1" customWidth="1"/>
    <col min="10199" max="10437" width="9.109375" style="3"/>
    <col min="10438" max="10438" width="13.5546875" style="3" customWidth="1"/>
    <col min="10439" max="10439" width="9.6640625" style="3" customWidth="1"/>
    <col min="10440" max="10440" width="10.109375" style="3" customWidth="1"/>
    <col min="10441" max="10441" width="9.33203125" style="3" customWidth="1"/>
    <col min="10442" max="10442" width="10.5546875" style="3" customWidth="1"/>
    <col min="10443" max="10443" width="11.6640625" style="3" customWidth="1"/>
    <col min="10444" max="10444" width="1.109375" style="3" customWidth="1"/>
    <col min="10445" max="10445" width="9.33203125" style="3" customWidth="1"/>
    <col min="10446" max="10446" width="10.33203125" style="3" customWidth="1"/>
    <col min="10447" max="10447" width="8.88671875" style="3" customWidth="1"/>
    <col min="10448" max="10448" width="10.5546875" style="3" customWidth="1"/>
    <col min="10449" max="10449" width="10.88671875" style="3" customWidth="1"/>
    <col min="10450" max="10450" width="12" style="3" bestFit="1" customWidth="1"/>
    <col min="10451" max="10452" width="11" style="3" bestFit="1" customWidth="1"/>
    <col min="10453" max="10453" width="11.109375" style="3" bestFit="1" customWidth="1"/>
    <col min="10454" max="10454" width="10.109375" style="3" bestFit="1" customWidth="1"/>
    <col min="10455" max="10693" width="9.109375" style="3"/>
    <col min="10694" max="10694" width="13.5546875" style="3" customWidth="1"/>
    <col min="10695" max="10695" width="9.6640625" style="3" customWidth="1"/>
    <col min="10696" max="10696" width="10.109375" style="3" customWidth="1"/>
    <col min="10697" max="10697" width="9.33203125" style="3" customWidth="1"/>
    <col min="10698" max="10698" width="10.5546875" style="3" customWidth="1"/>
    <col min="10699" max="10699" width="11.6640625" style="3" customWidth="1"/>
    <col min="10700" max="10700" width="1.109375" style="3" customWidth="1"/>
    <col min="10701" max="10701" width="9.33203125" style="3" customWidth="1"/>
    <col min="10702" max="10702" width="10.33203125" style="3" customWidth="1"/>
    <col min="10703" max="10703" width="8.88671875" style="3" customWidth="1"/>
    <col min="10704" max="10704" width="10.5546875" style="3" customWidth="1"/>
    <col min="10705" max="10705" width="10.88671875" style="3" customWidth="1"/>
    <col min="10706" max="10706" width="12" style="3" bestFit="1" customWidth="1"/>
    <col min="10707" max="10708" width="11" style="3" bestFit="1" customWidth="1"/>
    <col min="10709" max="10709" width="11.109375" style="3" bestFit="1" customWidth="1"/>
    <col min="10710" max="10710" width="10.109375" style="3" bestFit="1" customWidth="1"/>
    <col min="10711" max="10949" width="9.109375" style="3"/>
    <col min="10950" max="10950" width="13.5546875" style="3" customWidth="1"/>
    <col min="10951" max="10951" width="9.6640625" style="3" customWidth="1"/>
    <col min="10952" max="10952" width="10.109375" style="3" customWidth="1"/>
    <col min="10953" max="10953" width="9.33203125" style="3" customWidth="1"/>
    <col min="10954" max="10954" width="10.5546875" style="3" customWidth="1"/>
    <col min="10955" max="10955" width="11.6640625" style="3" customWidth="1"/>
    <col min="10956" max="10956" width="1.109375" style="3" customWidth="1"/>
    <col min="10957" max="10957" width="9.33203125" style="3" customWidth="1"/>
    <col min="10958" max="10958" width="10.33203125" style="3" customWidth="1"/>
    <col min="10959" max="10959" width="8.88671875" style="3" customWidth="1"/>
    <col min="10960" max="10960" width="10.5546875" style="3" customWidth="1"/>
    <col min="10961" max="10961" width="10.88671875" style="3" customWidth="1"/>
    <col min="10962" max="10962" width="12" style="3" bestFit="1" customWidth="1"/>
    <col min="10963" max="10964" width="11" style="3" bestFit="1" customWidth="1"/>
    <col min="10965" max="10965" width="11.109375" style="3" bestFit="1" customWidth="1"/>
    <col min="10966" max="10966" width="10.109375" style="3" bestFit="1" customWidth="1"/>
    <col min="10967" max="11205" width="9.109375" style="3"/>
    <col min="11206" max="11206" width="13.5546875" style="3" customWidth="1"/>
    <col min="11207" max="11207" width="9.6640625" style="3" customWidth="1"/>
    <col min="11208" max="11208" width="10.109375" style="3" customWidth="1"/>
    <col min="11209" max="11209" width="9.33203125" style="3" customWidth="1"/>
    <col min="11210" max="11210" width="10.5546875" style="3" customWidth="1"/>
    <col min="11211" max="11211" width="11.6640625" style="3" customWidth="1"/>
    <col min="11212" max="11212" width="1.109375" style="3" customWidth="1"/>
    <col min="11213" max="11213" width="9.33203125" style="3" customWidth="1"/>
    <col min="11214" max="11214" width="10.33203125" style="3" customWidth="1"/>
    <col min="11215" max="11215" width="8.88671875" style="3" customWidth="1"/>
    <col min="11216" max="11216" width="10.5546875" style="3" customWidth="1"/>
    <col min="11217" max="11217" width="10.88671875" style="3" customWidth="1"/>
    <col min="11218" max="11218" width="12" style="3" bestFit="1" customWidth="1"/>
    <col min="11219" max="11220" width="11" style="3" bestFit="1" customWidth="1"/>
    <col min="11221" max="11221" width="11.109375" style="3" bestFit="1" customWidth="1"/>
    <col min="11222" max="11222" width="10.109375" style="3" bestFit="1" customWidth="1"/>
    <col min="11223" max="11461" width="9.109375" style="3"/>
    <col min="11462" max="11462" width="13.5546875" style="3" customWidth="1"/>
    <col min="11463" max="11463" width="9.6640625" style="3" customWidth="1"/>
    <col min="11464" max="11464" width="10.109375" style="3" customWidth="1"/>
    <col min="11465" max="11465" width="9.33203125" style="3" customWidth="1"/>
    <col min="11466" max="11466" width="10.5546875" style="3" customWidth="1"/>
    <col min="11467" max="11467" width="11.6640625" style="3" customWidth="1"/>
    <col min="11468" max="11468" width="1.109375" style="3" customWidth="1"/>
    <col min="11469" max="11469" width="9.33203125" style="3" customWidth="1"/>
    <col min="11470" max="11470" width="10.33203125" style="3" customWidth="1"/>
    <col min="11471" max="11471" width="8.88671875" style="3" customWidth="1"/>
    <col min="11472" max="11472" width="10.5546875" style="3" customWidth="1"/>
    <col min="11473" max="11473" width="10.88671875" style="3" customWidth="1"/>
    <col min="11474" max="11474" width="12" style="3" bestFit="1" customWidth="1"/>
    <col min="11475" max="11476" width="11" style="3" bestFit="1" customWidth="1"/>
    <col min="11477" max="11477" width="11.109375" style="3" bestFit="1" customWidth="1"/>
    <col min="11478" max="11478" width="10.109375" style="3" bestFit="1" customWidth="1"/>
    <col min="11479" max="11717" width="9.109375" style="3"/>
    <col min="11718" max="11718" width="13.5546875" style="3" customWidth="1"/>
    <col min="11719" max="11719" width="9.6640625" style="3" customWidth="1"/>
    <col min="11720" max="11720" width="10.109375" style="3" customWidth="1"/>
    <col min="11721" max="11721" width="9.33203125" style="3" customWidth="1"/>
    <col min="11722" max="11722" width="10.5546875" style="3" customWidth="1"/>
    <col min="11723" max="11723" width="11.6640625" style="3" customWidth="1"/>
    <col min="11724" max="11724" width="1.109375" style="3" customWidth="1"/>
    <col min="11725" max="11725" width="9.33203125" style="3" customWidth="1"/>
    <col min="11726" max="11726" width="10.33203125" style="3" customWidth="1"/>
    <col min="11727" max="11727" width="8.88671875" style="3" customWidth="1"/>
    <col min="11728" max="11728" width="10.5546875" style="3" customWidth="1"/>
    <col min="11729" max="11729" width="10.88671875" style="3" customWidth="1"/>
    <col min="11730" max="11730" width="12" style="3" bestFit="1" customWidth="1"/>
    <col min="11731" max="11732" width="11" style="3" bestFit="1" customWidth="1"/>
    <col min="11733" max="11733" width="11.109375" style="3" bestFit="1" customWidth="1"/>
    <col min="11734" max="11734" width="10.109375" style="3" bestFit="1" customWidth="1"/>
    <col min="11735" max="11973" width="9.109375" style="3"/>
    <col min="11974" max="11974" width="13.5546875" style="3" customWidth="1"/>
    <col min="11975" max="11975" width="9.6640625" style="3" customWidth="1"/>
    <col min="11976" max="11976" width="10.109375" style="3" customWidth="1"/>
    <col min="11977" max="11977" width="9.33203125" style="3" customWidth="1"/>
    <col min="11978" max="11978" width="10.5546875" style="3" customWidth="1"/>
    <col min="11979" max="11979" width="11.6640625" style="3" customWidth="1"/>
    <col min="11980" max="11980" width="1.109375" style="3" customWidth="1"/>
    <col min="11981" max="11981" width="9.33203125" style="3" customWidth="1"/>
    <col min="11982" max="11982" width="10.33203125" style="3" customWidth="1"/>
    <col min="11983" max="11983" width="8.88671875" style="3" customWidth="1"/>
    <col min="11984" max="11984" width="10.5546875" style="3" customWidth="1"/>
    <col min="11985" max="11985" width="10.88671875" style="3" customWidth="1"/>
    <col min="11986" max="11986" width="12" style="3" bestFit="1" customWidth="1"/>
    <col min="11987" max="11988" width="11" style="3" bestFit="1" customWidth="1"/>
    <col min="11989" max="11989" width="11.109375" style="3" bestFit="1" customWidth="1"/>
    <col min="11990" max="11990" width="10.109375" style="3" bestFit="1" customWidth="1"/>
    <col min="11991" max="12229" width="9.109375" style="3"/>
    <col min="12230" max="12230" width="13.5546875" style="3" customWidth="1"/>
    <col min="12231" max="12231" width="9.6640625" style="3" customWidth="1"/>
    <col min="12232" max="12232" width="10.109375" style="3" customWidth="1"/>
    <col min="12233" max="12233" width="9.33203125" style="3" customWidth="1"/>
    <col min="12234" max="12234" width="10.5546875" style="3" customWidth="1"/>
    <col min="12235" max="12235" width="11.6640625" style="3" customWidth="1"/>
    <col min="12236" max="12236" width="1.109375" style="3" customWidth="1"/>
    <col min="12237" max="12237" width="9.33203125" style="3" customWidth="1"/>
    <col min="12238" max="12238" width="10.33203125" style="3" customWidth="1"/>
    <col min="12239" max="12239" width="8.88671875" style="3" customWidth="1"/>
    <col min="12240" max="12240" width="10.5546875" style="3" customWidth="1"/>
    <col min="12241" max="12241" width="10.88671875" style="3" customWidth="1"/>
    <col min="12242" max="12242" width="12" style="3" bestFit="1" customWidth="1"/>
    <col min="12243" max="12244" width="11" style="3" bestFit="1" customWidth="1"/>
    <col min="12245" max="12245" width="11.109375" style="3" bestFit="1" customWidth="1"/>
    <col min="12246" max="12246" width="10.109375" style="3" bestFit="1" customWidth="1"/>
    <col min="12247" max="12485" width="9.109375" style="3"/>
    <col min="12486" max="12486" width="13.5546875" style="3" customWidth="1"/>
    <col min="12487" max="12487" width="9.6640625" style="3" customWidth="1"/>
    <col min="12488" max="12488" width="10.109375" style="3" customWidth="1"/>
    <col min="12489" max="12489" width="9.33203125" style="3" customWidth="1"/>
    <col min="12490" max="12490" width="10.5546875" style="3" customWidth="1"/>
    <col min="12491" max="12491" width="11.6640625" style="3" customWidth="1"/>
    <col min="12492" max="12492" width="1.109375" style="3" customWidth="1"/>
    <col min="12493" max="12493" width="9.33203125" style="3" customWidth="1"/>
    <col min="12494" max="12494" width="10.33203125" style="3" customWidth="1"/>
    <col min="12495" max="12495" width="8.88671875" style="3" customWidth="1"/>
    <col min="12496" max="12496" width="10.5546875" style="3" customWidth="1"/>
    <col min="12497" max="12497" width="10.88671875" style="3" customWidth="1"/>
    <col min="12498" max="12498" width="12" style="3" bestFit="1" customWidth="1"/>
    <col min="12499" max="12500" width="11" style="3" bestFit="1" customWidth="1"/>
    <col min="12501" max="12501" width="11.109375" style="3" bestFit="1" customWidth="1"/>
    <col min="12502" max="12502" width="10.109375" style="3" bestFit="1" customWidth="1"/>
    <col min="12503" max="12741" width="9.109375" style="3"/>
    <col min="12742" max="12742" width="13.5546875" style="3" customWidth="1"/>
    <col min="12743" max="12743" width="9.6640625" style="3" customWidth="1"/>
    <col min="12744" max="12744" width="10.109375" style="3" customWidth="1"/>
    <col min="12745" max="12745" width="9.33203125" style="3" customWidth="1"/>
    <col min="12746" max="12746" width="10.5546875" style="3" customWidth="1"/>
    <col min="12747" max="12747" width="11.6640625" style="3" customWidth="1"/>
    <col min="12748" max="12748" width="1.109375" style="3" customWidth="1"/>
    <col min="12749" max="12749" width="9.33203125" style="3" customWidth="1"/>
    <col min="12750" max="12750" width="10.33203125" style="3" customWidth="1"/>
    <col min="12751" max="12751" width="8.88671875" style="3" customWidth="1"/>
    <col min="12752" max="12752" width="10.5546875" style="3" customWidth="1"/>
    <col min="12753" max="12753" width="10.88671875" style="3" customWidth="1"/>
    <col min="12754" max="12754" width="12" style="3" bestFit="1" customWidth="1"/>
    <col min="12755" max="12756" width="11" style="3" bestFit="1" customWidth="1"/>
    <col min="12757" max="12757" width="11.109375" style="3" bestFit="1" customWidth="1"/>
    <col min="12758" max="12758" width="10.109375" style="3" bestFit="1" customWidth="1"/>
    <col min="12759" max="12997" width="9.109375" style="3"/>
    <col min="12998" max="12998" width="13.5546875" style="3" customWidth="1"/>
    <col min="12999" max="12999" width="9.6640625" style="3" customWidth="1"/>
    <col min="13000" max="13000" width="10.109375" style="3" customWidth="1"/>
    <col min="13001" max="13001" width="9.33203125" style="3" customWidth="1"/>
    <col min="13002" max="13002" width="10.5546875" style="3" customWidth="1"/>
    <col min="13003" max="13003" width="11.6640625" style="3" customWidth="1"/>
    <col min="13004" max="13004" width="1.109375" style="3" customWidth="1"/>
    <col min="13005" max="13005" width="9.33203125" style="3" customWidth="1"/>
    <col min="13006" max="13006" width="10.33203125" style="3" customWidth="1"/>
    <col min="13007" max="13007" width="8.88671875" style="3" customWidth="1"/>
    <col min="13008" max="13008" width="10.5546875" style="3" customWidth="1"/>
    <col min="13009" max="13009" width="10.88671875" style="3" customWidth="1"/>
    <col min="13010" max="13010" width="12" style="3" bestFit="1" customWidth="1"/>
    <col min="13011" max="13012" width="11" style="3" bestFit="1" customWidth="1"/>
    <col min="13013" max="13013" width="11.109375" style="3" bestFit="1" customWidth="1"/>
    <col min="13014" max="13014" width="10.109375" style="3" bestFit="1" customWidth="1"/>
    <col min="13015" max="13253" width="9.109375" style="3"/>
    <col min="13254" max="13254" width="13.5546875" style="3" customWidth="1"/>
    <col min="13255" max="13255" width="9.6640625" style="3" customWidth="1"/>
    <col min="13256" max="13256" width="10.109375" style="3" customWidth="1"/>
    <col min="13257" max="13257" width="9.33203125" style="3" customWidth="1"/>
    <col min="13258" max="13258" width="10.5546875" style="3" customWidth="1"/>
    <col min="13259" max="13259" width="11.6640625" style="3" customWidth="1"/>
    <col min="13260" max="13260" width="1.109375" style="3" customWidth="1"/>
    <col min="13261" max="13261" width="9.33203125" style="3" customWidth="1"/>
    <col min="13262" max="13262" width="10.33203125" style="3" customWidth="1"/>
    <col min="13263" max="13263" width="8.88671875" style="3" customWidth="1"/>
    <col min="13264" max="13264" width="10.5546875" style="3" customWidth="1"/>
    <col min="13265" max="13265" width="10.88671875" style="3" customWidth="1"/>
    <col min="13266" max="13266" width="12" style="3" bestFit="1" customWidth="1"/>
    <col min="13267" max="13268" width="11" style="3" bestFit="1" customWidth="1"/>
    <col min="13269" max="13269" width="11.109375" style="3" bestFit="1" customWidth="1"/>
    <col min="13270" max="13270" width="10.109375" style="3" bestFit="1" customWidth="1"/>
    <col min="13271" max="13509" width="9.109375" style="3"/>
    <col min="13510" max="13510" width="13.5546875" style="3" customWidth="1"/>
    <col min="13511" max="13511" width="9.6640625" style="3" customWidth="1"/>
    <col min="13512" max="13512" width="10.109375" style="3" customWidth="1"/>
    <col min="13513" max="13513" width="9.33203125" style="3" customWidth="1"/>
    <col min="13514" max="13514" width="10.5546875" style="3" customWidth="1"/>
    <col min="13515" max="13515" width="11.6640625" style="3" customWidth="1"/>
    <col min="13516" max="13516" width="1.109375" style="3" customWidth="1"/>
    <col min="13517" max="13517" width="9.33203125" style="3" customWidth="1"/>
    <col min="13518" max="13518" width="10.33203125" style="3" customWidth="1"/>
    <col min="13519" max="13519" width="8.88671875" style="3" customWidth="1"/>
    <col min="13520" max="13520" width="10.5546875" style="3" customWidth="1"/>
    <col min="13521" max="13521" width="10.88671875" style="3" customWidth="1"/>
    <col min="13522" max="13522" width="12" style="3" bestFit="1" customWidth="1"/>
    <col min="13523" max="13524" width="11" style="3" bestFit="1" customWidth="1"/>
    <col min="13525" max="13525" width="11.109375" style="3" bestFit="1" customWidth="1"/>
    <col min="13526" max="13526" width="10.109375" style="3" bestFit="1" customWidth="1"/>
    <col min="13527" max="13765" width="9.109375" style="3"/>
    <col min="13766" max="13766" width="13.5546875" style="3" customWidth="1"/>
    <col min="13767" max="13767" width="9.6640625" style="3" customWidth="1"/>
    <col min="13768" max="13768" width="10.109375" style="3" customWidth="1"/>
    <col min="13769" max="13769" width="9.33203125" style="3" customWidth="1"/>
    <col min="13770" max="13770" width="10.5546875" style="3" customWidth="1"/>
    <col min="13771" max="13771" width="11.6640625" style="3" customWidth="1"/>
    <col min="13772" max="13772" width="1.109375" style="3" customWidth="1"/>
    <col min="13773" max="13773" width="9.33203125" style="3" customWidth="1"/>
    <col min="13774" max="13774" width="10.33203125" style="3" customWidth="1"/>
    <col min="13775" max="13775" width="8.88671875" style="3" customWidth="1"/>
    <col min="13776" max="13776" width="10.5546875" style="3" customWidth="1"/>
    <col min="13777" max="13777" width="10.88671875" style="3" customWidth="1"/>
    <col min="13778" max="13778" width="12" style="3" bestFit="1" customWidth="1"/>
    <col min="13779" max="13780" width="11" style="3" bestFit="1" customWidth="1"/>
    <col min="13781" max="13781" width="11.109375" style="3" bestFit="1" customWidth="1"/>
    <col min="13782" max="13782" width="10.109375" style="3" bestFit="1" customWidth="1"/>
    <col min="13783" max="14021" width="9.109375" style="3"/>
    <col min="14022" max="14022" width="13.5546875" style="3" customWidth="1"/>
    <col min="14023" max="14023" width="9.6640625" style="3" customWidth="1"/>
    <col min="14024" max="14024" width="10.109375" style="3" customWidth="1"/>
    <col min="14025" max="14025" width="9.33203125" style="3" customWidth="1"/>
    <col min="14026" max="14026" width="10.5546875" style="3" customWidth="1"/>
    <col min="14027" max="14027" width="11.6640625" style="3" customWidth="1"/>
    <col min="14028" max="14028" width="1.109375" style="3" customWidth="1"/>
    <col min="14029" max="14029" width="9.33203125" style="3" customWidth="1"/>
    <col min="14030" max="14030" width="10.33203125" style="3" customWidth="1"/>
    <col min="14031" max="14031" width="8.88671875" style="3" customWidth="1"/>
    <col min="14032" max="14032" width="10.5546875" style="3" customWidth="1"/>
    <col min="14033" max="14033" width="10.88671875" style="3" customWidth="1"/>
    <col min="14034" max="14034" width="12" style="3" bestFit="1" customWidth="1"/>
    <col min="14035" max="14036" width="11" style="3" bestFit="1" customWidth="1"/>
    <col min="14037" max="14037" width="11.109375" style="3" bestFit="1" customWidth="1"/>
    <col min="14038" max="14038" width="10.109375" style="3" bestFit="1" customWidth="1"/>
    <col min="14039" max="14277" width="9.109375" style="3"/>
    <col min="14278" max="14278" width="13.5546875" style="3" customWidth="1"/>
    <col min="14279" max="14279" width="9.6640625" style="3" customWidth="1"/>
    <col min="14280" max="14280" width="10.109375" style="3" customWidth="1"/>
    <col min="14281" max="14281" width="9.33203125" style="3" customWidth="1"/>
    <col min="14282" max="14282" width="10.5546875" style="3" customWidth="1"/>
    <col min="14283" max="14283" width="11.6640625" style="3" customWidth="1"/>
    <col min="14284" max="14284" width="1.109375" style="3" customWidth="1"/>
    <col min="14285" max="14285" width="9.33203125" style="3" customWidth="1"/>
    <col min="14286" max="14286" width="10.33203125" style="3" customWidth="1"/>
    <col min="14287" max="14287" width="8.88671875" style="3" customWidth="1"/>
    <col min="14288" max="14288" width="10.5546875" style="3" customWidth="1"/>
    <col min="14289" max="14289" width="10.88671875" style="3" customWidth="1"/>
    <col min="14290" max="14290" width="12" style="3" bestFit="1" customWidth="1"/>
    <col min="14291" max="14292" width="11" style="3" bestFit="1" customWidth="1"/>
    <col min="14293" max="14293" width="11.109375" style="3" bestFit="1" customWidth="1"/>
    <col min="14294" max="14294" width="10.109375" style="3" bestFit="1" customWidth="1"/>
    <col min="14295" max="14533" width="9.109375" style="3"/>
    <col min="14534" max="14534" width="13.5546875" style="3" customWidth="1"/>
    <col min="14535" max="14535" width="9.6640625" style="3" customWidth="1"/>
    <col min="14536" max="14536" width="10.109375" style="3" customWidth="1"/>
    <col min="14537" max="14537" width="9.33203125" style="3" customWidth="1"/>
    <col min="14538" max="14538" width="10.5546875" style="3" customWidth="1"/>
    <col min="14539" max="14539" width="11.6640625" style="3" customWidth="1"/>
    <col min="14540" max="14540" width="1.109375" style="3" customWidth="1"/>
    <col min="14541" max="14541" width="9.33203125" style="3" customWidth="1"/>
    <col min="14542" max="14542" width="10.33203125" style="3" customWidth="1"/>
    <col min="14543" max="14543" width="8.88671875" style="3" customWidth="1"/>
    <col min="14544" max="14544" width="10.5546875" style="3" customWidth="1"/>
    <col min="14545" max="14545" width="10.88671875" style="3" customWidth="1"/>
    <col min="14546" max="14546" width="12" style="3" bestFit="1" customWidth="1"/>
    <col min="14547" max="14548" width="11" style="3" bestFit="1" customWidth="1"/>
    <col min="14549" max="14549" width="11.109375" style="3" bestFit="1" customWidth="1"/>
    <col min="14550" max="14550" width="10.109375" style="3" bestFit="1" customWidth="1"/>
    <col min="14551" max="14789" width="9.109375" style="3"/>
    <col min="14790" max="14790" width="13.5546875" style="3" customWidth="1"/>
    <col min="14791" max="14791" width="9.6640625" style="3" customWidth="1"/>
    <col min="14792" max="14792" width="10.109375" style="3" customWidth="1"/>
    <col min="14793" max="14793" width="9.33203125" style="3" customWidth="1"/>
    <col min="14794" max="14794" width="10.5546875" style="3" customWidth="1"/>
    <col min="14795" max="14795" width="11.6640625" style="3" customWidth="1"/>
    <col min="14796" max="14796" width="1.109375" style="3" customWidth="1"/>
    <col min="14797" max="14797" width="9.33203125" style="3" customWidth="1"/>
    <col min="14798" max="14798" width="10.33203125" style="3" customWidth="1"/>
    <col min="14799" max="14799" width="8.88671875" style="3" customWidth="1"/>
    <col min="14800" max="14800" width="10.5546875" style="3" customWidth="1"/>
    <col min="14801" max="14801" width="10.88671875" style="3" customWidth="1"/>
    <col min="14802" max="14802" width="12" style="3" bestFit="1" customWidth="1"/>
    <col min="14803" max="14804" width="11" style="3" bestFit="1" customWidth="1"/>
    <col min="14805" max="14805" width="11.109375" style="3" bestFit="1" customWidth="1"/>
    <col min="14806" max="14806" width="10.109375" style="3" bestFit="1" customWidth="1"/>
    <col min="14807" max="15045" width="9.109375" style="3"/>
    <col min="15046" max="15046" width="13.5546875" style="3" customWidth="1"/>
    <col min="15047" max="15047" width="9.6640625" style="3" customWidth="1"/>
    <col min="15048" max="15048" width="10.109375" style="3" customWidth="1"/>
    <col min="15049" max="15049" width="9.33203125" style="3" customWidth="1"/>
    <col min="15050" max="15050" width="10.5546875" style="3" customWidth="1"/>
    <col min="15051" max="15051" width="11.6640625" style="3" customWidth="1"/>
    <col min="15052" max="15052" width="1.109375" style="3" customWidth="1"/>
    <col min="15053" max="15053" width="9.33203125" style="3" customWidth="1"/>
    <col min="15054" max="15054" width="10.33203125" style="3" customWidth="1"/>
    <col min="15055" max="15055" width="8.88671875" style="3" customWidth="1"/>
    <col min="15056" max="15056" width="10.5546875" style="3" customWidth="1"/>
    <col min="15057" max="15057" width="10.88671875" style="3" customWidth="1"/>
    <col min="15058" max="15058" width="12" style="3" bestFit="1" customWidth="1"/>
    <col min="15059" max="15060" width="11" style="3" bestFit="1" customWidth="1"/>
    <col min="15061" max="15061" width="11.109375" style="3" bestFit="1" customWidth="1"/>
    <col min="15062" max="15062" width="10.109375" style="3" bestFit="1" customWidth="1"/>
    <col min="15063" max="15301" width="9.109375" style="3"/>
    <col min="15302" max="15302" width="13.5546875" style="3" customWidth="1"/>
    <col min="15303" max="15303" width="9.6640625" style="3" customWidth="1"/>
    <col min="15304" max="15304" width="10.109375" style="3" customWidth="1"/>
    <col min="15305" max="15305" width="9.33203125" style="3" customWidth="1"/>
    <col min="15306" max="15306" width="10.5546875" style="3" customWidth="1"/>
    <col min="15307" max="15307" width="11.6640625" style="3" customWidth="1"/>
    <col min="15308" max="15308" width="1.109375" style="3" customWidth="1"/>
    <col min="15309" max="15309" width="9.33203125" style="3" customWidth="1"/>
    <col min="15310" max="15310" width="10.33203125" style="3" customWidth="1"/>
    <col min="15311" max="15311" width="8.88671875" style="3" customWidth="1"/>
    <col min="15312" max="15312" width="10.5546875" style="3" customWidth="1"/>
    <col min="15313" max="15313" width="10.88671875" style="3" customWidth="1"/>
    <col min="15314" max="15314" width="12" style="3" bestFit="1" customWidth="1"/>
    <col min="15315" max="15316" width="11" style="3" bestFit="1" customWidth="1"/>
    <col min="15317" max="15317" width="11.109375" style="3" bestFit="1" customWidth="1"/>
    <col min="15318" max="15318" width="10.109375" style="3" bestFit="1" customWidth="1"/>
    <col min="15319" max="15557" width="9.109375" style="3"/>
    <col min="15558" max="15558" width="13.5546875" style="3" customWidth="1"/>
    <col min="15559" max="15559" width="9.6640625" style="3" customWidth="1"/>
    <col min="15560" max="15560" width="10.109375" style="3" customWidth="1"/>
    <col min="15561" max="15561" width="9.33203125" style="3" customWidth="1"/>
    <col min="15562" max="15562" width="10.5546875" style="3" customWidth="1"/>
    <col min="15563" max="15563" width="11.6640625" style="3" customWidth="1"/>
    <col min="15564" max="15564" width="1.109375" style="3" customWidth="1"/>
    <col min="15565" max="15565" width="9.33203125" style="3" customWidth="1"/>
    <col min="15566" max="15566" width="10.33203125" style="3" customWidth="1"/>
    <col min="15567" max="15567" width="8.88671875" style="3" customWidth="1"/>
    <col min="15568" max="15568" width="10.5546875" style="3" customWidth="1"/>
    <col min="15569" max="15569" width="10.88671875" style="3" customWidth="1"/>
    <col min="15570" max="15570" width="12" style="3" bestFit="1" customWidth="1"/>
    <col min="15571" max="15572" width="11" style="3" bestFit="1" customWidth="1"/>
    <col min="15573" max="15573" width="11.109375" style="3" bestFit="1" customWidth="1"/>
    <col min="15574" max="15574" width="10.109375" style="3" bestFit="1" customWidth="1"/>
    <col min="15575" max="15813" width="9.109375" style="3"/>
    <col min="15814" max="15814" width="13.5546875" style="3" customWidth="1"/>
    <col min="15815" max="15815" width="9.6640625" style="3" customWidth="1"/>
    <col min="15816" max="15816" width="10.109375" style="3" customWidth="1"/>
    <col min="15817" max="15817" width="9.33203125" style="3" customWidth="1"/>
    <col min="15818" max="15818" width="10.5546875" style="3" customWidth="1"/>
    <col min="15819" max="15819" width="11.6640625" style="3" customWidth="1"/>
    <col min="15820" max="15820" width="1.109375" style="3" customWidth="1"/>
    <col min="15821" max="15821" width="9.33203125" style="3" customWidth="1"/>
    <col min="15822" max="15822" width="10.33203125" style="3" customWidth="1"/>
    <col min="15823" max="15823" width="8.88671875" style="3" customWidth="1"/>
    <col min="15824" max="15824" width="10.5546875" style="3" customWidth="1"/>
    <col min="15825" max="15825" width="10.88671875" style="3" customWidth="1"/>
    <col min="15826" max="15826" width="12" style="3" bestFit="1" customWidth="1"/>
    <col min="15827" max="15828" width="11" style="3" bestFit="1" customWidth="1"/>
    <col min="15829" max="15829" width="11.109375" style="3" bestFit="1" customWidth="1"/>
    <col min="15830" max="15830" width="10.109375" style="3" bestFit="1" customWidth="1"/>
    <col min="15831" max="16069" width="9.109375" style="3"/>
    <col min="16070" max="16070" width="13.5546875" style="3" customWidth="1"/>
    <col min="16071" max="16071" width="9.6640625" style="3" customWidth="1"/>
    <col min="16072" max="16072" width="10.109375" style="3" customWidth="1"/>
    <col min="16073" max="16073" width="9.33203125" style="3" customWidth="1"/>
    <col min="16074" max="16074" width="10.5546875" style="3" customWidth="1"/>
    <col min="16075" max="16075" width="11.6640625" style="3" customWidth="1"/>
    <col min="16076" max="16076" width="1.109375" style="3" customWidth="1"/>
    <col min="16077" max="16077" width="9.33203125" style="3" customWidth="1"/>
    <col min="16078" max="16078" width="10.33203125" style="3" customWidth="1"/>
    <col min="16079" max="16079" width="8.88671875" style="3" customWidth="1"/>
    <col min="16080" max="16080" width="10.5546875" style="3" customWidth="1"/>
    <col min="16081" max="16081" width="10.88671875" style="3" customWidth="1"/>
    <col min="16082" max="16082" width="12" style="3" bestFit="1" customWidth="1"/>
    <col min="16083" max="16084" width="11" style="3" bestFit="1" customWidth="1"/>
    <col min="16085" max="16085" width="11.109375" style="3" bestFit="1" customWidth="1"/>
    <col min="16086" max="16086" width="10.109375" style="3" bestFit="1" customWidth="1"/>
    <col min="16087" max="16384" width="9.109375" style="3"/>
  </cols>
  <sheetData>
    <row r="1" spans="1:182" ht="13.2" x14ac:dyDescent="0.25">
      <c r="A1" s="95" t="s">
        <v>126</v>
      </c>
      <c r="B1" s="96"/>
      <c r="C1" s="96"/>
      <c r="D1" s="96"/>
      <c r="E1" s="96"/>
      <c r="F1" s="96"/>
      <c r="G1" s="97"/>
      <c r="H1" s="98"/>
      <c r="I1" s="98"/>
      <c r="J1" s="98"/>
      <c r="K1" s="98"/>
      <c r="L1" s="97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</row>
    <row r="2" spans="1:182" ht="12" x14ac:dyDescent="0.25">
      <c r="A2" s="98"/>
      <c r="B2" s="96"/>
      <c r="C2" s="96"/>
      <c r="D2" s="96"/>
      <c r="E2" s="96"/>
      <c r="F2" s="96"/>
      <c r="G2" s="97"/>
      <c r="H2" s="98"/>
      <c r="I2" s="98"/>
      <c r="J2" s="98"/>
      <c r="K2" s="98"/>
      <c r="L2" s="97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</row>
    <row r="3" spans="1:182" ht="12" x14ac:dyDescent="0.25">
      <c r="A3" s="4"/>
      <c r="B3" s="148" t="s">
        <v>120</v>
      </c>
      <c r="C3" s="148"/>
      <c r="D3" s="148"/>
      <c r="E3" s="148"/>
      <c r="F3" s="148"/>
      <c r="G3" s="5"/>
      <c r="H3" s="149" t="s">
        <v>0</v>
      </c>
      <c r="I3" s="149"/>
      <c r="J3" s="149"/>
      <c r="K3" s="149"/>
      <c r="L3" s="149"/>
    </row>
    <row r="4" spans="1:182" ht="12" x14ac:dyDescent="0.25">
      <c r="A4" s="4"/>
      <c r="B4" s="25"/>
      <c r="C4" s="25"/>
      <c r="D4" s="25"/>
      <c r="E4" s="25"/>
      <c r="F4" s="25"/>
      <c r="G4" s="5"/>
      <c r="H4" s="6"/>
      <c r="I4" s="6"/>
      <c r="J4" s="6"/>
      <c r="K4" s="6"/>
      <c r="L4" s="6"/>
    </row>
    <row r="5" spans="1:182" s="8" customFormat="1" ht="27" customHeight="1" x14ac:dyDescent="0.3">
      <c r="A5" s="10" t="s">
        <v>35</v>
      </c>
      <c r="B5" s="26" t="s">
        <v>101</v>
      </c>
      <c r="C5" s="26" t="s">
        <v>102</v>
      </c>
      <c r="D5" s="26" t="s">
        <v>103</v>
      </c>
      <c r="E5" s="26" t="s">
        <v>104</v>
      </c>
      <c r="F5" s="26" t="s">
        <v>105</v>
      </c>
      <c r="G5" s="9"/>
      <c r="H5" s="11" t="s">
        <v>101</v>
      </c>
      <c r="I5" s="11" t="s">
        <v>102</v>
      </c>
      <c r="J5" s="11" t="s">
        <v>103</v>
      </c>
      <c r="K5" s="11" t="s">
        <v>104</v>
      </c>
      <c r="L5" s="11" t="s">
        <v>105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</row>
    <row r="6" spans="1:182" ht="9.9" customHeight="1" x14ac:dyDescent="0.2">
      <c r="A6" s="99"/>
      <c r="B6" s="100"/>
      <c r="C6" s="100"/>
      <c r="D6" s="100"/>
      <c r="E6" s="100"/>
      <c r="F6" s="100"/>
      <c r="G6" s="101"/>
      <c r="H6" s="102"/>
      <c r="I6" s="102"/>
      <c r="J6" s="103"/>
      <c r="K6" s="102"/>
      <c r="L6" s="102"/>
    </row>
    <row r="7" spans="1:182" ht="15" customHeight="1" x14ac:dyDescent="0.2">
      <c r="A7" s="104">
        <v>2019</v>
      </c>
      <c r="B7" s="105">
        <v>995071.91607899999</v>
      </c>
      <c r="C7" s="105">
        <v>823483.65429099998</v>
      </c>
      <c r="D7" s="105">
        <v>849410.81168000004</v>
      </c>
      <c r="E7" s="106">
        <v>1844482.7277589999</v>
      </c>
      <c r="F7" s="106">
        <v>145661.104399</v>
      </c>
      <c r="G7" s="107"/>
      <c r="H7" s="108">
        <v>-0.84845189633597584</v>
      </c>
      <c r="I7" s="108">
        <v>2.3807315497969985</v>
      </c>
      <c r="J7" s="108">
        <v>-3.4545425369332743</v>
      </c>
      <c r="K7" s="108">
        <v>-2.0658566479313833</v>
      </c>
      <c r="L7" s="108">
        <v>17.674703525161956</v>
      </c>
    </row>
    <row r="8" spans="1:182" ht="15" customHeight="1" x14ac:dyDescent="0.2">
      <c r="A8" s="104" t="s">
        <v>117</v>
      </c>
      <c r="B8" s="109">
        <v>983826.76591900003</v>
      </c>
      <c r="C8" s="109">
        <v>799197.14916999999</v>
      </c>
      <c r="D8" s="109">
        <v>800481.31974299997</v>
      </c>
      <c r="E8" s="106">
        <v>1784308.0856619999</v>
      </c>
      <c r="F8" s="106">
        <v>183345.44617600006</v>
      </c>
      <c r="G8" s="107"/>
      <c r="H8" s="108">
        <v>-1.1300841656058953</v>
      </c>
      <c r="I8" s="108">
        <v>-2.9492394893873275</v>
      </c>
      <c r="J8" s="108">
        <v>-5.7604037132780643</v>
      </c>
      <c r="K8" s="108">
        <v>-3.2624128809333284</v>
      </c>
      <c r="L8" s="108">
        <v>25.871245403833942</v>
      </c>
    </row>
    <row r="9" spans="1:182" ht="15" customHeight="1" x14ac:dyDescent="0.2">
      <c r="A9" s="104" t="s">
        <v>118</v>
      </c>
      <c r="B9" s="109">
        <v>1241022.092831</v>
      </c>
      <c r="C9" s="109">
        <v>1012000.92299</v>
      </c>
      <c r="D9" s="109">
        <v>987343.97411299997</v>
      </c>
      <c r="E9" s="109">
        <v>2228366.0669439998</v>
      </c>
      <c r="F9" s="109">
        <v>253678.11871800001</v>
      </c>
      <c r="G9" s="107"/>
      <c r="H9" s="108">
        <v>26.142338856958407</v>
      </c>
      <c r="I9" s="108">
        <v>26.627193808311965</v>
      </c>
      <c r="J9" s="108">
        <v>23.343787014292044</v>
      </c>
      <c r="K9" s="108">
        <v>24.886844645847642</v>
      </c>
      <c r="L9" s="108">
        <v>38.360741435860383</v>
      </c>
    </row>
    <row r="10" spans="1:182" ht="15" customHeight="1" x14ac:dyDescent="0.2">
      <c r="A10" s="104" t="s">
        <v>133</v>
      </c>
      <c r="B10" s="109">
        <v>1550009.2746339999</v>
      </c>
      <c r="C10" s="109">
        <v>1222034.02627</v>
      </c>
      <c r="D10" s="109">
        <v>1293811.392156</v>
      </c>
      <c r="E10" s="109">
        <v>2843820.6667900002</v>
      </c>
      <c r="F10" s="109">
        <v>256197.8824779999</v>
      </c>
      <c r="G10" s="109">
        <f>SUM(G66:G75)</f>
        <v>0</v>
      </c>
      <c r="H10" s="108">
        <v>24.897798644192001</v>
      </c>
      <c r="I10" s="108">
        <v>20.754240288580792</v>
      </c>
      <c r="J10" s="108">
        <v>31.039579526306539</v>
      </c>
      <c r="K10" s="108">
        <v>27.619097641799939</v>
      </c>
      <c r="L10" s="108">
        <v>0.99329172446322345</v>
      </c>
      <c r="N10" s="94"/>
      <c r="O10" s="94"/>
      <c r="P10" s="94"/>
      <c r="Q10" s="94"/>
      <c r="R10" s="94"/>
    </row>
    <row r="11" spans="1:182" ht="15" customHeight="1" x14ac:dyDescent="0.2">
      <c r="A11" s="104">
        <v>2023</v>
      </c>
      <c r="B11" s="109">
        <v>1426198.7043580001</v>
      </c>
      <c r="C11" s="109">
        <v>1111064.724832</v>
      </c>
      <c r="D11" s="109">
        <v>1211044.0406490001</v>
      </c>
      <c r="E11" s="109">
        <v>2637242.7450069999</v>
      </c>
      <c r="F11" s="109">
        <v>215154.66370899999</v>
      </c>
      <c r="G11" s="109">
        <f>SUM(G67:G76)</f>
        <v>0</v>
      </c>
      <c r="H11" s="108">
        <v>-7.987730931818775</v>
      </c>
      <c r="I11" s="108">
        <v>-9.0807047146396016</v>
      </c>
      <c r="J11" s="108">
        <v>-6.3971728807455372</v>
      </c>
      <c r="K11" s="108">
        <v>-7.2640980563720907</v>
      </c>
      <c r="L11" s="108">
        <v>-16.02012412125395</v>
      </c>
      <c r="M11" s="94"/>
      <c r="N11" s="94"/>
      <c r="O11" s="94"/>
      <c r="P11" s="94"/>
      <c r="Q11" s="94"/>
    </row>
    <row r="12" spans="1:182" ht="15" customHeight="1" x14ac:dyDescent="0.2">
      <c r="A12" s="104" t="s">
        <v>179</v>
      </c>
      <c r="B12" s="109">
        <v>1186147.8110749999</v>
      </c>
      <c r="C12" s="109">
        <v>918261.68272799999</v>
      </c>
      <c r="D12" s="109">
        <v>994912.45012399997</v>
      </c>
      <c r="E12" s="109">
        <v>2181060.2611990003</v>
      </c>
      <c r="F12" s="109">
        <v>191235.36095100007</v>
      </c>
      <c r="G12" s="109"/>
      <c r="H12" s="108">
        <v>-7.9584515080637903</v>
      </c>
      <c r="I12" s="108">
        <v>-9.3985255846304341</v>
      </c>
      <c r="J12" s="108">
        <v>-8.0737985568184243</v>
      </c>
      <c r="K12" s="108">
        <v>-8.0111041029415464</v>
      </c>
      <c r="L12" s="108">
        <v>-7.3536509996122152</v>
      </c>
      <c r="N12" s="146"/>
      <c r="O12" s="146"/>
      <c r="P12" s="146"/>
      <c r="Q12" s="146"/>
      <c r="R12" s="146"/>
      <c r="T12" s="108"/>
      <c r="U12" s="108"/>
      <c r="V12" s="108"/>
      <c r="W12" s="108"/>
      <c r="X12" s="108"/>
    </row>
    <row r="13" spans="1:182" ht="15" customHeight="1" x14ac:dyDescent="0.2">
      <c r="A13" s="104" t="s">
        <v>180</v>
      </c>
      <c r="B13" s="109">
        <v>1242878.9511830001</v>
      </c>
      <c r="C13" s="109">
        <v>998888.17371799995</v>
      </c>
      <c r="D13" s="109">
        <v>1140113.7524560001</v>
      </c>
      <c r="E13" s="109">
        <v>2382992.7036390002</v>
      </c>
      <c r="F13" s="109">
        <v>102765.19872700004</v>
      </c>
      <c r="G13" s="109"/>
      <c r="H13" s="108">
        <f>(B13/B12-1)*100</f>
        <v>4.7828052775804597</v>
      </c>
      <c r="I13" s="108">
        <f t="shared" ref="I13:L13" si="0">(C13/C12-1)*100</f>
        <v>8.7803392547614934</v>
      </c>
      <c r="J13" s="108">
        <f t="shared" si="0"/>
        <v>14.594379868691277</v>
      </c>
      <c r="K13" s="108">
        <f t="shared" si="0"/>
        <v>9.2584531492491138</v>
      </c>
      <c r="L13" s="108">
        <f t="shared" si="0"/>
        <v>-46.262449467527404</v>
      </c>
      <c r="N13" s="108"/>
      <c r="O13" s="108"/>
      <c r="P13" s="108"/>
      <c r="Q13" s="108"/>
      <c r="R13" s="108"/>
    </row>
    <row r="14" spans="1:182" ht="9.9" customHeight="1" x14ac:dyDescent="0.2">
      <c r="A14" s="104"/>
      <c r="B14" s="106"/>
      <c r="C14" s="106"/>
      <c r="D14" s="106"/>
      <c r="E14" s="106"/>
      <c r="F14" s="106"/>
      <c r="G14" s="107"/>
      <c r="H14" s="108"/>
      <c r="I14" s="108"/>
      <c r="J14" s="108"/>
      <c r="K14" s="108"/>
      <c r="L14" s="108"/>
    </row>
    <row r="15" spans="1:182" ht="15" customHeight="1" x14ac:dyDescent="0.25">
      <c r="A15" s="32">
        <v>2021</v>
      </c>
      <c r="B15" s="33"/>
      <c r="C15" s="33"/>
      <c r="D15" s="33"/>
      <c r="E15" s="33"/>
      <c r="F15" s="33"/>
      <c r="G15" s="34"/>
      <c r="H15" s="34"/>
      <c r="I15" s="34"/>
      <c r="J15" s="34"/>
      <c r="K15" s="34"/>
      <c r="L15" s="34"/>
      <c r="N15" s="108"/>
      <c r="O15" s="108"/>
      <c r="P15" s="108"/>
      <c r="Q15" s="108"/>
      <c r="R15" s="108"/>
    </row>
    <row r="16" spans="1:182" ht="15" customHeight="1" x14ac:dyDescent="0.2">
      <c r="A16" s="101" t="s">
        <v>36</v>
      </c>
      <c r="B16" s="110">
        <f>SUM(B53:B55)</f>
        <v>344289.86149699998</v>
      </c>
      <c r="C16" s="110">
        <f t="shared" ref="C16:F16" si="1">SUM(C53:C55)</f>
        <v>282219.87445299997</v>
      </c>
      <c r="D16" s="110">
        <f t="shared" si="1"/>
        <v>280655.824027</v>
      </c>
      <c r="E16" s="110">
        <f t="shared" si="1"/>
        <v>624945.68552400009</v>
      </c>
      <c r="F16" s="110">
        <f t="shared" si="1"/>
        <v>63634.037469999981</v>
      </c>
      <c r="G16" s="107"/>
      <c r="H16" s="108">
        <v>18.228144540866545</v>
      </c>
      <c r="I16" s="108">
        <v>18.135726957140182</v>
      </c>
      <c r="J16" s="108">
        <v>10.070173132239304</v>
      </c>
      <c r="K16" s="108">
        <v>14.480943086675651</v>
      </c>
      <c r="L16" s="108">
        <v>64.2965795469688</v>
      </c>
      <c r="N16" s="108"/>
      <c r="O16" s="108"/>
      <c r="P16" s="108"/>
      <c r="Q16" s="108"/>
      <c r="R16" s="108"/>
    </row>
    <row r="17" spans="1:18" ht="15" customHeight="1" x14ac:dyDescent="0.2">
      <c r="A17" s="101" t="s">
        <v>37</v>
      </c>
      <c r="B17" s="110">
        <f>SUM(B56:B58)</f>
        <v>392347.97983700002</v>
      </c>
      <c r="C17" s="110">
        <f>SUM(C56:C58)</f>
        <v>310278.258134</v>
      </c>
      <c r="D17" s="110">
        <f>SUM(D56:D58)</f>
        <v>332992.31774900004</v>
      </c>
      <c r="E17" s="110">
        <f>SUM(E56:E58)</f>
        <v>725340.29758600006</v>
      </c>
      <c r="F17" s="110">
        <f>SUM(F56:F58)</f>
        <v>59355.662087999983</v>
      </c>
      <c r="G17" s="107"/>
      <c r="H17" s="108">
        <v>44.021949089928064</v>
      </c>
      <c r="I17" s="108">
        <v>45.855303385698328</v>
      </c>
      <c r="J17" s="108">
        <v>33.30984746956382</v>
      </c>
      <c r="K17" s="108">
        <v>39.008192279920358</v>
      </c>
      <c r="L17" s="108">
        <v>122.47478849293761</v>
      </c>
    </row>
    <row r="18" spans="1:18" ht="15" customHeight="1" x14ac:dyDescent="0.2">
      <c r="A18" s="101" t="s">
        <v>38</v>
      </c>
      <c r="B18" s="110">
        <f>SUM(B59:B61)</f>
        <v>420094.02080300008</v>
      </c>
      <c r="C18" s="110">
        <f>SUM(C59:C61)</f>
        <v>319466.80783900002</v>
      </c>
      <c r="D18" s="110">
        <f>SUM(D59:D61)</f>
        <v>355128.46879700001</v>
      </c>
      <c r="E18" s="110">
        <f>SUM(E59:E61)</f>
        <v>775222.48959999997</v>
      </c>
      <c r="F18" s="110">
        <f>SUM(F59:F61)</f>
        <v>64965.552006000027</v>
      </c>
      <c r="G18" s="107"/>
      <c r="H18" s="108">
        <v>15.651276685630004</v>
      </c>
      <c r="I18" s="108">
        <v>15.533813742752375</v>
      </c>
      <c r="J18" s="108">
        <v>21.014820065626154</v>
      </c>
      <c r="K18" s="108">
        <v>17.973842624752066</v>
      </c>
      <c r="L18" s="108">
        <v>-1.6886227132551588</v>
      </c>
    </row>
    <row r="19" spans="1:18" ht="15" customHeight="1" x14ac:dyDescent="0.2">
      <c r="A19" s="101" t="s">
        <v>39</v>
      </c>
      <c r="B19" s="110">
        <f>SUM(B62:B64)</f>
        <v>393277.41249699995</v>
      </c>
      <c r="C19" s="110">
        <f>SUM(C62:C64)</f>
        <v>310069.08584399999</v>
      </c>
      <c r="D19" s="110">
        <f>SUM(D62:D64)</f>
        <v>325034.78158300003</v>
      </c>
      <c r="E19" s="110">
        <f>SUM(E62:E64)</f>
        <v>718312.19408000004</v>
      </c>
      <c r="F19" s="110">
        <f>SUM(F62:F64)</f>
        <v>68242.630913999994</v>
      </c>
      <c r="G19" s="107"/>
      <c r="H19" s="108">
        <v>29.376099110320002</v>
      </c>
      <c r="I19" s="108">
        <v>29.872494826161816</v>
      </c>
      <c r="J19" s="108">
        <v>29.562453992157998</v>
      </c>
      <c r="K19" s="108">
        <v>29.457693599845449</v>
      </c>
      <c r="L19" s="108">
        <v>28.719723591789069</v>
      </c>
    </row>
    <row r="20" spans="1:18" ht="9.9" customHeight="1" x14ac:dyDescent="0.2">
      <c r="A20" s="107"/>
      <c r="B20" s="110"/>
      <c r="C20" s="110"/>
      <c r="D20" s="110"/>
      <c r="E20" s="110"/>
      <c r="F20" s="110"/>
      <c r="G20" s="107"/>
      <c r="H20" s="108"/>
      <c r="I20" s="108"/>
      <c r="J20" s="108"/>
      <c r="K20" s="108"/>
      <c r="L20" s="108"/>
    </row>
    <row r="21" spans="1:18" ht="15" customHeight="1" x14ac:dyDescent="0.25">
      <c r="A21" s="32" t="s">
        <v>133</v>
      </c>
      <c r="B21" s="33"/>
      <c r="C21" s="33"/>
      <c r="D21" s="33"/>
      <c r="E21" s="33"/>
      <c r="F21" s="33"/>
      <c r="G21" s="34"/>
      <c r="H21" s="34"/>
      <c r="I21" s="34"/>
      <c r="J21" s="34"/>
      <c r="K21" s="34"/>
      <c r="L21" s="34"/>
    </row>
    <row r="22" spans="1:18" ht="15" customHeight="1" x14ac:dyDescent="0.2">
      <c r="A22" s="107" t="s">
        <v>36</v>
      </c>
      <c r="B22" s="110">
        <v>344289.86149699998</v>
      </c>
      <c r="C22" s="110">
        <v>282219.87445299997</v>
      </c>
      <c r="D22" s="110">
        <v>280655.824027</v>
      </c>
      <c r="E22" s="110">
        <v>624945.68552399997</v>
      </c>
      <c r="F22" s="110">
        <v>63634.037469999981</v>
      </c>
      <c r="G22" s="107"/>
      <c r="H22" s="108">
        <v>21.782330028186632</v>
      </c>
      <c r="I22" s="108">
        <v>22.011861333686518</v>
      </c>
      <c r="J22" s="108">
        <v>25.514151315780403</v>
      </c>
      <c r="K22" s="108">
        <v>23.430424686930316</v>
      </c>
      <c r="L22" s="108">
        <v>7.6640027392908259</v>
      </c>
    </row>
    <row r="23" spans="1:18" ht="15" customHeight="1" x14ac:dyDescent="0.2">
      <c r="A23" s="107" t="s">
        <v>37</v>
      </c>
      <c r="B23" s="110">
        <v>392347.97983700002</v>
      </c>
      <c r="C23" s="110">
        <v>310278.258134</v>
      </c>
      <c r="D23" s="110">
        <v>332992.31774900004</v>
      </c>
      <c r="E23" s="110">
        <v>725340.29758600006</v>
      </c>
      <c r="F23" s="110">
        <v>59355.662087999983</v>
      </c>
      <c r="G23" s="107"/>
      <c r="H23" s="108">
        <v>29.344659873293725</v>
      </c>
      <c r="I23" s="108">
        <v>24.830338585753438</v>
      </c>
      <c r="J23" s="108">
        <v>34.791718223101078</v>
      </c>
      <c r="K23" s="108">
        <v>31.789623735042756</v>
      </c>
      <c r="L23" s="108">
        <v>5.4402823553297726</v>
      </c>
    </row>
    <row r="24" spans="1:18" ht="15" customHeight="1" x14ac:dyDescent="0.2">
      <c r="A24" s="107" t="s">
        <v>38</v>
      </c>
      <c r="B24" s="110">
        <v>420094.02080300008</v>
      </c>
      <c r="C24" s="110">
        <v>319466.80783900002</v>
      </c>
      <c r="D24" s="110">
        <v>355128.46879700001</v>
      </c>
      <c r="E24" s="110">
        <v>775222.48960000009</v>
      </c>
      <c r="F24" s="110">
        <v>64965.552006000071</v>
      </c>
      <c r="G24" s="107"/>
      <c r="H24" s="108">
        <v>38.468368424574415</v>
      </c>
      <c r="I24" s="108">
        <v>31.314921421889675</v>
      </c>
      <c r="J24" s="108">
        <v>46.469291600993628</v>
      </c>
      <c r="K24" s="108">
        <v>42.02230104428282</v>
      </c>
      <c r="L24" s="108">
        <v>6.628617960118623</v>
      </c>
    </row>
    <row r="25" spans="1:18" ht="15" customHeight="1" x14ac:dyDescent="0.2">
      <c r="A25" s="107" t="s">
        <v>39</v>
      </c>
      <c r="B25" s="110">
        <v>393277.41249699995</v>
      </c>
      <c r="C25" s="110">
        <v>310069.08584399999</v>
      </c>
      <c r="D25" s="110">
        <v>325034.78158300003</v>
      </c>
      <c r="E25" s="110">
        <v>718312.19408000004</v>
      </c>
      <c r="F25" s="110">
        <v>68242.630913999921</v>
      </c>
      <c r="G25" s="107"/>
      <c r="H25" s="108">
        <v>11.856400017796263</v>
      </c>
      <c r="I25" s="108">
        <v>7.3450440655738651</v>
      </c>
      <c r="J25" s="108">
        <v>18.523056978578165</v>
      </c>
      <c r="K25" s="108">
        <v>14.777722250821142</v>
      </c>
      <c r="L25" s="108">
        <v>-11.778500331394573</v>
      </c>
    </row>
    <row r="26" spans="1:18" ht="9.9" customHeight="1" x14ac:dyDescent="0.2">
      <c r="A26" s="101"/>
      <c r="B26" s="110"/>
      <c r="C26" s="110"/>
      <c r="D26" s="110"/>
      <c r="E26" s="110"/>
      <c r="F26" s="110"/>
      <c r="G26" s="107"/>
      <c r="H26" s="107"/>
      <c r="I26" s="107"/>
      <c r="J26" s="107"/>
      <c r="K26" s="107"/>
      <c r="L26" s="107"/>
    </row>
    <row r="27" spans="1:18" ht="15" customHeight="1" x14ac:dyDescent="0.25">
      <c r="A27" s="32">
        <v>2023</v>
      </c>
      <c r="B27" s="33"/>
      <c r="C27" s="33"/>
      <c r="D27" s="33"/>
      <c r="E27" s="33"/>
      <c r="F27" s="33"/>
      <c r="G27" s="34"/>
      <c r="H27" s="34"/>
      <c r="I27" s="34"/>
      <c r="J27" s="34"/>
      <c r="K27" s="34"/>
      <c r="L27" s="34"/>
    </row>
    <row r="28" spans="1:18" ht="15" customHeight="1" x14ac:dyDescent="0.2">
      <c r="A28" s="107" t="s">
        <v>36</v>
      </c>
      <c r="B28" s="111">
        <v>355092.46169999999</v>
      </c>
      <c r="C28" s="111">
        <v>276446.49450500001</v>
      </c>
      <c r="D28" s="111">
        <v>291679.941781</v>
      </c>
      <c r="E28" s="111">
        <v>646772.4034810001</v>
      </c>
      <c r="F28" s="111">
        <v>63412.519918999998</v>
      </c>
      <c r="G28" s="24"/>
      <c r="H28" s="108">
        <v>3.1376469106669114</v>
      </c>
      <c r="I28" s="108">
        <v>-2.0457028262768358</v>
      </c>
      <c r="J28" s="108">
        <v>3.9279846738329045</v>
      </c>
      <c r="K28" s="108">
        <v>3.4925783892241804</v>
      </c>
      <c r="L28" s="108">
        <v>-0.34811173360548781</v>
      </c>
      <c r="N28" s="108"/>
      <c r="O28" s="108"/>
      <c r="P28" s="108"/>
      <c r="Q28" s="108"/>
      <c r="R28" s="108"/>
    </row>
    <row r="29" spans="1:18" ht="15" customHeight="1" x14ac:dyDescent="0.2">
      <c r="A29" s="107" t="s">
        <v>37</v>
      </c>
      <c r="B29" s="111">
        <v>348623.39007900003</v>
      </c>
      <c r="C29" s="111">
        <v>267559.95858600002</v>
      </c>
      <c r="D29" s="111">
        <v>292800.07012699998</v>
      </c>
      <c r="E29" s="111">
        <v>641423.46020600002</v>
      </c>
      <c r="F29" s="111">
        <v>55823.31995200002</v>
      </c>
      <c r="G29" s="111"/>
      <c r="H29" s="108">
        <v>-11.144339210352316</v>
      </c>
      <c r="I29" s="108">
        <v>-13.76773861143413</v>
      </c>
      <c r="J29" s="108">
        <v>-12.070022483910817</v>
      </c>
      <c r="K29" s="108">
        <v>-11.569305836072127</v>
      </c>
      <c r="L29" s="108">
        <v>-5.9511460435955632</v>
      </c>
      <c r="N29" s="108"/>
      <c r="O29" s="108"/>
      <c r="P29" s="108"/>
      <c r="Q29" s="108"/>
      <c r="R29" s="108"/>
    </row>
    <row r="30" spans="1:18" ht="15" customHeight="1" x14ac:dyDescent="0.2">
      <c r="A30" s="107" t="s">
        <v>38</v>
      </c>
      <c r="B30" s="111">
        <v>356280.26074</v>
      </c>
      <c r="C30" s="111">
        <v>277863.11764399998</v>
      </c>
      <c r="D30" s="111">
        <v>297245.16094800003</v>
      </c>
      <c r="E30" s="111">
        <v>653525.42168799997</v>
      </c>
      <c r="F30" s="111">
        <v>59035.099792000008</v>
      </c>
      <c r="G30" s="111"/>
      <c r="H30" s="108">
        <v>-15.190351898134979</v>
      </c>
      <c r="I30" s="108">
        <v>-13.022852194387225</v>
      </c>
      <c r="J30" s="108">
        <v>-16.299258700683744</v>
      </c>
      <c r="K30" s="108">
        <v>-15.698340740191046</v>
      </c>
      <c r="L30" s="108">
        <v>-9.128610518775151</v>
      </c>
      <c r="N30" s="108"/>
      <c r="O30" s="108"/>
      <c r="P30" s="108"/>
      <c r="Q30" s="108"/>
      <c r="R30" s="108"/>
    </row>
    <row r="31" spans="1:18" ht="15" customHeight="1" x14ac:dyDescent="0.2">
      <c r="A31" s="107" t="s">
        <v>39</v>
      </c>
      <c r="B31" s="111">
        <v>366202.591839</v>
      </c>
      <c r="C31" s="111">
        <v>289195.15409700002</v>
      </c>
      <c r="D31" s="111">
        <v>329318.86779300001</v>
      </c>
      <c r="E31" s="111">
        <v>695521.45963200007</v>
      </c>
      <c r="F31" s="111">
        <v>36883.724045999988</v>
      </c>
      <c r="G31" s="111"/>
      <c r="H31" s="108">
        <v>-6.8844077482345849</v>
      </c>
      <c r="I31" s="108">
        <v>-6.7320260870836783</v>
      </c>
      <c r="J31" s="108">
        <v>1.3180393154035444</v>
      </c>
      <c r="K31" s="108">
        <v>-3.1728174233753466</v>
      </c>
      <c r="L31" s="108">
        <v>-45.952077825836987</v>
      </c>
      <c r="N31" s="108"/>
      <c r="O31" s="108"/>
      <c r="P31" s="108"/>
      <c r="Q31" s="108"/>
      <c r="R31" s="108"/>
    </row>
    <row r="32" spans="1:18" ht="9" customHeight="1" x14ac:dyDescent="0.2">
      <c r="A32" s="107"/>
      <c r="B32" s="111"/>
      <c r="C32" s="111"/>
      <c r="D32" s="111"/>
      <c r="E32" s="111"/>
      <c r="F32" s="111"/>
      <c r="G32" s="111"/>
      <c r="H32" s="108"/>
      <c r="I32" s="108"/>
      <c r="J32" s="108"/>
      <c r="K32" s="108"/>
      <c r="L32" s="108"/>
    </row>
    <row r="33" spans="1:18" ht="15" customHeight="1" x14ac:dyDescent="0.25">
      <c r="A33" s="32">
        <v>2024</v>
      </c>
      <c r="B33" s="33"/>
      <c r="C33" s="33"/>
      <c r="D33" s="33"/>
      <c r="E33" s="33"/>
      <c r="F33" s="33"/>
      <c r="G33" s="34"/>
      <c r="H33" s="34"/>
      <c r="I33" s="34"/>
      <c r="J33" s="34"/>
      <c r="K33" s="34"/>
      <c r="L33" s="34"/>
    </row>
    <row r="34" spans="1:18" ht="15" customHeight="1" x14ac:dyDescent="0.2">
      <c r="A34" s="107" t="s">
        <v>36</v>
      </c>
      <c r="B34" s="111">
        <v>362331.92132700002</v>
      </c>
      <c r="C34" s="111">
        <v>290365.98100099998</v>
      </c>
      <c r="D34" s="111">
        <v>328199.670942</v>
      </c>
      <c r="E34" s="111">
        <v>690531.59226900002</v>
      </c>
      <c r="F34" s="111">
        <v>34132.250385000007</v>
      </c>
      <c r="G34" s="111"/>
      <c r="H34" s="108">
        <f>(B34-B28)/B28*100</f>
        <v>2.0387533974506882</v>
      </c>
      <c r="I34" s="108">
        <f t="shared" ref="I34:L34" si="2">(C34-C28)/C28*100</f>
        <v>5.035146682154152</v>
      </c>
      <c r="J34" s="108">
        <f t="shared" si="2"/>
        <v>12.520480132439085</v>
      </c>
      <c r="K34" s="108">
        <f t="shared" si="2"/>
        <v>6.7657785880292902</v>
      </c>
      <c r="L34" s="108">
        <f t="shared" si="2"/>
        <v>-46.174272164867688</v>
      </c>
      <c r="N34" s="94"/>
      <c r="O34" s="94"/>
      <c r="P34" s="94"/>
      <c r="Q34" s="94"/>
      <c r="R34" s="94"/>
    </row>
    <row r="35" spans="1:18" ht="15" customHeight="1" x14ac:dyDescent="0.2">
      <c r="A35" s="107" t="s">
        <v>37</v>
      </c>
      <c r="B35" s="111">
        <v>368749.157183</v>
      </c>
      <c r="C35" s="111">
        <v>297935.45392900001</v>
      </c>
      <c r="D35" s="111">
        <v>336776.34135299997</v>
      </c>
      <c r="E35" s="111">
        <v>705525.49853600003</v>
      </c>
      <c r="F35" s="111">
        <v>31972.815830000007</v>
      </c>
      <c r="G35" s="111"/>
      <c r="H35" s="108">
        <f>(B35-B29)/B29*100</f>
        <v>5.7729250752335801</v>
      </c>
      <c r="I35" s="108">
        <f t="shared" ref="I35" si="3">(C35-C29)/C29*100</f>
        <v>11.352780701390561</v>
      </c>
      <c r="J35" s="108">
        <f t="shared" ref="J35" si="4">(D35-D29)/D29*100</f>
        <v>15.019214717716967</v>
      </c>
      <c r="K35" s="108">
        <f t="shared" ref="K35" si="5">(E35-E29)/E29*100</f>
        <v>9.9937159001656966</v>
      </c>
      <c r="L35" s="108">
        <f t="shared" ref="L35" si="6">(F35-F29)/F29*100</f>
        <v>-42.724983291047536</v>
      </c>
      <c r="N35" s="94"/>
      <c r="O35" s="94"/>
      <c r="P35" s="94"/>
      <c r="Q35" s="94"/>
      <c r="R35" s="94"/>
    </row>
    <row r="36" spans="1:18" ht="15" customHeight="1" x14ac:dyDescent="0.2">
      <c r="A36" s="107" t="s">
        <v>38</v>
      </c>
      <c r="B36" s="111">
        <v>383677.87466800003</v>
      </c>
      <c r="C36" s="111">
        <v>311174.89272400003</v>
      </c>
      <c r="D36" s="111">
        <v>358995.394271</v>
      </c>
      <c r="E36" s="111">
        <v>742673.26893899997</v>
      </c>
      <c r="F36" s="111">
        <v>24682.480396999992</v>
      </c>
      <c r="G36" s="111"/>
      <c r="H36" s="108">
        <f>(B36-B30)/B30*100</f>
        <v>7.6899050963684417</v>
      </c>
      <c r="I36" s="108">
        <f t="shared" ref="I36" si="7">(C36-C30)/C30*100</f>
        <v>11.988555862487409</v>
      </c>
      <c r="J36" s="108">
        <f t="shared" ref="J36" si="8">(D36-D30)/D30*100</f>
        <v>20.774176146740544</v>
      </c>
      <c r="K36" s="108">
        <f t="shared" ref="K36" si="9">(E36-E30)/E30*100</f>
        <v>13.641068012433056</v>
      </c>
      <c r="L36" s="108">
        <f t="shared" ref="L36" si="10">(F36-F30)/F30*100</f>
        <v>-58.190160626534968</v>
      </c>
      <c r="N36" s="94"/>
      <c r="O36" s="94"/>
      <c r="P36" s="94"/>
      <c r="Q36" s="94"/>
      <c r="R36" s="94"/>
    </row>
    <row r="37" spans="1:18" ht="9.9" customHeight="1" x14ac:dyDescent="0.2">
      <c r="A37" s="107"/>
      <c r="B37" s="111"/>
      <c r="C37" s="111"/>
      <c r="D37" s="111"/>
      <c r="E37" s="110"/>
      <c r="F37" s="110"/>
      <c r="G37" s="111"/>
      <c r="H37" s="108"/>
      <c r="I37" s="108"/>
      <c r="J37" s="108"/>
      <c r="K37" s="108"/>
      <c r="L37" s="108"/>
    </row>
    <row r="38" spans="1:18" ht="15" customHeight="1" x14ac:dyDescent="0.25">
      <c r="A38" s="32" t="s">
        <v>118</v>
      </c>
      <c r="B38" s="33"/>
      <c r="C38" s="33"/>
      <c r="D38" s="33"/>
      <c r="E38" s="33"/>
      <c r="F38" s="33"/>
      <c r="G38" s="34"/>
      <c r="H38" s="34"/>
      <c r="I38" s="34"/>
      <c r="J38" s="34"/>
      <c r="K38" s="34"/>
      <c r="L38" s="34"/>
    </row>
    <row r="39" spans="1:18" ht="15" customHeight="1" x14ac:dyDescent="0.2">
      <c r="A39" s="101" t="s">
        <v>40</v>
      </c>
      <c r="B39" s="111">
        <v>89676.766017000002</v>
      </c>
      <c r="C39" s="111">
        <v>72209.031562000004</v>
      </c>
      <c r="D39" s="111">
        <v>73057.699888999996</v>
      </c>
      <c r="E39" s="111">
        <v>162734.465906</v>
      </c>
      <c r="F39" s="111">
        <v>16619.066128000006</v>
      </c>
      <c r="G39" s="111"/>
      <c r="H39" s="108">
        <v>6.3927116728766382</v>
      </c>
      <c r="I39" s="108">
        <v>6.177536871237189</v>
      </c>
      <c r="J39" s="108">
        <v>1.1180741686989635</v>
      </c>
      <c r="K39" s="108">
        <v>3.9582154966710568</v>
      </c>
      <c r="L39" s="108">
        <v>38.048667078409089</v>
      </c>
    </row>
    <row r="40" spans="1:18" ht="15" customHeight="1" x14ac:dyDescent="0.2">
      <c r="A40" s="101" t="s">
        <v>41</v>
      </c>
      <c r="B40" s="111">
        <v>87804.311925999995</v>
      </c>
      <c r="C40" s="111">
        <v>71713.764295000001</v>
      </c>
      <c r="D40" s="111">
        <v>69680.094649999999</v>
      </c>
      <c r="E40" s="111">
        <v>157484.40657599998</v>
      </c>
      <c r="F40" s="111">
        <v>18124.217275999996</v>
      </c>
      <c r="G40" s="111"/>
      <c r="H40" s="108">
        <v>17.69370456436468</v>
      </c>
      <c r="I40" s="108">
        <v>10.643596197778251</v>
      </c>
      <c r="J40" s="108">
        <v>12.097167947873491</v>
      </c>
      <c r="K40" s="108">
        <v>15.150039221483894</v>
      </c>
      <c r="L40" s="108">
        <v>45.650402183996057</v>
      </c>
    </row>
    <row r="41" spans="1:18" ht="15" customHeight="1" x14ac:dyDescent="0.2">
      <c r="A41" s="101" t="s">
        <v>42</v>
      </c>
      <c r="B41" s="111">
        <v>105228.130706</v>
      </c>
      <c r="C41" s="111">
        <v>87382.481652999995</v>
      </c>
      <c r="D41" s="111">
        <v>80867.130550999995</v>
      </c>
      <c r="E41" s="111">
        <v>186095.26125699998</v>
      </c>
      <c r="F41" s="111">
        <v>24361.000155000002</v>
      </c>
      <c r="G41" s="111"/>
      <c r="H41" s="108">
        <v>31.159364943777117</v>
      </c>
      <c r="I41" s="108">
        <v>38.761199983724239</v>
      </c>
      <c r="J41" s="108">
        <v>17.646692493222332</v>
      </c>
      <c r="K41" s="108">
        <v>24.924242711766393</v>
      </c>
      <c r="L41" s="108">
        <v>111.98333120212838</v>
      </c>
    </row>
    <row r="42" spans="1:18" ht="15" customHeight="1" x14ac:dyDescent="0.2">
      <c r="A42" s="101" t="s">
        <v>43</v>
      </c>
      <c r="B42" s="111">
        <v>105630.90487899999</v>
      </c>
      <c r="C42" s="111">
        <v>85074.487441999998</v>
      </c>
      <c r="D42" s="111">
        <v>85293.186379000006</v>
      </c>
      <c r="E42" s="111">
        <v>190924.091258</v>
      </c>
      <c r="F42" s="111">
        <v>20337.718499999988</v>
      </c>
      <c r="G42" s="101"/>
      <c r="H42" s="108">
        <v>62.731852277820622</v>
      </c>
      <c r="I42" s="108">
        <v>83.637491920781287</v>
      </c>
      <c r="J42" s="108">
        <v>22.94416275217019</v>
      </c>
      <c r="K42" s="108">
        <v>42.176611308797959</v>
      </c>
      <c r="L42" s="112" t="s">
        <v>130</v>
      </c>
    </row>
    <row r="43" spans="1:18" ht="15" customHeight="1" x14ac:dyDescent="0.2">
      <c r="A43" s="101" t="s">
        <v>44</v>
      </c>
      <c r="B43" s="111">
        <v>92387.496973999994</v>
      </c>
      <c r="C43" s="111">
        <v>78821.81318099999</v>
      </c>
      <c r="D43" s="111">
        <v>78531.656132000004</v>
      </c>
      <c r="E43" s="111">
        <v>170919.15310599998</v>
      </c>
      <c r="F43" s="111">
        <v>13855.840841999991</v>
      </c>
      <c r="G43" s="101"/>
      <c r="H43" s="108">
        <v>47.111507554993189</v>
      </c>
      <c r="I43" s="108">
        <v>45.795286912621719</v>
      </c>
      <c r="J43" s="108">
        <v>48.332765251600328</v>
      </c>
      <c r="K43" s="108">
        <v>47.670128089901787</v>
      </c>
      <c r="L43" s="108">
        <v>40.55275200990323</v>
      </c>
    </row>
    <row r="44" spans="1:18" ht="15" customHeight="1" x14ac:dyDescent="0.2">
      <c r="A44" s="101" t="s">
        <v>45</v>
      </c>
      <c r="B44" s="111">
        <v>105316.873234</v>
      </c>
      <c r="C44" s="111">
        <v>84663.674179000009</v>
      </c>
      <c r="D44" s="111">
        <v>83217.277092999997</v>
      </c>
      <c r="E44" s="111">
        <v>188534.15032700001</v>
      </c>
      <c r="F44" s="111">
        <v>22099.596141000002</v>
      </c>
      <c r="G44" s="101"/>
      <c r="H44" s="108">
        <v>27.03262517893182</v>
      </c>
      <c r="I44" s="108">
        <v>20.905447507210503</v>
      </c>
      <c r="J44" s="108">
        <v>32.099740245540531</v>
      </c>
      <c r="K44" s="108">
        <v>29.220455023174758</v>
      </c>
      <c r="L44" s="108">
        <v>10.999796571777045</v>
      </c>
    </row>
    <row r="45" spans="1:18" ht="15" customHeight="1" x14ac:dyDescent="0.2">
      <c r="A45" s="101" t="s">
        <v>46</v>
      </c>
      <c r="B45" s="111">
        <v>97124.455453000002</v>
      </c>
      <c r="C45" s="111">
        <v>76521.978633000006</v>
      </c>
      <c r="D45" s="111">
        <v>83564.140446999998</v>
      </c>
      <c r="E45" s="111">
        <v>180688.59590000001</v>
      </c>
      <c r="F45" s="111">
        <v>13560.315006000004</v>
      </c>
      <c r="G45" s="101"/>
      <c r="H45" s="108">
        <v>4.7931309605501964</v>
      </c>
      <c r="I45" s="108">
        <v>5.7587398275733568</v>
      </c>
      <c r="J45" s="108">
        <v>23.937815803770032</v>
      </c>
      <c r="K45" s="108">
        <v>12.855372978115041</v>
      </c>
      <c r="L45" s="108">
        <v>-46.312438623628502</v>
      </c>
    </row>
    <row r="46" spans="1:18" ht="15" customHeight="1" x14ac:dyDescent="0.2">
      <c r="A46" s="101" t="s">
        <v>47</v>
      </c>
      <c r="B46" s="111">
        <v>95379.368745</v>
      </c>
      <c r="C46" s="111">
        <v>78972.555429</v>
      </c>
      <c r="D46" s="111">
        <v>74245.022750000004</v>
      </c>
      <c r="E46" s="111">
        <v>169624.39149499999</v>
      </c>
      <c r="F46" s="111">
        <v>21134.345994999996</v>
      </c>
      <c r="G46" s="101"/>
      <c r="H46" s="108">
        <v>18.110599533296824</v>
      </c>
      <c r="I46" s="108">
        <v>18.566821559513635</v>
      </c>
      <c r="J46" s="108">
        <v>12.535306697244073</v>
      </c>
      <c r="K46" s="108">
        <v>15.603741068036436</v>
      </c>
      <c r="L46" s="108">
        <v>42.99854416319365</v>
      </c>
    </row>
    <row r="47" spans="1:18" ht="15" customHeight="1" x14ac:dyDescent="0.2">
      <c r="A47" s="101" t="s">
        <v>48</v>
      </c>
      <c r="B47" s="111">
        <v>110882.447759</v>
      </c>
      <c r="C47" s="111">
        <v>87788.410770000002</v>
      </c>
      <c r="D47" s="111">
        <v>84650.170712000006</v>
      </c>
      <c r="E47" s="111">
        <v>195532.61847099999</v>
      </c>
      <c r="F47" s="111">
        <v>26232.277046999996</v>
      </c>
      <c r="G47" s="101"/>
      <c r="H47" s="108">
        <v>24.738184131203319</v>
      </c>
      <c r="I47" s="108">
        <v>22.589377720625276</v>
      </c>
      <c r="J47" s="108">
        <v>26.426646330325632</v>
      </c>
      <c r="K47" s="108">
        <v>25.463586626453516</v>
      </c>
      <c r="L47" s="108">
        <v>19.584481033025504</v>
      </c>
    </row>
    <row r="48" spans="1:18" ht="15" customHeight="1" x14ac:dyDescent="0.2">
      <c r="A48" s="101" t="s">
        <v>49</v>
      </c>
      <c r="B48" s="111">
        <v>114488.118913</v>
      </c>
      <c r="C48" s="111">
        <v>91378.034635000004</v>
      </c>
      <c r="D48" s="111">
        <v>87905.449536999993</v>
      </c>
      <c r="E48" s="111">
        <v>202393.56844999999</v>
      </c>
      <c r="F48" s="111">
        <v>26582.669376000005</v>
      </c>
      <c r="G48" s="101"/>
      <c r="H48" s="108">
        <v>25.548681539485372</v>
      </c>
      <c r="I48" s="108">
        <v>23.47728400078163</v>
      </c>
      <c r="J48" s="108">
        <v>27.526755924874436</v>
      </c>
      <c r="K48" s="108">
        <v>26.400227818179982</v>
      </c>
      <c r="L48" s="108">
        <v>19.423106281980932</v>
      </c>
    </row>
    <row r="49" spans="1:12" ht="15" customHeight="1" x14ac:dyDescent="0.2">
      <c r="A49" s="101" t="s">
        <v>50</v>
      </c>
      <c r="B49" s="111">
        <v>112670.570259</v>
      </c>
      <c r="C49" s="111">
        <v>94220.726030999998</v>
      </c>
      <c r="D49" s="111">
        <v>93383.639697000006</v>
      </c>
      <c r="E49" s="111">
        <v>206054.20995600001</v>
      </c>
      <c r="F49" s="111">
        <v>19286.930561999994</v>
      </c>
      <c r="G49" s="101"/>
      <c r="H49" s="108">
        <v>32.98971099094237</v>
      </c>
      <c r="I49" s="108">
        <v>34.948837450254629</v>
      </c>
      <c r="J49" s="108">
        <v>38.107517669895181</v>
      </c>
      <c r="K49" s="108">
        <v>35.261298193906548</v>
      </c>
      <c r="L49" s="108">
        <v>12.75843491247795</v>
      </c>
    </row>
    <row r="50" spans="1:12" ht="15" customHeight="1" x14ac:dyDescent="0.2">
      <c r="A50" s="101" t="s">
        <v>51</v>
      </c>
      <c r="B50" s="111">
        <v>124432.647966</v>
      </c>
      <c r="C50" s="111">
        <v>103253.96518000001</v>
      </c>
      <c r="D50" s="111">
        <v>92948.506276</v>
      </c>
      <c r="E50" s="111">
        <v>217381.15424200002</v>
      </c>
      <c r="F50" s="111">
        <v>31484.141690000004</v>
      </c>
      <c r="G50" s="101"/>
      <c r="H50" s="108">
        <v>29.823405641267829</v>
      </c>
      <c r="I50" s="108">
        <v>31.384697233798818</v>
      </c>
      <c r="J50" s="108">
        <v>23.738647532811008</v>
      </c>
      <c r="K50" s="108">
        <v>27.149939817739373</v>
      </c>
      <c r="L50" s="108">
        <v>51.871127834008291</v>
      </c>
    </row>
    <row r="51" spans="1:12" ht="9.9" customHeight="1" x14ac:dyDescent="0.2">
      <c r="A51" s="101"/>
      <c r="B51" s="111"/>
      <c r="C51" s="111"/>
      <c r="D51" s="111"/>
      <c r="E51" s="106"/>
      <c r="F51" s="106"/>
      <c r="G51" s="101"/>
      <c r="H51" s="108"/>
      <c r="I51" s="108"/>
      <c r="J51" s="108"/>
      <c r="K51" s="108"/>
      <c r="L51" s="108"/>
    </row>
    <row r="52" spans="1:12" ht="15" customHeight="1" x14ac:dyDescent="0.25">
      <c r="A52" s="32" t="s">
        <v>133</v>
      </c>
      <c r="B52" s="33"/>
      <c r="C52" s="33"/>
      <c r="D52" s="33"/>
      <c r="E52" s="33"/>
      <c r="F52" s="33"/>
      <c r="G52" s="34"/>
      <c r="H52" s="34"/>
      <c r="I52" s="34"/>
      <c r="J52" s="34"/>
      <c r="K52" s="34"/>
      <c r="L52" s="34"/>
    </row>
    <row r="53" spans="1:12" ht="15" customHeight="1" x14ac:dyDescent="0.2">
      <c r="A53" s="101" t="s">
        <v>40</v>
      </c>
      <c r="B53" s="111">
        <v>111060.00939799999</v>
      </c>
      <c r="C53" s="111">
        <v>91390.607028999992</v>
      </c>
      <c r="D53" s="111">
        <v>92822.474442999999</v>
      </c>
      <c r="E53" s="111">
        <v>203882.48384100001</v>
      </c>
      <c r="F53" s="111">
        <v>18237.534954999996</v>
      </c>
      <c r="G53" s="111"/>
      <c r="H53" s="108">
        <v>23.844797633476635</v>
      </c>
      <c r="I53" s="108">
        <v>26.563956131346721</v>
      </c>
      <c r="J53" s="108">
        <v>27.053650175175996</v>
      </c>
      <c r="K53" s="108">
        <v>25.285373756514655</v>
      </c>
      <c r="L53" s="108">
        <v>9.7386267948785257</v>
      </c>
    </row>
    <row r="54" spans="1:12" ht="15" customHeight="1" x14ac:dyDescent="0.2">
      <c r="A54" s="101" t="s">
        <v>41</v>
      </c>
      <c r="B54" s="111">
        <v>101741.736349</v>
      </c>
      <c r="C54" s="111">
        <v>83898.871218999993</v>
      </c>
      <c r="D54" s="111">
        <v>82589.281335000007</v>
      </c>
      <c r="E54" s="111">
        <v>184331.01768400002</v>
      </c>
      <c r="F54" s="111">
        <v>19152.455013999992</v>
      </c>
      <c r="G54" s="111"/>
      <c r="H54" s="108">
        <v>15.873280158207073</v>
      </c>
      <c r="I54" s="108">
        <v>16.991308493967257</v>
      </c>
      <c r="J54" s="108">
        <v>18.52636215527874</v>
      </c>
      <c r="K54" s="108">
        <v>17.047155138527451</v>
      </c>
      <c r="L54" s="108">
        <v>5.6732807952020288</v>
      </c>
    </row>
    <row r="55" spans="1:12" ht="15" customHeight="1" x14ac:dyDescent="0.2">
      <c r="A55" s="101" t="s">
        <v>42</v>
      </c>
      <c r="B55" s="111">
        <v>131488.11575</v>
      </c>
      <c r="C55" s="111">
        <v>106930.396205</v>
      </c>
      <c r="D55" s="111">
        <v>105244.068249</v>
      </c>
      <c r="E55" s="111">
        <v>236732.183999</v>
      </c>
      <c r="F55" s="111">
        <v>26244.047500999994</v>
      </c>
      <c r="G55" s="111"/>
      <c r="H55" s="108">
        <v>24.955289871458948</v>
      </c>
      <c r="I55" s="108">
        <v>22.370518875425972</v>
      </c>
      <c r="J55" s="108">
        <v>30.144432641425738</v>
      </c>
      <c r="K55" s="108">
        <v>27.210216101134233</v>
      </c>
      <c r="L55" s="108">
        <v>7.7297620541802923</v>
      </c>
    </row>
    <row r="56" spans="1:12" ht="15" customHeight="1" x14ac:dyDescent="0.2">
      <c r="A56" s="101" t="s">
        <v>43</v>
      </c>
      <c r="B56" s="111">
        <v>127482.872603</v>
      </c>
      <c r="C56" s="111">
        <v>103415.757575</v>
      </c>
      <c r="D56" s="111">
        <v>104107.46582700001</v>
      </c>
      <c r="E56" s="111">
        <v>231590.33843</v>
      </c>
      <c r="F56" s="111">
        <v>23375.406775999989</v>
      </c>
      <c r="G56" s="101"/>
      <c r="H56" s="108">
        <v>20.687096971318564</v>
      </c>
      <c r="I56" s="108">
        <v>21.559072154862243</v>
      </c>
      <c r="J56" s="108">
        <v>22.058361572281765</v>
      </c>
      <c r="K56" s="108">
        <v>21.299693979973849</v>
      </c>
      <c r="L56" s="112">
        <v>14.936229331721758</v>
      </c>
    </row>
    <row r="57" spans="1:12" ht="15" customHeight="1" x14ac:dyDescent="0.2">
      <c r="A57" s="101" t="s">
        <v>44</v>
      </c>
      <c r="B57" s="111">
        <v>120589.64189</v>
      </c>
      <c r="C57" s="111">
        <v>96240.941128999984</v>
      </c>
      <c r="D57" s="111">
        <v>107791.338885</v>
      </c>
      <c r="E57" s="111">
        <v>228380.980775</v>
      </c>
      <c r="F57" s="111">
        <v>12798.303004999994</v>
      </c>
      <c r="G57" s="101"/>
      <c r="H57" s="108">
        <v>30.525932447262587</v>
      </c>
      <c r="I57" s="108">
        <v>22.099374836760134</v>
      </c>
      <c r="J57" s="108">
        <v>37.258456263572029</v>
      </c>
      <c r="K57" s="108">
        <v>33.619302825215598</v>
      </c>
      <c r="L57" s="108">
        <v>-7.6324334918338179</v>
      </c>
    </row>
    <row r="58" spans="1:12" ht="15" customHeight="1" x14ac:dyDescent="0.2">
      <c r="A58" s="101" t="s">
        <v>45</v>
      </c>
      <c r="B58" s="111">
        <v>144275.465344</v>
      </c>
      <c r="C58" s="111">
        <v>110621.55943000001</v>
      </c>
      <c r="D58" s="111">
        <v>121093.513037</v>
      </c>
      <c r="E58" s="111">
        <v>265368.97838099999</v>
      </c>
      <c r="F58" s="111">
        <v>23181.952307</v>
      </c>
      <c r="G58" s="101"/>
      <c r="H58" s="108">
        <v>36.99178575444337</v>
      </c>
      <c r="I58" s="108">
        <v>30.660003245451634</v>
      </c>
      <c r="J58" s="108">
        <v>45.514870549863303</v>
      </c>
      <c r="K58" s="108">
        <v>40.753798672938061</v>
      </c>
      <c r="L58" s="108">
        <v>4.8976287127345728</v>
      </c>
    </row>
    <row r="59" spans="1:12" ht="15" customHeight="1" x14ac:dyDescent="0.2">
      <c r="A59" s="101" t="s">
        <v>46</v>
      </c>
      <c r="B59" s="111">
        <v>134325.516668</v>
      </c>
      <c r="C59" s="111">
        <v>102359.09190499999</v>
      </c>
      <c r="D59" s="111">
        <v>118486.734147</v>
      </c>
      <c r="E59" s="111">
        <v>252812.25081499998</v>
      </c>
      <c r="F59" s="111">
        <v>15838.782521000001</v>
      </c>
      <c r="G59" s="101"/>
      <c r="H59" s="108">
        <v>38.302465678175309</v>
      </c>
      <c r="I59" s="108">
        <v>33.764303711898222</v>
      </c>
      <c r="J59" s="108">
        <v>41.791363512138823</v>
      </c>
      <c r="K59" s="108">
        <v>39.915997219279937</v>
      </c>
      <c r="L59" s="108">
        <v>16.802467449995433</v>
      </c>
    </row>
    <row r="60" spans="1:12" ht="15" customHeight="1" x14ac:dyDescent="0.2">
      <c r="A60" s="101" t="s">
        <v>47</v>
      </c>
      <c r="B60" s="111">
        <v>141518.88425100001</v>
      </c>
      <c r="C60" s="111">
        <v>106661.33740999999</v>
      </c>
      <c r="D60" s="111">
        <v>124231.33867300001</v>
      </c>
      <c r="E60" s="111">
        <v>265750.222924</v>
      </c>
      <c r="F60" s="111">
        <v>17287.545578000005</v>
      </c>
      <c r="G60" s="101"/>
      <c r="H60" s="108">
        <v>48.374733564609322</v>
      </c>
      <c r="I60" s="108">
        <v>35.061271387999462</v>
      </c>
      <c r="J60" s="108">
        <v>67.326150725706384</v>
      </c>
      <c r="K60" s="108">
        <v>56.669816517416074</v>
      </c>
      <c r="L60" s="108">
        <v>-18.201653450312939</v>
      </c>
    </row>
    <row r="61" spans="1:12" ht="15" customHeight="1" x14ac:dyDescent="0.2">
      <c r="A61" s="101" t="s">
        <v>48</v>
      </c>
      <c r="B61" s="111">
        <v>144249.61988400001</v>
      </c>
      <c r="C61" s="111">
        <v>110446.378524</v>
      </c>
      <c r="D61" s="111">
        <v>112410.39597699999</v>
      </c>
      <c r="E61" s="111">
        <v>256660.01586099999</v>
      </c>
      <c r="F61" s="111">
        <v>31839.223907000021</v>
      </c>
      <c r="G61" s="101"/>
      <c r="H61" s="108">
        <v>30.092384141377053</v>
      </c>
      <c r="I61" s="108">
        <v>25.809748183461728</v>
      </c>
      <c r="J61" s="108">
        <v>32.794057036750544</v>
      </c>
      <c r="K61" s="108">
        <v>31.261994989887569</v>
      </c>
      <c r="L61" s="108">
        <v>21.374228588521458</v>
      </c>
    </row>
    <row r="62" spans="1:12" ht="15" customHeight="1" x14ac:dyDescent="0.2">
      <c r="A62" s="101" t="s">
        <v>49</v>
      </c>
      <c r="B62" s="111">
        <v>131977.237731</v>
      </c>
      <c r="C62" s="111">
        <v>101552.431839</v>
      </c>
      <c r="D62" s="111">
        <v>113518.137284</v>
      </c>
      <c r="E62" s="111">
        <v>245495.375015</v>
      </c>
      <c r="F62" s="111">
        <v>18459.100447000004</v>
      </c>
      <c r="G62" s="101"/>
      <c r="H62" s="108">
        <v>15.275924684630427</v>
      </c>
      <c r="I62" s="108">
        <v>11.134401439733912</v>
      </c>
      <c r="J62" s="108">
        <v>29.136632463519174</v>
      </c>
      <c r="K62" s="108">
        <v>21.296035686849422</v>
      </c>
      <c r="L62" s="108">
        <v>-30.559643255143946</v>
      </c>
    </row>
    <row r="63" spans="1:12" ht="15" customHeight="1" x14ac:dyDescent="0.2">
      <c r="A63" s="101" t="s">
        <v>50</v>
      </c>
      <c r="B63" s="111">
        <v>129693.918792</v>
      </c>
      <c r="C63" s="111">
        <v>103512.51386900002</v>
      </c>
      <c r="D63" s="111">
        <v>107890.405297</v>
      </c>
      <c r="E63" s="111">
        <v>237584.324089</v>
      </c>
      <c r="F63" s="111">
        <v>21803.513494999992</v>
      </c>
      <c r="G63" s="101"/>
      <c r="H63" s="108">
        <v>15.108957462332709</v>
      </c>
      <c r="I63" s="108">
        <v>9.8617238790357913</v>
      </c>
      <c r="J63" s="108">
        <v>15.534590049252531</v>
      </c>
      <c r="K63" s="108">
        <v>15.301853885796756</v>
      </c>
      <c r="L63" s="108">
        <v>13.048125646069813</v>
      </c>
    </row>
    <row r="64" spans="1:12" ht="15" customHeight="1" x14ac:dyDescent="0.2">
      <c r="A64" s="101" t="s">
        <v>51</v>
      </c>
      <c r="B64" s="111">
        <v>131606.255974</v>
      </c>
      <c r="C64" s="111">
        <v>105004.140136</v>
      </c>
      <c r="D64" s="111">
        <v>103626.239002</v>
      </c>
      <c r="E64" s="111">
        <v>235232.49497599999</v>
      </c>
      <c r="F64" s="111">
        <v>27980.016971999998</v>
      </c>
      <c r="G64" s="101"/>
      <c r="H64" s="108">
        <v>5.7650529224131866</v>
      </c>
      <c r="I64" s="108">
        <v>1.6950196081564057</v>
      </c>
      <c r="J64" s="108">
        <v>11.487793783682431</v>
      </c>
      <c r="K64" s="108">
        <v>8.2120001599250543</v>
      </c>
      <c r="L64" s="108">
        <v>-11.129808627157166</v>
      </c>
    </row>
    <row r="65" spans="1:12" ht="9.9" customHeight="1" x14ac:dyDescent="0.2">
      <c r="A65" s="101"/>
      <c r="B65" s="111"/>
      <c r="C65" s="111"/>
      <c r="D65" s="111"/>
      <c r="E65" s="106"/>
      <c r="F65" s="106"/>
      <c r="G65" s="101"/>
      <c r="H65" s="108"/>
      <c r="I65" s="108"/>
      <c r="J65" s="108"/>
      <c r="K65" s="108"/>
      <c r="L65" s="108"/>
    </row>
    <row r="66" spans="1:12" ht="15" customHeight="1" x14ac:dyDescent="0.25">
      <c r="A66" s="32">
        <v>2023</v>
      </c>
      <c r="B66" s="33"/>
      <c r="C66" s="33"/>
      <c r="D66" s="33"/>
      <c r="E66" s="33"/>
      <c r="F66" s="33"/>
      <c r="G66" s="34"/>
      <c r="H66" s="34"/>
      <c r="I66" s="34"/>
      <c r="J66" s="34"/>
      <c r="K66" s="34"/>
      <c r="L66" s="34"/>
    </row>
    <row r="67" spans="1:12" ht="15" customHeight="1" x14ac:dyDescent="0.2">
      <c r="A67" s="101" t="s">
        <v>40</v>
      </c>
      <c r="B67" s="111">
        <v>112665.503447</v>
      </c>
      <c r="C67" s="111">
        <v>86053.172638000004</v>
      </c>
      <c r="D67" s="111">
        <v>94508.322193999993</v>
      </c>
      <c r="E67" s="111">
        <v>207173.825641</v>
      </c>
      <c r="F67" s="111">
        <v>18157.181253000002</v>
      </c>
      <c r="G67" s="101"/>
      <c r="H67" s="108">
        <f>(B67-B53)/B53*100</f>
        <v>1.4456095021984692</v>
      </c>
      <c r="I67" s="108">
        <v>-5.8513924601716258</v>
      </c>
      <c r="J67" s="108">
        <f t="shared" ref="J67:L71" si="11">(D67-D53)/D53*100</f>
        <v>1.8162064318111144</v>
      </c>
      <c r="K67" s="108">
        <f t="shared" si="11"/>
        <v>1.6143327950461817</v>
      </c>
      <c r="L67" s="108">
        <f t="shared" si="11"/>
        <v>-0.44059519117172868</v>
      </c>
    </row>
    <row r="68" spans="1:12" ht="15" customHeight="1" x14ac:dyDescent="0.2">
      <c r="A68" s="101" t="s">
        <v>41</v>
      </c>
      <c r="B68" s="111">
        <v>112682.12675900001</v>
      </c>
      <c r="C68" s="111">
        <v>87854.017988000007</v>
      </c>
      <c r="D68" s="111">
        <v>92702.965465000001</v>
      </c>
      <c r="E68" s="111">
        <v>205385.09222400002</v>
      </c>
      <c r="F68" s="111">
        <v>19979.161294000005</v>
      </c>
      <c r="G68" s="101"/>
      <c r="H68" s="108">
        <f>(B68-B54)/B54*100</f>
        <v>10.753099762787308</v>
      </c>
      <c r="I68" s="108">
        <f>(C68-C54)/C54*100</f>
        <v>4.7141835301644903</v>
      </c>
      <c r="J68" s="108">
        <f t="shared" si="11"/>
        <v>12.245758731059423</v>
      </c>
      <c r="K68" s="108">
        <f t="shared" si="11"/>
        <v>11.42188374183077</v>
      </c>
      <c r="L68" s="108">
        <f t="shared" si="11"/>
        <v>4.3164507077328222</v>
      </c>
    </row>
    <row r="69" spans="1:12" ht="15" customHeight="1" x14ac:dyDescent="0.2">
      <c r="A69" s="101" t="s">
        <v>42</v>
      </c>
      <c r="B69" s="111">
        <v>129744.831494</v>
      </c>
      <c r="C69" s="111">
        <v>102539.303879</v>
      </c>
      <c r="D69" s="111">
        <v>104468.65412200001</v>
      </c>
      <c r="E69" s="111">
        <v>234213.48561600002</v>
      </c>
      <c r="F69" s="111">
        <v>25276.177371999991</v>
      </c>
      <c r="G69" s="101"/>
      <c r="H69" s="108">
        <f>(B69-B55)/B55*100</f>
        <v>-1.3258112689929538</v>
      </c>
      <c r="I69" s="108">
        <f>(C69-C55)/C55*100</f>
        <v>-4.1064958906368227</v>
      </c>
      <c r="J69" s="108">
        <f t="shared" si="11"/>
        <v>-0.73677703636980418</v>
      </c>
      <c r="K69" s="108">
        <f t="shared" si="11"/>
        <v>-1.063944217661009</v>
      </c>
      <c r="L69" s="108">
        <f t="shared" si="11"/>
        <v>-3.6879605897799235</v>
      </c>
    </row>
    <row r="70" spans="1:12" ht="15" customHeight="1" x14ac:dyDescent="0.2">
      <c r="A70" s="101" t="s">
        <v>43</v>
      </c>
      <c r="B70" s="111">
        <v>105165.660262</v>
      </c>
      <c r="C70" s="111">
        <v>80176.111573999995</v>
      </c>
      <c r="D70" s="111">
        <v>93820.563188</v>
      </c>
      <c r="E70" s="111">
        <v>198986.22344999999</v>
      </c>
      <c r="F70" s="111">
        <v>11345.097074000005</v>
      </c>
      <c r="G70" s="101"/>
      <c r="H70" s="108">
        <f>(B70-B56)/B56*100</f>
        <v>-17.50604758530897</v>
      </c>
      <c r="I70" s="108">
        <f>(C70-C56)/C56*100</f>
        <v>-22.472055077434366</v>
      </c>
      <c r="J70" s="108">
        <f t="shared" si="11"/>
        <v>-9.8810422069961898</v>
      </c>
      <c r="K70" s="108">
        <f t="shared" si="11"/>
        <v>-14.078357154719933</v>
      </c>
      <c r="L70" s="108">
        <f t="shared" si="11"/>
        <v>-51.465669955107472</v>
      </c>
    </row>
    <row r="71" spans="1:12" ht="15" customHeight="1" x14ac:dyDescent="0.2">
      <c r="A71" s="101" t="s">
        <v>44</v>
      </c>
      <c r="B71" s="111">
        <v>119515.77106100001</v>
      </c>
      <c r="C71" s="111">
        <v>93622.857315999994</v>
      </c>
      <c r="D71" s="111">
        <v>104104.705103</v>
      </c>
      <c r="E71" s="111">
        <v>223620.47616399999</v>
      </c>
      <c r="F71" s="111">
        <v>15411.065958000007</v>
      </c>
      <c r="G71" s="101"/>
      <c r="H71" s="108">
        <f>(B71-B57)/B57*100</f>
        <v>-0.8905166415367255</v>
      </c>
      <c r="I71" s="108">
        <f>(C71-C57)/C57*100</f>
        <v>-2.7203431120761254</v>
      </c>
      <c r="J71" s="108">
        <f t="shared" si="11"/>
        <v>-3.4201577048163263</v>
      </c>
      <c r="K71" s="108">
        <f t="shared" si="11"/>
        <v>-2.0844575563365502</v>
      </c>
      <c r="L71" s="108">
        <f t="shared" si="11"/>
        <v>20.414917133773653</v>
      </c>
    </row>
    <row r="72" spans="1:12" ht="15" customHeight="1" x14ac:dyDescent="0.2">
      <c r="A72" s="101" t="s">
        <v>45</v>
      </c>
      <c r="B72" s="111">
        <v>123941.95875600001</v>
      </c>
      <c r="C72" s="111">
        <v>93760.989696000004</v>
      </c>
      <c r="D72" s="111">
        <v>94874.801835999999</v>
      </c>
      <c r="E72" s="111">
        <v>218816.76059200001</v>
      </c>
      <c r="F72" s="111">
        <v>29067.156920000009</v>
      </c>
      <c r="G72" s="101"/>
      <c r="H72" s="108">
        <f t="shared" ref="H72:H78" si="12">(B72-B58)/B58*100</f>
        <v>-14.093530413863679</v>
      </c>
      <c r="I72" s="108">
        <f t="shared" ref="I72:I78" si="13">(C72-C58)/C58*100</f>
        <v>-15.241667013986698</v>
      </c>
      <c r="J72" s="108">
        <f t="shared" ref="J72:J78" si="14">(D72-D58)/D58*100</f>
        <v>-21.651623231864534</v>
      </c>
      <c r="K72" s="108">
        <f t="shared" ref="K72:K78" si="15">(E72-E58)/E58*100</f>
        <v>-17.542449035683163</v>
      </c>
      <c r="L72" s="108">
        <f t="shared" ref="L72:L78" si="16">(F72-F58)/F58*100</f>
        <v>25.387010270152778</v>
      </c>
    </row>
    <row r="73" spans="1:12" ht="15" customHeight="1" x14ac:dyDescent="0.2">
      <c r="A73" s="101" t="s">
        <v>46</v>
      </c>
      <c r="B73" s="111">
        <v>116765.36466200001</v>
      </c>
      <c r="C73" s="111">
        <v>89039.854288000002</v>
      </c>
      <c r="D73" s="111">
        <v>99458.206325000006</v>
      </c>
      <c r="E73" s="111">
        <v>216223.57098700001</v>
      </c>
      <c r="F73" s="111">
        <v>17307.158337000001</v>
      </c>
      <c r="G73" s="101"/>
      <c r="H73" s="108">
        <f t="shared" si="12"/>
        <v>-13.072834143196932</v>
      </c>
      <c r="I73" s="108">
        <f t="shared" si="13"/>
        <v>-13.012266296150463</v>
      </c>
      <c r="J73" s="108">
        <f t="shared" si="14"/>
        <v>-16.059627230836103</v>
      </c>
      <c r="K73" s="108">
        <f t="shared" si="15"/>
        <v>-14.47266883232427</v>
      </c>
      <c r="L73" s="108">
        <f t="shared" si="16"/>
        <v>9.2707619039098468</v>
      </c>
    </row>
    <row r="74" spans="1:12" ht="15" customHeight="1" x14ac:dyDescent="0.2">
      <c r="A74" s="101" t="s">
        <v>47</v>
      </c>
      <c r="B74" s="111">
        <v>115180.797911</v>
      </c>
      <c r="C74" s="111">
        <v>92098.632293000002</v>
      </c>
      <c r="D74" s="111">
        <v>97850.425300000003</v>
      </c>
      <c r="E74" s="111">
        <v>213031.223211</v>
      </c>
      <c r="F74" s="111">
        <v>17330.372610999999</v>
      </c>
      <c r="G74" s="101"/>
      <c r="H74" s="108">
        <f t="shared" si="12"/>
        <v>-18.611004799392276</v>
      </c>
      <c r="I74" s="108">
        <f t="shared" si="13"/>
        <v>-13.653218186287875</v>
      </c>
      <c r="J74" s="108">
        <f t="shared" si="14"/>
        <v>-21.235312808179163</v>
      </c>
      <c r="K74" s="108">
        <f t="shared" si="15"/>
        <v>-19.837800748741696</v>
      </c>
      <c r="L74" s="108">
        <f t="shared" si="16"/>
        <v>0.24773344953314519</v>
      </c>
    </row>
    <row r="75" spans="1:12" ht="15" customHeight="1" x14ac:dyDescent="0.2">
      <c r="A75" s="101" t="s">
        <v>48</v>
      </c>
      <c r="B75" s="111">
        <v>124334.098167</v>
      </c>
      <c r="C75" s="111">
        <v>96724.631062999993</v>
      </c>
      <c r="D75" s="111">
        <v>99936.529322999995</v>
      </c>
      <c r="E75" s="111">
        <v>224270.62748999998</v>
      </c>
      <c r="F75" s="111">
        <v>24397.568844000009</v>
      </c>
      <c r="G75" s="101"/>
      <c r="H75" s="108">
        <f t="shared" si="12"/>
        <v>-13.80629060445033</v>
      </c>
      <c r="I75" s="108">
        <f t="shared" si="13"/>
        <v>-12.423899854732014</v>
      </c>
      <c r="J75" s="108">
        <f t="shared" si="14"/>
        <v>-11.096719787867524</v>
      </c>
      <c r="K75" s="108">
        <f t="shared" si="15"/>
        <v>-12.619569223646121</v>
      </c>
      <c r="L75" s="108">
        <f t="shared" si="16"/>
        <v>-23.372601935073945</v>
      </c>
    </row>
    <row r="76" spans="1:12" ht="15" customHeight="1" x14ac:dyDescent="0.2">
      <c r="A76" s="101" t="s">
        <v>49</v>
      </c>
      <c r="B76" s="111">
        <v>126151.698556</v>
      </c>
      <c r="C76" s="111">
        <v>96392.111992999999</v>
      </c>
      <c r="D76" s="111">
        <v>113187.27726800001</v>
      </c>
      <c r="E76" s="111">
        <v>239338.97582400002</v>
      </c>
      <c r="F76" s="111">
        <v>12964.421287999998</v>
      </c>
      <c r="G76" s="101"/>
      <c r="H76" s="108">
        <f t="shared" si="12"/>
        <v>-4.4140484186172984</v>
      </c>
      <c r="I76" s="108">
        <f t="shared" si="13"/>
        <v>-5.0814340459922294</v>
      </c>
      <c r="J76" s="108">
        <f t="shared" si="14"/>
        <v>-0.29146004675204013</v>
      </c>
      <c r="K76" s="108">
        <f t="shared" si="15"/>
        <v>-2.5077454883310177</v>
      </c>
      <c r="L76" s="108">
        <f t="shared" si="16"/>
        <v>-29.766776418907288</v>
      </c>
    </row>
    <row r="77" spans="1:12" ht="15" customHeight="1" x14ac:dyDescent="0.2">
      <c r="A77" s="101" t="s">
        <v>50</v>
      </c>
      <c r="B77" s="111">
        <v>121603.985323</v>
      </c>
      <c r="C77" s="111">
        <v>95539.674832000004</v>
      </c>
      <c r="D77" s="111">
        <v>109500.98892800001</v>
      </c>
      <c r="E77" s="111">
        <v>231104.97425100001</v>
      </c>
      <c r="F77" s="111">
        <v>12102.996394999995</v>
      </c>
      <c r="G77" s="101"/>
      <c r="H77" s="108">
        <f t="shared" si="12"/>
        <v>-6.2377122569443193</v>
      </c>
      <c r="I77" s="108">
        <f t="shared" si="13"/>
        <v>-7.7022948617497757</v>
      </c>
      <c r="J77" s="108">
        <f t="shared" si="14"/>
        <v>1.4927959780727462</v>
      </c>
      <c r="K77" s="108">
        <f t="shared" si="15"/>
        <v>-2.7271790185840734</v>
      </c>
      <c r="L77" s="108">
        <f t="shared" si="16"/>
        <v>-44.490614332522746</v>
      </c>
    </row>
    <row r="78" spans="1:12" ht="15" customHeight="1" x14ac:dyDescent="0.2">
      <c r="A78" s="101" t="s">
        <v>51</v>
      </c>
      <c r="B78" s="111">
        <v>118446.90796</v>
      </c>
      <c r="C78" s="111">
        <v>97263.367272000003</v>
      </c>
      <c r="D78" s="111">
        <v>106630.601597</v>
      </c>
      <c r="E78" s="111">
        <v>225077.50955700001</v>
      </c>
      <c r="F78" s="111">
        <v>11816.306362999996</v>
      </c>
      <c r="G78" s="101"/>
      <c r="H78" s="108">
        <f t="shared" si="12"/>
        <v>-9.999029238093172</v>
      </c>
      <c r="I78" s="108">
        <f t="shared" si="13"/>
        <v>-7.371873960373609</v>
      </c>
      <c r="J78" s="108">
        <f t="shared" si="14"/>
        <v>2.8992296004702189</v>
      </c>
      <c r="K78" s="108">
        <f t="shared" si="15"/>
        <v>-4.3169994094719168</v>
      </c>
      <c r="L78" s="108">
        <f t="shared" si="16"/>
        <v>-57.768766277644716</v>
      </c>
    </row>
    <row r="79" spans="1:12" ht="9.9" customHeight="1" x14ac:dyDescent="0.2">
      <c r="A79" s="101"/>
      <c r="B79" s="111"/>
      <c r="C79" s="111"/>
      <c r="D79" s="111"/>
      <c r="E79" s="111"/>
      <c r="F79" s="111"/>
      <c r="G79" s="101"/>
      <c r="H79" s="101"/>
      <c r="I79" s="101"/>
      <c r="J79" s="101"/>
      <c r="K79" s="101"/>
      <c r="L79" s="101"/>
    </row>
    <row r="80" spans="1:12" ht="15" customHeight="1" x14ac:dyDescent="0.25">
      <c r="A80" s="32">
        <v>2024</v>
      </c>
      <c r="B80" s="33"/>
      <c r="C80" s="33"/>
      <c r="D80" s="33"/>
      <c r="E80" s="33"/>
      <c r="F80" s="33"/>
      <c r="G80" s="34"/>
      <c r="H80" s="34"/>
      <c r="I80" s="34"/>
      <c r="J80" s="34"/>
      <c r="K80" s="34"/>
      <c r="L80" s="34"/>
    </row>
    <row r="81" spans="1:18" ht="15" customHeight="1" x14ac:dyDescent="0.2">
      <c r="A81" s="101" t="s">
        <v>40</v>
      </c>
      <c r="B81" s="111">
        <v>122410.483788</v>
      </c>
      <c r="C81" s="111">
        <v>94704.829196999999</v>
      </c>
      <c r="D81" s="111">
        <v>112237.969</v>
      </c>
      <c r="E81" s="111">
        <v>234648.452788</v>
      </c>
      <c r="F81" s="111">
        <v>10172.514788</v>
      </c>
      <c r="G81" s="101"/>
      <c r="H81" s="108">
        <f t="shared" ref="H81:H85" si="17">(B81-B67)/B67*100</f>
        <v>8.6494801362017864</v>
      </c>
      <c r="I81" s="108">
        <f t="shared" ref="I81:L83" si="18">(C81-C67)/C67*100</f>
        <v>10.053849606910987</v>
      </c>
      <c r="J81" s="108">
        <f t="shared" si="18"/>
        <v>18.759878912680133</v>
      </c>
      <c r="K81" s="108">
        <f t="shared" si="18"/>
        <v>13.261630450658012</v>
      </c>
      <c r="L81" s="108">
        <f t="shared" si="18"/>
        <v>-43.975253392818026</v>
      </c>
      <c r="N81" s="94"/>
      <c r="O81" s="94"/>
      <c r="P81" s="94"/>
      <c r="Q81" s="94"/>
      <c r="R81" s="94"/>
    </row>
    <row r="82" spans="1:18" ht="15" customHeight="1" x14ac:dyDescent="0.2">
      <c r="A82" s="101" t="s">
        <v>41</v>
      </c>
      <c r="B82" s="111">
        <v>111356.905075</v>
      </c>
      <c r="C82" s="111">
        <v>91538.231578999999</v>
      </c>
      <c r="D82" s="111">
        <v>100116.365899</v>
      </c>
      <c r="E82" s="111">
        <v>211473.27097399998</v>
      </c>
      <c r="F82" s="111">
        <v>11240.539176000006</v>
      </c>
      <c r="G82" s="101"/>
      <c r="H82" s="108">
        <f t="shared" si="17"/>
        <v>-1.1760708837474594</v>
      </c>
      <c r="I82" s="108">
        <f t="shared" si="18"/>
        <v>4.1935629984541176</v>
      </c>
      <c r="J82" s="108">
        <f t="shared" si="18"/>
        <v>7.996939900265569</v>
      </c>
      <c r="K82" s="108">
        <f t="shared" si="18"/>
        <v>2.9642749062624207</v>
      </c>
      <c r="L82" s="108">
        <f t="shared" si="18"/>
        <v>-43.738683468281117</v>
      </c>
      <c r="N82" s="94"/>
      <c r="O82" s="94"/>
      <c r="P82" s="94"/>
      <c r="Q82" s="94"/>
      <c r="R82" s="94"/>
    </row>
    <row r="83" spans="1:18" ht="15" customHeight="1" x14ac:dyDescent="0.2">
      <c r="A83" s="101" t="s">
        <v>42</v>
      </c>
      <c r="B83" s="111">
        <v>128564.532464</v>
      </c>
      <c r="C83" s="111">
        <v>104122.92022499999</v>
      </c>
      <c r="D83" s="111">
        <v>115845.336043</v>
      </c>
      <c r="E83" s="111">
        <v>244409.86850700001</v>
      </c>
      <c r="F83" s="111">
        <v>12719.196421000001</v>
      </c>
      <c r="G83" s="101"/>
      <c r="H83" s="108">
        <f t="shared" si="17"/>
        <v>-0.90970793703992525</v>
      </c>
      <c r="I83" s="108">
        <f t="shared" si="18"/>
        <v>1.544399353314041</v>
      </c>
      <c r="J83" s="108">
        <f t="shared" si="18"/>
        <v>10.890043541399645</v>
      </c>
      <c r="K83" s="108">
        <f t="shared" si="18"/>
        <v>4.3534567892974616</v>
      </c>
      <c r="L83" s="108">
        <f t="shared" si="18"/>
        <v>-49.679113918982651</v>
      </c>
      <c r="N83" s="94"/>
      <c r="O83" s="94"/>
      <c r="P83" s="94"/>
      <c r="Q83" s="94"/>
      <c r="R83" s="94"/>
    </row>
    <row r="84" spans="1:18" ht="15" customHeight="1" x14ac:dyDescent="0.2">
      <c r="A84" s="101" t="s">
        <v>43</v>
      </c>
      <c r="B84" s="111">
        <v>114695.19450300001</v>
      </c>
      <c r="C84" s="111">
        <v>91715.557381000006</v>
      </c>
      <c r="D84" s="111">
        <v>106953.53694799999</v>
      </c>
      <c r="E84" s="111">
        <v>221648.731451</v>
      </c>
      <c r="F84" s="111">
        <v>7741.6575550000125</v>
      </c>
      <c r="G84" s="101"/>
      <c r="H84" s="108">
        <f t="shared" si="17"/>
        <v>9.0614504936868183</v>
      </c>
      <c r="I84" s="108">
        <f t="shared" ref="I84:I85" si="19">(C84-C70)/C70*100</f>
        <v>14.392623414206698</v>
      </c>
      <c r="J84" s="108">
        <f t="shared" ref="J84:J85" si="20">(D84-D70)/D70*100</f>
        <v>13.997969436277858</v>
      </c>
      <c r="K84" s="108">
        <f t="shared" ref="K84:K85" si="21">(E84-E70)/E70*100</f>
        <v>11.388983422108366</v>
      </c>
      <c r="L84" s="108">
        <f t="shared" ref="L84:L85" si="22">(F84-F70)/F70*100</f>
        <v>-31.762086260664379</v>
      </c>
      <c r="N84" s="94"/>
      <c r="O84" s="94"/>
      <c r="P84" s="94"/>
      <c r="Q84" s="94"/>
      <c r="R84" s="94"/>
    </row>
    <row r="85" spans="1:18" ht="15" customHeight="1" x14ac:dyDescent="0.2">
      <c r="A85" s="101" t="s">
        <v>44</v>
      </c>
      <c r="B85" s="111">
        <v>128037.443455</v>
      </c>
      <c r="C85" s="111">
        <v>105806.143476</v>
      </c>
      <c r="D85" s="111">
        <v>118082.517423</v>
      </c>
      <c r="E85" s="111">
        <v>246119.96087800001</v>
      </c>
      <c r="F85" s="111">
        <v>9954.926032000003</v>
      </c>
      <c r="G85" s="101"/>
      <c r="H85" s="108">
        <f t="shared" si="17"/>
        <v>7.1301655993589268</v>
      </c>
      <c r="I85" s="108">
        <f t="shared" si="19"/>
        <v>13.013153528180025</v>
      </c>
      <c r="J85" s="108">
        <f t="shared" si="20"/>
        <v>13.426686436670188</v>
      </c>
      <c r="K85" s="108">
        <f t="shared" si="21"/>
        <v>10.061459978959721</v>
      </c>
      <c r="L85" s="108">
        <f t="shared" si="22"/>
        <v>-35.404039804058321</v>
      </c>
      <c r="N85" s="94"/>
      <c r="O85" s="94"/>
      <c r="P85" s="94"/>
      <c r="Q85" s="94"/>
      <c r="R85" s="94"/>
    </row>
    <row r="86" spans="1:18" ht="15" customHeight="1" x14ac:dyDescent="0.2">
      <c r="A86" s="101" t="s">
        <v>45</v>
      </c>
      <c r="B86" s="111">
        <v>126016.519225</v>
      </c>
      <c r="C86" s="111">
        <v>100413.75307200001</v>
      </c>
      <c r="D86" s="111">
        <v>111740.28698200001</v>
      </c>
      <c r="E86" s="111">
        <v>237756.80620699999</v>
      </c>
      <c r="F86" s="111">
        <v>14276.232242999991</v>
      </c>
      <c r="G86" s="101"/>
      <c r="H86" s="108">
        <f>(B86-B72)/B72*100</f>
        <v>1.6738161070086848</v>
      </c>
      <c r="I86" s="108">
        <f t="shared" ref="I86:I90" si="23">(C86-C72)/C72*100</f>
        <v>7.095449181552123</v>
      </c>
      <c r="J86" s="108">
        <f t="shared" ref="J86:J90" si="24">(D86-D72)/D72*100</f>
        <v>17.776569562857777</v>
      </c>
      <c r="K86" s="108">
        <f t="shared" ref="K86:K90" si="25">(E86-E72)/E72*100</f>
        <v>8.655664933416638</v>
      </c>
      <c r="L86" s="108">
        <f t="shared" ref="L86:L90" si="26">(F86-F72)/F72*100</f>
        <v>-50.885350492682491</v>
      </c>
      <c r="N86" s="94"/>
      <c r="O86" s="94"/>
      <c r="P86" s="94"/>
      <c r="Q86" s="94"/>
      <c r="R86" s="94"/>
    </row>
    <row r="87" spans="1:18" ht="15" customHeight="1" x14ac:dyDescent="0.2">
      <c r="A87" s="101" t="s">
        <v>46</v>
      </c>
      <c r="B87" s="111">
        <v>131116.95314299999</v>
      </c>
      <c r="C87" s="111">
        <v>105042.795679</v>
      </c>
      <c r="D87" s="111">
        <v>124715.52999900001</v>
      </c>
      <c r="E87" s="111">
        <v>255832.48314199998</v>
      </c>
      <c r="F87" s="111">
        <v>6401.4231439999858</v>
      </c>
      <c r="G87" s="101"/>
      <c r="H87" s="108">
        <f>(B87-B73)/B73*100</f>
        <v>12.290963611121706</v>
      </c>
      <c r="I87" s="108">
        <f t="shared" si="23"/>
        <v>17.97278479279445</v>
      </c>
      <c r="J87" s="108">
        <f t="shared" si="24"/>
        <v>25.394911699358957</v>
      </c>
      <c r="K87" s="108">
        <f t="shared" si="25"/>
        <v>18.318498753025114</v>
      </c>
      <c r="L87" s="108">
        <f t="shared" si="26"/>
        <v>-63.012858498470294</v>
      </c>
      <c r="N87" s="94"/>
      <c r="O87" s="94"/>
      <c r="P87" s="94"/>
      <c r="Q87" s="94"/>
      <c r="R87" s="94"/>
    </row>
    <row r="88" spans="1:18" ht="15" customHeight="1" x14ac:dyDescent="0.2">
      <c r="A88" s="101" t="s">
        <v>47</v>
      </c>
      <c r="B88" s="111">
        <v>129003.53646800001</v>
      </c>
      <c r="C88" s="111">
        <v>106207.881335</v>
      </c>
      <c r="D88" s="111">
        <v>123489.842567</v>
      </c>
      <c r="E88" s="111">
        <v>252493.37903499999</v>
      </c>
      <c r="F88" s="111">
        <v>5513.693901000006</v>
      </c>
      <c r="G88" s="101"/>
      <c r="H88" s="108">
        <f>(B88-B74)/B74*100</f>
        <v>12.000905365910739</v>
      </c>
      <c r="I88" s="108">
        <f t="shared" si="23"/>
        <v>15.319716146395344</v>
      </c>
      <c r="J88" s="108">
        <f t="shared" si="24"/>
        <v>26.202663083366279</v>
      </c>
      <c r="K88" s="108">
        <f t="shared" si="25"/>
        <v>18.524118309602951</v>
      </c>
      <c r="L88" s="108">
        <f t="shared" si="26"/>
        <v>-68.184793109985804</v>
      </c>
      <c r="N88" s="94"/>
      <c r="O88" s="94"/>
      <c r="P88" s="94"/>
      <c r="Q88" s="94"/>
      <c r="R88" s="94"/>
    </row>
    <row r="89" spans="1:18" ht="15" customHeight="1" x14ac:dyDescent="0.2">
      <c r="A89" s="101" t="s">
        <v>48</v>
      </c>
      <c r="B89" s="111">
        <v>123557.38505700001</v>
      </c>
      <c r="C89" s="111">
        <v>99924.215710000004</v>
      </c>
      <c r="D89" s="111">
        <v>110790.02170500001</v>
      </c>
      <c r="E89" s="111">
        <v>234347.406762</v>
      </c>
      <c r="F89" s="111">
        <v>12767.363352</v>
      </c>
      <c r="G89" s="101"/>
      <c r="H89" s="108">
        <f>(B89-B75)/B75*100</f>
        <v>-0.62469839042605246</v>
      </c>
      <c r="I89" s="108">
        <f t="shared" si="23"/>
        <v>3.3079316114589403</v>
      </c>
      <c r="J89" s="108">
        <f t="shared" si="24"/>
        <v>10.860385542228475</v>
      </c>
      <c r="K89" s="108">
        <f t="shared" si="25"/>
        <v>4.4931337575400185</v>
      </c>
      <c r="L89" s="108">
        <f t="shared" si="26"/>
        <v>-47.669526280935884</v>
      </c>
      <c r="N89" s="94"/>
      <c r="O89" s="94"/>
      <c r="P89" s="94"/>
      <c r="Q89" s="94"/>
      <c r="R89" s="94"/>
    </row>
    <row r="90" spans="1:18" ht="15" customHeight="1" x14ac:dyDescent="0.2">
      <c r="A90" s="101" t="s">
        <v>49</v>
      </c>
      <c r="B90" s="111">
        <v>128119.998005</v>
      </c>
      <c r="C90" s="111">
        <v>99411.846063999998</v>
      </c>
      <c r="D90" s="111">
        <v>116142.34589</v>
      </c>
      <c r="E90" s="111">
        <v>244262.343895</v>
      </c>
      <c r="F90" s="111">
        <v>11977.652115000004</v>
      </c>
      <c r="G90" s="101"/>
      <c r="H90" s="108">
        <f>(B90-B76)/B76*100</f>
        <v>1.5602639294834786</v>
      </c>
      <c r="I90" s="108">
        <f t="shared" si="23"/>
        <v>3.1327605636644753</v>
      </c>
      <c r="J90" s="108">
        <f t="shared" si="24"/>
        <v>2.6107780780017404</v>
      </c>
      <c r="K90" s="108">
        <f t="shared" si="25"/>
        <v>2.0570690812266266</v>
      </c>
      <c r="L90" s="108">
        <f t="shared" si="26"/>
        <v>-7.6113630610982765</v>
      </c>
      <c r="N90" s="94"/>
      <c r="O90" s="94"/>
      <c r="P90" s="94"/>
      <c r="Q90" s="94"/>
      <c r="R90" s="94"/>
    </row>
  </sheetData>
  <mergeCells count="2">
    <mergeCell ref="B3:F3"/>
    <mergeCell ref="H3:L3"/>
  </mergeCells>
  <phoneticPr fontId="42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5" fitToWidth="0" fitToHeight="0" orientation="portrait" r:id="rId1"/>
  <rowBreaks count="1" manualBreakCount="1">
    <brk id="65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7"/>
  <sheetViews>
    <sheetView view="pageBreakPreview" zoomScaleNormal="100" zoomScaleSheetLayoutView="100" workbookViewId="0">
      <selection activeCell="O20" sqref="O20"/>
    </sheetView>
  </sheetViews>
  <sheetFormatPr defaultColWidth="9.109375" defaultRowHeight="11.4" x14ac:dyDescent="0.2"/>
  <cols>
    <col min="1" max="1" width="5.44140625" style="1" customWidth="1"/>
    <col min="2" max="2" width="23.109375" style="1" bestFit="1" customWidth="1"/>
    <col min="3" max="5" width="10" style="1" bestFit="1" customWidth="1"/>
    <col min="6" max="6" width="6.6640625" style="1" bestFit="1" customWidth="1"/>
    <col min="7" max="7" width="12.6640625" style="1" bestFit="1" customWidth="1"/>
    <col min="8" max="8" width="9" style="1" bestFit="1" customWidth="1"/>
    <col min="9" max="9" width="0.88671875" style="1" customWidth="1"/>
    <col min="10" max="11" width="10" style="1" bestFit="1" customWidth="1"/>
    <col min="12" max="12" width="8.109375" style="1" customWidth="1"/>
    <col min="13" max="16384" width="9.109375" style="1"/>
  </cols>
  <sheetData>
    <row r="1" spans="1:12" ht="13.2" x14ac:dyDescent="0.2">
      <c r="A1" s="95" t="s">
        <v>124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2" x14ac:dyDescent="0.2">
      <c r="A2" s="41"/>
      <c r="B2" s="113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1:12" ht="12" x14ac:dyDescent="0.25">
      <c r="A3" s="12"/>
      <c r="B3" s="13"/>
      <c r="C3" s="150" t="s">
        <v>121</v>
      </c>
      <c r="D3" s="150"/>
      <c r="E3" s="150"/>
      <c r="F3" s="13"/>
      <c r="G3" s="151" t="s">
        <v>106</v>
      </c>
      <c r="H3" s="151"/>
      <c r="I3" s="14"/>
      <c r="J3" s="150" t="s">
        <v>121</v>
      </c>
      <c r="K3" s="150"/>
      <c r="L3" s="150"/>
    </row>
    <row r="4" spans="1:12" ht="24" x14ac:dyDescent="0.2">
      <c r="A4" s="15" t="s">
        <v>119</v>
      </c>
      <c r="B4" s="16" t="s">
        <v>1</v>
      </c>
      <c r="C4" s="17" t="s">
        <v>181</v>
      </c>
      <c r="D4" s="17" t="s">
        <v>178</v>
      </c>
      <c r="E4" s="17" t="s">
        <v>182</v>
      </c>
      <c r="F4" s="18" t="s">
        <v>116</v>
      </c>
      <c r="G4" s="19" t="s">
        <v>129</v>
      </c>
      <c r="H4" s="20" t="s">
        <v>2</v>
      </c>
      <c r="I4" s="20"/>
      <c r="J4" s="17" t="s">
        <v>183</v>
      </c>
      <c r="K4" s="17" t="s">
        <v>184</v>
      </c>
      <c r="L4" s="18" t="s">
        <v>116</v>
      </c>
    </row>
    <row r="5" spans="1:12" ht="15" customHeight="1" x14ac:dyDescent="0.25">
      <c r="A5" s="81"/>
      <c r="B5" s="82" t="s">
        <v>34</v>
      </c>
      <c r="C5" s="83">
        <v>126151.69855599994</v>
      </c>
      <c r="D5" s="83">
        <v>123557.38505699996</v>
      </c>
      <c r="E5" s="83">
        <v>128119.99800499994</v>
      </c>
      <c r="F5" s="84">
        <f>E5/E$5*100</f>
        <v>100</v>
      </c>
      <c r="G5" s="85">
        <f t="shared" ref="G5" si="0">E5-C5</f>
        <v>1968.2994489999983</v>
      </c>
      <c r="H5" s="85">
        <f t="shared" ref="H5" si="1">(G5/C5)*100</f>
        <v>1.5602639294834793</v>
      </c>
      <c r="I5" s="86"/>
      <c r="J5" s="83">
        <v>1186147.8110749999</v>
      </c>
      <c r="K5" s="83">
        <v>1242878.9511829999</v>
      </c>
      <c r="L5" s="84">
        <f>K5/K$5*100</f>
        <v>100</v>
      </c>
    </row>
    <row r="6" spans="1:12" ht="6" customHeight="1" x14ac:dyDescent="0.2">
      <c r="A6" s="114"/>
      <c r="B6" s="115"/>
      <c r="C6" s="116"/>
      <c r="D6" s="116"/>
      <c r="E6" s="116"/>
      <c r="F6" s="117"/>
      <c r="G6" s="118"/>
      <c r="H6" s="119"/>
      <c r="I6" s="119"/>
      <c r="J6" s="116"/>
      <c r="K6" s="116"/>
      <c r="L6" s="117"/>
    </row>
    <row r="7" spans="1:12" x14ac:dyDescent="0.2">
      <c r="A7" s="69" t="s">
        <v>3</v>
      </c>
      <c r="B7" s="41" t="s">
        <v>138</v>
      </c>
      <c r="C7" s="147">
        <v>17860.362002000005</v>
      </c>
      <c r="D7" s="147">
        <v>18271.71272800001</v>
      </c>
      <c r="E7" s="147">
        <v>18858.670234999998</v>
      </c>
      <c r="F7" s="57">
        <f>E7/E$5*100</f>
        <v>14.719536784775809</v>
      </c>
      <c r="G7" s="120">
        <f t="shared" ref="G7:G37" si="2">E7-C7</f>
        <v>998.30823299999247</v>
      </c>
      <c r="H7" s="120">
        <f t="shared" ref="H7" si="3">(G7/C7)*100</f>
        <v>5.5895184705002166</v>
      </c>
      <c r="I7" s="59"/>
      <c r="J7" s="147">
        <v>185439.71383599998</v>
      </c>
      <c r="K7" s="147">
        <v>190340.42653499998</v>
      </c>
      <c r="L7" s="57">
        <f>K7/K$5*100</f>
        <v>15.314478240526135</v>
      </c>
    </row>
    <row r="8" spans="1:12" x14ac:dyDescent="0.2">
      <c r="A8" s="69" t="s">
        <v>4</v>
      </c>
      <c r="B8" s="41" t="s">
        <v>140</v>
      </c>
      <c r="C8" s="147">
        <v>14288.967484999994</v>
      </c>
      <c r="D8" s="147">
        <v>16131.976144999997</v>
      </c>
      <c r="E8" s="147">
        <v>18934.301775999993</v>
      </c>
      <c r="F8" s="57">
        <f t="shared" ref="F8:F36" si="4">E8/E$5*100</f>
        <v>14.778568584789605</v>
      </c>
      <c r="G8" s="120">
        <f t="shared" ref="G8:G36" si="5">E8-C8</f>
        <v>4645.3342909999992</v>
      </c>
      <c r="H8" s="120">
        <f t="shared" ref="H8:H36" si="6">(G8/C8)*100</f>
        <v>32.509936745790007</v>
      </c>
      <c r="I8" s="59"/>
      <c r="J8" s="147">
        <v>133732.43708599999</v>
      </c>
      <c r="K8" s="147">
        <v>159409.94700500005</v>
      </c>
      <c r="L8" s="57">
        <f t="shared" ref="L8:L36" si="7">K8/K$5*100</f>
        <v>12.825862635558364</v>
      </c>
    </row>
    <row r="9" spans="1:12" x14ac:dyDescent="0.2">
      <c r="A9" s="69" t="s">
        <v>5</v>
      </c>
      <c r="B9" s="41" t="s">
        <v>139</v>
      </c>
      <c r="C9" s="147">
        <v>17174.54420600001</v>
      </c>
      <c r="D9" s="147">
        <v>16134.210480999995</v>
      </c>
      <c r="E9" s="147">
        <v>16051.452289000001</v>
      </c>
      <c r="F9" s="57">
        <f t="shared" si="4"/>
        <v>12.528451872418531</v>
      </c>
      <c r="G9" s="120">
        <f t="shared" si="5"/>
        <v>-1123.0919170000088</v>
      </c>
      <c r="H9" s="120">
        <f t="shared" si="6"/>
        <v>-6.5392822279828025</v>
      </c>
      <c r="I9" s="59"/>
      <c r="J9" s="147">
        <v>157004.49312500012</v>
      </c>
      <c r="K9" s="147">
        <v>153159.45602899996</v>
      </c>
      <c r="L9" s="57">
        <f t="shared" si="7"/>
        <v>12.322958392948836</v>
      </c>
    </row>
    <row r="10" spans="1:12" x14ac:dyDescent="0.2">
      <c r="A10" s="69" t="s">
        <v>6</v>
      </c>
      <c r="B10" s="41" t="s">
        <v>185</v>
      </c>
      <c r="C10" s="147">
        <v>9769.1387199999972</v>
      </c>
      <c r="D10" s="147">
        <v>9907.4902729999976</v>
      </c>
      <c r="E10" s="147">
        <v>10517.110327</v>
      </c>
      <c r="F10" s="57">
        <f t="shared" si="4"/>
        <v>8.2087968238881537</v>
      </c>
      <c r="G10" s="120">
        <f t="shared" si="5"/>
        <v>747.97160700000313</v>
      </c>
      <c r="H10" s="120">
        <f t="shared" si="6"/>
        <v>7.6564744184531683</v>
      </c>
      <c r="I10" s="59"/>
      <c r="J10" s="147">
        <v>94068.659028999973</v>
      </c>
      <c r="K10" s="147">
        <v>97172.51313399995</v>
      </c>
      <c r="L10" s="57">
        <f t="shared" si="7"/>
        <v>7.8183408803817116</v>
      </c>
    </row>
    <row r="11" spans="1:12" x14ac:dyDescent="0.2">
      <c r="A11" s="69" t="s">
        <v>7</v>
      </c>
      <c r="B11" s="41" t="s">
        <v>141</v>
      </c>
      <c r="C11" s="147">
        <v>7874.6598169999988</v>
      </c>
      <c r="D11" s="147">
        <v>9289.4526810000007</v>
      </c>
      <c r="E11" s="147">
        <v>7395.6415220000008</v>
      </c>
      <c r="F11" s="57">
        <f t="shared" si="4"/>
        <v>5.7724333727443415</v>
      </c>
      <c r="G11" s="120">
        <f t="shared" si="5"/>
        <v>-479.01829499999803</v>
      </c>
      <c r="H11" s="120">
        <f t="shared" si="6"/>
        <v>-6.0830347739705815</v>
      </c>
      <c r="I11" s="59"/>
      <c r="J11" s="147">
        <v>75166.721586000043</v>
      </c>
      <c r="K11" s="147">
        <v>71769.777430999995</v>
      </c>
      <c r="L11" s="57">
        <f t="shared" si="7"/>
        <v>5.7744784689360067</v>
      </c>
    </row>
    <row r="12" spans="1:12" x14ac:dyDescent="0.2">
      <c r="A12" s="69" t="s">
        <v>8</v>
      </c>
      <c r="B12" s="41" t="s">
        <v>142</v>
      </c>
      <c r="C12" s="147">
        <v>6567.7540329999993</v>
      </c>
      <c r="D12" s="147">
        <v>6477.7467650000044</v>
      </c>
      <c r="E12" s="147">
        <v>6541.3673000000017</v>
      </c>
      <c r="F12" s="57">
        <f t="shared" si="4"/>
        <v>5.1056567295175279</v>
      </c>
      <c r="G12" s="120">
        <f t="shared" si="5"/>
        <v>-26.386732999997548</v>
      </c>
      <c r="H12" s="120">
        <f t="shared" si="6"/>
        <v>-0.40176189405717888</v>
      </c>
      <c r="I12" s="59"/>
      <c r="J12" s="147">
        <v>71064.252439000004</v>
      </c>
      <c r="K12" s="147">
        <v>69090.989118000027</v>
      </c>
      <c r="L12" s="57">
        <f t="shared" si="7"/>
        <v>5.5589475589909769</v>
      </c>
    </row>
    <row r="13" spans="1:12" x14ac:dyDescent="0.2">
      <c r="A13" s="69" t="s">
        <v>9</v>
      </c>
      <c r="B13" s="41" t="s">
        <v>149</v>
      </c>
      <c r="C13" s="147">
        <v>3924.7692179999985</v>
      </c>
      <c r="D13" s="147">
        <v>7180.404053000002</v>
      </c>
      <c r="E13" s="147">
        <v>5847.0400530000006</v>
      </c>
      <c r="F13" s="57">
        <f t="shared" si="4"/>
        <v>4.5637216235140876</v>
      </c>
      <c r="G13" s="120">
        <f t="shared" si="5"/>
        <v>1922.2708350000021</v>
      </c>
      <c r="H13" s="120">
        <f t="shared" si="6"/>
        <v>48.977932923647458</v>
      </c>
      <c r="I13" s="59"/>
      <c r="J13" s="147">
        <v>35977.926649999972</v>
      </c>
      <c r="K13" s="147">
        <v>54534.887471999988</v>
      </c>
      <c r="L13" s="57">
        <f t="shared" si="7"/>
        <v>4.3877875170460063</v>
      </c>
    </row>
    <row r="14" spans="1:12" x14ac:dyDescent="0.2">
      <c r="A14" s="69" t="s">
        <v>10</v>
      </c>
      <c r="B14" s="41" t="s">
        <v>143</v>
      </c>
      <c r="C14" s="147">
        <v>4616.1648810000006</v>
      </c>
      <c r="D14" s="147">
        <v>4873.0304679999963</v>
      </c>
      <c r="E14" s="147">
        <v>4632.4559579999977</v>
      </c>
      <c r="F14" s="57">
        <f t="shared" si="4"/>
        <v>3.6157165392862511</v>
      </c>
      <c r="G14" s="120">
        <f t="shared" si="5"/>
        <v>16.291076999997131</v>
      </c>
      <c r="H14" s="120">
        <f t="shared" si="6"/>
        <v>0.35291367227914078</v>
      </c>
      <c r="I14" s="59"/>
      <c r="J14" s="147">
        <v>49102.26369900001</v>
      </c>
      <c r="K14" s="147">
        <v>48956.719900999982</v>
      </c>
      <c r="L14" s="57">
        <f t="shared" si="7"/>
        <v>3.9389773118614557</v>
      </c>
    </row>
    <row r="15" spans="1:12" x14ac:dyDescent="0.2">
      <c r="A15" s="69" t="s">
        <v>11</v>
      </c>
      <c r="B15" s="41" t="s">
        <v>147</v>
      </c>
      <c r="C15" s="147">
        <v>5621.5171869999995</v>
      </c>
      <c r="D15" s="147">
        <v>3946.209327</v>
      </c>
      <c r="E15" s="147">
        <v>3901.6813880000009</v>
      </c>
      <c r="F15" s="57">
        <f t="shared" si="4"/>
        <v>3.0453336315597945</v>
      </c>
      <c r="G15" s="120">
        <f t="shared" si="5"/>
        <v>-1719.8357989999986</v>
      </c>
      <c r="H15" s="120">
        <f t="shared" si="6"/>
        <v>-30.593801313588315</v>
      </c>
      <c r="I15" s="59"/>
      <c r="J15" s="147">
        <v>42047.714718000025</v>
      </c>
      <c r="K15" s="147">
        <v>46275.836290999978</v>
      </c>
      <c r="L15" s="57">
        <f t="shared" si="7"/>
        <v>3.7232778177596142</v>
      </c>
    </row>
    <row r="16" spans="1:12" x14ac:dyDescent="0.2">
      <c r="A16" s="69" t="s">
        <v>12</v>
      </c>
      <c r="B16" s="41" t="s">
        <v>146</v>
      </c>
      <c r="C16" s="147">
        <v>4488.4376539999994</v>
      </c>
      <c r="D16" s="147">
        <v>4273.8024190000024</v>
      </c>
      <c r="E16" s="147">
        <v>5106.7492820000007</v>
      </c>
      <c r="F16" s="57">
        <f t="shared" si="4"/>
        <v>3.9859111469863642</v>
      </c>
      <c r="G16" s="120">
        <f t="shared" si="5"/>
        <v>618.31162800000129</v>
      </c>
      <c r="H16" s="120">
        <f t="shared" si="6"/>
        <v>13.775653705448605</v>
      </c>
      <c r="I16" s="59"/>
      <c r="J16" s="147">
        <v>41620.205019000015</v>
      </c>
      <c r="K16" s="147">
        <v>46125.216674999989</v>
      </c>
      <c r="L16" s="57">
        <f t="shared" si="7"/>
        <v>3.7111592107257896</v>
      </c>
    </row>
    <row r="17" spans="1:12" x14ac:dyDescent="0.2">
      <c r="A17" s="69" t="s">
        <v>13</v>
      </c>
      <c r="B17" s="41" t="s">
        <v>144</v>
      </c>
      <c r="C17" s="147">
        <v>5290.9573179999988</v>
      </c>
      <c r="D17" s="147">
        <v>4182.554349</v>
      </c>
      <c r="E17" s="147">
        <v>4152.7593450000004</v>
      </c>
      <c r="F17" s="57">
        <f t="shared" si="4"/>
        <v>3.2413045657696129</v>
      </c>
      <c r="G17" s="120">
        <f t="shared" si="5"/>
        <v>-1138.1979729999985</v>
      </c>
      <c r="H17" s="120">
        <f t="shared" si="6"/>
        <v>-21.512136738049541</v>
      </c>
      <c r="I17" s="59"/>
      <c r="J17" s="147">
        <v>47061.657219999986</v>
      </c>
      <c r="K17" s="147">
        <v>43954.778156999986</v>
      </c>
      <c r="L17" s="57">
        <f t="shared" si="7"/>
        <v>3.5365292907376737</v>
      </c>
    </row>
    <row r="18" spans="1:12" x14ac:dyDescent="0.2">
      <c r="A18" s="69" t="s">
        <v>14</v>
      </c>
      <c r="B18" s="41" t="s">
        <v>148</v>
      </c>
      <c r="C18" s="147">
        <v>3939.8290789999978</v>
      </c>
      <c r="D18" s="147">
        <v>3494.1573519999997</v>
      </c>
      <c r="E18" s="147">
        <v>4861.2802780000002</v>
      </c>
      <c r="F18" s="57">
        <f t="shared" si="4"/>
        <v>3.7943181031038469</v>
      </c>
      <c r="G18" s="120">
        <f t="shared" si="5"/>
        <v>921.45119900000236</v>
      </c>
      <c r="H18" s="120">
        <f t="shared" si="6"/>
        <v>23.388100867408284</v>
      </c>
      <c r="I18" s="120"/>
      <c r="J18" s="147">
        <v>38115.373848999981</v>
      </c>
      <c r="K18" s="147">
        <v>43223.333310999995</v>
      </c>
      <c r="L18" s="57">
        <f t="shared" si="7"/>
        <v>3.477678439228459</v>
      </c>
    </row>
    <row r="19" spans="1:12" x14ac:dyDescent="0.2">
      <c r="A19" s="69" t="s">
        <v>15</v>
      </c>
      <c r="B19" s="41" t="s">
        <v>145</v>
      </c>
      <c r="C19" s="147">
        <v>4657.1356209999994</v>
      </c>
      <c r="D19" s="147">
        <v>3681.9269389999986</v>
      </c>
      <c r="E19" s="147">
        <v>4220.4882960000004</v>
      </c>
      <c r="F19" s="57">
        <f t="shared" si="4"/>
        <v>3.2941682498584597</v>
      </c>
      <c r="G19" s="120">
        <f t="shared" si="5"/>
        <v>-436.647324999999</v>
      </c>
      <c r="H19" s="120">
        <f t="shared" si="6"/>
        <v>-9.3758773747336193</v>
      </c>
      <c r="I19" s="59"/>
      <c r="J19" s="147">
        <v>42303.119988999992</v>
      </c>
      <c r="K19" s="147">
        <v>41050.585601999977</v>
      </c>
      <c r="L19" s="57">
        <f t="shared" si="7"/>
        <v>3.3028627255234402</v>
      </c>
    </row>
    <row r="20" spans="1:12" x14ac:dyDescent="0.2">
      <c r="A20" s="69" t="s">
        <v>16</v>
      </c>
      <c r="B20" s="41" t="s">
        <v>150</v>
      </c>
      <c r="C20" s="147">
        <v>2608.0157010000003</v>
      </c>
      <c r="D20" s="147">
        <v>2056.416635000001</v>
      </c>
      <c r="E20" s="147">
        <v>2159.5747949999995</v>
      </c>
      <c r="F20" s="57">
        <f t="shared" si="4"/>
        <v>1.6855875964935005</v>
      </c>
      <c r="G20" s="120">
        <f t="shared" si="5"/>
        <v>-448.44090600000072</v>
      </c>
      <c r="H20" s="120">
        <f t="shared" si="6"/>
        <v>-17.19471649760596</v>
      </c>
      <c r="I20" s="59"/>
      <c r="J20" s="147">
        <v>22038.455536000012</v>
      </c>
      <c r="K20" s="147">
        <v>23418.31453399999</v>
      </c>
      <c r="L20" s="57">
        <f t="shared" si="7"/>
        <v>1.8841991419767723</v>
      </c>
    </row>
    <row r="21" spans="1:12" x14ac:dyDescent="0.2">
      <c r="A21" s="69" t="s">
        <v>17</v>
      </c>
      <c r="B21" s="41" t="s">
        <v>152</v>
      </c>
      <c r="C21" s="147">
        <v>1150.1670079999999</v>
      </c>
      <c r="D21" s="147">
        <v>1415.0287679999997</v>
      </c>
      <c r="E21" s="147">
        <v>1907.8817690000005</v>
      </c>
      <c r="F21" s="57">
        <f t="shared" si="4"/>
        <v>1.4891365896880084</v>
      </c>
      <c r="G21" s="120">
        <f t="shared" si="5"/>
        <v>757.71476100000064</v>
      </c>
      <c r="H21" s="120">
        <f t="shared" si="6"/>
        <v>65.878672899649075</v>
      </c>
      <c r="I21" s="59"/>
      <c r="J21" s="147">
        <v>14544.34165199999</v>
      </c>
      <c r="K21" s="147">
        <v>17071.895437000003</v>
      </c>
      <c r="L21" s="57">
        <f t="shared" si="7"/>
        <v>1.3735766802350777</v>
      </c>
    </row>
    <row r="22" spans="1:12" x14ac:dyDescent="0.2">
      <c r="A22" s="69" t="s">
        <v>18</v>
      </c>
      <c r="B22" s="41" t="s">
        <v>151</v>
      </c>
      <c r="C22" s="147">
        <v>1764.516666</v>
      </c>
      <c r="D22" s="147">
        <v>1283.9805409999999</v>
      </c>
      <c r="E22" s="147">
        <v>1313.2805579999995</v>
      </c>
      <c r="F22" s="57">
        <f t="shared" si="4"/>
        <v>1.0250394774036353</v>
      </c>
      <c r="G22" s="120">
        <f t="shared" si="5"/>
        <v>-451.23610800000051</v>
      </c>
      <c r="H22" s="120">
        <f t="shared" si="6"/>
        <v>-25.572788100829445</v>
      </c>
      <c r="I22" s="59"/>
      <c r="J22" s="147">
        <v>15866.656827000001</v>
      </c>
      <c r="K22" s="147">
        <v>16097.016365999996</v>
      </c>
      <c r="L22" s="57">
        <f t="shared" si="7"/>
        <v>1.2951395106239829</v>
      </c>
    </row>
    <row r="23" spans="1:12" x14ac:dyDescent="0.2">
      <c r="A23" s="69" t="s">
        <v>19</v>
      </c>
      <c r="B23" s="41" t="s">
        <v>153</v>
      </c>
      <c r="C23" s="147">
        <v>1472.5507820000007</v>
      </c>
      <c r="D23" s="147">
        <v>1042.356763</v>
      </c>
      <c r="E23" s="147">
        <v>1166.5569649999998</v>
      </c>
      <c r="F23" s="57">
        <f t="shared" si="4"/>
        <v>0.9105190315055065</v>
      </c>
      <c r="G23" s="120">
        <f t="shared" si="5"/>
        <v>-305.99381700000094</v>
      </c>
      <c r="H23" s="120">
        <f t="shared" si="6"/>
        <v>-20.779848188624356</v>
      </c>
      <c r="I23" s="59"/>
      <c r="J23" s="147">
        <v>11538.060588999995</v>
      </c>
      <c r="K23" s="147">
        <v>12031.411281000004</v>
      </c>
      <c r="L23" s="57">
        <f t="shared" si="7"/>
        <v>0.96802759991616549</v>
      </c>
    </row>
    <row r="24" spans="1:12" x14ac:dyDescent="0.2">
      <c r="A24" s="69" t="s">
        <v>20</v>
      </c>
      <c r="B24" s="41" t="s">
        <v>154</v>
      </c>
      <c r="C24" s="147">
        <v>1221.2927349999998</v>
      </c>
      <c r="D24" s="147">
        <v>925.54545300000052</v>
      </c>
      <c r="E24" s="147">
        <v>953.39298699999983</v>
      </c>
      <c r="F24" s="57">
        <f t="shared" si="4"/>
        <v>0.74414065083172509</v>
      </c>
      <c r="G24" s="120">
        <f t="shared" si="5"/>
        <v>-267.89974799999993</v>
      </c>
      <c r="H24" s="120">
        <f t="shared" si="6"/>
        <v>-21.935752201129731</v>
      </c>
      <c r="I24" s="59"/>
      <c r="J24" s="147">
        <v>9895.5484640000013</v>
      </c>
      <c r="K24" s="147">
        <v>10075.172044999996</v>
      </c>
      <c r="L24" s="57">
        <f t="shared" si="7"/>
        <v>0.81063180251063249</v>
      </c>
    </row>
    <row r="25" spans="1:12" x14ac:dyDescent="0.2">
      <c r="A25" s="69" t="s">
        <v>21</v>
      </c>
      <c r="B25" s="41" t="s">
        <v>155</v>
      </c>
      <c r="C25" s="147">
        <v>866.78668700000003</v>
      </c>
      <c r="D25" s="147">
        <v>693.82752700000003</v>
      </c>
      <c r="E25" s="147">
        <v>690.81930299999999</v>
      </c>
      <c r="F25" s="57">
        <f t="shared" si="4"/>
        <v>0.5391970915992681</v>
      </c>
      <c r="G25" s="120">
        <f t="shared" si="5"/>
        <v>-175.96738400000004</v>
      </c>
      <c r="H25" s="120">
        <f t="shared" si="6"/>
        <v>-20.301117522816782</v>
      </c>
      <c r="I25" s="59"/>
      <c r="J25" s="147">
        <v>7367.9926539999933</v>
      </c>
      <c r="K25" s="147">
        <v>7130.6348390000012</v>
      </c>
      <c r="L25" s="57">
        <f t="shared" si="7"/>
        <v>0.57371917291003316</v>
      </c>
    </row>
    <row r="26" spans="1:12" x14ac:dyDescent="0.2">
      <c r="A26" s="69" t="s">
        <v>22</v>
      </c>
      <c r="B26" s="41" t="s">
        <v>157</v>
      </c>
      <c r="C26" s="147">
        <v>883.53681900000004</v>
      </c>
      <c r="D26" s="147">
        <v>484.29909000000004</v>
      </c>
      <c r="E26" s="147">
        <v>439.90875900000009</v>
      </c>
      <c r="F26" s="57">
        <f t="shared" si="4"/>
        <v>0.34335682629563608</v>
      </c>
      <c r="G26" s="120">
        <f t="shared" si="5"/>
        <v>-443.62805999999995</v>
      </c>
      <c r="H26" s="120">
        <f t="shared" si="6"/>
        <v>-50.210477985751034</v>
      </c>
      <c r="I26" s="59"/>
      <c r="J26" s="147">
        <v>5430.5563800000018</v>
      </c>
      <c r="K26" s="147">
        <v>6502.8774409999996</v>
      </c>
      <c r="L26" s="57">
        <f t="shared" si="7"/>
        <v>0.5232108432450655</v>
      </c>
    </row>
    <row r="27" spans="1:12" x14ac:dyDescent="0.2">
      <c r="A27" s="69" t="s">
        <v>23</v>
      </c>
      <c r="B27" s="41" t="s">
        <v>161</v>
      </c>
      <c r="C27" s="147">
        <v>378.58481099999995</v>
      </c>
      <c r="D27" s="147">
        <v>407.78024599999986</v>
      </c>
      <c r="E27" s="147">
        <v>476.75739199999998</v>
      </c>
      <c r="F27" s="57">
        <f t="shared" si="4"/>
        <v>0.37211785780811074</v>
      </c>
      <c r="G27" s="120">
        <f t="shared" si="5"/>
        <v>98.172581000000037</v>
      </c>
      <c r="H27" s="120">
        <f t="shared" si="6"/>
        <v>25.931463214460564</v>
      </c>
      <c r="I27" s="59"/>
      <c r="J27" s="147">
        <v>3491.2962730000004</v>
      </c>
      <c r="K27" s="147">
        <v>5456.2117539999972</v>
      </c>
      <c r="L27" s="57">
        <f t="shared" si="7"/>
        <v>0.43899784036141681</v>
      </c>
    </row>
    <row r="28" spans="1:12" x14ac:dyDescent="0.2">
      <c r="A28" s="69" t="s">
        <v>24</v>
      </c>
      <c r="B28" s="41" t="s">
        <v>158</v>
      </c>
      <c r="C28" s="147">
        <v>896.69449699999984</v>
      </c>
      <c r="D28" s="147">
        <v>212.74841900000007</v>
      </c>
      <c r="E28" s="147">
        <v>338.10895299999987</v>
      </c>
      <c r="F28" s="57">
        <f t="shared" si="4"/>
        <v>0.26390021719076595</v>
      </c>
      <c r="G28" s="120">
        <f t="shared" si="5"/>
        <v>-558.58554400000003</v>
      </c>
      <c r="H28" s="120">
        <f t="shared" si="6"/>
        <v>-62.293852127878083</v>
      </c>
      <c r="I28" s="59"/>
      <c r="J28" s="147">
        <v>5123.4127709999993</v>
      </c>
      <c r="K28" s="147">
        <v>4912.7219609999993</v>
      </c>
      <c r="L28" s="57">
        <f t="shared" si="7"/>
        <v>0.39526954385412683</v>
      </c>
    </row>
    <row r="29" spans="1:12" x14ac:dyDescent="0.2">
      <c r="A29" s="69" t="s">
        <v>25</v>
      </c>
      <c r="B29" s="41" t="s">
        <v>156</v>
      </c>
      <c r="C29" s="147">
        <v>463.99532700000009</v>
      </c>
      <c r="D29" s="147">
        <v>361.6487659999998</v>
      </c>
      <c r="E29" s="147">
        <v>538.07544600000017</v>
      </c>
      <c r="F29" s="57">
        <f t="shared" si="4"/>
        <v>0.41997771962110203</v>
      </c>
      <c r="G29" s="120">
        <f t="shared" si="5"/>
        <v>74.080119000000082</v>
      </c>
      <c r="H29" s="120">
        <f t="shared" si="6"/>
        <v>15.965703680459711</v>
      </c>
      <c r="I29" s="59"/>
      <c r="J29" s="147">
        <v>6476.8259429999971</v>
      </c>
      <c r="K29" s="147">
        <v>4825.3836479999982</v>
      </c>
      <c r="L29" s="57">
        <f t="shared" si="7"/>
        <v>0.38824244657189588</v>
      </c>
    </row>
    <row r="30" spans="1:12" x14ac:dyDescent="0.2">
      <c r="A30" s="69" t="s">
        <v>26</v>
      </c>
      <c r="B30" s="41" t="s">
        <v>162</v>
      </c>
      <c r="C30" s="147">
        <v>336.53509700000012</v>
      </c>
      <c r="D30" s="147">
        <v>404.19285899999994</v>
      </c>
      <c r="E30" s="147">
        <v>394.57206299999973</v>
      </c>
      <c r="F30" s="57">
        <f t="shared" si="4"/>
        <v>0.30797070648143576</v>
      </c>
      <c r="G30" s="120">
        <f t="shared" si="5"/>
        <v>58.036965999999609</v>
      </c>
      <c r="H30" s="120">
        <f t="shared" si="6"/>
        <v>17.245442308205845</v>
      </c>
      <c r="I30" s="59"/>
      <c r="J30" s="147">
        <v>3490.3286690000004</v>
      </c>
      <c r="K30" s="147">
        <v>4482.5442399999993</v>
      </c>
      <c r="L30" s="57">
        <f t="shared" si="7"/>
        <v>0.36065815063755113</v>
      </c>
    </row>
    <row r="31" spans="1:12" x14ac:dyDescent="0.2">
      <c r="A31" s="69" t="s">
        <v>27</v>
      </c>
      <c r="B31" s="41" t="s">
        <v>165</v>
      </c>
      <c r="C31" s="147">
        <v>830.79953099999977</v>
      </c>
      <c r="D31" s="147">
        <v>487.53765400000003</v>
      </c>
      <c r="E31" s="147">
        <v>455.70576200000011</v>
      </c>
      <c r="F31" s="57">
        <f t="shared" si="4"/>
        <v>0.35568667584760344</v>
      </c>
      <c r="G31" s="120">
        <f t="shared" si="5"/>
        <v>-375.09376899999967</v>
      </c>
      <c r="H31" s="120">
        <f t="shared" si="6"/>
        <v>-45.148529218416201</v>
      </c>
      <c r="I31" s="59"/>
      <c r="J31" s="147">
        <v>3978.1340140000025</v>
      </c>
      <c r="K31" s="147">
        <v>3934.039017000001</v>
      </c>
      <c r="L31" s="57">
        <f t="shared" si="7"/>
        <v>0.31652632086620303</v>
      </c>
    </row>
    <row r="32" spans="1:12" x14ac:dyDescent="0.2">
      <c r="A32" s="69" t="s">
        <v>28</v>
      </c>
      <c r="B32" s="41" t="s">
        <v>166</v>
      </c>
      <c r="C32" s="147">
        <v>239.30435499999993</v>
      </c>
      <c r="D32" s="147">
        <v>261.99669199999994</v>
      </c>
      <c r="E32" s="147">
        <v>240.92882600000007</v>
      </c>
      <c r="F32" s="57">
        <f t="shared" si="4"/>
        <v>0.18804935197594813</v>
      </c>
      <c r="G32" s="120">
        <f t="shared" si="5"/>
        <v>1.6244710000001419</v>
      </c>
      <c r="H32" s="120">
        <f t="shared" si="6"/>
        <v>0.67883052107436259</v>
      </c>
      <c r="I32" s="59"/>
      <c r="J32" s="147">
        <v>2276.2671280000004</v>
      </c>
      <c r="K32" s="147">
        <v>3536.685090999998</v>
      </c>
      <c r="L32" s="57">
        <f t="shared" si="7"/>
        <v>0.28455587630908885</v>
      </c>
    </row>
    <row r="33" spans="1:12" x14ac:dyDescent="0.2">
      <c r="A33" s="69" t="s">
        <v>29</v>
      </c>
      <c r="B33" s="41" t="s">
        <v>159</v>
      </c>
      <c r="C33" s="147">
        <v>402.35606099999995</v>
      </c>
      <c r="D33" s="147">
        <v>359.80893200000008</v>
      </c>
      <c r="E33" s="147">
        <v>351.82432199999988</v>
      </c>
      <c r="F33" s="57">
        <f t="shared" si="4"/>
        <v>0.27460531336120514</v>
      </c>
      <c r="G33" s="120">
        <f t="shared" si="5"/>
        <v>-50.531739000000073</v>
      </c>
      <c r="H33" s="120">
        <f t="shared" si="6"/>
        <v>-12.558960557077349</v>
      </c>
      <c r="I33" s="59"/>
      <c r="J33" s="147">
        <v>4274.3626850000028</v>
      </c>
      <c r="K33" s="147">
        <v>3452.3939930000001</v>
      </c>
      <c r="L33" s="57">
        <f t="shared" si="7"/>
        <v>0.27777395294319968</v>
      </c>
    </row>
    <row r="34" spans="1:12" x14ac:dyDescent="0.2">
      <c r="A34" s="69" t="s">
        <v>30</v>
      </c>
      <c r="B34" s="41" t="s">
        <v>163</v>
      </c>
      <c r="C34" s="147">
        <v>745.22574699999996</v>
      </c>
      <c r="D34" s="147">
        <v>280.68793900000014</v>
      </c>
      <c r="E34" s="147">
        <v>226.05194200000008</v>
      </c>
      <c r="F34" s="57">
        <f t="shared" si="4"/>
        <v>0.17643767211983433</v>
      </c>
      <c r="G34" s="120">
        <f t="shared" si="5"/>
        <v>-519.1738049999999</v>
      </c>
      <c r="H34" s="120">
        <f t="shared" si="6"/>
        <v>-69.66664894362539</v>
      </c>
      <c r="I34" s="59"/>
      <c r="J34" s="147">
        <v>3775.2573560000001</v>
      </c>
      <c r="K34" s="147">
        <v>3223.270039</v>
      </c>
      <c r="L34" s="57">
        <f t="shared" si="7"/>
        <v>0.25933901575306428</v>
      </c>
    </row>
    <row r="35" spans="1:12" x14ac:dyDescent="0.2">
      <c r="A35" s="69" t="s">
        <v>31</v>
      </c>
      <c r="B35" s="41" t="s">
        <v>160</v>
      </c>
      <c r="C35" s="147">
        <v>287.12509600000004</v>
      </c>
      <c r="D35" s="147">
        <v>160.391921</v>
      </c>
      <c r="E35" s="147">
        <v>206.99164199999998</v>
      </c>
      <c r="F35" s="57">
        <f t="shared" si="4"/>
        <v>0.16156075961843366</v>
      </c>
      <c r="G35" s="120">
        <f t="shared" si="5"/>
        <v>-80.133454000000057</v>
      </c>
      <c r="H35" s="120">
        <f t="shared" si="6"/>
        <v>-27.908899332157311</v>
      </c>
      <c r="I35" s="59"/>
      <c r="J35" s="147">
        <v>3420.2864689999997</v>
      </c>
      <c r="K35" s="147">
        <v>2791.5734489999991</v>
      </c>
      <c r="L35" s="57">
        <f t="shared" si="7"/>
        <v>0.22460541683024859</v>
      </c>
    </row>
    <row r="36" spans="1:12" x14ac:dyDescent="0.2">
      <c r="A36" s="69" t="s">
        <v>32</v>
      </c>
      <c r="B36" s="1" t="s">
        <v>186</v>
      </c>
      <c r="C36" s="147">
        <v>385.63005100000021</v>
      </c>
      <c r="D36" s="147">
        <v>299.28094400000003</v>
      </c>
      <c r="E36" s="147">
        <v>417.42726199999998</v>
      </c>
      <c r="F36" s="57">
        <f t="shared" si="4"/>
        <v>0.32580960700897743</v>
      </c>
      <c r="G36" s="120">
        <f t="shared" si="5"/>
        <v>31.797210999999777</v>
      </c>
      <c r="H36" s="120">
        <f t="shared" si="6"/>
        <v>8.2455220793982562</v>
      </c>
      <c r="I36" s="59"/>
      <c r="J36" s="147">
        <v>2334.7491719999989</v>
      </c>
      <c r="K36" s="147">
        <v>2730.3965749999988</v>
      </c>
      <c r="L36" s="57">
        <f t="shared" si="7"/>
        <v>0.21968322598119039</v>
      </c>
    </row>
    <row r="37" spans="1:12" ht="12" x14ac:dyDescent="0.25">
      <c r="A37" s="70"/>
      <c r="B37" s="35" t="s">
        <v>107</v>
      </c>
      <c r="C37" s="65">
        <f>SUM(C7:C36)</f>
        <v>121007.354192</v>
      </c>
      <c r="D37" s="65">
        <f>SUM(D7:D36)</f>
        <v>118982.20312899999</v>
      </c>
      <c r="E37" s="65">
        <f t="shared" ref="E37" si="8">SUM(E7:E36)</f>
        <v>123298.85679499997</v>
      </c>
      <c r="F37" s="68">
        <f>E37/E$5*100</f>
        <v>96.237011173063067</v>
      </c>
      <c r="G37" s="71">
        <f t="shared" si="2"/>
        <v>2291.5026029999717</v>
      </c>
      <c r="H37" s="71">
        <f>(G37/C37)*100</f>
        <v>1.8936887086747549</v>
      </c>
      <c r="I37" s="67"/>
      <c r="J37" s="65">
        <f>SUM(J7:J36)</f>
        <v>1138027.0708269996</v>
      </c>
      <c r="K37" s="65">
        <f t="shared" ref="K37" si="9">SUM(K7:K36)</f>
        <v>1196737.0083709997</v>
      </c>
      <c r="L37" s="68">
        <f>K37/K$5*100</f>
        <v>96.287495031750183</v>
      </c>
    </row>
    <row r="38" spans="1:12" ht="12" x14ac:dyDescent="0.25">
      <c r="A38" s="70"/>
      <c r="B38" s="35" t="s">
        <v>33</v>
      </c>
      <c r="C38" s="79">
        <f>C5-C37</f>
        <v>5144.3443639999459</v>
      </c>
      <c r="D38" s="79">
        <f t="shared" ref="D38" si="10">D5-D37</f>
        <v>4575.1819279999763</v>
      </c>
      <c r="E38" s="79">
        <f>E5-E37</f>
        <v>4821.1412099999725</v>
      </c>
      <c r="F38" s="71">
        <f>E38/E$5*100</f>
        <v>3.7629888269369354</v>
      </c>
      <c r="G38" s="71">
        <f>E38-C38</f>
        <v>-323.20315399997344</v>
      </c>
      <c r="H38" s="71">
        <f>(G38/C38)*100</f>
        <v>-6.2826889323690089</v>
      </c>
      <c r="I38" s="67"/>
      <c r="J38" s="79">
        <f>J5-J37</f>
        <v>48120.740248000249</v>
      </c>
      <c r="K38" s="79">
        <f>K5-K37</f>
        <v>46141.942812000168</v>
      </c>
      <c r="L38" s="71">
        <f>K38/K$5*100</f>
        <v>3.712504968249823</v>
      </c>
    </row>
    <row r="39" spans="1:12" x14ac:dyDescent="0.2">
      <c r="A39" s="41"/>
      <c r="B39" s="41"/>
      <c r="C39" s="154"/>
      <c r="D39" s="154"/>
      <c r="E39" s="154"/>
      <c r="F39" s="41"/>
      <c r="G39" s="41"/>
      <c r="H39" s="41"/>
      <c r="I39" s="41"/>
      <c r="J39" s="154"/>
      <c r="K39" s="154"/>
      <c r="L39" s="41"/>
    </row>
    <row r="40" spans="1:12" ht="13.2" x14ac:dyDescent="0.2">
      <c r="A40" s="95" t="s">
        <v>125</v>
      </c>
      <c r="B40" s="41"/>
      <c r="C40" s="154"/>
      <c r="D40" s="154"/>
      <c r="E40" s="154"/>
      <c r="F40" s="41"/>
      <c r="G40" s="41"/>
      <c r="H40" s="41"/>
      <c r="I40" s="41"/>
      <c r="J40" s="154"/>
      <c r="K40" s="154"/>
      <c r="L40" s="41"/>
    </row>
    <row r="41" spans="1:12" x14ac:dyDescent="0.2">
      <c r="A41" s="41"/>
      <c r="B41" s="113"/>
      <c r="C41" s="41"/>
      <c r="D41" s="41"/>
      <c r="E41" s="41"/>
      <c r="F41" s="41"/>
      <c r="G41" s="41"/>
      <c r="H41" s="41"/>
      <c r="I41" s="41"/>
      <c r="J41" s="41"/>
      <c r="K41" s="41"/>
      <c r="L41" s="41"/>
    </row>
    <row r="42" spans="1:12" ht="12" x14ac:dyDescent="0.25">
      <c r="A42" s="12"/>
      <c r="B42" s="13"/>
      <c r="C42" s="152" t="s">
        <v>122</v>
      </c>
      <c r="D42" s="152"/>
      <c r="E42" s="152"/>
      <c r="F42" s="13"/>
      <c r="G42" s="153" t="s">
        <v>106</v>
      </c>
      <c r="H42" s="153"/>
      <c r="I42" s="14"/>
      <c r="J42" s="152" t="s">
        <v>122</v>
      </c>
      <c r="K42" s="152"/>
      <c r="L42" s="152"/>
    </row>
    <row r="43" spans="1:12" ht="24" x14ac:dyDescent="0.2">
      <c r="A43" s="72" t="s">
        <v>119</v>
      </c>
      <c r="B43" s="73" t="s">
        <v>1</v>
      </c>
      <c r="C43" s="17" t="s">
        <v>181</v>
      </c>
      <c r="D43" s="17" t="s">
        <v>178</v>
      </c>
      <c r="E43" s="17" t="s">
        <v>182</v>
      </c>
      <c r="F43" s="18" t="s">
        <v>116</v>
      </c>
      <c r="G43" s="19" t="s">
        <v>123</v>
      </c>
      <c r="H43" s="20" t="s">
        <v>2</v>
      </c>
      <c r="I43" s="20"/>
      <c r="J43" s="17" t="s">
        <v>183</v>
      </c>
      <c r="K43" s="17" t="s">
        <v>184</v>
      </c>
      <c r="L43" s="18" t="s">
        <v>116</v>
      </c>
    </row>
    <row r="44" spans="1:12" ht="15" customHeight="1" x14ac:dyDescent="0.25">
      <c r="A44" s="82"/>
      <c r="B44" s="82" t="s">
        <v>56</v>
      </c>
      <c r="C44" s="83">
        <v>113187.27726800001</v>
      </c>
      <c r="D44" s="83">
        <v>110790.02170499999</v>
      </c>
      <c r="E44" s="83">
        <v>116142.34589000006</v>
      </c>
      <c r="F44" s="85">
        <f>E44/E$44*100</f>
        <v>100</v>
      </c>
      <c r="G44" s="85">
        <f>E44-C44</f>
        <v>2955.0686220000498</v>
      </c>
      <c r="H44" s="85">
        <f t="shared" ref="H44" si="11">(G44/C44)*100</f>
        <v>2.610778078001792</v>
      </c>
      <c r="I44" s="87"/>
      <c r="J44" s="83">
        <v>994912.45012399938</v>
      </c>
      <c r="K44" s="83">
        <v>1140113.7524559984</v>
      </c>
      <c r="L44" s="85">
        <f>K44/K$44*100</f>
        <v>100</v>
      </c>
    </row>
    <row r="45" spans="1:12" ht="6" customHeight="1" x14ac:dyDescent="0.2">
      <c r="A45" s="121"/>
      <c r="B45" s="122"/>
      <c r="C45" s="116"/>
      <c r="D45" s="116"/>
      <c r="E45" s="116"/>
      <c r="F45" s="117"/>
      <c r="G45" s="118"/>
      <c r="H45" s="119"/>
      <c r="I45" s="119"/>
      <c r="J45" s="116"/>
      <c r="K45" s="116"/>
      <c r="L45" s="117"/>
    </row>
    <row r="46" spans="1:12" x14ac:dyDescent="0.2">
      <c r="A46" s="69" t="s">
        <v>3</v>
      </c>
      <c r="B46" s="41" t="s">
        <v>139</v>
      </c>
      <c r="C46" s="147">
        <v>25174.824817999994</v>
      </c>
      <c r="D46" s="147">
        <v>21278.413286000006</v>
      </c>
      <c r="E46" s="147">
        <v>24934.583375999999</v>
      </c>
      <c r="F46" s="57">
        <f>E46/E$44*100</f>
        <v>21.468985480641031</v>
      </c>
      <c r="G46" s="120">
        <f t="shared" ref="G46:G76" si="12">E46-C46</f>
        <v>-240.241441999995</v>
      </c>
      <c r="H46" s="120">
        <f t="shared" ref="H46:H75" si="13">(G46/C46)*100</f>
        <v>-0.95429240813712601</v>
      </c>
      <c r="I46" s="59"/>
      <c r="J46" s="147">
        <v>211246.85177999991</v>
      </c>
      <c r="K46" s="147">
        <v>242980.91628</v>
      </c>
      <c r="L46" s="57">
        <f>K46/K$44*100</f>
        <v>21.311988892036247</v>
      </c>
    </row>
    <row r="47" spans="1:12" x14ac:dyDescent="0.2">
      <c r="A47" s="69" t="s">
        <v>4</v>
      </c>
      <c r="B47" s="41" t="s">
        <v>138</v>
      </c>
      <c r="C47" s="147">
        <v>13826.013200000003</v>
      </c>
      <c r="D47" s="147">
        <v>13166.320727999999</v>
      </c>
      <c r="E47" s="147">
        <v>13415.651602</v>
      </c>
      <c r="F47" s="57">
        <f t="shared" ref="F47:F75" si="14">E47/E$44*100</f>
        <v>11.551042386130327</v>
      </c>
      <c r="G47" s="120">
        <f t="shared" si="12"/>
        <v>-410.36159800000314</v>
      </c>
      <c r="H47" s="120">
        <f t="shared" si="13"/>
        <v>-2.9680399697578985</v>
      </c>
      <c r="I47" s="59"/>
      <c r="J47" s="147">
        <v>118525.33840599998</v>
      </c>
      <c r="K47" s="147">
        <v>138139.80284599995</v>
      </c>
      <c r="L47" s="57">
        <f t="shared" ref="L47:L75" si="15">K47/K$44*100</f>
        <v>12.116317564666103</v>
      </c>
    </row>
    <row r="48" spans="1:12" x14ac:dyDescent="0.2">
      <c r="A48" s="69" t="s">
        <v>5</v>
      </c>
      <c r="B48" s="41" t="s">
        <v>140</v>
      </c>
      <c r="C48" s="147">
        <v>7809.7731420000018</v>
      </c>
      <c r="D48" s="147">
        <v>10923.832089</v>
      </c>
      <c r="E48" s="147">
        <v>10914.194747000001</v>
      </c>
      <c r="F48" s="57">
        <f t="shared" si="14"/>
        <v>9.397257015401582</v>
      </c>
      <c r="G48" s="120">
        <f t="shared" si="12"/>
        <v>3104.4216049999995</v>
      </c>
      <c r="H48" s="120">
        <f t="shared" si="13"/>
        <v>39.750470961887494</v>
      </c>
      <c r="I48" s="59"/>
      <c r="J48" s="147">
        <v>71050.35455399999</v>
      </c>
      <c r="K48" s="147">
        <v>104870.33182900009</v>
      </c>
      <c r="L48" s="57">
        <f t="shared" si="15"/>
        <v>9.1982340887557577</v>
      </c>
    </row>
    <row r="49" spans="1:12" x14ac:dyDescent="0.2">
      <c r="A49" s="69" t="s">
        <v>6</v>
      </c>
      <c r="B49" s="41" t="s">
        <v>149</v>
      </c>
      <c r="C49" s="147">
        <v>7145.6112869999997</v>
      </c>
      <c r="D49" s="147">
        <v>8276.7664370000039</v>
      </c>
      <c r="E49" s="147">
        <v>9243.7777930000066</v>
      </c>
      <c r="F49" s="57">
        <f t="shared" si="14"/>
        <v>7.9590073044976295</v>
      </c>
      <c r="G49" s="120">
        <f t="shared" si="12"/>
        <v>2098.1665060000068</v>
      </c>
      <c r="H49" s="120">
        <f t="shared" si="13"/>
        <v>29.363009289592874</v>
      </c>
      <c r="I49" s="59"/>
      <c r="J49" s="147">
        <v>69035.486379000009</v>
      </c>
      <c r="K49" s="147">
        <v>89683.547754999992</v>
      </c>
      <c r="L49" s="57">
        <f t="shared" si="15"/>
        <v>7.86619296204492</v>
      </c>
    </row>
    <row r="50" spans="1:12" x14ac:dyDescent="0.2">
      <c r="A50" s="69" t="s">
        <v>7</v>
      </c>
      <c r="B50" s="41" t="s">
        <v>185</v>
      </c>
      <c r="C50" s="147">
        <v>8312.1699459999982</v>
      </c>
      <c r="D50" s="147">
        <v>7966.4254119999987</v>
      </c>
      <c r="E50" s="147">
        <v>8711.3695220000009</v>
      </c>
      <c r="F50" s="57">
        <f t="shared" si="14"/>
        <v>7.5005971811957837</v>
      </c>
      <c r="G50" s="120">
        <f t="shared" si="12"/>
        <v>399.19957600000271</v>
      </c>
      <c r="H50" s="120">
        <f t="shared" si="13"/>
        <v>4.8025916047602761</v>
      </c>
      <c r="I50" s="59"/>
      <c r="J50" s="147">
        <v>77790.996045999986</v>
      </c>
      <c r="K50" s="147">
        <v>85147.040761000055</v>
      </c>
      <c r="L50" s="57">
        <f t="shared" si="15"/>
        <v>7.4682934555941358</v>
      </c>
    </row>
    <row r="51" spans="1:12" x14ac:dyDescent="0.2">
      <c r="A51" s="69" t="s">
        <v>8</v>
      </c>
      <c r="B51" s="41" t="s">
        <v>142</v>
      </c>
      <c r="C51" s="147">
        <v>6247.4095299999981</v>
      </c>
      <c r="D51" s="147">
        <v>5085.0010220000013</v>
      </c>
      <c r="E51" s="147">
        <v>5964.113817999998</v>
      </c>
      <c r="F51" s="57">
        <f t="shared" si="14"/>
        <v>5.1351759535223165</v>
      </c>
      <c r="G51" s="120">
        <f t="shared" si="12"/>
        <v>-283.29571200000009</v>
      </c>
      <c r="H51" s="120">
        <f t="shared" si="13"/>
        <v>-4.5346108757496513</v>
      </c>
      <c r="I51" s="59"/>
      <c r="J51" s="147">
        <v>58934.411102999991</v>
      </c>
      <c r="K51" s="147">
        <v>59526.419697000012</v>
      </c>
      <c r="L51" s="57">
        <f t="shared" si="15"/>
        <v>5.221094787144704</v>
      </c>
    </row>
    <row r="52" spans="1:12" x14ac:dyDescent="0.2">
      <c r="A52" s="69" t="s">
        <v>9</v>
      </c>
      <c r="B52" s="41" t="s">
        <v>146</v>
      </c>
      <c r="C52" s="147">
        <v>5454.7780630000007</v>
      </c>
      <c r="D52" s="147">
        <v>5760.8815000000013</v>
      </c>
      <c r="E52" s="147">
        <v>4893.5372559999996</v>
      </c>
      <c r="F52" s="57">
        <f t="shared" si="14"/>
        <v>4.2133962582732174</v>
      </c>
      <c r="G52" s="120">
        <f t="shared" si="12"/>
        <v>-561.24080700000104</v>
      </c>
      <c r="H52" s="120">
        <f t="shared" si="13"/>
        <v>-10.288976022817906</v>
      </c>
      <c r="I52" s="59"/>
      <c r="J52" s="147">
        <v>50507.695366000014</v>
      </c>
      <c r="K52" s="147">
        <v>51108.086534999973</v>
      </c>
      <c r="L52" s="57">
        <f t="shared" si="15"/>
        <v>4.4827181871023383</v>
      </c>
    </row>
    <row r="53" spans="1:12" x14ac:dyDescent="0.2">
      <c r="A53" s="69" t="s">
        <v>10</v>
      </c>
      <c r="B53" s="41" t="s">
        <v>144</v>
      </c>
      <c r="C53" s="147">
        <v>5157.1292340000018</v>
      </c>
      <c r="D53" s="147">
        <v>4933.4790330000005</v>
      </c>
      <c r="E53" s="147">
        <v>5345.9415710000012</v>
      </c>
      <c r="F53" s="57">
        <f t="shared" si="14"/>
        <v>4.6029219833937338</v>
      </c>
      <c r="G53" s="120">
        <f t="shared" si="12"/>
        <v>188.81233699999939</v>
      </c>
      <c r="H53" s="120">
        <f t="shared" si="13"/>
        <v>3.6611907212872321</v>
      </c>
      <c r="I53" s="59"/>
      <c r="J53" s="147">
        <v>44750.729821000015</v>
      </c>
      <c r="K53" s="147">
        <v>47150.614721999991</v>
      </c>
      <c r="L53" s="57">
        <f t="shared" si="15"/>
        <v>4.1356061726673827</v>
      </c>
    </row>
    <row r="54" spans="1:12" x14ac:dyDescent="0.2">
      <c r="A54" s="69" t="s">
        <v>11</v>
      </c>
      <c r="B54" s="41" t="s">
        <v>143</v>
      </c>
      <c r="C54" s="147">
        <v>4946.0079970000015</v>
      </c>
      <c r="D54" s="147">
        <v>4618.2812559999993</v>
      </c>
      <c r="E54" s="147">
        <v>4444.0550590000003</v>
      </c>
      <c r="F54" s="57">
        <f t="shared" si="14"/>
        <v>3.8263865129855592</v>
      </c>
      <c r="G54" s="120">
        <f t="shared" si="12"/>
        <v>-501.95293800000127</v>
      </c>
      <c r="H54" s="120">
        <f t="shared" si="13"/>
        <v>-10.148647925851728</v>
      </c>
      <c r="I54" s="59"/>
      <c r="J54" s="147">
        <v>45265.764074999963</v>
      </c>
      <c r="K54" s="147">
        <v>46546.115641000004</v>
      </c>
      <c r="L54" s="57">
        <f t="shared" si="15"/>
        <v>4.0825852280732313</v>
      </c>
    </row>
    <row r="55" spans="1:12" x14ac:dyDescent="0.2">
      <c r="A55" s="69" t="s">
        <v>12</v>
      </c>
      <c r="B55" s="41" t="s">
        <v>157</v>
      </c>
      <c r="C55" s="147">
        <v>4089.7036430000007</v>
      </c>
      <c r="D55" s="147">
        <v>3074.6299769999991</v>
      </c>
      <c r="E55" s="147">
        <v>3337.5485750000012</v>
      </c>
      <c r="F55" s="57">
        <f t="shared" si="14"/>
        <v>2.8736707093561185</v>
      </c>
      <c r="G55" s="120">
        <f t="shared" si="12"/>
        <v>-752.15506799999957</v>
      </c>
      <c r="H55" s="120">
        <f t="shared" si="13"/>
        <v>-18.391432085486187</v>
      </c>
      <c r="I55" s="59"/>
      <c r="J55" s="147">
        <v>35691.020057000002</v>
      </c>
      <c r="K55" s="147">
        <v>30922.166566000029</v>
      </c>
      <c r="L55" s="57">
        <f t="shared" si="15"/>
        <v>2.7122001203290842</v>
      </c>
    </row>
    <row r="56" spans="1:12" x14ac:dyDescent="0.2">
      <c r="A56" s="69" t="s">
        <v>13</v>
      </c>
      <c r="B56" s="41" t="s">
        <v>145</v>
      </c>
      <c r="C56" s="147">
        <v>2601.6303329999996</v>
      </c>
      <c r="D56" s="147">
        <v>2091.606213</v>
      </c>
      <c r="E56" s="147">
        <v>2790.5807599999976</v>
      </c>
      <c r="F56" s="57">
        <f t="shared" si="14"/>
        <v>2.4027246381289675</v>
      </c>
      <c r="G56" s="120">
        <f t="shared" si="12"/>
        <v>188.95042699999794</v>
      </c>
      <c r="H56" s="120">
        <f t="shared" si="13"/>
        <v>7.2627699870840168</v>
      </c>
      <c r="I56" s="59"/>
      <c r="J56" s="147">
        <v>28532.703468999996</v>
      </c>
      <c r="K56" s="147">
        <v>28488.398607999985</v>
      </c>
      <c r="L56" s="57">
        <f t="shared" si="15"/>
        <v>2.4987330033192863</v>
      </c>
    </row>
    <row r="57" spans="1:12" x14ac:dyDescent="0.2">
      <c r="A57" s="69" t="s">
        <v>14</v>
      </c>
      <c r="B57" s="41" t="s">
        <v>148</v>
      </c>
      <c r="C57" s="147">
        <v>2542.4947640000009</v>
      </c>
      <c r="D57" s="147">
        <v>2095.1136410000004</v>
      </c>
      <c r="E57" s="147">
        <v>2440.9420349999987</v>
      </c>
      <c r="F57" s="57">
        <f t="shared" si="14"/>
        <v>2.1016813603126692</v>
      </c>
      <c r="G57" s="120">
        <f t="shared" si="12"/>
        <v>-101.55272900000227</v>
      </c>
      <c r="H57" s="120">
        <f t="shared" si="13"/>
        <v>-3.9942158559348853</v>
      </c>
      <c r="I57" s="59"/>
      <c r="J57" s="147">
        <v>24872.424004</v>
      </c>
      <c r="K57" s="147">
        <v>25637.478885000004</v>
      </c>
      <c r="L57" s="57">
        <f t="shared" si="15"/>
        <v>2.2486772771377002</v>
      </c>
    </row>
    <row r="58" spans="1:12" x14ac:dyDescent="0.2">
      <c r="A58" s="69" t="s">
        <v>15</v>
      </c>
      <c r="B58" s="41" t="s">
        <v>153</v>
      </c>
      <c r="C58" s="147">
        <v>2785.4887379999996</v>
      </c>
      <c r="D58" s="147">
        <v>2087.7159299999998</v>
      </c>
      <c r="E58" s="147">
        <v>2715.7167840000011</v>
      </c>
      <c r="F58" s="57">
        <f t="shared" si="14"/>
        <v>2.3382658264644425</v>
      </c>
      <c r="G58" s="120">
        <f t="shared" si="12"/>
        <v>-69.771953999998459</v>
      </c>
      <c r="H58" s="120">
        <f t="shared" si="13"/>
        <v>-2.5048370524052168</v>
      </c>
      <c r="I58" s="59"/>
      <c r="J58" s="147">
        <v>21028.578024999984</v>
      </c>
      <c r="K58" s="147">
        <v>24701.199977000004</v>
      </c>
      <c r="L58" s="57">
        <f t="shared" si="15"/>
        <v>2.1665557426870286</v>
      </c>
    </row>
    <row r="59" spans="1:12" x14ac:dyDescent="0.2">
      <c r="A59" s="69" t="s">
        <v>16</v>
      </c>
      <c r="B59" s="41" t="s">
        <v>147</v>
      </c>
      <c r="C59" s="147">
        <v>2290.3682750000003</v>
      </c>
      <c r="D59" s="147">
        <v>2206.3887339999997</v>
      </c>
      <c r="E59" s="147">
        <v>2388.6091099999994</v>
      </c>
      <c r="F59" s="57">
        <f t="shared" si="14"/>
        <v>2.0566220629487564</v>
      </c>
      <c r="G59" s="120">
        <f t="shared" si="12"/>
        <v>98.240834999999151</v>
      </c>
      <c r="H59" s="120">
        <f t="shared" si="13"/>
        <v>4.2893029942968077</v>
      </c>
      <c r="I59" s="59"/>
      <c r="J59" s="147">
        <v>23182.063692000014</v>
      </c>
      <c r="K59" s="147">
        <v>24421.168891000023</v>
      </c>
      <c r="L59" s="57">
        <f t="shared" si="15"/>
        <v>2.1419940631706864</v>
      </c>
    </row>
    <row r="60" spans="1:12" x14ac:dyDescent="0.2">
      <c r="A60" s="69" t="s">
        <v>17</v>
      </c>
      <c r="B60" s="41" t="s">
        <v>141</v>
      </c>
      <c r="C60" s="147">
        <v>1180.788528</v>
      </c>
      <c r="D60" s="147">
        <v>1828.5322189999995</v>
      </c>
      <c r="E60" s="147">
        <v>1395.3672310000006</v>
      </c>
      <c r="F60" s="57">
        <f t="shared" si="14"/>
        <v>1.2014284887284534</v>
      </c>
      <c r="G60" s="120">
        <f t="shared" si="12"/>
        <v>214.57870300000059</v>
      </c>
      <c r="H60" s="120">
        <f t="shared" si="13"/>
        <v>18.172492187356397</v>
      </c>
      <c r="I60" s="59"/>
      <c r="J60" s="147">
        <v>12357.478541999997</v>
      </c>
      <c r="K60" s="147">
        <v>14328.273426999998</v>
      </c>
      <c r="L60" s="57">
        <f t="shared" si="15"/>
        <v>1.2567406889123534</v>
      </c>
    </row>
    <row r="61" spans="1:12" x14ac:dyDescent="0.2">
      <c r="A61" s="69" t="s">
        <v>18</v>
      </c>
      <c r="B61" s="41" t="s">
        <v>159</v>
      </c>
      <c r="C61" s="147">
        <v>1289.4632060000006</v>
      </c>
      <c r="D61" s="147">
        <v>1025.6260089999996</v>
      </c>
      <c r="E61" s="147">
        <v>1508.9820039999997</v>
      </c>
      <c r="F61" s="57">
        <f t="shared" si="14"/>
        <v>1.2992522171277447</v>
      </c>
      <c r="G61" s="120">
        <f t="shared" si="12"/>
        <v>219.51879799999915</v>
      </c>
      <c r="H61" s="120">
        <f t="shared" si="13"/>
        <v>17.024045120369184</v>
      </c>
      <c r="I61" s="120"/>
      <c r="J61" s="147">
        <v>9792.6411979999957</v>
      </c>
      <c r="K61" s="147">
        <v>13236.885339999999</v>
      </c>
      <c r="L61" s="57">
        <f t="shared" si="15"/>
        <v>1.1610144436452505</v>
      </c>
    </row>
    <row r="62" spans="1:12" x14ac:dyDescent="0.2">
      <c r="A62" s="69" t="s">
        <v>19</v>
      </c>
      <c r="B62" s="41" t="s">
        <v>150</v>
      </c>
      <c r="C62" s="147">
        <v>1024.8912539999999</v>
      </c>
      <c r="D62" s="147">
        <v>900.47674400000017</v>
      </c>
      <c r="E62" s="147">
        <v>913.76925899999992</v>
      </c>
      <c r="F62" s="57">
        <f t="shared" si="14"/>
        <v>0.78676666292365294</v>
      </c>
      <c r="G62" s="120">
        <f t="shared" si="12"/>
        <v>-111.12199499999997</v>
      </c>
      <c r="H62" s="120">
        <f t="shared" si="13"/>
        <v>-10.84232054535612</v>
      </c>
      <c r="I62" s="59"/>
      <c r="J62" s="147">
        <v>8233.6309899999997</v>
      </c>
      <c r="K62" s="147">
        <v>8509.6018000000004</v>
      </c>
      <c r="L62" s="57">
        <f t="shared" si="15"/>
        <v>0.74638182213563109</v>
      </c>
    </row>
    <row r="63" spans="1:12" x14ac:dyDescent="0.2">
      <c r="A63" s="69" t="s">
        <v>20</v>
      </c>
      <c r="B63" s="41" t="s">
        <v>151</v>
      </c>
      <c r="C63" s="147">
        <v>270.32876900000002</v>
      </c>
      <c r="D63" s="147">
        <v>4116.110009</v>
      </c>
      <c r="E63" s="147">
        <v>1415.2734820000003</v>
      </c>
      <c r="F63" s="57">
        <f t="shared" si="14"/>
        <v>1.2185680176810141</v>
      </c>
      <c r="G63" s="120">
        <f t="shared" si="12"/>
        <v>1144.9447130000003</v>
      </c>
      <c r="H63" s="120">
        <f t="shared" si="13"/>
        <v>423.53787102844399</v>
      </c>
      <c r="I63" s="59"/>
      <c r="J63" s="147">
        <v>2636.4806679999997</v>
      </c>
      <c r="K63" s="147">
        <v>7702.1090329999979</v>
      </c>
      <c r="L63" s="57">
        <f t="shared" si="15"/>
        <v>0.67555619045979831</v>
      </c>
    </row>
    <row r="64" spans="1:12" x14ac:dyDescent="0.2">
      <c r="A64" s="69" t="s">
        <v>21</v>
      </c>
      <c r="B64" s="41" t="s">
        <v>164</v>
      </c>
      <c r="C64" s="147">
        <v>808.94238400000006</v>
      </c>
      <c r="D64" s="147">
        <v>649.61824699999988</v>
      </c>
      <c r="E64" s="147">
        <v>569.17459000000019</v>
      </c>
      <c r="F64" s="57">
        <f t="shared" si="14"/>
        <v>0.49006637987067436</v>
      </c>
      <c r="G64" s="120">
        <f t="shared" si="12"/>
        <v>-239.76779399999987</v>
      </c>
      <c r="H64" s="120">
        <f t="shared" si="13"/>
        <v>-29.639662693208553</v>
      </c>
      <c r="I64" s="59"/>
      <c r="J64" s="147">
        <v>6086.9518810000009</v>
      </c>
      <c r="K64" s="147">
        <v>7647.195055000002</v>
      </c>
      <c r="L64" s="57">
        <f t="shared" si="15"/>
        <v>0.67073965545338321</v>
      </c>
    </row>
    <row r="65" spans="1:12" x14ac:dyDescent="0.2">
      <c r="A65" s="69" t="s">
        <v>22</v>
      </c>
      <c r="B65" s="41" t="s">
        <v>155</v>
      </c>
      <c r="C65" s="147">
        <v>786.77246100000025</v>
      </c>
      <c r="D65" s="147">
        <v>567.84225300000003</v>
      </c>
      <c r="E65" s="147">
        <v>843.65765099999987</v>
      </c>
      <c r="F65" s="57">
        <f t="shared" si="14"/>
        <v>0.72639969903745449</v>
      </c>
      <c r="G65" s="120">
        <f t="shared" si="12"/>
        <v>56.885189999999625</v>
      </c>
      <c r="H65" s="120">
        <f t="shared" si="13"/>
        <v>7.2301958723488688</v>
      </c>
      <c r="I65" s="59"/>
      <c r="J65" s="147">
        <v>7037.7528199999997</v>
      </c>
      <c r="K65" s="147">
        <v>6878.8311589999985</v>
      </c>
      <c r="L65" s="57">
        <f t="shared" si="15"/>
        <v>0.60334603842658929</v>
      </c>
    </row>
    <row r="66" spans="1:12" x14ac:dyDescent="0.2">
      <c r="A66" s="69" t="s">
        <v>23</v>
      </c>
      <c r="B66" s="41" t="s">
        <v>166</v>
      </c>
      <c r="C66" s="147">
        <v>2394.3694220000002</v>
      </c>
      <c r="D66" s="147">
        <v>324.1097860000001</v>
      </c>
      <c r="E66" s="147">
        <v>317.67802200000006</v>
      </c>
      <c r="F66" s="57">
        <f t="shared" si="14"/>
        <v>0.27352471621408192</v>
      </c>
      <c r="G66" s="120">
        <f t="shared" si="12"/>
        <v>-2076.6914000000002</v>
      </c>
      <c r="H66" s="120">
        <f t="shared" si="13"/>
        <v>-86.732288715304179</v>
      </c>
      <c r="I66" s="59"/>
      <c r="J66" s="147">
        <v>9443.2808949999999</v>
      </c>
      <c r="K66" s="147">
        <v>6728.798471000001</v>
      </c>
      <c r="L66" s="57">
        <f t="shared" si="15"/>
        <v>0.5901865894087347</v>
      </c>
    </row>
    <row r="67" spans="1:12" x14ac:dyDescent="0.2">
      <c r="A67" s="69" t="s">
        <v>24</v>
      </c>
      <c r="B67" s="41" t="s">
        <v>167</v>
      </c>
      <c r="C67" s="147">
        <v>625.41485400000022</v>
      </c>
      <c r="D67" s="147">
        <v>561.67443000000003</v>
      </c>
      <c r="E67" s="147">
        <v>640.86995999999999</v>
      </c>
      <c r="F67" s="57">
        <f t="shared" si="14"/>
        <v>0.55179698247784348</v>
      </c>
      <c r="G67" s="120">
        <f t="shared" si="12"/>
        <v>15.455105999999773</v>
      </c>
      <c r="H67" s="120">
        <f t="shared" si="13"/>
        <v>2.471176675954001</v>
      </c>
      <c r="I67" s="59"/>
      <c r="J67" s="147">
        <v>6521.2850399999979</v>
      </c>
      <c r="K67" s="147">
        <v>6433.4644549999985</v>
      </c>
      <c r="L67" s="57">
        <f t="shared" si="15"/>
        <v>0.56428268154306749</v>
      </c>
    </row>
    <row r="68" spans="1:12" x14ac:dyDescent="0.2">
      <c r="A68" s="69" t="s">
        <v>25</v>
      </c>
      <c r="B68" s="41" t="s">
        <v>176</v>
      </c>
      <c r="C68" s="147">
        <v>580.27036099999998</v>
      </c>
      <c r="D68" s="147">
        <v>915.96825699999999</v>
      </c>
      <c r="E68" s="147">
        <v>504.59063200000008</v>
      </c>
      <c r="F68" s="57">
        <f t="shared" si="14"/>
        <v>0.43445879117846004</v>
      </c>
      <c r="G68" s="120">
        <f t="shared" si="12"/>
        <v>-75.679728999999895</v>
      </c>
      <c r="H68" s="120">
        <f t="shared" si="13"/>
        <v>-13.042149674778909</v>
      </c>
      <c r="I68" s="59"/>
      <c r="J68" s="147">
        <v>2130.5133829999991</v>
      </c>
      <c r="K68" s="147">
        <v>4585.8543969999992</v>
      </c>
      <c r="L68" s="57">
        <f t="shared" si="15"/>
        <v>0.4022277941232873</v>
      </c>
    </row>
    <row r="69" spans="1:12" x14ac:dyDescent="0.2">
      <c r="A69" s="69" t="s">
        <v>26</v>
      </c>
      <c r="B69" s="41" t="s">
        <v>161</v>
      </c>
      <c r="C69" s="147">
        <v>250.53137199999995</v>
      </c>
      <c r="D69" s="147">
        <v>334.29216700000006</v>
      </c>
      <c r="E69" s="147">
        <v>289.28711500000003</v>
      </c>
      <c r="F69" s="57">
        <f t="shared" si="14"/>
        <v>0.24907979323406096</v>
      </c>
      <c r="G69" s="120">
        <f t="shared" si="12"/>
        <v>38.755743000000081</v>
      </c>
      <c r="H69" s="120">
        <f t="shared" si="13"/>
        <v>15.469417139503028</v>
      </c>
      <c r="I69" s="59"/>
      <c r="J69" s="147">
        <v>3586.4217100000001</v>
      </c>
      <c r="K69" s="147">
        <v>4102.5373220000001</v>
      </c>
      <c r="L69" s="57">
        <f t="shared" si="15"/>
        <v>0.35983578946946643</v>
      </c>
    </row>
    <row r="70" spans="1:12" x14ac:dyDescent="0.2">
      <c r="A70" s="69" t="s">
        <v>27</v>
      </c>
      <c r="B70" s="41" t="s">
        <v>168</v>
      </c>
      <c r="C70" s="147">
        <v>345.96044799999999</v>
      </c>
      <c r="D70" s="147">
        <v>255.25726900000001</v>
      </c>
      <c r="E70" s="147">
        <v>262.30311599999999</v>
      </c>
      <c r="F70" s="57">
        <f t="shared" si="14"/>
        <v>0.22584623548798535</v>
      </c>
      <c r="G70" s="120">
        <f t="shared" si="12"/>
        <v>-83.657331999999997</v>
      </c>
      <c r="H70" s="120">
        <f t="shared" si="13"/>
        <v>-24.181183856022756</v>
      </c>
      <c r="I70" s="59"/>
      <c r="J70" s="147">
        <v>3060.2332990000004</v>
      </c>
      <c r="K70" s="147">
        <v>4036.4351779999997</v>
      </c>
      <c r="L70" s="57">
        <f t="shared" si="15"/>
        <v>0.35403793431180297</v>
      </c>
    </row>
    <row r="71" spans="1:12" x14ac:dyDescent="0.2">
      <c r="A71" s="69" t="s">
        <v>28</v>
      </c>
      <c r="B71" s="41" t="s">
        <v>156</v>
      </c>
      <c r="C71" s="147">
        <v>351.6871789999999</v>
      </c>
      <c r="D71" s="147">
        <v>308.95635499999986</v>
      </c>
      <c r="E71" s="147">
        <v>350.61745200000001</v>
      </c>
      <c r="F71" s="57">
        <f t="shared" si="14"/>
        <v>0.30188597389971306</v>
      </c>
      <c r="G71" s="120">
        <f t="shared" si="12"/>
        <v>-1.0697269999998866</v>
      </c>
      <c r="H71" s="120">
        <f t="shared" si="13"/>
        <v>-0.30417003060549069</v>
      </c>
      <c r="I71" s="59"/>
      <c r="J71" s="147">
        <v>3389.9314400000003</v>
      </c>
      <c r="K71" s="147">
        <v>3785.9339100000007</v>
      </c>
      <c r="L71" s="57">
        <f t="shared" si="15"/>
        <v>0.33206633126251278</v>
      </c>
    </row>
    <row r="72" spans="1:12" x14ac:dyDescent="0.2">
      <c r="A72" s="69" t="s">
        <v>29</v>
      </c>
      <c r="B72" s="41" t="s">
        <v>177</v>
      </c>
      <c r="C72" s="147">
        <v>299.27600900000004</v>
      </c>
      <c r="D72" s="147">
        <v>360.274382</v>
      </c>
      <c r="E72" s="147">
        <v>519.3777419999999</v>
      </c>
      <c r="F72" s="57">
        <f t="shared" si="14"/>
        <v>0.44719067625163128</v>
      </c>
      <c r="G72" s="120">
        <f t="shared" si="12"/>
        <v>220.10173299999985</v>
      </c>
      <c r="H72" s="120">
        <f t="shared" si="13"/>
        <v>73.544730075573767</v>
      </c>
      <c r="I72" s="59"/>
      <c r="J72" s="147">
        <v>1655.5421989999995</v>
      </c>
      <c r="K72" s="147">
        <v>3770.1477010000008</v>
      </c>
      <c r="L72" s="57">
        <f t="shared" si="15"/>
        <v>0.33068171424811454</v>
      </c>
    </row>
    <row r="73" spans="1:12" x14ac:dyDescent="0.2">
      <c r="A73" s="69" t="s">
        <v>30</v>
      </c>
      <c r="B73" s="41" t="s">
        <v>163</v>
      </c>
      <c r="C73" s="147">
        <v>174.75152500000002</v>
      </c>
      <c r="D73" s="147">
        <v>278.92816100000005</v>
      </c>
      <c r="E73" s="147">
        <v>419.02018399999997</v>
      </c>
      <c r="F73" s="57">
        <f t="shared" si="14"/>
        <v>0.36078157435950148</v>
      </c>
      <c r="G73" s="120">
        <f t="shared" si="12"/>
        <v>244.26865899999996</v>
      </c>
      <c r="H73" s="120">
        <f t="shared" si="13"/>
        <v>139.7805592826729</v>
      </c>
      <c r="I73" s="59"/>
      <c r="J73" s="147">
        <v>2872.7567370000002</v>
      </c>
      <c r="K73" s="147">
        <v>3487.2253179999993</v>
      </c>
      <c r="L73" s="57">
        <f t="shared" si="15"/>
        <v>0.30586643749256814</v>
      </c>
    </row>
    <row r="74" spans="1:12" x14ac:dyDescent="0.2">
      <c r="A74" s="69" t="s">
        <v>31</v>
      </c>
      <c r="B74" s="41" t="s">
        <v>169</v>
      </c>
      <c r="C74" s="147">
        <v>487.57307500000002</v>
      </c>
      <c r="D74" s="147">
        <v>407.97388799999993</v>
      </c>
      <c r="E74" s="147">
        <v>17.734448</v>
      </c>
      <c r="F74" s="57">
        <f t="shared" si="14"/>
        <v>1.5269579638762016E-2</v>
      </c>
      <c r="G74" s="120">
        <f t="shared" si="12"/>
        <v>-469.83862700000003</v>
      </c>
      <c r="H74" s="120">
        <f t="shared" si="13"/>
        <v>-96.36270973330511</v>
      </c>
      <c r="I74" s="59"/>
      <c r="J74" s="147">
        <v>1168.1614520000003</v>
      </c>
      <c r="K74" s="147">
        <v>2875.8336310000004</v>
      </c>
      <c r="L74" s="57">
        <f t="shared" si="15"/>
        <v>0.25224093866116137</v>
      </c>
    </row>
    <row r="75" spans="1:12" x14ac:dyDescent="0.2">
      <c r="A75" s="69" t="s">
        <v>32</v>
      </c>
      <c r="B75" s="41" t="s">
        <v>152</v>
      </c>
      <c r="C75" s="147">
        <v>293.81378599999999</v>
      </c>
      <c r="D75" s="147">
        <v>204.879232</v>
      </c>
      <c r="E75" s="147">
        <v>224.52327399999999</v>
      </c>
      <c r="F75" s="57">
        <f t="shared" si="14"/>
        <v>0.19331732304826091</v>
      </c>
      <c r="G75" s="120">
        <f t="shared" si="12"/>
        <v>-69.290512000000007</v>
      </c>
      <c r="H75" s="120">
        <f t="shared" si="13"/>
        <v>-23.583138471249274</v>
      </c>
      <c r="I75" s="59"/>
      <c r="J75" s="147">
        <v>2254.564859000001</v>
      </c>
      <c r="K75" s="147">
        <v>2811.2637940000009</v>
      </c>
      <c r="L75" s="57">
        <f t="shared" si="15"/>
        <v>0.24657748298747051</v>
      </c>
    </row>
    <row r="76" spans="1:12" ht="12" x14ac:dyDescent="0.25">
      <c r="A76" s="35"/>
      <c r="B76" s="35" t="s">
        <v>107</v>
      </c>
      <c r="C76" s="65">
        <f>SUM(C46:C75)</f>
        <v>109548.23760300002</v>
      </c>
      <c r="D76" s="65">
        <f>SUM(D46:D75)</f>
        <v>106605.37466600003</v>
      </c>
      <c r="E76" s="65">
        <f>SUM(E46:E75)</f>
        <v>111732.84817000003</v>
      </c>
      <c r="F76" s="71">
        <f>E76/E$44*100</f>
        <v>96.203367784411455</v>
      </c>
      <c r="G76" s="71">
        <f t="shared" si="12"/>
        <v>2184.6105670000106</v>
      </c>
      <c r="H76" s="71">
        <f>(G76/C76)*100</f>
        <v>1.9941996464762701</v>
      </c>
      <c r="I76" s="66"/>
      <c r="J76" s="65">
        <f>SUM(J46:J75)</f>
        <v>962642.04388999951</v>
      </c>
      <c r="K76" s="65">
        <f>SUM(K46:K75)</f>
        <v>1100243.6789839999</v>
      </c>
      <c r="L76" s="71">
        <f>K76/K$44*100</f>
        <v>96.502974077269783</v>
      </c>
    </row>
    <row r="77" spans="1:12" ht="12" x14ac:dyDescent="0.25">
      <c r="A77" s="35"/>
      <c r="B77" s="35" t="s">
        <v>33</v>
      </c>
      <c r="C77" s="65">
        <f>C44-C76</f>
        <v>3639.0396649999893</v>
      </c>
      <c r="D77" s="65">
        <f t="shared" ref="D77:E77" si="16">D44-D76</f>
        <v>4184.6470389999595</v>
      </c>
      <c r="E77" s="65">
        <f t="shared" si="16"/>
        <v>4409.4977200000285</v>
      </c>
      <c r="F77" s="71">
        <f>E77/E$44*100</f>
        <v>3.7966322155885517</v>
      </c>
      <c r="G77" s="71">
        <f>E77-C77</f>
        <v>770.45805500003917</v>
      </c>
      <c r="H77" s="71">
        <f>(G77/C77)*100</f>
        <v>21.172015859300654</v>
      </c>
      <c r="I77" s="66"/>
      <c r="J77" s="65">
        <f>J44-J76</f>
        <v>32270.406233999878</v>
      </c>
      <c r="K77" s="65">
        <f>K44-K76</f>
        <v>39870.073471998563</v>
      </c>
      <c r="L77" s="71">
        <f>K77/K$44*100</f>
        <v>3.4970259227302245</v>
      </c>
    </row>
  </sheetData>
  <mergeCells count="6">
    <mergeCell ref="C3:E3"/>
    <mergeCell ref="G3:H3"/>
    <mergeCell ref="J3:L3"/>
    <mergeCell ref="C42:E42"/>
    <mergeCell ref="G42:H42"/>
    <mergeCell ref="J42:L42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9"/>
  <sheetViews>
    <sheetView view="pageBreakPreview" zoomScaleNormal="100" zoomScaleSheetLayoutView="100" workbookViewId="0">
      <selection activeCell="P20" sqref="P20"/>
    </sheetView>
  </sheetViews>
  <sheetFormatPr defaultColWidth="9.109375" defaultRowHeight="13.8" x14ac:dyDescent="0.3"/>
  <cols>
    <col min="1" max="1" width="1.44140625" style="21" customWidth="1"/>
    <col min="2" max="2" width="34.6640625" style="21" customWidth="1"/>
    <col min="3" max="4" width="8.6640625" style="21" customWidth="1"/>
    <col min="5" max="5" width="10.44140625" style="21" customWidth="1"/>
    <col min="6" max="6" width="9" style="21" customWidth="1"/>
    <col min="7" max="7" width="12.6640625" style="21" customWidth="1"/>
    <col min="8" max="8" width="8" style="21" customWidth="1"/>
    <col min="9" max="9" width="0.6640625" style="21" customWidth="1"/>
    <col min="10" max="10" width="9.88671875" style="21" customWidth="1"/>
    <col min="11" max="11" width="11.5546875" style="21" customWidth="1"/>
    <col min="12" max="12" width="9" style="21" customWidth="1"/>
    <col min="13" max="16384" width="9.109375" style="21"/>
  </cols>
  <sheetData>
    <row r="1" spans="1:12" x14ac:dyDescent="0.3">
      <c r="A1" s="95" t="s">
        <v>127</v>
      </c>
      <c r="B1" s="123"/>
      <c r="C1" s="124"/>
      <c r="D1" s="124"/>
      <c r="E1" s="124"/>
      <c r="F1" s="123"/>
      <c r="G1" s="123"/>
      <c r="H1" s="123"/>
      <c r="I1" s="123"/>
      <c r="J1" s="123"/>
      <c r="K1" s="124"/>
      <c r="L1" s="123"/>
    </row>
    <row r="2" spans="1:12" x14ac:dyDescent="0.3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</row>
    <row r="3" spans="1:12" s="22" customFormat="1" ht="13.2" x14ac:dyDescent="0.25">
      <c r="A3" s="29"/>
      <c r="B3" s="30"/>
      <c r="C3" s="150" t="s">
        <v>121</v>
      </c>
      <c r="D3" s="150"/>
      <c r="E3" s="150"/>
      <c r="F3" s="13"/>
      <c r="G3" s="151" t="s">
        <v>0</v>
      </c>
      <c r="H3" s="151"/>
      <c r="I3" s="14"/>
      <c r="J3" s="150" t="s">
        <v>121</v>
      </c>
      <c r="K3" s="150"/>
      <c r="L3" s="150"/>
    </row>
    <row r="4" spans="1:12" s="22" customFormat="1" ht="24" x14ac:dyDescent="0.25">
      <c r="A4" s="29"/>
      <c r="B4" s="28" t="s">
        <v>131</v>
      </c>
      <c r="C4" s="17" t="s">
        <v>181</v>
      </c>
      <c r="D4" s="17" t="s">
        <v>178</v>
      </c>
      <c r="E4" s="17" t="s">
        <v>182</v>
      </c>
      <c r="F4" s="18" t="s">
        <v>116</v>
      </c>
      <c r="G4" s="19" t="s">
        <v>129</v>
      </c>
      <c r="H4" s="20" t="s">
        <v>2</v>
      </c>
      <c r="I4" s="20"/>
      <c r="J4" s="17" t="s">
        <v>183</v>
      </c>
      <c r="K4" s="17" t="s">
        <v>184</v>
      </c>
      <c r="L4" s="18" t="s">
        <v>116</v>
      </c>
    </row>
    <row r="5" spans="1:12" s="22" customFormat="1" ht="15" customHeight="1" x14ac:dyDescent="0.25">
      <c r="A5" s="88" t="s">
        <v>34</v>
      </c>
      <c r="B5" s="83"/>
      <c r="C5" s="83">
        <v>126151.69855600003</v>
      </c>
      <c r="D5" s="83">
        <v>123557.38505700001</v>
      </c>
      <c r="E5" s="83">
        <v>128119.99800500004</v>
      </c>
      <c r="F5" s="87">
        <v>100</v>
      </c>
      <c r="G5" s="86">
        <f>E5-C5</f>
        <v>1968.2994490000128</v>
      </c>
      <c r="H5" s="87">
        <f>(G5/C5)*100</f>
        <v>1.5602639294834897</v>
      </c>
      <c r="I5" s="84"/>
      <c r="J5" s="83">
        <v>1186147.8110750008</v>
      </c>
      <c r="K5" s="83">
        <v>1242878.9511829996</v>
      </c>
      <c r="L5" s="87">
        <v>100</v>
      </c>
    </row>
    <row r="6" spans="1:12" s="22" customFormat="1" ht="6" customHeight="1" x14ac:dyDescent="0.25">
      <c r="A6" s="125"/>
      <c r="B6" s="126"/>
      <c r="C6" s="116"/>
      <c r="D6" s="116"/>
      <c r="E6" s="116"/>
      <c r="F6" s="117"/>
      <c r="G6" s="118"/>
      <c r="H6" s="119"/>
      <c r="I6" s="119"/>
      <c r="J6" s="116"/>
      <c r="K6" s="116"/>
      <c r="L6" s="117"/>
    </row>
    <row r="7" spans="1:12" s="23" customFormat="1" ht="15" customHeight="1" x14ac:dyDescent="0.25">
      <c r="A7" s="36" t="s">
        <v>52</v>
      </c>
      <c r="B7" s="61"/>
      <c r="C7" s="61">
        <f>SUM(C8:C26)</f>
        <v>107459.16130100003</v>
      </c>
      <c r="D7" s="61">
        <f t="shared" ref="D7:E7" si="0">SUM(D8:D26)</f>
        <v>106967.385423</v>
      </c>
      <c r="E7" s="61">
        <f t="shared" si="0"/>
        <v>109463.73563600004</v>
      </c>
      <c r="F7" s="63">
        <f>E7/$E$5*100</f>
        <v>85.438446253900253</v>
      </c>
      <c r="G7" s="64">
        <f>E7-C7</f>
        <v>2004.5743350000121</v>
      </c>
      <c r="H7" s="64">
        <f>(G7/C7)*100</f>
        <v>1.8654289785354554</v>
      </c>
      <c r="I7" s="61"/>
      <c r="J7" s="61">
        <f>SUM(J8:J26)</f>
        <v>1015118.3231440008</v>
      </c>
      <c r="K7" s="61">
        <f t="shared" ref="K7" si="1">SUM(K8:K26)</f>
        <v>1064142.6917719997</v>
      </c>
      <c r="L7" s="62">
        <f>K7/$K$5*100</f>
        <v>85.61917399591691</v>
      </c>
    </row>
    <row r="8" spans="1:12" s="22" customFormat="1" ht="15" customHeight="1" x14ac:dyDescent="0.25">
      <c r="A8" s="125"/>
      <c r="B8" s="41" t="s">
        <v>57</v>
      </c>
      <c r="C8" s="147">
        <v>49183.270896999988</v>
      </c>
      <c r="D8" s="147">
        <v>54498.82841899999</v>
      </c>
      <c r="E8" s="147">
        <v>52941.449274000028</v>
      </c>
      <c r="F8" s="57">
        <f>E8/$E$7*100</f>
        <v>48.36437288240036</v>
      </c>
      <c r="G8" s="58">
        <f>E8-C8</f>
        <v>3758.1783770000402</v>
      </c>
      <c r="H8" s="59">
        <f>(G8/C8)*100</f>
        <v>7.641172106813408</v>
      </c>
      <c r="I8" s="59"/>
      <c r="J8" s="147">
        <v>484010.20783200045</v>
      </c>
      <c r="K8" s="147">
        <v>491216.10051299975</v>
      </c>
      <c r="L8" s="57">
        <f>K8/$K$7*100</f>
        <v>46.16073617862579</v>
      </c>
    </row>
    <row r="9" spans="1:12" s="22" customFormat="1" ht="15" customHeight="1" x14ac:dyDescent="0.25">
      <c r="A9" s="125"/>
      <c r="B9" s="41" t="s">
        <v>58</v>
      </c>
      <c r="C9" s="147">
        <v>13845.694231000001</v>
      </c>
      <c r="D9" s="147">
        <v>8188.1731310000005</v>
      </c>
      <c r="E9" s="147">
        <v>9555.5622489999987</v>
      </c>
      <c r="F9" s="57">
        <f t="shared" ref="F9:F25" si="2">E9/$E$7*100</f>
        <v>8.729431892197729</v>
      </c>
      <c r="G9" s="58">
        <f t="shared" ref="G9:G25" si="3">E9-C9</f>
        <v>-4290.1319820000026</v>
      </c>
      <c r="H9" s="59">
        <f t="shared" ref="H9:H25" si="4">(G9/C9)*100</f>
        <v>-30.985315076470162</v>
      </c>
      <c r="I9" s="59"/>
      <c r="J9" s="147">
        <v>121105.28771200003</v>
      </c>
      <c r="K9" s="147">
        <v>108681.309897</v>
      </c>
      <c r="L9" s="57">
        <f t="shared" ref="L9:L25" si="5">K9/$K$7*100</f>
        <v>10.213039166394591</v>
      </c>
    </row>
    <row r="10" spans="1:12" s="22" customFormat="1" ht="15" customHeight="1" x14ac:dyDescent="0.25">
      <c r="A10" s="125"/>
      <c r="B10" s="41" t="s">
        <v>170</v>
      </c>
      <c r="C10" s="147">
        <v>6468.4655590000057</v>
      </c>
      <c r="D10" s="147">
        <v>6218.9182250000049</v>
      </c>
      <c r="E10" s="147">
        <v>6055.1795560000019</v>
      </c>
      <c r="F10" s="57">
        <f t="shared" si="2"/>
        <v>5.5316763317262447</v>
      </c>
      <c r="G10" s="58">
        <f t="shared" si="3"/>
        <v>-413.2860030000038</v>
      </c>
      <c r="H10" s="59">
        <f t="shared" si="4"/>
        <v>-6.3892433101846171</v>
      </c>
      <c r="I10" s="59"/>
      <c r="J10" s="147">
        <v>59494.051192000043</v>
      </c>
      <c r="K10" s="147">
        <v>61358.832260000003</v>
      </c>
      <c r="L10" s="57">
        <f t="shared" si="5"/>
        <v>5.7660342672490561</v>
      </c>
    </row>
    <row r="11" spans="1:12" s="22" customFormat="1" ht="15" customHeight="1" x14ac:dyDescent="0.25">
      <c r="A11" s="125"/>
      <c r="B11" s="41" t="s">
        <v>171</v>
      </c>
      <c r="C11" s="147">
        <v>5157.1196869999994</v>
      </c>
      <c r="D11" s="147">
        <v>5528.8076930000007</v>
      </c>
      <c r="E11" s="147">
        <v>5706.5153010000004</v>
      </c>
      <c r="F11" s="57">
        <f t="shared" si="2"/>
        <v>5.2131559989656173</v>
      </c>
      <c r="G11" s="58">
        <f t="shared" si="3"/>
        <v>549.39561400000093</v>
      </c>
      <c r="H11" s="59">
        <f t="shared" si="4"/>
        <v>10.653148411213149</v>
      </c>
      <c r="I11" s="59"/>
      <c r="J11" s="147">
        <v>46546.258633999998</v>
      </c>
      <c r="K11" s="147">
        <v>56369.174739000002</v>
      </c>
      <c r="L11" s="57">
        <f t="shared" si="5"/>
        <v>5.2971443749836418</v>
      </c>
    </row>
    <row r="12" spans="1:12" s="22" customFormat="1" ht="15" customHeight="1" x14ac:dyDescent="0.25">
      <c r="A12" s="125"/>
      <c r="B12" s="41" t="s">
        <v>60</v>
      </c>
      <c r="C12" s="147">
        <v>4772.7147390000036</v>
      </c>
      <c r="D12" s="147">
        <v>4798.2105199999951</v>
      </c>
      <c r="E12" s="147">
        <v>4704.1092820000067</v>
      </c>
      <c r="F12" s="57">
        <f t="shared" si="2"/>
        <v>4.2974134352975035</v>
      </c>
      <c r="G12" s="58">
        <f t="shared" si="3"/>
        <v>-68.605456999996932</v>
      </c>
      <c r="H12" s="59">
        <f t="shared" si="4"/>
        <v>-1.4374514453879008</v>
      </c>
      <c r="I12" s="59"/>
      <c r="J12" s="147">
        <v>46950.465163000044</v>
      </c>
      <c r="K12" s="147">
        <v>51093.222193999842</v>
      </c>
      <c r="L12" s="57">
        <f t="shared" si="5"/>
        <v>4.8013506636896528</v>
      </c>
    </row>
    <row r="13" spans="1:12" s="22" customFormat="1" ht="15" customHeight="1" x14ac:dyDescent="0.25">
      <c r="A13" s="125"/>
      <c r="B13" s="41" t="s">
        <v>62</v>
      </c>
      <c r="C13" s="147">
        <v>4938.5676940000085</v>
      </c>
      <c r="D13" s="147">
        <v>4855.9865760000002</v>
      </c>
      <c r="E13" s="147">
        <v>5126.1872720000001</v>
      </c>
      <c r="F13" s="57">
        <f t="shared" si="2"/>
        <v>4.6830004861574608</v>
      </c>
      <c r="G13" s="58">
        <f t="shared" si="3"/>
        <v>187.61957799999163</v>
      </c>
      <c r="H13" s="59">
        <f t="shared" si="4"/>
        <v>3.7990686698075522</v>
      </c>
      <c r="I13" s="59"/>
      <c r="J13" s="147">
        <v>45379.279715000099</v>
      </c>
      <c r="K13" s="147">
        <v>49504.233781999967</v>
      </c>
      <c r="L13" s="57">
        <f t="shared" si="5"/>
        <v>4.6520296727843906</v>
      </c>
    </row>
    <row r="14" spans="1:12" s="22" customFormat="1" ht="15" customHeight="1" x14ac:dyDescent="0.25">
      <c r="A14" s="125"/>
      <c r="B14" s="41" t="s">
        <v>68</v>
      </c>
      <c r="C14" s="147">
        <v>2675.7429680000018</v>
      </c>
      <c r="D14" s="147">
        <v>2815.1253920000017</v>
      </c>
      <c r="E14" s="147">
        <v>3162.9146930000002</v>
      </c>
      <c r="F14" s="57">
        <f t="shared" si="2"/>
        <v>2.8894635055372548</v>
      </c>
      <c r="G14" s="58">
        <f t="shared" si="3"/>
        <v>487.17172499999833</v>
      </c>
      <c r="H14" s="59">
        <f t="shared" si="4"/>
        <v>18.206970207012724</v>
      </c>
      <c r="I14" s="59"/>
      <c r="J14" s="147">
        <v>25764.645212999993</v>
      </c>
      <c r="K14" s="147">
        <v>29330.497964000027</v>
      </c>
      <c r="L14" s="57">
        <f t="shared" si="5"/>
        <v>2.7562561102740064</v>
      </c>
    </row>
    <row r="15" spans="1:12" s="22" customFormat="1" ht="15" customHeight="1" x14ac:dyDescent="0.25">
      <c r="A15" s="125"/>
      <c r="B15" s="41" t="s">
        <v>61</v>
      </c>
      <c r="C15" s="147">
        <v>2782.535572000002</v>
      </c>
      <c r="D15" s="147">
        <v>2947.6387570000006</v>
      </c>
      <c r="E15" s="147">
        <v>3336.5155529999993</v>
      </c>
      <c r="F15" s="57">
        <f t="shared" si="2"/>
        <v>3.0480556264724243</v>
      </c>
      <c r="G15" s="58">
        <f t="shared" si="3"/>
        <v>553.97998099999722</v>
      </c>
      <c r="H15" s="59">
        <f t="shared" si="4"/>
        <v>19.909178756762962</v>
      </c>
      <c r="I15" s="59"/>
      <c r="J15" s="147">
        <v>24551.851157000041</v>
      </c>
      <c r="K15" s="147">
        <v>29005.303995000006</v>
      </c>
      <c r="L15" s="57">
        <f t="shared" si="5"/>
        <v>2.7256968655867633</v>
      </c>
    </row>
    <row r="16" spans="1:12" s="22" customFormat="1" ht="15" customHeight="1" x14ac:dyDescent="0.25">
      <c r="A16" s="127"/>
      <c r="B16" s="41" t="s">
        <v>172</v>
      </c>
      <c r="C16" s="147">
        <v>2498.4876880000002</v>
      </c>
      <c r="D16" s="147">
        <v>2076.2825739999998</v>
      </c>
      <c r="E16" s="147">
        <v>2536.4739139999992</v>
      </c>
      <c r="F16" s="57">
        <f t="shared" si="2"/>
        <v>2.317181940907389</v>
      </c>
      <c r="G16" s="58">
        <f t="shared" si="3"/>
        <v>37.986225999999078</v>
      </c>
      <c r="H16" s="59">
        <f t="shared" si="4"/>
        <v>1.5203687487612336</v>
      </c>
      <c r="I16" s="59"/>
      <c r="J16" s="147">
        <v>24890.716797999987</v>
      </c>
      <c r="K16" s="147">
        <v>28059.803729999985</v>
      </c>
      <c r="L16" s="57">
        <f t="shared" si="5"/>
        <v>2.6368459744129877</v>
      </c>
    </row>
    <row r="17" spans="1:12" s="22" customFormat="1" ht="15" customHeight="1" x14ac:dyDescent="0.25">
      <c r="A17" s="127"/>
      <c r="B17" s="41" t="s">
        <v>66</v>
      </c>
      <c r="C17" s="147">
        <v>1791.760843</v>
      </c>
      <c r="D17" s="147">
        <v>1971.9973279999999</v>
      </c>
      <c r="E17" s="147">
        <v>2402.5652369999993</v>
      </c>
      <c r="F17" s="57">
        <f t="shared" si="2"/>
        <v>2.1948503977511367</v>
      </c>
      <c r="G17" s="58">
        <f t="shared" si="3"/>
        <v>610.80439399999932</v>
      </c>
      <c r="H17" s="59">
        <f t="shared" si="4"/>
        <v>34.089616166480724</v>
      </c>
      <c r="I17" s="59"/>
      <c r="J17" s="147">
        <v>17505.326733000013</v>
      </c>
      <c r="K17" s="147">
        <v>21348.221283000035</v>
      </c>
      <c r="L17" s="57">
        <f t="shared" si="5"/>
        <v>2.0061427333068642</v>
      </c>
    </row>
    <row r="18" spans="1:12" s="22" customFormat="1" ht="15" customHeight="1" x14ac:dyDescent="0.25">
      <c r="A18" s="125"/>
      <c r="B18" s="41" t="s">
        <v>59</v>
      </c>
      <c r="C18" s="147">
        <v>1987.2820310000004</v>
      </c>
      <c r="D18" s="147">
        <v>1476.2318949999999</v>
      </c>
      <c r="E18" s="147">
        <v>1613.9617659999997</v>
      </c>
      <c r="F18" s="57">
        <f t="shared" si="2"/>
        <v>1.4744259883171806</v>
      </c>
      <c r="G18" s="58">
        <f t="shared" si="3"/>
        <v>-373.32026500000075</v>
      </c>
      <c r="H18" s="59">
        <f t="shared" si="4"/>
        <v>-18.785469761035678</v>
      </c>
      <c r="I18" s="59"/>
      <c r="J18" s="147">
        <v>14741.888176000009</v>
      </c>
      <c r="K18" s="147">
        <v>15574.927203000005</v>
      </c>
      <c r="L18" s="57">
        <f t="shared" si="5"/>
        <v>1.4636126643001977</v>
      </c>
    </row>
    <row r="19" spans="1:12" s="22" customFormat="1" ht="15" customHeight="1" x14ac:dyDescent="0.25">
      <c r="A19" s="125"/>
      <c r="B19" s="41" t="s">
        <v>173</v>
      </c>
      <c r="C19" s="147">
        <v>1389.5299700000012</v>
      </c>
      <c r="D19" s="147">
        <v>1291.2334960000007</v>
      </c>
      <c r="E19" s="147">
        <v>1415.4301080000009</v>
      </c>
      <c r="F19" s="57">
        <f t="shared" si="2"/>
        <v>1.2930584725399226</v>
      </c>
      <c r="G19" s="58">
        <f t="shared" si="3"/>
        <v>25.900137999999743</v>
      </c>
      <c r="H19" s="59">
        <f t="shared" si="4"/>
        <v>1.8639495771364847</v>
      </c>
      <c r="I19" s="59"/>
      <c r="J19" s="147">
        <v>13203.56834499998</v>
      </c>
      <c r="K19" s="147">
        <v>14485.897350999976</v>
      </c>
      <c r="L19" s="57">
        <f t="shared" si="5"/>
        <v>1.3612739591227381</v>
      </c>
    </row>
    <row r="20" spans="1:12" s="22" customFormat="1" ht="15" customHeight="1" x14ac:dyDescent="0.25">
      <c r="A20" s="125"/>
      <c r="B20" s="41" t="s">
        <v>64</v>
      </c>
      <c r="C20" s="147">
        <v>1409.1950539999991</v>
      </c>
      <c r="D20" s="147">
        <v>1339.1380610000001</v>
      </c>
      <c r="E20" s="147">
        <v>1461.7856929999996</v>
      </c>
      <c r="F20" s="57">
        <f t="shared" si="2"/>
        <v>1.3354063649543975</v>
      </c>
      <c r="G20" s="58">
        <f t="shared" si="3"/>
        <v>52.590639000000465</v>
      </c>
      <c r="H20" s="59">
        <f t="shared" si="4"/>
        <v>3.7319630700322124</v>
      </c>
      <c r="I20" s="59"/>
      <c r="J20" s="147">
        <v>13224.570871999997</v>
      </c>
      <c r="K20" s="147">
        <v>14388.276527000007</v>
      </c>
      <c r="L20" s="57">
        <f t="shared" si="5"/>
        <v>1.3521002999175602</v>
      </c>
    </row>
    <row r="21" spans="1:12" s="22" customFormat="1" ht="15" customHeight="1" x14ac:dyDescent="0.25">
      <c r="A21" s="125"/>
      <c r="B21" s="41" t="s">
        <v>69</v>
      </c>
      <c r="C21" s="147">
        <v>1395.9856409999998</v>
      </c>
      <c r="D21" s="147">
        <v>1278.8580870000001</v>
      </c>
      <c r="E21" s="147">
        <v>1370.863006</v>
      </c>
      <c r="F21" s="57">
        <f t="shared" si="2"/>
        <v>1.2523444390373568</v>
      </c>
      <c r="G21" s="58">
        <f t="shared" si="3"/>
        <v>-25.122634999999718</v>
      </c>
      <c r="H21" s="59">
        <f t="shared" si="4"/>
        <v>-1.799634198386409</v>
      </c>
      <c r="I21" s="59"/>
      <c r="J21" s="147">
        <v>12128.952979000005</v>
      </c>
      <c r="K21" s="147">
        <v>12906.00341900001</v>
      </c>
      <c r="L21" s="57">
        <f t="shared" si="5"/>
        <v>1.212807597964993</v>
      </c>
    </row>
    <row r="22" spans="1:12" s="22" customFormat="1" ht="15" customHeight="1" x14ac:dyDescent="0.25">
      <c r="A22" s="125"/>
      <c r="B22" s="41" t="s">
        <v>65</v>
      </c>
      <c r="C22" s="147">
        <v>1091.9069320000006</v>
      </c>
      <c r="D22" s="147">
        <v>1016.4280400000004</v>
      </c>
      <c r="E22" s="147">
        <v>1006.699892</v>
      </c>
      <c r="F22" s="57">
        <f t="shared" si="2"/>
        <v>0.91966520798045925</v>
      </c>
      <c r="G22" s="58">
        <f t="shared" si="3"/>
        <v>-85.207040000000575</v>
      </c>
      <c r="H22" s="59">
        <f t="shared" si="4"/>
        <v>-7.8035075612104032</v>
      </c>
      <c r="I22" s="59"/>
      <c r="J22" s="147">
        <v>9311.9775790000022</v>
      </c>
      <c r="K22" s="147">
        <v>11473.742038000002</v>
      </c>
      <c r="L22" s="57">
        <f t="shared" si="5"/>
        <v>1.0782146160205304</v>
      </c>
    </row>
    <row r="23" spans="1:12" s="22" customFormat="1" ht="15" customHeight="1" x14ac:dyDescent="0.25">
      <c r="A23" s="125"/>
      <c r="B23" s="41" t="s">
        <v>67</v>
      </c>
      <c r="C23" s="147">
        <v>1045.790884</v>
      </c>
      <c r="D23" s="147">
        <v>993.17069099999992</v>
      </c>
      <c r="E23" s="147">
        <v>1004.1577689999997</v>
      </c>
      <c r="F23" s="57">
        <f t="shared" si="2"/>
        <v>0.91734286534777809</v>
      </c>
      <c r="G23" s="58">
        <f t="shared" si="3"/>
        <v>-41.633115000000316</v>
      </c>
      <c r="H23" s="59">
        <f t="shared" si="4"/>
        <v>-3.9810172030530264</v>
      </c>
      <c r="I23" s="59"/>
      <c r="J23" s="147">
        <v>10274.176988000003</v>
      </c>
      <c r="K23" s="147">
        <v>10399.575724999997</v>
      </c>
      <c r="L23" s="57">
        <f t="shared" si="5"/>
        <v>0.9772726726791432</v>
      </c>
    </row>
    <row r="24" spans="1:12" s="22" customFormat="1" ht="15" customHeight="1" x14ac:dyDescent="0.25">
      <c r="A24" s="125"/>
      <c r="B24" s="41" t="s">
        <v>70</v>
      </c>
      <c r="C24" s="147">
        <v>739.5539329999998</v>
      </c>
      <c r="D24" s="147">
        <v>666.65501800000004</v>
      </c>
      <c r="E24" s="147">
        <v>805.96097899999995</v>
      </c>
      <c r="F24" s="57">
        <f t="shared" si="2"/>
        <v>0.73628126640960201</v>
      </c>
      <c r="G24" s="58">
        <f t="shared" si="3"/>
        <v>66.40704600000015</v>
      </c>
      <c r="H24" s="59">
        <f t="shared" si="4"/>
        <v>8.9793378193014313</v>
      </c>
      <c r="I24" s="59"/>
      <c r="J24" s="147">
        <v>6387.1025599999984</v>
      </c>
      <c r="K24" s="147">
        <v>7471.3310899999997</v>
      </c>
      <c r="L24" s="57">
        <f t="shared" si="5"/>
        <v>0.70209861400812845</v>
      </c>
    </row>
    <row r="25" spans="1:12" s="22" customFormat="1" ht="15" customHeight="1" x14ac:dyDescent="0.25">
      <c r="A25" s="125"/>
      <c r="B25" s="41" t="s">
        <v>71</v>
      </c>
      <c r="C25" s="147">
        <v>254.88064400000005</v>
      </c>
      <c r="D25" s="147">
        <v>235.84569199999984</v>
      </c>
      <c r="E25" s="147">
        <v>235.63571099999987</v>
      </c>
      <c r="F25" s="57">
        <f t="shared" si="2"/>
        <v>0.21526372147901088</v>
      </c>
      <c r="G25" s="58">
        <f t="shared" si="3"/>
        <v>-19.244933000000174</v>
      </c>
      <c r="H25" s="59">
        <f t="shared" si="4"/>
        <v>-7.5505666879907007</v>
      </c>
      <c r="I25" s="59"/>
      <c r="J25" s="147">
        <v>2540.3187190000021</v>
      </c>
      <c r="K25" s="147">
        <v>2479.5152950000006</v>
      </c>
      <c r="L25" s="57">
        <f t="shared" si="5"/>
        <v>0.23300590364165702</v>
      </c>
    </row>
    <row r="26" spans="1:12" s="78" customFormat="1" ht="15" customHeight="1" x14ac:dyDescent="0.25">
      <c r="A26" s="125"/>
      <c r="B26" s="41" t="s">
        <v>63</v>
      </c>
      <c r="C26" s="147">
        <v>4030.6763340000007</v>
      </c>
      <c r="D26" s="147">
        <v>4769.8558279999925</v>
      </c>
      <c r="E26" s="147">
        <v>5021.7683810000099</v>
      </c>
      <c r="F26" s="57">
        <f>E26/$E$7*100</f>
        <v>4.587609176521168</v>
      </c>
      <c r="G26" s="58">
        <f>E26-C26</f>
        <v>991.09204700000919</v>
      </c>
      <c r="H26" s="59">
        <f>(G26/C26)*100</f>
        <v>24.588728165539898</v>
      </c>
      <c r="I26" s="59"/>
      <c r="J26" s="147">
        <v>37107.676777000008</v>
      </c>
      <c r="K26" s="147">
        <v>48996.722767000021</v>
      </c>
      <c r="L26" s="57">
        <f>K26/$K$7*100</f>
        <v>4.6043376650373053</v>
      </c>
    </row>
    <row r="27" spans="1:12" s="22" customFormat="1" ht="6" customHeight="1" x14ac:dyDescent="0.25">
      <c r="A27" s="125"/>
      <c r="B27" s="41"/>
      <c r="C27" s="147"/>
      <c r="D27" s="147"/>
      <c r="E27" s="147"/>
      <c r="F27" s="57"/>
      <c r="G27" s="58"/>
      <c r="H27" s="59"/>
      <c r="I27" s="59"/>
      <c r="J27" s="43"/>
      <c r="K27" s="43"/>
      <c r="L27" s="57"/>
    </row>
    <row r="28" spans="1:12" s="23" customFormat="1" ht="15" customHeight="1" x14ac:dyDescent="0.25">
      <c r="A28" s="60" t="s">
        <v>53</v>
      </c>
      <c r="B28" s="61"/>
      <c r="C28" s="61">
        <f>SUM(C29:C35)</f>
        <v>8926.9860689999987</v>
      </c>
      <c r="D28" s="61">
        <f t="shared" ref="D28:E28" si="6">SUM(D29:D35)</f>
        <v>8985.5942499999965</v>
      </c>
      <c r="E28" s="61">
        <f t="shared" si="6"/>
        <v>9723.6525589999983</v>
      </c>
      <c r="F28" s="62">
        <f>E28/$E$5*100</f>
        <v>7.5894885345069403</v>
      </c>
      <c r="G28" s="63">
        <f>E28-C28</f>
        <v>796.66648999999961</v>
      </c>
      <c r="H28" s="64">
        <f>(G28/C28)*100</f>
        <v>8.9242492801295725</v>
      </c>
      <c r="I28" s="64"/>
      <c r="J28" s="61">
        <f>SUM(J29:J35)</f>
        <v>78197.119968999978</v>
      </c>
      <c r="K28" s="61">
        <f t="shared" ref="K28" si="7">SUM(K29:K35)</f>
        <v>85570.313675000012</v>
      </c>
      <c r="L28" s="62">
        <f>K28/$K$5*100</f>
        <v>6.884846959034288</v>
      </c>
    </row>
    <row r="29" spans="1:12" s="76" customFormat="1" ht="15" customHeight="1" x14ac:dyDescent="0.25">
      <c r="A29" s="128"/>
      <c r="B29" s="42" t="s">
        <v>174</v>
      </c>
      <c r="C29" s="147">
        <v>6598.8206819999996</v>
      </c>
      <c r="D29" s="147">
        <v>6854.6648529999948</v>
      </c>
      <c r="E29" s="147">
        <v>7384.136626999999</v>
      </c>
      <c r="F29" s="77">
        <f>E29/$E$28*100</f>
        <v>75.939947280051726</v>
      </c>
      <c r="G29" s="129">
        <f>E29-C29</f>
        <v>785.31594499999937</v>
      </c>
      <c r="H29" s="130">
        <f>(G29/C29)*100</f>
        <v>11.90085293789166</v>
      </c>
      <c r="I29" s="130"/>
      <c r="J29" s="147">
        <v>58508.711889999984</v>
      </c>
      <c r="K29" s="147">
        <v>63669.399854000003</v>
      </c>
      <c r="L29" s="77">
        <f>K29/$K$28*100</f>
        <v>74.405944210768368</v>
      </c>
    </row>
    <row r="30" spans="1:12" s="22" customFormat="1" ht="15" customHeight="1" x14ac:dyDescent="0.25">
      <c r="A30" s="125"/>
      <c r="B30" s="41" t="s">
        <v>72</v>
      </c>
      <c r="C30" s="147">
        <v>368.72638900000004</v>
      </c>
      <c r="D30" s="147">
        <v>315.21941599999997</v>
      </c>
      <c r="E30" s="147">
        <v>382.70823199999995</v>
      </c>
      <c r="F30" s="57">
        <f t="shared" ref="F30:F34" si="8">E30/$E$28*100</f>
        <v>3.9358484857192231</v>
      </c>
      <c r="G30" s="58">
        <f t="shared" ref="G30:G35" si="9">E30-C30</f>
        <v>13.981842999999913</v>
      </c>
      <c r="H30" s="59">
        <f t="shared" ref="H30:H35" si="10">(G30/C30)*100</f>
        <v>3.7919290338614497</v>
      </c>
      <c r="I30" s="59"/>
      <c r="J30" s="147">
        <v>3057.6572249999986</v>
      </c>
      <c r="K30" s="147">
        <v>3734.175338</v>
      </c>
      <c r="L30" s="57">
        <f t="shared" ref="L30:L35" si="11">K30/$K$28*100</f>
        <v>4.3638677686546412</v>
      </c>
    </row>
    <row r="31" spans="1:12" s="22" customFormat="1" ht="15" customHeight="1" x14ac:dyDescent="0.25">
      <c r="A31" s="125"/>
      <c r="B31" s="41" t="s">
        <v>74</v>
      </c>
      <c r="C31" s="147">
        <v>313.74633699999987</v>
      </c>
      <c r="D31" s="147">
        <v>229.43075900000002</v>
      </c>
      <c r="E31" s="147">
        <v>308.529449</v>
      </c>
      <c r="F31" s="57">
        <f t="shared" si="8"/>
        <v>3.1729789513553932</v>
      </c>
      <c r="G31" s="58">
        <f t="shared" si="9"/>
        <v>-5.2168879999998694</v>
      </c>
      <c r="H31" s="59">
        <f t="shared" si="10"/>
        <v>-1.6627725601143424</v>
      </c>
      <c r="I31" s="59"/>
      <c r="J31" s="147">
        <v>2868.5448029999998</v>
      </c>
      <c r="K31" s="147">
        <v>2984.5865510000003</v>
      </c>
      <c r="L31" s="57">
        <f t="shared" si="11"/>
        <v>3.48787613696918</v>
      </c>
    </row>
    <row r="32" spans="1:12" s="22" customFormat="1" ht="15" customHeight="1" x14ac:dyDescent="0.25">
      <c r="A32" s="125"/>
      <c r="B32" s="41" t="s">
        <v>75</v>
      </c>
      <c r="C32" s="147">
        <v>255.13270699999998</v>
      </c>
      <c r="D32" s="147">
        <v>212.54129299999994</v>
      </c>
      <c r="E32" s="147">
        <v>260.97485300000005</v>
      </c>
      <c r="F32" s="57">
        <f t="shared" si="8"/>
        <v>2.6839179147597934</v>
      </c>
      <c r="G32" s="58">
        <f t="shared" si="9"/>
        <v>5.8421460000000707</v>
      </c>
      <c r="H32" s="59">
        <f t="shared" si="10"/>
        <v>2.2898459663190383</v>
      </c>
      <c r="I32" s="59"/>
      <c r="J32" s="147">
        <v>2601.6712750000002</v>
      </c>
      <c r="K32" s="147">
        <v>2544.6780180000005</v>
      </c>
      <c r="L32" s="57">
        <f t="shared" si="11"/>
        <v>2.9737860114254162</v>
      </c>
    </row>
    <row r="33" spans="1:12" s="22" customFormat="1" ht="15" customHeight="1" x14ac:dyDescent="0.25">
      <c r="A33" s="125"/>
      <c r="B33" s="41" t="s">
        <v>73</v>
      </c>
      <c r="C33" s="147">
        <v>261.43320499999999</v>
      </c>
      <c r="D33" s="147">
        <v>156.939007</v>
      </c>
      <c r="E33" s="147">
        <v>213.37741699999998</v>
      </c>
      <c r="F33" s="57">
        <f t="shared" si="8"/>
        <v>2.1944163029817698</v>
      </c>
      <c r="G33" s="58">
        <f t="shared" si="9"/>
        <v>-48.055788000000007</v>
      </c>
      <c r="H33" s="59">
        <f t="shared" si="10"/>
        <v>-18.381669612320291</v>
      </c>
      <c r="I33" s="59"/>
      <c r="J33" s="147">
        <v>2373.305351</v>
      </c>
      <c r="K33" s="147">
        <v>1935.3976070000001</v>
      </c>
      <c r="L33" s="57">
        <f t="shared" si="11"/>
        <v>2.2617628986972389</v>
      </c>
    </row>
    <row r="34" spans="1:12" s="22" customFormat="1" ht="15" customHeight="1" x14ac:dyDescent="0.25">
      <c r="A34" s="125"/>
      <c r="B34" s="41" t="s">
        <v>76</v>
      </c>
      <c r="C34" s="147">
        <v>51.165763000000005</v>
      </c>
      <c r="D34" s="147">
        <v>52.692106999999993</v>
      </c>
      <c r="E34" s="147">
        <v>23.003250000000001</v>
      </c>
      <c r="F34" s="57">
        <f t="shared" si="8"/>
        <v>0.23657005287286517</v>
      </c>
      <c r="G34" s="58">
        <f t="shared" si="9"/>
        <v>-28.162513000000004</v>
      </c>
      <c r="H34" s="59">
        <f t="shared" si="10"/>
        <v>-55.041714124345219</v>
      </c>
      <c r="I34" s="59"/>
      <c r="J34" s="147">
        <v>485.15718200000003</v>
      </c>
      <c r="K34" s="147">
        <v>410.79855299999997</v>
      </c>
      <c r="L34" s="57">
        <f t="shared" si="11"/>
        <v>0.48007134175086907</v>
      </c>
    </row>
    <row r="35" spans="1:12" s="78" customFormat="1" ht="15" customHeight="1" x14ac:dyDescent="0.25">
      <c r="A35" s="125"/>
      <c r="B35" s="41" t="s">
        <v>134</v>
      </c>
      <c r="C35" s="147">
        <v>1077.9609859999998</v>
      </c>
      <c r="D35" s="147">
        <v>1164.1068150000012</v>
      </c>
      <c r="E35" s="147">
        <v>1150.9227309999997</v>
      </c>
      <c r="F35" s="57">
        <f>E35/$E$28*100</f>
        <v>11.836321012259235</v>
      </c>
      <c r="G35" s="58">
        <f t="shared" si="9"/>
        <v>72.961744999999837</v>
      </c>
      <c r="H35" s="59">
        <f t="shared" si="10"/>
        <v>6.7684958869188474</v>
      </c>
      <c r="I35" s="59"/>
      <c r="J35" s="147">
        <v>8302.0722429999987</v>
      </c>
      <c r="K35" s="147">
        <v>10291.277753999999</v>
      </c>
      <c r="L35" s="57">
        <f t="shared" si="11"/>
        <v>12.026691631734279</v>
      </c>
    </row>
    <row r="36" spans="1:12" s="22" customFormat="1" ht="6" customHeight="1" x14ac:dyDescent="0.25">
      <c r="A36" s="125"/>
      <c r="B36" s="41"/>
      <c r="C36" s="56"/>
      <c r="D36" s="56"/>
      <c r="E36" s="56"/>
      <c r="F36" s="57"/>
      <c r="G36" s="58"/>
      <c r="H36" s="59"/>
      <c r="I36" s="59"/>
      <c r="J36" s="111"/>
      <c r="K36" s="111"/>
      <c r="L36" s="57"/>
    </row>
    <row r="37" spans="1:12" s="23" customFormat="1" ht="15" customHeight="1" x14ac:dyDescent="0.25">
      <c r="A37" s="60" t="s">
        <v>54</v>
      </c>
      <c r="B37" s="61"/>
      <c r="C37" s="61">
        <f>SUM(C38:C44)</f>
        <v>8796.4730309999977</v>
      </c>
      <c r="D37" s="61">
        <f t="shared" ref="D37:E37" si="12">SUM(D38:D44)</f>
        <v>6871.4225550000001</v>
      </c>
      <c r="E37" s="61">
        <f t="shared" si="12"/>
        <v>7730.3932650000015</v>
      </c>
      <c r="F37" s="62">
        <f>E37/$E$5*100</f>
        <v>6.0337132261727895</v>
      </c>
      <c r="G37" s="63">
        <f>E37-C37</f>
        <v>-1066.0797659999962</v>
      </c>
      <c r="H37" s="64">
        <f>(G37/C37)*100</f>
        <v>-12.119400153254405</v>
      </c>
      <c r="I37" s="64"/>
      <c r="J37" s="61">
        <f>SUM(J38:J44)</f>
        <v>85609.84748099999</v>
      </c>
      <c r="K37" s="61">
        <f>SUM(K38:K44)</f>
        <v>84647.813990999988</v>
      </c>
      <c r="L37" s="62">
        <f>K37/$K$5*100</f>
        <v>6.8106241489109083</v>
      </c>
    </row>
    <row r="38" spans="1:12" s="22" customFormat="1" ht="15" customHeight="1" x14ac:dyDescent="0.25">
      <c r="A38" s="125"/>
      <c r="B38" s="41" t="s">
        <v>79</v>
      </c>
      <c r="C38" s="147">
        <v>4772.0449889999982</v>
      </c>
      <c r="D38" s="147">
        <v>4190.1243709999999</v>
      </c>
      <c r="E38" s="147">
        <v>5197.9941079999999</v>
      </c>
      <c r="F38" s="57">
        <f>E38/$E$37*100</f>
        <v>67.241004820988223</v>
      </c>
      <c r="G38" s="58">
        <f>E38-C38</f>
        <v>425.9491190000017</v>
      </c>
      <c r="H38" s="59">
        <f>(G38/C38)*100</f>
        <v>8.9259242103092813</v>
      </c>
      <c r="I38" s="59"/>
      <c r="J38" s="147">
        <v>48422.989100999992</v>
      </c>
      <c r="K38" s="147">
        <v>49350.415811999999</v>
      </c>
      <c r="L38" s="57">
        <f>K38/$K$37*100</f>
        <v>58.300874511947917</v>
      </c>
    </row>
    <row r="39" spans="1:12" s="22" customFormat="1" ht="15" customHeight="1" x14ac:dyDescent="0.25">
      <c r="A39" s="125"/>
      <c r="B39" s="41" t="s">
        <v>77</v>
      </c>
      <c r="C39" s="147">
        <v>2304.1802389999998</v>
      </c>
      <c r="D39" s="147">
        <v>1729.4640239999999</v>
      </c>
      <c r="E39" s="147">
        <v>1240.5625790000004</v>
      </c>
      <c r="F39" s="57">
        <f t="shared" ref="F39:F44" si="13">E39/$E$37*100</f>
        <v>16.047858582004494</v>
      </c>
      <c r="G39" s="58">
        <f t="shared" ref="G39:G44" si="14">E39-C39</f>
        <v>-1063.6176599999994</v>
      </c>
      <c r="H39" s="59">
        <f t="shared" ref="H39:H44" si="15">(G39/C39)*100</f>
        <v>-46.160349871831343</v>
      </c>
      <c r="I39" s="59"/>
      <c r="J39" s="147">
        <v>23004.188386000002</v>
      </c>
      <c r="K39" s="147">
        <v>22138.20681</v>
      </c>
      <c r="L39" s="57">
        <f t="shared" ref="L39:L44" si="16">K39/$K$37*100</f>
        <v>26.153311900474829</v>
      </c>
    </row>
    <row r="40" spans="1:12" s="22" customFormat="1" ht="15" customHeight="1" x14ac:dyDescent="0.25">
      <c r="A40" s="125"/>
      <c r="B40" s="41" t="s">
        <v>135</v>
      </c>
      <c r="C40" s="147">
        <v>857.31819699999994</v>
      </c>
      <c r="D40" s="147">
        <v>606.31771999999989</v>
      </c>
      <c r="E40" s="147">
        <v>738.62219100000004</v>
      </c>
      <c r="F40" s="57">
        <f t="shared" si="13"/>
        <v>9.5547815703526169</v>
      </c>
      <c r="G40" s="58">
        <f t="shared" si="14"/>
        <v>-118.6960059999999</v>
      </c>
      <c r="H40" s="59">
        <f t="shared" si="15"/>
        <v>-13.845035182427127</v>
      </c>
      <c r="I40" s="59"/>
      <c r="J40" s="147">
        <v>8662.4676800000016</v>
      </c>
      <c r="K40" s="147">
        <v>7753.5157309999995</v>
      </c>
      <c r="L40" s="57">
        <f t="shared" si="16"/>
        <v>9.1597353380258326</v>
      </c>
    </row>
    <row r="41" spans="1:12" s="22" customFormat="1" ht="15" customHeight="1" x14ac:dyDescent="0.25">
      <c r="A41" s="125"/>
      <c r="B41" s="41" t="s">
        <v>80</v>
      </c>
      <c r="C41" s="147">
        <v>128.45749000000001</v>
      </c>
      <c r="D41" s="147">
        <v>164.925409</v>
      </c>
      <c r="E41" s="147">
        <v>179.57446300000004</v>
      </c>
      <c r="F41" s="57">
        <f t="shared" si="13"/>
        <v>2.3229667216678145</v>
      </c>
      <c r="G41" s="58">
        <f t="shared" si="14"/>
        <v>51.11697300000003</v>
      </c>
      <c r="H41" s="59">
        <f t="shared" si="15"/>
        <v>39.792909701100356</v>
      </c>
      <c r="I41" s="59"/>
      <c r="J41" s="147">
        <v>1643.0644139999997</v>
      </c>
      <c r="K41" s="147">
        <v>2058.0362070000001</v>
      </c>
      <c r="L41" s="57">
        <f t="shared" si="16"/>
        <v>2.4312928000938294</v>
      </c>
    </row>
    <row r="42" spans="1:12" s="22" customFormat="1" ht="15" customHeight="1" x14ac:dyDescent="0.25">
      <c r="A42" s="125"/>
      <c r="B42" s="41" t="s">
        <v>175</v>
      </c>
      <c r="C42" s="147">
        <v>538.27531499999998</v>
      </c>
      <c r="D42" s="147">
        <v>36.005068999999999</v>
      </c>
      <c r="E42" s="147">
        <v>255.73289600000001</v>
      </c>
      <c r="F42" s="57">
        <f t="shared" si="13"/>
        <v>3.308148592618851</v>
      </c>
      <c r="G42" s="58">
        <f t="shared" si="14"/>
        <v>-282.542419</v>
      </c>
      <c r="H42" s="59">
        <f t="shared" si="15"/>
        <v>-52.490316967256803</v>
      </c>
      <c r="I42" s="59"/>
      <c r="J42" s="147">
        <v>2435.9021699999998</v>
      </c>
      <c r="K42" s="147">
        <v>1883.2775919999999</v>
      </c>
      <c r="L42" s="57">
        <f t="shared" si="16"/>
        <v>2.2248390161619955</v>
      </c>
    </row>
    <row r="43" spans="1:12" s="22" customFormat="1" ht="15" customHeight="1" x14ac:dyDescent="0.25">
      <c r="A43" s="125"/>
      <c r="B43" s="41" t="s">
        <v>137</v>
      </c>
      <c r="C43" s="147">
        <v>172.742524</v>
      </c>
      <c r="D43" s="147">
        <v>127.72395200000004</v>
      </c>
      <c r="E43" s="147">
        <v>117.30794699999997</v>
      </c>
      <c r="F43" s="57">
        <f t="shared" si="13"/>
        <v>1.5174900290147133</v>
      </c>
      <c r="G43" s="58">
        <f t="shared" si="14"/>
        <v>-55.434577000000033</v>
      </c>
      <c r="H43" s="59">
        <f t="shared" si="15"/>
        <v>-32.090868951295413</v>
      </c>
      <c r="I43" s="59"/>
      <c r="J43" s="147">
        <v>1353.220221</v>
      </c>
      <c r="K43" s="147">
        <v>1349.7123769999989</v>
      </c>
      <c r="L43" s="57">
        <f t="shared" si="16"/>
        <v>1.5945035239108531</v>
      </c>
    </row>
    <row r="44" spans="1:12" s="78" customFormat="1" ht="15" customHeight="1" x14ac:dyDescent="0.25">
      <c r="A44" s="125"/>
      <c r="B44" s="41" t="s">
        <v>78</v>
      </c>
      <c r="C44" s="147">
        <v>23.454277000000001</v>
      </c>
      <c r="D44" s="147">
        <v>16.862010000000001</v>
      </c>
      <c r="E44" s="147">
        <v>0.59908100000000009</v>
      </c>
      <c r="F44" s="57">
        <f t="shared" si="13"/>
        <v>7.7496833532698668E-3</v>
      </c>
      <c r="G44" s="58">
        <f t="shared" si="14"/>
        <v>-22.855195999999999</v>
      </c>
      <c r="H44" s="59">
        <f t="shared" si="15"/>
        <v>-97.445749446891909</v>
      </c>
      <c r="I44" s="59"/>
      <c r="J44" s="147">
        <v>88.015509000000009</v>
      </c>
      <c r="K44" s="147">
        <v>114.64946199999999</v>
      </c>
      <c r="L44" s="57">
        <f t="shared" si="16"/>
        <v>0.13544290938474782</v>
      </c>
    </row>
    <row r="45" spans="1:12" s="22" customFormat="1" ht="6" customHeight="1" x14ac:dyDescent="0.25">
      <c r="A45" s="125"/>
      <c r="B45" s="41"/>
      <c r="C45" s="56"/>
      <c r="D45" s="56"/>
      <c r="E45" s="56"/>
      <c r="F45" s="57"/>
      <c r="G45" s="58"/>
      <c r="H45" s="59"/>
      <c r="I45" s="59"/>
      <c r="J45" s="56"/>
      <c r="K45" s="56"/>
      <c r="L45" s="57"/>
    </row>
    <row r="46" spans="1:12" s="23" customFormat="1" ht="15" customHeight="1" x14ac:dyDescent="0.25">
      <c r="A46" s="60" t="s">
        <v>55</v>
      </c>
      <c r="B46" s="61"/>
      <c r="C46" s="138">
        <v>969.07815499999992</v>
      </c>
      <c r="D46" s="138">
        <v>732.98282899999992</v>
      </c>
      <c r="E46" s="138">
        <v>1202.2165450000005</v>
      </c>
      <c r="F46" s="62">
        <f>E46/$E$5*100</f>
        <v>0.93835198542001408</v>
      </c>
      <c r="G46" s="63">
        <f>E46-C46</f>
        <v>233.13839000000053</v>
      </c>
      <c r="H46" s="64">
        <f>(G46/C46)*100</f>
        <v>24.057748985168338</v>
      </c>
      <c r="I46" s="64"/>
      <c r="J46" s="138">
        <v>7222.5204809999977</v>
      </c>
      <c r="K46" s="138">
        <v>8518.1317449999951</v>
      </c>
      <c r="L46" s="62">
        <f>K46/$K$5*100</f>
        <v>0.68535489613789413</v>
      </c>
    </row>
    <row r="47" spans="1:12" x14ac:dyDescent="0.3">
      <c r="C47" s="31"/>
      <c r="D47" s="31"/>
      <c r="E47" s="31"/>
    </row>
    <row r="48" spans="1:12" x14ac:dyDescent="0.3">
      <c r="C48" s="31"/>
      <c r="D48" s="31"/>
      <c r="E48" s="31"/>
      <c r="G48" s="31"/>
      <c r="H48" s="31"/>
      <c r="I48" s="31"/>
      <c r="J48" s="31"/>
      <c r="K48" s="31"/>
    </row>
    <row r="49" spans="3:11" x14ac:dyDescent="0.3">
      <c r="C49" s="145"/>
      <c r="D49" s="145"/>
      <c r="E49" s="145"/>
      <c r="J49" s="145"/>
      <c r="K49" s="145"/>
    </row>
  </sheetData>
  <mergeCells count="3">
    <mergeCell ref="C3:E3"/>
    <mergeCell ref="G3:H3"/>
    <mergeCell ref="J3:L3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3" fitToWidth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50"/>
  <sheetViews>
    <sheetView view="pageBreakPreview" zoomScaleNormal="100" zoomScaleSheetLayoutView="100" workbookViewId="0">
      <selection activeCell="P17" sqref="P17"/>
    </sheetView>
  </sheetViews>
  <sheetFormatPr defaultColWidth="9.109375" defaultRowHeight="13.8" x14ac:dyDescent="0.3"/>
  <cols>
    <col min="1" max="1" width="1.44140625" style="21" customWidth="1"/>
    <col min="2" max="2" width="34.6640625" style="21" customWidth="1"/>
    <col min="3" max="4" width="9" style="21" bestFit="1" customWidth="1"/>
    <col min="5" max="5" width="10.5546875" style="21" bestFit="1" customWidth="1"/>
    <col min="6" max="6" width="9" style="21" bestFit="1" customWidth="1"/>
    <col min="7" max="7" width="12.6640625" style="21" bestFit="1" customWidth="1"/>
    <col min="8" max="8" width="8" style="21" bestFit="1" customWidth="1"/>
    <col min="9" max="9" width="0.6640625" style="21" customWidth="1"/>
    <col min="10" max="10" width="9.88671875" style="21" bestFit="1" customWidth="1"/>
    <col min="11" max="11" width="11.5546875" style="21" bestFit="1" customWidth="1"/>
    <col min="12" max="12" width="9" style="21" bestFit="1" customWidth="1"/>
    <col min="13" max="16384" width="9.109375" style="21"/>
  </cols>
  <sheetData>
    <row r="1" spans="1:12" x14ac:dyDescent="0.3">
      <c r="A1" s="95" t="s">
        <v>128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</row>
    <row r="2" spans="1:12" x14ac:dyDescent="0.3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</row>
    <row r="3" spans="1:12" s="22" customFormat="1" ht="13.2" x14ac:dyDescent="0.25">
      <c r="A3" s="29"/>
      <c r="B3" s="30"/>
      <c r="C3" s="150" t="s">
        <v>122</v>
      </c>
      <c r="D3" s="150"/>
      <c r="E3" s="150"/>
      <c r="F3" s="13"/>
      <c r="G3" s="151" t="s">
        <v>0</v>
      </c>
      <c r="H3" s="151"/>
      <c r="I3" s="14"/>
      <c r="J3" s="150" t="s">
        <v>122</v>
      </c>
      <c r="K3" s="150"/>
      <c r="L3" s="150"/>
    </row>
    <row r="4" spans="1:12" s="22" customFormat="1" ht="24" x14ac:dyDescent="0.25">
      <c r="A4" s="29"/>
      <c r="B4" s="28" t="s">
        <v>131</v>
      </c>
      <c r="C4" s="17" t="s">
        <v>181</v>
      </c>
      <c r="D4" s="17" t="s">
        <v>178</v>
      </c>
      <c r="E4" s="17" t="s">
        <v>182</v>
      </c>
      <c r="F4" s="18" t="s">
        <v>116</v>
      </c>
      <c r="G4" s="19" t="s">
        <v>129</v>
      </c>
      <c r="H4" s="20" t="s">
        <v>2</v>
      </c>
      <c r="I4" s="20"/>
      <c r="J4" s="17" t="s">
        <v>183</v>
      </c>
      <c r="K4" s="17" t="s">
        <v>184</v>
      </c>
      <c r="L4" s="18" t="s">
        <v>116</v>
      </c>
    </row>
    <row r="5" spans="1:12" s="22" customFormat="1" ht="15" customHeight="1" x14ac:dyDescent="0.25">
      <c r="A5" s="88" t="s">
        <v>56</v>
      </c>
      <c r="B5" s="83"/>
      <c r="C5" s="83">
        <v>113187.27726799999</v>
      </c>
      <c r="D5" s="83">
        <v>110790.02170500002</v>
      </c>
      <c r="E5" s="83">
        <v>116142.34589000004</v>
      </c>
      <c r="F5" s="87">
        <v>100</v>
      </c>
      <c r="G5" s="86">
        <f>E5-C5</f>
        <v>2955.0686220000498</v>
      </c>
      <c r="H5" s="87">
        <f>(G5/C5)*100</f>
        <v>2.6107780780017924</v>
      </c>
      <c r="I5" s="84"/>
      <c r="J5" s="83">
        <v>994912.45012400032</v>
      </c>
      <c r="K5" s="83">
        <v>1140113.7524560001</v>
      </c>
      <c r="L5" s="87">
        <v>100</v>
      </c>
    </row>
    <row r="6" spans="1:12" s="22" customFormat="1" ht="6" customHeight="1" x14ac:dyDescent="0.25">
      <c r="A6" s="125"/>
      <c r="B6" s="126"/>
      <c r="C6" s="116"/>
      <c r="D6" s="116"/>
      <c r="E6" s="116"/>
      <c r="F6" s="117"/>
      <c r="G6" s="118"/>
      <c r="H6" s="119"/>
      <c r="I6" s="119"/>
      <c r="J6" s="116"/>
      <c r="K6" s="116"/>
      <c r="L6" s="117"/>
    </row>
    <row r="7" spans="1:12" s="23" customFormat="1" ht="15" customHeight="1" x14ac:dyDescent="0.25">
      <c r="A7" s="36" t="s">
        <v>52</v>
      </c>
      <c r="B7" s="61"/>
      <c r="C7" s="61">
        <f>SUM(C8:C26)</f>
        <v>95051.158268000014</v>
      </c>
      <c r="D7" s="61">
        <f t="shared" ref="D7:E7" si="0">SUM(D8:D26)</f>
        <v>94494.096092000022</v>
      </c>
      <c r="E7" s="61">
        <f t="shared" si="0"/>
        <v>97557.780344000013</v>
      </c>
      <c r="F7" s="63">
        <f>E7/$E$5*100</f>
        <v>83.998458612501494</v>
      </c>
      <c r="G7" s="64">
        <f>E7-C7</f>
        <v>2506.6220759999997</v>
      </c>
      <c r="H7" s="64">
        <f>(G7/C7)*100</f>
        <v>2.63712943816265</v>
      </c>
      <c r="I7" s="61"/>
      <c r="J7" s="61">
        <f t="shared" ref="J7" si="1">SUM(J8:J26)</f>
        <v>832849.37793700024</v>
      </c>
      <c r="K7" s="61">
        <f t="shared" ref="K7" si="2">SUM(K8:K26)</f>
        <v>955751.01728499983</v>
      </c>
      <c r="L7" s="62">
        <f>K7/$K$5*100</f>
        <v>83.829443792441637</v>
      </c>
    </row>
    <row r="8" spans="1:12" s="22" customFormat="1" ht="15" customHeight="1" x14ac:dyDescent="0.25">
      <c r="A8" s="125"/>
      <c r="B8" s="41" t="s">
        <v>57</v>
      </c>
      <c r="C8" s="147">
        <v>32275.019252999984</v>
      </c>
      <c r="D8" s="147">
        <v>40774.961404999987</v>
      </c>
      <c r="E8" s="147">
        <v>41243.055841000016</v>
      </c>
      <c r="F8" s="57">
        <f>E8/$E$7*100</f>
        <v>42.275516822515058</v>
      </c>
      <c r="G8" s="58">
        <f>E8-C8</f>
        <v>8968.0365880000318</v>
      </c>
      <c r="H8" s="59">
        <f>(G8/C8)*100</f>
        <v>27.786309026497165</v>
      </c>
      <c r="I8" s="59"/>
      <c r="J8" s="147">
        <v>290743.10429300042</v>
      </c>
      <c r="K8" s="147">
        <v>373708.21825299994</v>
      </c>
      <c r="L8" s="57">
        <f>K8/$K$7*100</f>
        <v>39.101001358553837</v>
      </c>
    </row>
    <row r="9" spans="1:12" s="22" customFormat="1" ht="15" customHeight="1" x14ac:dyDescent="0.25">
      <c r="A9" s="125"/>
      <c r="B9" s="41" t="s">
        <v>58</v>
      </c>
      <c r="C9" s="147">
        <v>15801.190442000001</v>
      </c>
      <c r="D9" s="147">
        <v>10284.30315</v>
      </c>
      <c r="E9" s="147">
        <v>8677.1926729999959</v>
      </c>
      <c r="F9" s="57">
        <f t="shared" ref="F9:F26" si="3">E9/$E$7*100</f>
        <v>8.8944137949871465</v>
      </c>
      <c r="G9" s="58">
        <f t="shared" ref="G9:G26" si="4">E9-C9</f>
        <v>-7123.9977690000051</v>
      </c>
      <c r="H9" s="59">
        <f t="shared" ref="H9:H26" si="5">(G9/C9)*100</f>
        <v>-45.085196556230485</v>
      </c>
      <c r="I9" s="59"/>
      <c r="J9" s="147">
        <v>116339.60298500003</v>
      </c>
      <c r="K9" s="147">
        <v>109820.36988900001</v>
      </c>
      <c r="L9" s="57">
        <f t="shared" ref="L9:L26" si="6">K9/$K$7*100</f>
        <v>11.490478995352422</v>
      </c>
    </row>
    <row r="10" spans="1:12" s="22" customFormat="1" ht="15" customHeight="1" x14ac:dyDescent="0.25">
      <c r="A10" s="125"/>
      <c r="B10" s="80" t="s">
        <v>171</v>
      </c>
      <c r="C10" s="147">
        <v>8761.309647</v>
      </c>
      <c r="D10" s="147">
        <v>8733.7320260000033</v>
      </c>
      <c r="E10" s="147">
        <v>10765.297716999996</v>
      </c>
      <c r="F10" s="57">
        <f t="shared" si="3"/>
        <v>11.03479156561405</v>
      </c>
      <c r="G10" s="58">
        <f t="shared" si="4"/>
        <v>2003.9880699999958</v>
      </c>
      <c r="H10" s="59">
        <f t="shared" si="5"/>
        <v>22.873156534151153</v>
      </c>
      <c r="I10" s="59"/>
      <c r="J10" s="147">
        <v>72482.474361000015</v>
      </c>
      <c r="K10" s="147">
        <v>94312.919380999971</v>
      </c>
      <c r="L10" s="57">
        <f t="shared" si="6"/>
        <v>9.8679381633215009</v>
      </c>
    </row>
    <row r="11" spans="1:12" s="22" customFormat="1" ht="15" customHeight="1" x14ac:dyDescent="0.25">
      <c r="A11" s="125"/>
      <c r="B11" s="41" t="s">
        <v>170</v>
      </c>
      <c r="C11" s="147">
        <v>9207.8432059999996</v>
      </c>
      <c r="D11" s="147">
        <v>7947.2541039999951</v>
      </c>
      <c r="E11" s="147">
        <v>8463.5490629999986</v>
      </c>
      <c r="F11" s="57">
        <f t="shared" si="3"/>
        <v>8.6754219224305285</v>
      </c>
      <c r="G11" s="58">
        <f t="shared" si="4"/>
        <v>-744.29414300000099</v>
      </c>
      <c r="H11" s="59">
        <f t="shared" si="5"/>
        <v>-8.0832625659286332</v>
      </c>
      <c r="I11" s="59"/>
      <c r="J11" s="147">
        <v>86989.683840999904</v>
      </c>
      <c r="K11" s="147">
        <v>87871.192600000068</v>
      </c>
      <c r="L11" s="57">
        <f t="shared" si="6"/>
        <v>9.1939418332627678</v>
      </c>
    </row>
    <row r="12" spans="1:12" s="22" customFormat="1" ht="15" customHeight="1" x14ac:dyDescent="0.25">
      <c r="A12" s="125"/>
      <c r="B12" s="41" t="s">
        <v>60</v>
      </c>
      <c r="C12" s="147">
        <v>5540.6687200000015</v>
      </c>
      <c r="D12" s="147">
        <v>5388.7867909999977</v>
      </c>
      <c r="E12" s="147">
        <v>5572.9202410000007</v>
      </c>
      <c r="F12" s="57">
        <f t="shared" si="3"/>
        <v>5.7124303375386765</v>
      </c>
      <c r="G12" s="58">
        <f t="shared" si="4"/>
        <v>32.251520999999229</v>
      </c>
      <c r="H12" s="59">
        <f t="shared" si="5"/>
        <v>0.58208715643983167</v>
      </c>
      <c r="I12" s="59"/>
      <c r="J12" s="147">
        <v>53094.249132000019</v>
      </c>
      <c r="K12" s="147">
        <v>59628.231604000015</v>
      </c>
      <c r="L12" s="57">
        <f t="shared" si="6"/>
        <v>6.238887589509015</v>
      </c>
    </row>
    <row r="13" spans="1:12" s="22" customFormat="1" ht="15" customHeight="1" x14ac:dyDescent="0.25">
      <c r="A13" s="125"/>
      <c r="B13" s="41" t="s">
        <v>59</v>
      </c>
      <c r="C13" s="147">
        <v>4944.6545109999979</v>
      </c>
      <c r="D13" s="147">
        <v>3972.5990370000004</v>
      </c>
      <c r="E13" s="147">
        <v>4122.5883709999998</v>
      </c>
      <c r="F13" s="57">
        <f t="shared" si="3"/>
        <v>4.2257914811748245</v>
      </c>
      <c r="G13" s="58">
        <f t="shared" si="4"/>
        <v>-822.06613999999809</v>
      </c>
      <c r="H13" s="59">
        <f t="shared" si="5"/>
        <v>-16.625350429867446</v>
      </c>
      <c r="I13" s="59"/>
      <c r="J13" s="147">
        <v>44782.192306999976</v>
      </c>
      <c r="K13" s="147">
        <v>43102.181479999992</v>
      </c>
      <c r="L13" s="57">
        <f t="shared" si="6"/>
        <v>4.5097709236491612</v>
      </c>
    </row>
    <row r="14" spans="1:12" s="22" customFormat="1" ht="15" customHeight="1" x14ac:dyDescent="0.25">
      <c r="A14" s="125"/>
      <c r="B14" s="41" t="s">
        <v>172</v>
      </c>
      <c r="C14" s="147">
        <v>2890.7941960000007</v>
      </c>
      <c r="D14" s="147">
        <v>2507.376999000001</v>
      </c>
      <c r="E14" s="147">
        <v>2732.7406689999998</v>
      </c>
      <c r="F14" s="57">
        <f t="shared" si="3"/>
        <v>2.801150927546773</v>
      </c>
      <c r="G14" s="58">
        <f t="shared" si="4"/>
        <v>-158.05352700000094</v>
      </c>
      <c r="H14" s="59">
        <f t="shared" si="5"/>
        <v>-5.4674776647434813</v>
      </c>
      <c r="I14" s="59"/>
      <c r="J14" s="147">
        <v>26336.008635999995</v>
      </c>
      <c r="K14" s="147">
        <v>27874.392028999999</v>
      </c>
      <c r="L14" s="57">
        <f t="shared" si="6"/>
        <v>2.9164909610227499</v>
      </c>
    </row>
    <row r="15" spans="1:12" s="22" customFormat="1" ht="15" customHeight="1" x14ac:dyDescent="0.25">
      <c r="A15" s="125"/>
      <c r="B15" s="41" t="s">
        <v>62</v>
      </c>
      <c r="C15" s="147">
        <v>2816.953955</v>
      </c>
      <c r="D15" s="147">
        <v>2561.6455429999992</v>
      </c>
      <c r="E15" s="147">
        <v>2714.7371760000001</v>
      </c>
      <c r="F15" s="57">
        <f t="shared" si="3"/>
        <v>2.782696742820022</v>
      </c>
      <c r="G15" s="58">
        <f t="shared" si="4"/>
        <v>-102.21677899999986</v>
      </c>
      <c r="H15" s="59">
        <f t="shared" si="5"/>
        <v>-3.6286279659832021</v>
      </c>
      <c r="I15" s="59"/>
      <c r="J15" s="147">
        <v>25273.520105999974</v>
      </c>
      <c r="K15" s="147">
        <v>26703.672471000013</v>
      </c>
      <c r="L15" s="57">
        <f t="shared" si="6"/>
        <v>2.7939988541008396</v>
      </c>
    </row>
    <row r="16" spans="1:12" s="22" customFormat="1" ht="15" customHeight="1" x14ac:dyDescent="0.25">
      <c r="A16" s="125"/>
      <c r="B16" s="41" t="s">
        <v>61</v>
      </c>
      <c r="C16" s="147">
        <v>2563.5967200000005</v>
      </c>
      <c r="D16" s="147">
        <v>2550.7094210000009</v>
      </c>
      <c r="E16" s="147">
        <v>2710.6894529999995</v>
      </c>
      <c r="F16" s="57">
        <f t="shared" si="3"/>
        <v>2.778547690857454</v>
      </c>
      <c r="G16" s="58">
        <f t="shared" si="4"/>
        <v>147.09273299999904</v>
      </c>
      <c r="H16" s="59">
        <f t="shared" si="5"/>
        <v>5.7377485254388612</v>
      </c>
      <c r="I16" s="59"/>
      <c r="J16" s="147">
        <v>23240.769319999996</v>
      </c>
      <c r="K16" s="147">
        <v>26308.048235000013</v>
      </c>
      <c r="L16" s="57">
        <f t="shared" si="6"/>
        <v>2.7526047850551327</v>
      </c>
    </row>
    <row r="17" spans="1:12" s="22" customFormat="1" ht="15" customHeight="1" x14ac:dyDescent="0.25">
      <c r="A17" s="127"/>
      <c r="B17" s="41" t="s">
        <v>173</v>
      </c>
      <c r="C17" s="147">
        <v>1548.1109889999987</v>
      </c>
      <c r="D17" s="147">
        <v>1583.5187150000002</v>
      </c>
      <c r="E17" s="147">
        <v>1722.0305479999997</v>
      </c>
      <c r="F17" s="57">
        <f t="shared" si="3"/>
        <v>1.7651391226080799</v>
      </c>
      <c r="G17" s="58">
        <f t="shared" si="4"/>
        <v>173.91955900000107</v>
      </c>
      <c r="H17" s="59">
        <f t="shared" si="5"/>
        <v>11.234308149465711</v>
      </c>
      <c r="I17" s="59"/>
      <c r="J17" s="147">
        <v>15182.385918999998</v>
      </c>
      <c r="K17" s="147">
        <v>17590.910269999971</v>
      </c>
      <c r="L17" s="57">
        <f t="shared" si="6"/>
        <v>1.8405327278615342</v>
      </c>
    </row>
    <row r="18" spans="1:12" s="22" customFormat="1" ht="15" customHeight="1" x14ac:dyDescent="0.25">
      <c r="A18" s="127"/>
      <c r="B18" s="41" t="s">
        <v>64</v>
      </c>
      <c r="C18" s="147">
        <v>1337.1470129999998</v>
      </c>
      <c r="D18" s="147">
        <v>1195.8280759999991</v>
      </c>
      <c r="E18" s="147">
        <v>1261.6105700000001</v>
      </c>
      <c r="F18" s="57">
        <f t="shared" si="3"/>
        <v>1.2931931882330814</v>
      </c>
      <c r="G18" s="58">
        <f t="shared" si="4"/>
        <v>-75.536442999999736</v>
      </c>
      <c r="H18" s="59">
        <f t="shared" si="5"/>
        <v>-5.649075402002917</v>
      </c>
      <c r="I18" s="59"/>
      <c r="J18" s="147">
        <v>12318.140822999996</v>
      </c>
      <c r="K18" s="147">
        <v>13372.418415999999</v>
      </c>
      <c r="L18" s="57">
        <f t="shared" si="6"/>
        <v>1.3991529356659231</v>
      </c>
    </row>
    <row r="19" spans="1:12" s="22" customFormat="1" ht="15" customHeight="1" x14ac:dyDescent="0.25">
      <c r="A19" s="125"/>
      <c r="B19" s="41" t="s">
        <v>65</v>
      </c>
      <c r="C19" s="147">
        <v>1035.098735</v>
      </c>
      <c r="D19" s="147">
        <v>1090.0992280000003</v>
      </c>
      <c r="E19" s="147">
        <v>1185.2605169999999</v>
      </c>
      <c r="F19" s="57">
        <f t="shared" si="3"/>
        <v>1.2149318207329383</v>
      </c>
      <c r="G19" s="58">
        <f t="shared" si="4"/>
        <v>150.1617819999999</v>
      </c>
      <c r="H19" s="59">
        <f t="shared" si="5"/>
        <v>14.507000822486745</v>
      </c>
      <c r="I19" s="59"/>
      <c r="J19" s="147">
        <v>10104.08963</v>
      </c>
      <c r="K19" s="147">
        <v>11885.710763999992</v>
      </c>
      <c r="L19" s="57">
        <f t="shared" si="6"/>
        <v>1.2435990701598947</v>
      </c>
    </row>
    <row r="20" spans="1:12" s="22" customFormat="1" ht="15" customHeight="1" x14ac:dyDescent="0.25">
      <c r="A20" s="125"/>
      <c r="B20" s="41" t="s">
        <v>66</v>
      </c>
      <c r="C20" s="147">
        <v>852.42845599999976</v>
      </c>
      <c r="D20" s="147">
        <v>876.67129800000009</v>
      </c>
      <c r="E20" s="147">
        <v>938.26336900000013</v>
      </c>
      <c r="F20" s="57">
        <f t="shared" si="3"/>
        <v>0.96175145200267476</v>
      </c>
      <c r="G20" s="58">
        <f t="shared" si="4"/>
        <v>85.83491300000037</v>
      </c>
      <c r="H20" s="59">
        <f t="shared" si="5"/>
        <v>10.069456550380622</v>
      </c>
      <c r="I20" s="59"/>
      <c r="J20" s="147">
        <v>8018.3940639999973</v>
      </c>
      <c r="K20" s="147">
        <v>9511.4524160000001</v>
      </c>
      <c r="L20" s="57">
        <f t="shared" si="6"/>
        <v>0.99518098793335996</v>
      </c>
    </row>
    <row r="21" spans="1:12" s="22" customFormat="1" ht="15" customHeight="1" x14ac:dyDescent="0.25">
      <c r="A21" s="125"/>
      <c r="B21" s="41" t="s">
        <v>68</v>
      </c>
      <c r="C21" s="147">
        <v>868.35000500000012</v>
      </c>
      <c r="D21" s="147">
        <v>846.04927299999974</v>
      </c>
      <c r="E21" s="147">
        <v>1013.0157819999998</v>
      </c>
      <c r="F21" s="57">
        <f t="shared" si="3"/>
        <v>1.0383751848678691</v>
      </c>
      <c r="G21" s="58">
        <f t="shared" si="4"/>
        <v>144.66577699999971</v>
      </c>
      <c r="H21" s="59">
        <f t="shared" si="5"/>
        <v>16.659846394542217</v>
      </c>
      <c r="I21" s="59"/>
      <c r="J21" s="147">
        <v>7504.9208809999982</v>
      </c>
      <c r="K21" s="147">
        <v>8975.9390320000039</v>
      </c>
      <c r="L21" s="57">
        <f t="shared" si="6"/>
        <v>0.93915035084115706</v>
      </c>
    </row>
    <row r="22" spans="1:12" s="22" customFormat="1" ht="15" customHeight="1" x14ac:dyDescent="0.25">
      <c r="A22" s="125"/>
      <c r="B22" s="41" t="s">
        <v>67</v>
      </c>
      <c r="C22" s="147">
        <v>845.65604600000017</v>
      </c>
      <c r="D22" s="147">
        <v>657.24511700000028</v>
      </c>
      <c r="E22" s="147">
        <v>736.42630199999996</v>
      </c>
      <c r="F22" s="57">
        <f t="shared" si="3"/>
        <v>0.75486168238276397</v>
      </c>
      <c r="G22" s="58">
        <f t="shared" si="4"/>
        <v>-109.22974400000021</v>
      </c>
      <c r="H22" s="59">
        <f t="shared" si="5"/>
        <v>-12.91656868258235</v>
      </c>
      <c r="I22" s="59"/>
      <c r="J22" s="147">
        <v>6947.6285880000023</v>
      </c>
      <c r="K22" s="147">
        <v>7670.7204440000023</v>
      </c>
      <c r="L22" s="57">
        <f t="shared" si="6"/>
        <v>0.80258564262795185</v>
      </c>
    </row>
    <row r="23" spans="1:12" s="22" customFormat="1" ht="15" customHeight="1" x14ac:dyDescent="0.25">
      <c r="A23" s="125"/>
      <c r="B23" s="41" t="s">
        <v>70</v>
      </c>
      <c r="C23" s="147">
        <v>788.31299399999989</v>
      </c>
      <c r="D23" s="147">
        <v>781.416742</v>
      </c>
      <c r="E23" s="147">
        <v>785.84949100000006</v>
      </c>
      <c r="F23" s="57">
        <f t="shared" si="3"/>
        <v>0.80552211031145216</v>
      </c>
      <c r="G23" s="58">
        <f t="shared" si="4"/>
        <v>-2.4635029999998324</v>
      </c>
      <c r="H23" s="59">
        <f t="shared" si="5"/>
        <v>-0.31250315785100868</v>
      </c>
      <c r="I23" s="59"/>
      <c r="J23" s="147">
        <v>6023.9836510000005</v>
      </c>
      <c r="K23" s="147">
        <v>7470.4167039999975</v>
      </c>
      <c r="L23" s="57">
        <f t="shared" si="6"/>
        <v>0.78162791029207546</v>
      </c>
    </row>
    <row r="24" spans="1:12" s="22" customFormat="1" ht="15" customHeight="1" x14ac:dyDescent="0.25">
      <c r="A24" s="125"/>
      <c r="B24" s="41" t="s">
        <v>69</v>
      </c>
      <c r="C24" s="147">
        <v>482.15900199999982</v>
      </c>
      <c r="D24" s="147">
        <v>412.85946100000001</v>
      </c>
      <c r="E24" s="147">
        <v>462.1772949999999</v>
      </c>
      <c r="F24" s="57">
        <f t="shared" si="3"/>
        <v>0.4737472432955212</v>
      </c>
      <c r="G24" s="58">
        <f t="shared" si="4"/>
        <v>-19.981706999999915</v>
      </c>
      <c r="H24" s="59">
        <f t="shared" si="5"/>
        <v>-4.1442152727866981</v>
      </c>
      <c r="I24" s="59"/>
      <c r="J24" s="147">
        <v>4113.7147940000013</v>
      </c>
      <c r="K24" s="147">
        <v>4816.4520899999952</v>
      </c>
      <c r="L24" s="57">
        <f t="shared" si="6"/>
        <v>0.50394422845419329</v>
      </c>
    </row>
    <row r="25" spans="1:12" s="22" customFormat="1" ht="15" customHeight="1" x14ac:dyDescent="0.25">
      <c r="A25" s="125"/>
      <c r="B25" s="41" t="s">
        <v>71</v>
      </c>
      <c r="C25" s="147">
        <v>354.21913500000005</v>
      </c>
      <c r="D25" s="147">
        <v>300.44553699999994</v>
      </c>
      <c r="E25" s="147">
        <v>299.24757699999986</v>
      </c>
      <c r="F25" s="57">
        <f t="shared" si="3"/>
        <v>0.30673881257324459</v>
      </c>
      <c r="G25" s="58">
        <f t="shared" si="4"/>
        <v>-54.971558000000186</v>
      </c>
      <c r="H25" s="59">
        <f t="shared" si="5"/>
        <v>-15.519081994257643</v>
      </c>
      <c r="I25" s="59"/>
      <c r="J25" s="147">
        <v>2978.4732789999994</v>
      </c>
      <c r="K25" s="147">
        <v>3041.8091249999998</v>
      </c>
      <c r="L25" s="57">
        <f t="shared" si="6"/>
        <v>0.31826376012037749</v>
      </c>
    </row>
    <row r="26" spans="1:12" s="78" customFormat="1" ht="15" customHeight="1" x14ac:dyDescent="0.25">
      <c r="A26" s="125"/>
      <c r="B26" s="41" t="s">
        <v>63</v>
      </c>
      <c r="C26" s="147">
        <v>2137.6452430000008</v>
      </c>
      <c r="D26" s="147">
        <v>2028.5941690000011</v>
      </c>
      <c r="E26" s="147">
        <v>2151.127688999999</v>
      </c>
      <c r="F26" s="57">
        <f t="shared" si="3"/>
        <v>2.2049780975078299</v>
      </c>
      <c r="G26" s="58">
        <f t="shared" si="4"/>
        <v>13.482445999998163</v>
      </c>
      <c r="H26" s="59">
        <f t="shared" si="5"/>
        <v>0.63071485056504095</v>
      </c>
      <c r="I26" s="59"/>
      <c r="J26" s="147">
        <v>20376.041327000003</v>
      </c>
      <c r="K26" s="147">
        <v>22085.962082000002</v>
      </c>
      <c r="L26" s="57">
        <f t="shared" si="6"/>
        <v>2.3108489222161177</v>
      </c>
    </row>
    <row r="27" spans="1:12" s="22" customFormat="1" ht="6" customHeight="1" x14ac:dyDescent="0.25">
      <c r="A27" s="125"/>
      <c r="B27" s="41"/>
      <c r="C27" s="56"/>
      <c r="D27" s="56"/>
      <c r="E27" s="56"/>
      <c r="F27" s="57"/>
      <c r="G27" s="58"/>
      <c r="H27" s="59"/>
      <c r="I27" s="59"/>
      <c r="J27" s="56"/>
      <c r="K27" s="56"/>
      <c r="L27" s="57"/>
    </row>
    <row r="28" spans="1:12" s="23" customFormat="1" ht="15" customHeight="1" x14ac:dyDescent="0.25">
      <c r="A28" s="60" t="s">
        <v>53</v>
      </c>
      <c r="B28" s="61"/>
      <c r="C28" s="61">
        <f t="shared" ref="C28:E28" si="7">SUM(C29:C35)</f>
        <v>5808.052263999999</v>
      </c>
      <c r="D28" s="61">
        <f t="shared" si="7"/>
        <v>6079.3112710000014</v>
      </c>
      <c r="E28" s="61">
        <f t="shared" si="7"/>
        <v>6775.3072450000009</v>
      </c>
      <c r="F28" s="62">
        <f>E28/$E$5*100</f>
        <v>5.8336235531327949</v>
      </c>
      <c r="G28" s="63">
        <f>E28-C28</f>
        <v>967.25498100000186</v>
      </c>
      <c r="H28" s="64">
        <f>(G28/C28)*100</f>
        <v>16.653689344280355</v>
      </c>
      <c r="I28" s="64"/>
      <c r="J28" s="61">
        <f t="shared" ref="J28:K28" si="8">SUM(J29:J35)</f>
        <v>54968.939199999986</v>
      </c>
      <c r="K28" s="61">
        <f t="shared" si="8"/>
        <v>64906.810742000009</v>
      </c>
      <c r="L28" s="62">
        <f>K28/$K$5*100</f>
        <v>5.6930118246692167</v>
      </c>
    </row>
    <row r="29" spans="1:12" s="22" customFormat="1" ht="13.2" x14ac:dyDescent="0.25">
      <c r="A29" s="125"/>
      <c r="B29" s="42" t="s">
        <v>72</v>
      </c>
      <c r="C29" s="147">
        <v>554.08344</v>
      </c>
      <c r="D29" s="147">
        <v>520.07592</v>
      </c>
      <c r="E29" s="147">
        <v>655.37955899999997</v>
      </c>
      <c r="F29" s="57">
        <f>E29/$E$28*100</f>
        <v>9.6730603543278857</v>
      </c>
      <c r="G29" s="58">
        <f>E29-C29</f>
        <v>101.29611899999998</v>
      </c>
      <c r="H29" s="59">
        <f>(G29/C29)*100</f>
        <v>18.281744532917276</v>
      </c>
      <c r="I29" s="59"/>
      <c r="J29" s="147">
        <v>4295.2927480000008</v>
      </c>
      <c r="K29" s="147">
        <v>5949.0434749999995</v>
      </c>
      <c r="L29" s="57">
        <f>K29/$K$28*100</f>
        <v>9.1655150006476624</v>
      </c>
    </row>
    <row r="30" spans="1:12" s="22" customFormat="1" ht="15" customHeight="1" x14ac:dyDescent="0.25">
      <c r="A30" s="125"/>
      <c r="B30" s="41" t="s">
        <v>74</v>
      </c>
      <c r="C30" s="147">
        <v>236.05928199999994</v>
      </c>
      <c r="D30" s="147">
        <v>497.0911769999999</v>
      </c>
      <c r="E30" s="147">
        <v>485.52021699999995</v>
      </c>
      <c r="F30" s="57">
        <f t="shared" ref="F30:F35" si="9">E30/$E$28*100</f>
        <v>7.1660250885050427</v>
      </c>
      <c r="G30" s="58">
        <f t="shared" ref="G30:G35" si="10">E30-C30</f>
        <v>249.46093500000001</v>
      </c>
      <c r="H30" s="59">
        <f t="shared" ref="H30:H35" si="11">(G30/C30)*100</f>
        <v>105.6772404314947</v>
      </c>
      <c r="I30" s="59"/>
      <c r="J30" s="147">
        <v>2714.5347219999994</v>
      </c>
      <c r="K30" s="147">
        <v>4003.1421059999993</v>
      </c>
      <c r="L30" s="57">
        <f t="shared" ref="L30:L35" si="12">K30/$K$28*100</f>
        <v>6.1675224221264031</v>
      </c>
    </row>
    <row r="31" spans="1:12" s="22" customFormat="1" ht="15" customHeight="1" x14ac:dyDescent="0.25">
      <c r="A31" s="125"/>
      <c r="B31" s="41" t="s">
        <v>73</v>
      </c>
      <c r="C31" s="147">
        <v>450.97634599999998</v>
      </c>
      <c r="D31" s="147">
        <v>327.872818</v>
      </c>
      <c r="E31" s="147">
        <v>403.72802100000001</v>
      </c>
      <c r="F31" s="57">
        <f t="shared" si="9"/>
        <v>5.9588149496532532</v>
      </c>
      <c r="G31" s="58">
        <f t="shared" si="10"/>
        <v>-47.248324999999966</v>
      </c>
      <c r="H31" s="59">
        <f t="shared" si="11"/>
        <v>-10.476896497804336</v>
      </c>
      <c r="I31" s="59"/>
      <c r="J31" s="147">
        <v>4209.8236069999994</v>
      </c>
      <c r="K31" s="147">
        <v>3652.5030070000003</v>
      </c>
      <c r="L31" s="57">
        <f t="shared" si="12"/>
        <v>5.6273031523894188</v>
      </c>
    </row>
    <row r="32" spans="1:12" s="22" customFormat="1" ht="15" customHeight="1" x14ac:dyDescent="0.25">
      <c r="A32" s="125"/>
      <c r="B32" s="41" t="s">
        <v>174</v>
      </c>
      <c r="C32" s="147">
        <v>445.36624399999994</v>
      </c>
      <c r="D32" s="147">
        <v>242.40808800000002</v>
      </c>
      <c r="E32" s="147">
        <v>303.66713700000003</v>
      </c>
      <c r="F32" s="57">
        <f t="shared" si="9"/>
        <v>4.4819685073927591</v>
      </c>
      <c r="G32" s="58">
        <f t="shared" si="10"/>
        <v>-141.69910699999991</v>
      </c>
      <c r="H32" s="59">
        <f t="shared" si="11"/>
        <v>-31.816310488048561</v>
      </c>
      <c r="I32" s="59"/>
      <c r="J32" s="147">
        <v>6007.8348589999996</v>
      </c>
      <c r="K32" s="147">
        <v>3131.280737</v>
      </c>
      <c r="L32" s="57">
        <f t="shared" si="12"/>
        <v>4.824271445791136</v>
      </c>
    </row>
    <row r="33" spans="1:12" s="22" customFormat="1" ht="15" customHeight="1" x14ac:dyDescent="0.25">
      <c r="A33" s="125"/>
      <c r="B33" s="41" t="s">
        <v>75</v>
      </c>
      <c r="C33" s="147">
        <v>93.043709999999962</v>
      </c>
      <c r="D33" s="147">
        <v>72.436370000000011</v>
      </c>
      <c r="E33" s="147">
        <v>80.306974999999994</v>
      </c>
      <c r="F33" s="57">
        <f t="shared" si="9"/>
        <v>1.1852890517882333</v>
      </c>
      <c r="G33" s="58">
        <f t="shared" si="10"/>
        <v>-12.736734999999967</v>
      </c>
      <c r="H33" s="59">
        <f t="shared" si="11"/>
        <v>-13.688980157820419</v>
      </c>
      <c r="I33" s="59"/>
      <c r="J33" s="147">
        <v>690.67542200000014</v>
      </c>
      <c r="K33" s="147">
        <v>798.76717300000007</v>
      </c>
      <c r="L33" s="57">
        <f t="shared" si="12"/>
        <v>1.2306369144758063</v>
      </c>
    </row>
    <row r="34" spans="1:12" s="22" customFormat="1" ht="15" customHeight="1" x14ac:dyDescent="0.25">
      <c r="A34" s="125"/>
      <c r="B34" s="41" t="s">
        <v>76</v>
      </c>
      <c r="C34" s="147">
        <v>17.043482999999998</v>
      </c>
      <c r="D34" s="147">
        <v>1.7204540000000001</v>
      </c>
      <c r="E34" s="147">
        <v>4.5833159999999991</v>
      </c>
      <c r="F34" s="57">
        <f t="shared" si="9"/>
        <v>6.7647352869235053E-2</v>
      </c>
      <c r="G34" s="58">
        <f t="shared" si="10"/>
        <v>-12.460166999999998</v>
      </c>
      <c r="H34" s="59">
        <f t="shared" si="11"/>
        <v>-73.108102375553159</v>
      </c>
      <c r="I34" s="59"/>
      <c r="J34" s="147">
        <v>89.65153799999996</v>
      </c>
      <c r="K34" s="147">
        <v>38.397368999999998</v>
      </c>
      <c r="L34" s="57">
        <f t="shared" si="12"/>
        <v>5.9157688632440787E-2</v>
      </c>
    </row>
    <row r="35" spans="1:12" s="78" customFormat="1" ht="15" customHeight="1" x14ac:dyDescent="0.25">
      <c r="A35" s="125"/>
      <c r="B35" s="41" t="s">
        <v>136</v>
      </c>
      <c r="C35" s="147">
        <v>4011.4797589999994</v>
      </c>
      <c r="D35" s="147">
        <v>4417.7064440000013</v>
      </c>
      <c r="E35" s="147">
        <v>4842.1220200000007</v>
      </c>
      <c r="F35" s="57">
        <f t="shared" si="9"/>
        <v>71.46719469546359</v>
      </c>
      <c r="G35" s="58">
        <f t="shared" si="10"/>
        <v>830.64226100000133</v>
      </c>
      <c r="H35" s="59">
        <f t="shared" si="11"/>
        <v>20.706629745205738</v>
      </c>
      <c r="I35" s="59"/>
      <c r="J35" s="147">
        <v>36961.12630399999</v>
      </c>
      <c r="K35" s="147">
        <v>47333.676875000012</v>
      </c>
      <c r="L35" s="57">
        <f t="shared" si="12"/>
        <v>72.92559337593714</v>
      </c>
    </row>
    <row r="36" spans="1:12" s="22" customFormat="1" ht="6" customHeight="1" x14ac:dyDescent="0.25">
      <c r="A36" s="125"/>
      <c r="B36" s="41"/>
      <c r="C36" s="56"/>
      <c r="D36" s="56"/>
      <c r="E36" s="56"/>
      <c r="F36" s="57"/>
      <c r="G36" s="58"/>
      <c r="H36" s="59"/>
      <c r="I36" s="59"/>
      <c r="J36" s="56"/>
      <c r="K36" s="56"/>
      <c r="L36" s="57"/>
    </row>
    <row r="37" spans="1:12" s="23" customFormat="1" ht="15" customHeight="1" x14ac:dyDescent="0.25">
      <c r="A37" s="60" t="s">
        <v>54</v>
      </c>
      <c r="B37" s="61"/>
      <c r="C37" s="61">
        <f>SUM(C38:C44)</f>
        <v>10431.591628999997</v>
      </c>
      <c r="D37" s="61">
        <f t="shared" ref="D37:E37" si="13">SUM(D38:D44)</f>
        <v>8496.177724000001</v>
      </c>
      <c r="E37" s="61">
        <f t="shared" si="13"/>
        <v>10223.064140000002</v>
      </c>
      <c r="F37" s="62">
        <f>E37/$E$5*100</f>
        <v>8.8021849926144959</v>
      </c>
      <c r="G37" s="63">
        <f>E37-C37</f>
        <v>-208.5274889999946</v>
      </c>
      <c r="H37" s="64">
        <f>(G37/C37)*100</f>
        <v>-1.9989997348082984</v>
      </c>
      <c r="I37" s="64"/>
      <c r="J37" s="61">
        <f t="shared" ref="J37" si="14">SUM(J38:J44)</f>
        <v>92295.24641800001</v>
      </c>
      <c r="K37" s="61">
        <f t="shared" ref="K37" si="15">SUM(K38:K44)</f>
        <v>99295.49232900003</v>
      </c>
      <c r="L37" s="62">
        <f>K37/$K$5*100</f>
        <v>8.7092618710282679</v>
      </c>
    </row>
    <row r="38" spans="1:12" s="22" customFormat="1" ht="15" customHeight="1" x14ac:dyDescent="0.25">
      <c r="A38" s="125"/>
      <c r="B38" s="41" t="s">
        <v>77</v>
      </c>
      <c r="C38" s="147">
        <v>6159.0678639999987</v>
      </c>
      <c r="D38" s="147">
        <v>4864.1271720000004</v>
      </c>
      <c r="E38" s="147">
        <v>6706.1290520000011</v>
      </c>
      <c r="F38" s="57">
        <f>E38/$E$37*100</f>
        <v>65.598033624388464</v>
      </c>
      <c r="G38" s="58">
        <f>E38-C38</f>
        <v>547.0611880000024</v>
      </c>
      <c r="H38" s="59">
        <f>(G38/C38)*100</f>
        <v>8.8822075041192061</v>
      </c>
      <c r="I38" s="59"/>
      <c r="J38" s="147">
        <v>49175.957788</v>
      </c>
      <c r="K38" s="147">
        <v>54771.819425000009</v>
      </c>
      <c r="L38" s="57">
        <f>K38/$K$37*100</f>
        <v>55.160428877800591</v>
      </c>
    </row>
    <row r="39" spans="1:12" s="22" customFormat="1" ht="15" customHeight="1" x14ac:dyDescent="0.25">
      <c r="A39" s="125"/>
      <c r="B39" s="41" t="s">
        <v>135</v>
      </c>
      <c r="C39" s="147">
        <v>1700.1205640000003</v>
      </c>
      <c r="D39" s="147">
        <v>961.95278399999995</v>
      </c>
      <c r="E39" s="147">
        <v>1067.995253</v>
      </c>
      <c r="F39" s="57">
        <f t="shared" ref="F39:F44" si="16">E39/$E$37*100</f>
        <v>10.446919224748205</v>
      </c>
      <c r="G39" s="58">
        <f t="shared" ref="G39:G44" si="17">E39-C39</f>
        <v>-632.12531100000024</v>
      </c>
      <c r="H39" s="59">
        <f t="shared" ref="H39:H44" si="18">(G39/C39)*100</f>
        <v>-37.181204932475609</v>
      </c>
      <c r="I39" s="59"/>
      <c r="J39" s="147">
        <v>13968.950949</v>
      </c>
      <c r="K39" s="147">
        <v>14012.546679000006</v>
      </c>
      <c r="L39" s="57">
        <f t="shared" ref="L39:L44" si="19">K39/$K$37*100</f>
        <v>14.11196656598633</v>
      </c>
    </row>
    <row r="40" spans="1:12" s="22" customFormat="1" ht="15" customHeight="1" x14ac:dyDescent="0.25">
      <c r="A40" s="125"/>
      <c r="B40" s="41" t="s">
        <v>79</v>
      </c>
      <c r="C40" s="147">
        <v>373.22403000000003</v>
      </c>
      <c r="D40" s="147">
        <v>910.10116300000004</v>
      </c>
      <c r="E40" s="147">
        <v>896.97145</v>
      </c>
      <c r="F40" s="57">
        <f t="shared" si="16"/>
        <v>8.773998066689229</v>
      </c>
      <c r="G40" s="58">
        <f t="shared" si="17"/>
        <v>523.74741999999992</v>
      </c>
      <c r="H40" s="59">
        <f t="shared" si="18"/>
        <v>140.33057303411033</v>
      </c>
      <c r="I40" s="59"/>
      <c r="J40" s="147">
        <v>5667.1620470000007</v>
      </c>
      <c r="K40" s="147">
        <v>8665.6657910000013</v>
      </c>
      <c r="L40" s="57">
        <f t="shared" si="19"/>
        <v>8.7271492267621564</v>
      </c>
    </row>
    <row r="41" spans="1:12" s="22" customFormat="1" ht="15" customHeight="1" x14ac:dyDescent="0.25">
      <c r="A41" s="125"/>
      <c r="B41" s="41" t="s">
        <v>137</v>
      </c>
      <c r="C41" s="147">
        <v>199.31323900000004</v>
      </c>
      <c r="D41" s="147">
        <v>203.63286199999993</v>
      </c>
      <c r="E41" s="147">
        <v>197.80523099999994</v>
      </c>
      <c r="F41" s="57">
        <f t="shared" si="16"/>
        <v>1.9348918121920331</v>
      </c>
      <c r="G41" s="58">
        <f t="shared" si="17"/>
        <v>-1.5080080000001033</v>
      </c>
      <c r="H41" s="59">
        <f t="shared" si="18"/>
        <v>-0.75660202381242869</v>
      </c>
      <c r="I41" s="59"/>
      <c r="J41" s="147">
        <v>1955.6547240000011</v>
      </c>
      <c r="K41" s="147">
        <v>2430.3245830000023</v>
      </c>
      <c r="L41" s="57">
        <f t="shared" si="19"/>
        <v>2.4475678865134212</v>
      </c>
    </row>
    <row r="42" spans="1:12" s="22" customFormat="1" ht="15" customHeight="1" x14ac:dyDescent="0.25">
      <c r="A42" s="125"/>
      <c r="B42" s="41" t="s">
        <v>80</v>
      </c>
      <c r="C42" s="147">
        <v>60.970784000000002</v>
      </c>
      <c r="D42" s="147">
        <v>39.641978000000002</v>
      </c>
      <c r="E42" s="147">
        <v>64.984671000000006</v>
      </c>
      <c r="F42" s="57">
        <f t="shared" si="16"/>
        <v>0.63566725308641159</v>
      </c>
      <c r="G42" s="58">
        <f t="shared" si="17"/>
        <v>4.013887000000004</v>
      </c>
      <c r="H42" s="59">
        <f>(G42/C42)*100</f>
        <v>6.5832956978214412</v>
      </c>
      <c r="I42" s="59"/>
      <c r="J42" s="147">
        <v>500.30077900000003</v>
      </c>
      <c r="K42" s="147">
        <v>469.05072399999995</v>
      </c>
      <c r="L42" s="57">
        <f t="shared" si="19"/>
        <v>0.47237866795188843</v>
      </c>
    </row>
    <row r="43" spans="1:12" s="22" customFormat="1" ht="15" customHeight="1" x14ac:dyDescent="0.25">
      <c r="A43" s="125"/>
      <c r="B43" s="41" t="s">
        <v>175</v>
      </c>
      <c r="C43" s="147">
        <v>189.422697</v>
      </c>
      <c r="D43" s="147">
        <v>0</v>
      </c>
      <c r="E43" s="147">
        <v>5.3150000000000003E-3</v>
      </c>
      <c r="F43" s="57">
        <f t="shared" si="16"/>
        <v>5.1990283218549763E-5</v>
      </c>
      <c r="G43" s="58">
        <f t="shared" si="17"/>
        <v>-189.417382</v>
      </c>
      <c r="H43" s="59">
        <f>(G43/C43)*100</f>
        <v>-99.997194106047388</v>
      </c>
      <c r="I43" s="59"/>
      <c r="J43" s="147">
        <v>713.51909999999998</v>
      </c>
      <c r="K43" s="147">
        <v>356.28786300000002</v>
      </c>
      <c r="L43" s="57">
        <f t="shared" si="19"/>
        <v>0.35881574746565142</v>
      </c>
    </row>
    <row r="44" spans="1:12" s="78" customFormat="1" ht="15" customHeight="1" x14ac:dyDescent="0.25">
      <c r="A44" s="125"/>
      <c r="B44" s="41" t="s">
        <v>78</v>
      </c>
      <c r="C44" s="147">
        <v>1749.4724509999999</v>
      </c>
      <c r="D44" s="147">
        <v>1516.721765</v>
      </c>
      <c r="E44" s="147">
        <v>1289.1731679999998</v>
      </c>
      <c r="F44" s="57">
        <f t="shared" si="16"/>
        <v>12.610438028612423</v>
      </c>
      <c r="G44" s="58">
        <f t="shared" si="17"/>
        <v>-460.29928300000006</v>
      </c>
      <c r="H44" s="59">
        <f t="shared" si="18"/>
        <v>-26.310747719227738</v>
      </c>
      <c r="I44" s="59"/>
      <c r="J44" s="147">
        <v>20313.701031000001</v>
      </c>
      <c r="K44" s="147">
        <v>18589.797264000001</v>
      </c>
      <c r="L44" s="57">
        <f t="shared" si="19"/>
        <v>18.721693027519944</v>
      </c>
    </row>
    <row r="45" spans="1:12" s="22" customFormat="1" ht="6" customHeight="1" x14ac:dyDescent="0.25">
      <c r="A45" s="125"/>
      <c r="B45" s="41"/>
      <c r="C45" s="111"/>
      <c r="D45" s="111"/>
      <c r="E45" s="111"/>
      <c r="F45" s="57"/>
      <c r="G45" s="58"/>
      <c r="H45" s="59"/>
      <c r="I45" s="59"/>
      <c r="J45" s="43"/>
      <c r="K45" s="43"/>
      <c r="L45" s="57"/>
    </row>
    <row r="46" spans="1:12" s="23" customFormat="1" ht="15" customHeight="1" x14ac:dyDescent="0.25">
      <c r="A46" s="60" t="s">
        <v>55</v>
      </c>
      <c r="B46" s="61"/>
      <c r="C46" s="138">
        <v>1896.4751070000004</v>
      </c>
      <c r="D46" s="138">
        <v>1720.4366180000004</v>
      </c>
      <c r="E46" s="138">
        <v>1586.1941609999999</v>
      </c>
      <c r="F46" s="139">
        <f>E46/$E$5*100</f>
        <v>1.3657328417511949</v>
      </c>
      <c r="G46" s="140">
        <f>E46-C46</f>
        <v>-310.28094600000054</v>
      </c>
      <c r="H46" s="141">
        <f>(G46/C46)*100</f>
        <v>-16.360929012710763</v>
      </c>
      <c r="I46" s="141"/>
      <c r="J46" s="138">
        <v>14798.886569000004</v>
      </c>
      <c r="K46" s="138">
        <v>20160.432100000005</v>
      </c>
      <c r="L46" s="62">
        <f>K46/$K$5*100</f>
        <v>1.7682825118608545</v>
      </c>
    </row>
    <row r="49" spans="3:11" x14ac:dyDescent="0.3">
      <c r="C49" s="145"/>
      <c r="D49" s="145"/>
      <c r="E49" s="145"/>
    </row>
    <row r="50" spans="3:11" x14ac:dyDescent="0.3">
      <c r="C50" s="145"/>
      <c r="D50" s="145"/>
      <c r="E50" s="145"/>
      <c r="J50" s="145"/>
      <c r="K50" s="145"/>
    </row>
  </sheetData>
  <mergeCells count="3">
    <mergeCell ref="C3:E3"/>
    <mergeCell ref="G3:H3"/>
    <mergeCell ref="J3:L3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3" fitToWidth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41"/>
  <sheetViews>
    <sheetView view="pageBreakPreview" zoomScaleNormal="100" zoomScaleSheetLayoutView="100" workbookViewId="0">
      <selection activeCell="O11" sqref="O11"/>
    </sheetView>
  </sheetViews>
  <sheetFormatPr defaultColWidth="9.109375" defaultRowHeight="13.8" x14ac:dyDescent="0.3"/>
  <cols>
    <col min="1" max="1" width="1.44140625" style="21" customWidth="1"/>
    <col min="2" max="2" width="54.88671875" style="21" customWidth="1"/>
    <col min="3" max="5" width="10.33203125" style="21" bestFit="1" customWidth="1"/>
    <col min="6" max="6" width="6.5546875" style="21" bestFit="1" customWidth="1"/>
    <col min="7" max="7" width="11.88671875" style="21" customWidth="1"/>
    <col min="8" max="8" width="8.109375" style="21" bestFit="1" customWidth="1"/>
    <col min="9" max="9" width="0.88671875" style="21" customWidth="1"/>
    <col min="10" max="11" width="10" style="21" bestFit="1" customWidth="1"/>
    <col min="12" max="12" width="8.33203125" style="21" customWidth="1"/>
    <col min="13" max="26" width="9.109375" style="142"/>
    <col min="27" max="16384" width="9.109375" style="21"/>
  </cols>
  <sheetData>
    <row r="1" spans="1:26" x14ac:dyDescent="0.3">
      <c r="A1" s="95" t="s">
        <v>132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</row>
    <row r="2" spans="1:26" x14ac:dyDescent="0.3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</row>
    <row r="3" spans="1:26" s="1" customFormat="1" ht="12" x14ac:dyDescent="0.25">
      <c r="A3" s="27"/>
      <c r="B3" s="13"/>
      <c r="C3" s="150" t="s">
        <v>122</v>
      </c>
      <c r="D3" s="150"/>
      <c r="E3" s="150"/>
      <c r="F3" s="13"/>
      <c r="G3" s="151" t="s">
        <v>106</v>
      </c>
      <c r="H3" s="151"/>
      <c r="I3" s="14"/>
      <c r="J3" s="150" t="s">
        <v>122</v>
      </c>
      <c r="K3" s="150"/>
      <c r="L3" s="150"/>
      <c r="M3" s="142"/>
    </row>
    <row r="4" spans="1:26" s="22" customFormat="1" ht="24" x14ac:dyDescent="0.25">
      <c r="A4" s="28"/>
      <c r="B4" s="28" t="s">
        <v>81</v>
      </c>
      <c r="C4" s="17" t="s">
        <v>181</v>
      </c>
      <c r="D4" s="17" t="s">
        <v>178</v>
      </c>
      <c r="E4" s="17" t="s">
        <v>182</v>
      </c>
      <c r="F4" s="18" t="s">
        <v>116</v>
      </c>
      <c r="G4" s="17" t="s">
        <v>123</v>
      </c>
      <c r="H4" s="17" t="s">
        <v>2</v>
      </c>
      <c r="I4" s="20"/>
      <c r="J4" s="17" t="s">
        <v>183</v>
      </c>
      <c r="K4" s="17" t="s">
        <v>184</v>
      </c>
      <c r="L4" s="18" t="s">
        <v>116</v>
      </c>
      <c r="M4" s="142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s="22" customFormat="1" ht="15" customHeight="1" x14ac:dyDescent="0.25">
      <c r="A5" s="89" t="s">
        <v>109</v>
      </c>
      <c r="B5" s="82"/>
      <c r="C5" s="90">
        <v>113187.27726800001</v>
      </c>
      <c r="D5" s="90">
        <v>110790.02170500001</v>
      </c>
      <c r="E5" s="90">
        <v>116142.34589</v>
      </c>
      <c r="F5" s="91">
        <f>E5/E$5*100</f>
        <v>100</v>
      </c>
      <c r="G5" s="91">
        <f t="shared" ref="G5" si="0">E5-C5</f>
        <v>2955.0686219999916</v>
      </c>
      <c r="H5" s="91">
        <f t="shared" ref="H5" si="1">G5/C5*100</f>
        <v>2.6107780780017404</v>
      </c>
      <c r="I5" s="92"/>
      <c r="J5" s="90">
        <v>994912.4501240002</v>
      </c>
      <c r="K5" s="90">
        <v>1140113.7524560001</v>
      </c>
      <c r="L5" s="90">
        <f>K5/K$5*100</f>
        <v>100</v>
      </c>
      <c r="M5" s="142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s="22" customFormat="1" ht="6" customHeight="1" x14ac:dyDescent="0.25">
      <c r="A6" s="126"/>
      <c r="B6" s="126"/>
      <c r="C6" s="116"/>
      <c r="D6" s="116"/>
      <c r="E6" s="116"/>
      <c r="F6" s="117"/>
      <c r="G6" s="116"/>
      <c r="H6" s="116"/>
      <c r="I6" s="119"/>
      <c r="J6" s="116"/>
      <c r="K6" s="116"/>
      <c r="L6" s="117"/>
      <c r="M6" s="142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s="22" customFormat="1" ht="15" customHeight="1" x14ac:dyDescent="0.25">
      <c r="A7" s="36" t="s">
        <v>115</v>
      </c>
      <c r="B7" s="38"/>
      <c r="C7" s="38">
        <f>SUM(C8:C9)</f>
        <v>12702.576033000001</v>
      </c>
      <c r="D7" s="38">
        <f t="shared" ref="D7:E7" si="2">SUM(D8:D9)</f>
        <v>16930.117276000001</v>
      </c>
      <c r="E7" s="38">
        <f t="shared" si="2"/>
        <v>12358.332138000002</v>
      </c>
      <c r="F7" s="39">
        <f>E7/E$5*100</f>
        <v>10.640677216649944</v>
      </c>
      <c r="G7" s="40">
        <f>E7-C7</f>
        <v>-344.24389499999961</v>
      </c>
      <c r="H7" s="40">
        <f>G7/C7*100</f>
        <v>-2.7100321549399822</v>
      </c>
      <c r="I7" s="40">
        <v>91343.749976999999</v>
      </c>
      <c r="J7" s="38">
        <f t="shared" ref="J7" si="3">SUM(J8:J9)</f>
        <v>101700.67392600002</v>
      </c>
      <c r="K7" s="38">
        <f t="shared" ref="K7" si="4">SUM(K8:K9)</f>
        <v>136255.71952700001</v>
      </c>
      <c r="L7" s="39">
        <f>K7/K$5*100</f>
        <v>11.951063587600963</v>
      </c>
      <c r="M7" s="142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s="22" customFormat="1" ht="15" customHeight="1" x14ac:dyDescent="0.25">
      <c r="A8" s="41"/>
      <c r="B8" s="42" t="s">
        <v>83</v>
      </c>
      <c r="C8" s="147">
        <v>11793.232995</v>
      </c>
      <c r="D8" s="147">
        <v>16120.504609</v>
      </c>
      <c r="E8" s="147">
        <v>11669.828987000001</v>
      </c>
      <c r="F8" s="44">
        <f>E8/E$5*100</f>
        <v>10.047867466059843</v>
      </c>
      <c r="G8" s="45">
        <f>E8-C8</f>
        <v>-123.40400799999952</v>
      </c>
      <c r="H8" s="45">
        <f t="shared" ref="H8:H37" si="5">G8/C8*100</f>
        <v>-1.0463967603482383</v>
      </c>
      <c r="I8" s="45">
        <v>-610.72689200000002</v>
      </c>
      <c r="J8" s="147">
        <v>92530.122733000011</v>
      </c>
      <c r="K8" s="147">
        <v>129465.538757</v>
      </c>
      <c r="L8" s="44">
        <f>K8/K$5*100</f>
        <v>11.35549312321767</v>
      </c>
      <c r="M8" s="142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s="22" customFormat="1" ht="15" customHeight="1" x14ac:dyDescent="0.25">
      <c r="A9" s="41"/>
      <c r="B9" s="42" t="s">
        <v>84</v>
      </c>
      <c r="C9" s="147">
        <v>909.34303799999998</v>
      </c>
      <c r="D9" s="147">
        <v>809.61266699999999</v>
      </c>
      <c r="E9" s="147">
        <v>688.503151</v>
      </c>
      <c r="F9" s="44">
        <f>E9/E$5*100</f>
        <v>0.59280975059009977</v>
      </c>
      <c r="G9" s="45">
        <f t="shared" ref="G9:G37" si="6">E9-C9</f>
        <v>-220.83988699999998</v>
      </c>
      <c r="H9" s="45">
        <f t="shared" si="5"/>
        <v>-24.285652143520338</v>
      </c>
      <c r="I9" s="45">
        <v>90733.023084999993</v>
      </c>
      <c r="J9" s="147">
        <v>9170.5511929999993</v>
      </c>
      <c r="K9" s="147">
        <v>6790.1807699999999</v>
      </c>
      <c r="L9" s="58">
        <f>K9/K$5*100</f>
        <v>0.59557046438329408</v>
      </c>
      <c r="M9" s="142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s="22" customFormat="1" ht="8.1" customHeight="1" x14ac:dyDescent="0.25">
      <c r="A10" s="41"/>
      <c r="B10" s="42"/>
      <c r="C10" s="74"/>
      <c r="D10" s="74"/>
      <c r="E10" s="74"/>
      <c r="F10" s="58"/>
      <c r="G10" s="45"/>
      <c r="H10" s="45"/>
      <c r="I10" s="45"/>
      <c r="J10" s="46"/>
      <c r="K10" s="75"/>
      <c r="L10" s="58"/>
      <c r="M10" s="142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s="22" customFormat="1" ht="15" customHeight="1" x14ac:dyDescent="0.25">
      <c r="A11" s="36" t="s">
        <v>114</v>
      </c>
      <c r="B11" s="37"/>
      <c r="C11" s="38">
        <f>SUM(C12:C17)</f>
        <v>9365.3960550000011</v>
      </c>
      <c r="D11" s="38">
        <f t="shared" ref="D11:E11" si="7">SUM(D12:D17)</f>
        <v>8804.8174419999996</v>
      </c>
      <c r="E11" s="38">
        <f t="shared" si="7"/>
        <v>9641.8044019999998</v>
      </c>
      <c r="F11" s="39">
        <f>E11/E$5*100</f>
        <v>8.3017131504575286</v>
      </c>
      <c r="G11" s="40">
        <f t="shared" si="6"/>
        <v>276.40834699999868</v>
      </c>
      <c r="H11" s="40">
        <f t="shared" si="5"/>
        <v>2.951379155528929</v>
      </c>
      <c r="I11" s="40"/>
      <c r="J11" s="38">
        <f t="shared" ref="J11" si="8">SUM(J12:J17)</f>
        <v>85177.635077000014</v>
      </c>
      <c r="K11" s="38">
        <f t="shared" ref="K11" si="9">SUM(K12:K17)</f>
        <v>97088.398359999992</v>
      </c>
      <c r="L11" s="39">
        <f>K11/K$5*100</f>
        <v>8.5156764534113343</v>
      </c>
      <c r="M11" s="142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s="22" customFormat="1" ht="15" customHeight="1" x14ac:dyDescent="0.25">
      <c r="A12" s="41"/>
      <c r="B12" s="42" t="s">
        <v>85</v>
      </c>
      <c r="C12" s="147">
        <v>1232.6459239999999</v>
      </c>
      <c r="D12" s="147">
        <v>1295.911006</v>
      </c>
      <c r="E12" s="147">
        <v>1400.5792240000001</v>
      </c>
      <c r="F12" s="44">
        <f>E12/E$5*100</f>
        <v>1.2059160793312267</v>
      </c>
      <c r="G12" s="45">
        <f t="shared" si="6"/>
        <v>167.93330000000014</v>
      </c>
      <c r="H12" s="45">
        <f t="shared" si="5"/>
        <v>13.623806863778681</v>
      </c>
      <c r="I12" s="45"/>
      <c r="J12" s="147">
        <v>11354.209186000002</v>
      </c>
      <c r="K12" s="147">
        <v>14420.536096</v>
      </c>
      <c r="L12" s="44">
        <f>K12/K$5*100</f>
        <v>1.2648330980076066</v>
      </c>
      <c r="M12" s="142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s="22" customFormat="1" ht="15" customHeight="1" x14ac:dyDescent="0.25">
      <c r="A13" s="41"/>
      <c r="B13" s="41" t="s">
        <v>86</v>
      </c>
      <c r="C13" s="147">
        <v>1218.4749300000001</v>
      </c>
      <c r="D13" s="147">
        <v>1193.9986799999999</v>
      </c>
      <c r="E13" s="147">
        <v>1342.3819370000001</v>
      </c>
      <c r="F13" s="44">
        <f t="shared" ref="F13:F16" si="10">E13/E$5*100</f>
        <v>1.1558074935660319</v>
      </c>
      <c r="G13" s="45">
        <f t="shared" si="6"/>
        <v>123.90700700000002</v>
      </c>
      <c r="H13" s="45">
        <f t="shared" si="5"/>
        <v>10.16902391253959</v>
      </c>
      <c r="I13" s="45"/>
      <c r="J13" s="147">
        <v>11760.070243999999</v>
      </c>
      <c r="K13" s="147">
        <v>12958.207848</v>
      </c>
      <c r="L13" s="44">
        <f t="shared" ref="L13:L17" si="11">K13/K$5*100</f>
        <v>1.1365714885980283</v>
      </c>
      <c r="M13" s="142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s="22" customFormat="1" ht="15" customHeight="1" x14ac:dyDescent="0.25">
      <c r="A14" s="41"/>
      <c r="B14" s="41" t="s">
        <v>87</v>
      </c>
      <c r="C14" s="147">
        <v>3377.3634219999999</v>
      </c>
      <c r="D14" s="147">
        <v>2836.4771070000002</v>
      </c>
      <c r="E14" s="147">
        <v>3125.3647110000002</v>
      </c>
      <c r="F14" s="44">
        <f t="shared" si="10"/>
        <v>2.6909777713290515</v>
      </c>
      <c r="G14" s="45">
        <f t="shared" si="6"/>
        <v>-251.99871099999973</v>
      </c>
      <c r="H14" s="45">
        <f t="shared" si="5"/>
        <v>-7.4614034533118643</v>
      </c>
      <c r="I14" s="45"/>
      <c r="J14" s="147">
        <v>28074.766531000001</v>
      </c>
      <c r="K14" s="147">
        <v>32174.561718000001</v>
      </c>
      <c r="L14" s="44">
        <f t="shared" si="11"/>
        <v>2.8220483832153143</v>
      </c>
      <c r="M14" s="142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s="22" customFormat="1" ht="15" customHeight="1" x14ac:dyDescent="0.25">
      <c r="A15" s="41"/>
      <c r="B15" s="42" t="s">
        <v>88</v>
      </c>
      <c r="C15" s="147">
        <v>1961.8838149999999</v>
      </c>
      <c r="D15" s="147">
        <v>1939.2342430000001</v>
      </c>
      <c r="E15" s="147">
        <v>1948.7487060000001</v>
      </c>
      <c r="F15" s="44">
        <f t="shared" si="10"/>
        <v>1.67789680074629</v>
      </c>
      <c r="G15" s="45">
        <f t="shared" si="6"/>
        <v>-13.135108999999829</v>
      </c>
      <c r="H15" s="45">
        <f t="shared" si="5"/>
        <v>-0.66951513130250428</v>
      </c>
      <c r="I15" s="45"/>
      <c r="J15" s="147">
        <v>18665.818633000003</v>
      </c>
      <c r="K15" s="147">
        <v>20206.413877999999</v>
      </c>
      <c r="L15" s="44">
        <f t="shared" si="11"/>
        <v>1.7723155987261732</v>
      </c>
      <c r="M15" s="142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s="22" customFormat="1" ht="15" customHeight="1" x14ac:dyDescent="0.25">
      <c r="A16" s="41"/>
      <c r="B16" s="42" t="s">
        <v>89</v>
      </c>
      <c r="C16" s="147">
        <v>1427.0819080000001</v>
      </c>
      <c r="D16" s="147">
        <v>1405.8562649999999</v>
      </c>
      <c r="E16" s="147">
        <v>1651.7363740000001</v>
      </c>
      <c r="F16" s="44">
        <f t="shared" si="10"/>
        <v>1.422165499880967</v>
      </c>
      <c r="G16" s="45">
        <f t="shared" si="6"/>
        <v>224.65446599999996</v>
      </c>
      <c r="H16" s="45">
        <f t="shared" si="5"/>
        <v>15.742226479126517</v>
      </c>
      <c r="I16" s="45"/>
      <c r="J16" s="147">
        <v>14034.931070999999</v>
      </c>
      <c r="K16" s="147">
        <v>15895.267495</v>
      </c>
      <c r="L16" s="44">
        <f t="shared" si="11"/>
        <v>1.3941825945664521</v>
      </c>
      <c r="M16" s="142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s="22" customFormat="1" ht="15" customHeight="1" x14ac:dyDescent="0.25">
      <c r="A17" s="41"/>
      <c r="B17" s="42" t="s">
        <v>90</v>
      </c>
      <c r="C17" s="147">
        <v>147.946056</v>
      </c>
      <c r="D17" s="147">
        <v>133.34014099999999</v>
      </c>
      <c r="E17" s="147">
        <v>172.99345</v>
      </c>
      <c r="F17" s="44">
        <f>E17/E$5*100</f>
        <v>0.14894950560396331</v>
      </c>
      <c r="G17" s="45">
        <f t="shared" ref="G17" si="12">E17-C17</f>
        <v>25.047393999999997</v>
      </c>
      <c r="H17" s="45">
        <f t="shared" ref="H17" si="13">G17/C17*100</f>
        <v>16.930085652300185</v>
      </c>
      <c r="I17" s="45">
        <v>26.627193808311965</v>
      </c>
      <c r="J17" s="147">
        <v>1287.839412</v>
      </c>
      <c r="K17" s="147">
        <v>1433.411325</v>
      </c>
      <c r="L17" s="44">
        <f t="shared" si="11"/>
        <v>0.12572529029776081</v>
      </c>
      <c r="M17" s="142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s="22" customFormat="1" ht="8.1" customHeight="1" x14ac:dyDescent="0.25">
      <c r="A18" s="41"/>
      <c r="B18" s="42"/>
      <c r="C18" s="111"/>
      <c r="D18" s="111"/>
      <c r="E18" s="111"/>
      <c r="F18" s="44"/>
      <c r="G18" s="45"/>
      <c r="H18" s="45"/>
      <c r="I18" s="45"/>
      <c r="J18" s="46"/>
      <c r="K18" s="46"/>
      <c r="L18" s="44"/>
      <c r="M18" s="142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s="22" customFormat="1" ht="15" customHeight="1" x14ac:dyDescent="0.25">
      <c r="A19" s="36" t="s">
        <v>113</v>
      </c>
      <c r="B19" s="37"/>
      <c r="C19" s="38">
        <f>SUM(C20:C21)</f>
        <v>5397.7376329999997</v>
      </c>
      <c r="D19" s="38">
        <f t="shared" ref="D19:E19" si="14">SUM(D20:D21)</f>
        <v>2409.0305539999999</v>
      </c>
      <c r="E19" s="38">
        <f t="shared" si="14"/>
        <v>2520.359195</v>
      </c>
      <c r="F19" s="40">
        <f>E19/E$5*100</f>
        <v>2.1700605198616074</v>
      </c>
      <c r="G19" s="40">
        <f t="shared" si="6"/>
        <v>-2877.3784379999997</v>
      </c>
      <c r="H19" s="40">
        <f t="shared" si="5"/>
        <v>-53.307119271760271</v>
      </c>
      <c r="I19" s="40"/>
      <c r="J19" s="38">
        <f t="shared" ref="J19" si="15">SUM(J20:J21)</f>
        <v>33725.588788000001</v>
      </c>
      <c r="K19" s="38">
        <f t="shared" ref="K19" si="16">SUM(K20:K21)</f>
        <v>35200.87934</v>
      </c>
      <c r="L19" s="39">
        <f>K19/K$5*100</f>
        <v>3.0874883549269785</v>
      </c>
      <c r="M19" s="142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s="22" customFormat="1" ht="15" customHeight="1" x14ac:dyDescent="0.25">
      <c r="A20" s="41"/>
      <c r="B20" s="42" t="s">
        <v>91</v>
      </c>
      <c r="C20" s="147">
        <v>4464.0341410000001</v>
      </c>
      <c r="D20" s="147">
        <v>1826.28026</v>
      </c>
      <c r="E20" s="147">
        <v>1869.3592410000001</v>
      </c>
      <c r="F20" s="44">
        <f>E20/E$5*100</f>
        <v>1.6095414869357778</v>
      </c>
      <c r="G20" s="45">
        <f t="shared" si="6"/>
        <v>-2594.6749</v>
      </c>
      <c r="H20" s="45">
        <f>G20/C20*100</f>
        <v>-58.123993187443681</v>
      </c>
      <c r="I20" s="45">
        <f t="shared" ref="I20" si="17">H20/D20*100</f>
        <v>-3.1826436752617413</v>
      </c>
      <c r="J20" s="147">
        <v>27169.466802999999</v>
      </c>
      <c r="K20" s="147">
        <v>27101.434633000001</v>
      </c>
      <c r="L20" s="44">
        <f>K20/K$5*100</f>
        <v>2.3770816354612752</v>
      </c>
      <c r="M20" s="142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s="22" customFormat="1" ht="15" customHeight="1" x14ac:dyDescent="0.25">
      <c r="A21" s="41"/>
      <c r="B21" s="42" t="s">
        <v>92</v>
      </c>
      <c r="C21" s="147">
        <v>933.70349199999998</v>
      </c>
      <c r="D21" s="147">
        <v>582.75029400000005</v>
      </c>
      <c r="E21" s="147">
        <v>650.999954</v>
      </c>
      <c r="F21" s="44">
        <f t="shared" ref="F21" si="18">E21/E$5*100</f>
        <v>0.56051903292582961</v>
      </c>
      <c r="G21" s="45">
        <f t="shared" si="6"/>
        <v>-282.70353799999998</v>
      </c>
      <c r="H21" s="45">
        <f t="shared" si="5"/>
        <v>-30.277656710316769</v>
      </c>
      <c r="I21" s="45"/>
      <c r="J21" s="147">
        <v>6556.1219849999989</v>
      </c>
      <c r="K21" s="147">
        <v>8099.4447069999997</v>
      </c>
      <c r="L21" s="44">
        <f>K21/K$5*100</f>
        <v>0.71040671946570333</v>
      </c>
      <c r="M21" s="142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s="22" customFormat="1" ht="8.1" customHeight="1" x14ac:dyDescent="0.25">
      <c r="A22" s="41"/>
      <c r="B22" s="42"/>
      <c r="C22" s="43"/>
      <c r="D22" s="43"/>
      <c r="E22" s="44"/>
      <c r="F22" s="43"/>
      <c r="G22" s="45"/>
      <c r="H22" s="45"/>
      <c r="I22" s="45"/>
      <c r="J22" s="46"/>
      <c r="K22" s="46"/>
      <c r="L22" s="44"/>
      <c r="M22" s="142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s="22" customFormat="1" ht="15" customHeight="1" x14ac:dyDescent="0.25">
      <c r="A23" s="36" t="s">
        <v>82</v>
      </c>
      <c r="B23" s="38"/>
      <c r="C23" s="136">
        <v>209.718661</v>
      </c>
      <c r="D23" s="136">
        <v>327.457357</v>
      </c>
      <c r="E23" s="136">
        <v>331.06280600000002</v>
      </c>
      <c r="F23" s="143">
        <f>E23/E$5*100</f>
        <v>0.2850491812121258</v>
      </c>
      <c r="G23" s="144">
        <f t="shared" si="6"/>
        <v>121.34414500000003</v>
      </c>
      <c r="H23" s="144">
        <f t="shared" si="5"/>
        <v>57.8604423761794</v>
      </c>
      <c r="I23" s="144"/>
      <c r="J23" s="136">
        <v>1927.24719</v>
      </c>
      <c r="K23" s="136">
        <v>3083.5308890000001</v>
      </c>
      <c r="L23" s="39">
        <f>K23/K$5*100</f>
        <v>0.27045817861222593</v>
      </c>
      <c r="M23" s="142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s="22" customFormat="1" ht="8.1" customHeight="1" x14ac:dyDescent="0.25">
      <c r="A24" s="131"/>
      <c r="B24" s="132"/>
      <c r="C24" s="132"/>
      <c r="D24" s="132"/>
      <c r="E24" s="132"/>
      <c r="F24" s="133"/>
      <c r="G24" s="134"/>
      <c r="H24" s="134"/>
      <c r="I24" s="134"/>
      <c r="J24" s="135"/>
      <c r="K24" s="135"/>
      <c r="L24" s="133"/>
      <c r="M24" s="142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s="22" customFormat="1" ht="15" customHeight="1" x14ac:dyDescent="0.25">
      <c r="A25" s="36" t="s">
        <v>112</v>
      </c>
      <c r="B25" s="38"/>
      <c r="C25" s="38">
        <f>SUM(C26:C33)</f>
        <v>55747.692224000006</v>
      </c>
      <c r="D25" s="38">
        <f t="shared" ref="D25:E25" si="19">SUM(D26:D33)</f>
        <v>58685.429729000003</v>
      </c>
      <c r="E25" s="38">
        <f t="shared" si="19"/>
        <v>62582.635408000002</v>
      </c>
      <c r="F25" s="39">
        <f>E25/E$5*100</f>
        <v>53.884425123695081</v>
      </c>
      <c r="G25" s="40">
        <f t="shared" si="6"/>
        <v>6834.9431839999961</v>
      </c>
      <c r="H25" s="40">
        <f t="shared" si="5"/>
        <v>12.26049529823851</v>
      </c>
      <c r="I25" s="40"/>
      <c r="J25" s="38">
        <f t="shared" ref="J25" si="20">SUM(J26:J33)</f>
        <v>504454.00859000004</v>
      </c>
      <c r="K25" s="38">
        <f t="shared" ref="K25" si="21">SUM(K26:K33)</f>
        <v>624494.44687499991</v>
      </c>
      <c r="L25" s="39">
        <f>K25/K$5*100</f>
        <v>54.774749057252578</v>
      </c>
      <c r="M25" s="142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s="22" customFormat="1" ht="15" customHeight="1" x14ac:dyDescent="0.25">
      <c r="A26" s="41"/>
      <c r="B26" s="42" t="s">
        <v>93</v>
      </c>
      <c r="C26" s="147">
        <v>946.91685900000004</v>
      </c>
      <c r="D26" s="147">
        <v>1581.512146</v>
      </c>
      <c r="E26" s="147">
        <v>1785.2828340000001</v>
      </c>
      <c r="F26" s="44">
        <f>E26/E$5*100</f>
        <v>1.5371506579442316</v>
      </c>
      <c r="G26" s="45">
        <f t="shared" si="6"/>
        <v>838.36597500000005</v>
      </c>
      <c r="H26" s="45">
        <f t="shared" si="5"/>
        <v>88.536387015578526</v>
      </c>
      <c r="I26" s="45"/>
      <c r="J26" s="147">
        <v>10235.661910000001</v>
      </c>
      <c r="K26" s="147">
        <v>16037.304859</v>
      </c>
      <c r="L26" s="44">
        <f>K26/K$5*100</f>
        <v>1.4066407693489269</v>
      </c>
      <c r="M26" s="142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s="22" customFormat="1" ht="15" customHeight="1" x14ac:dyDescent="0.25">
      <c r="A27" s="41"/>
      <c r="B27" s="42" t="s">
        <v>94</v>
      </c>
      <c r="C27" s="147">
        <v>1094.6453919999999</v>
      </c>
      <c r="D27" s="147">
        <v>1197.590807</v>
      </c>
      <c r="E27" s="147">
        <v>1043.3509079999999</v>
      </c>
      <c r="F27" s="44">
        <f t="shared" ref="F27:F33" si="22">E27/E$5*100</f>
        <v>0.89833806955145534</v>
      </c>
      <c r="G27" s="45">
        <f t="shared" si="6"/>
        <v>-51.294484000000011</v>
      </c>
      <c r="H27" s="45">
        <f t="shared" si="5"/>
        <v>-4.6859452727682989</v>
      </c>
      <c r="I27" s="45"/>
      <c r="J27" s="147">
        <v>13515.474005</v>
      </c>
      <c r="K27" s="147">
        <v>11461.186648999999</v>
      </c>
      <c r="L27" s="44">
        <f t="shared" ref="L27:L33" si="23">K27/K$5*100</f>
        <v>1.0052669415056736</v>
      </c>
      <c r="M27" s="142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s="22" customFormat="1" ht="15" customHeight="1" x14ac:dyDescent="0.25">
      <c r="A28" s="41"/>
      <c r="B28" s="42" t="s">
        <v>95</v>
      </c>
      <c r="C28" s="147">
        <v>7331.747609</v>
      </c>
      <c r="D28" s="147">
        <v>5875.0797570000004</v>
      </c>
      <c r="E28" s="147">
        <v>7660.050913</v>
      </c>
      <c r="F28" s="44">
        <f t="shared" si="22"/>
        <v>6.5953988222822186</v>
      </c>
      <c r="G28" s="45">
        <f t="shared" si="6"/>
        <v>328.30330400000003</v>
      </c>
      <c r="H28" s="45">
        <f t="shared" si="5"/>
        <v>4.4778315008688407</v>
      </c>
      <c r="I28" s="45"/>
      <c r="J28" s="147">
        <v>63933.453512999993</v>
      </c>
      <c r="K28" s="147">
        <v>67938.153764000002</v>
      </c>
      <c r="L28" s="44">
        <f t="shared" si="23"/>
        <v>5.958892576959939</v>
      </c>
      <c r="M28" s="142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s="22" customFormat="1" ht="15" customHeight="1" x14ac:dyDescent="0.25">
      <c r="A29" s="41"/>
      <c r="B29" s="42" t="s">
        <v>96</v>
      </c>
      <c r="C29" s="147">
        <v>3462.0200319999999</v>
      </c>
      <c r="D29" s="147">
        <v>4939.6027949999998</v>
      </c>
      <c r="E29" s="147">
        <v>1962.307149</v>
      </c>
      <c r="F29" s="44">
        <f t="shared" si="22"/>
        <v>1.6895707882967408</v>
      </c>
      <c r="G29" s="45">
        <f t="shared" si="6"/>
        <v>-1499.7128829999999</v>
      </c>
      <c r="H29" s="45">
        <f t="shared" si="5"/>
        <v>-43.319012285830702</v>
      </c>
      <c r="I29" s="45"/>
      <c r="J29" s="147">
        <v>23791.632420000002</v>
      </c>
      <c r="K29" s="147">
        <v>33086.547427999998</v>
      </c>
      <c r="L29" s="44">
        <f t="shared" si="23"/>
        <v>2.9020391479995671</v>
      </c>
      <c r="M29" s="142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s="22" customFormat="1" ht="15" customHeight="1" x14ac:dyDescent="0.25">
      <c r="A30" s="41"/>
      <c r="B30" s="42" t="s">
        <v>97</v>
      </c>
      <c r="C30" s="147">
        <v>3485.6879690000001</v>
      </c>
      <c r="D30" s="147">
        <v>2590.4962970000001</v>
      </c>
      <c r="E30" s="147">
        <v>2777.0359939999998</v>
      </c>
      <c r="F30" s="44">
        <f t="shared" si="22"/>
        <v>2.3910624266451177</v>
      </c>
      <c r="G30" s="45">
        <f t="shared" si="6"/>
        <v>-708.65197500000022</v>
      </c>
      <c r="H30" s="45">
        <f t="shared" si="5"/>
        <v>-20.330333102171032</v>
      </c>
      <c r="I30" s="45"/>
      <c r="J30" s="147">
        <v>28289.290873999998</v>
      </c>
      <c r="K30" s="147">
        <v>32346.106723000001</v>
      </c>
      <c r="L30" s="44">
        <f t="shared" si="23"/>
        <v>2.8370946893080582</v>
      </c>
      <c r="M30" s="142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s="22" customFormat="1" ht="15" customHeight="1" x14ac:dyDescent="0.25">
      <c r="A31" s="41"/>
      <c r="B31" s="42" t="s">
        <v>98</v>
      </c>
      <c r="C31" s="147">
        <v>22116.323015000002</v>
      </c>
      <c r="D31" s="147">
        <v>19844.968054000001</v>
      </c>
      <c r="E31" s="147">
        <v>21313.520012000001</v>
      </c>
      <c r="F31" s="44">
        <f t="shared" si="22"/>
        <v>18.351205022314883</v>
      </c>
      <c r="G31" s="45">
        <f t="shared" si="6"/>
        <v>-802.8030030000009</v>
      </c>
      <c r="H31" s="45">
        <f t="shared" si="5"/>
        <v>-3.6299117283443274</v>
      </c>
      <c r="I31" s="45"/>
      <c r="J31" s="147">
        <v>204924.22071600004</v>
      </c>
      <c r="K31" s="147">
        <v>223828.938559</v>
      </c>
      <c r="L31" s="44">
        <f t="shared" si="23"/>
        <v>19.632158464612338</v>
      </c>
      <c r="M31" s="142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s="22" customFormat="1" ht="15" customHeight="1" x14ac:dyDescent="0.25">
      <c r="A32" s="41"/>
      <c r="B32" s="42" t="s">
        <v>99</v>
      </c>
      <c r="C32" s="147">
        <v>12753.053757</v>
      </c>
      <c r="D32" s="147">
        <v>18655.799615</v>
      </c>
      <c r="E32" s="147">
        <v>20968.021498999999</v>
      </c>
      <c r="F32" s="44">
        <f t="shared" si="22"/>
        <v>18.053726518370048</v>
      </c>
      <c r="G32" s="45">
        <f t="shared" si="6"/>
        <v>8214.9677419999989</v>
      </c>
      <c r="H32" s="45">
        <f t="shared" si="5"/>
        <v>64.415691320134997</v>
      </c>
      <c r="I32" s="45"/>
      <c r="J32" s="147">
        <v>121705.583226</v>
      </c>
      <c r="K32" s="147">
        <v>197566.275585</v>
      </c>
      <c r="L32" s="44">
        <f t="shared" si="23"/>
        <v>17.3286459495299</v>
      </c>
      <c r="M32" s="142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s="22" customFormat="1" ht="15" customHeight="1" x14ac:dyDescent="0.25">
      <c r="A33" s="41"/>
      <c r="B33" s="42" t="s">
        <v>100</v>
      </c>
      <c r="C33" s="147">
        <v>4557.2975909999996</v>
      </c>
      <c r="D33" s="147">
        <v>4000.3802580000001</v>
      </c>
      <c r="E33" s="147">
        <v>5073.0660989999997</v>
      </c>
      <c r="F33" s="44">
        <f t="shared" si="22"/>
        <v>4.3679728182903848</v>
      </c>
      <c r="G33" s="45">
        <f t="shared" si="6"/>
        <v>515.76850800000011</v>
      </c>
      <c r="H33" s="45">
        <f t="shared" si="5"/>
        <v>11.317419977544761</v>
      </c>
      <c r="I33" s="45"/>
      <c r="J33" s="147">
        <v>38058.691926000007</v>
      </c>
      <c r="K33" s="147">
        <v>42229.933308</v>
      </c>
      <c r="L33" s="44">
        <f t="shared" si="23"/>
        <v>3.7040105179881828</v>
      </c>
      <c r="M33" s="142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s="22" customFormat="1" ht="8.1" customHeight="1" x14ac:dyDescent="0.25">
      <c r="A34" s="41"/>
      <c r="B34" s="42"/>
      <c r="C34" s="43"/>
      <c r="D34" s="43"/>
      <c r="E34" s="43"/>
      <c r="F34" s="44"/>
      <c r="G34" s="45"/>
      <c r="H34" s="45"/>
      <c r="I34" s="45"/>
      <c r="J34" s="43"/>
      <c r="K34" s="43"/>
      <c r="L34" s="44"/>
      <c r="M34" s="142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s="22" customFormat="1" ht="15" customHeight="1" x14ac:dyDescent="0.25">
      <c r="A35" s="36" t="s">
        <v>111</v>
      </c>
      <c r="B35" s="38"/>
      <c r="C35" s="136">
        <v>4.5700989999999999</v>
      </c>
      <c r="D35" s="47">
        <v>0</v>
      </c>
      <c r="E35" s="47">
        <v>0</v>
      </c>
      <c r="F35" s="47">
        <f>E35/E$5*100</f>
        <v>0</v>
      </c>
      <c r="G35" s="40">
        <f>E35-C35</f>
        <v>-4.5700989999999999</v>
      </c>
      <c r="H35" s="47">
        <f t="shared" si="5"/>
        <v>-100</v>
      </c>
      <c r="I35" s="47"/>
      <c r="J35" s="136">
        <v>41.168205999999998</v>
      </c>
      <c r="K35" s="47">
        <v>0</v>
      </c>
      <c r="L35" s="47">
        <f>K35/K$5*100</f>
        <v>0</v>
      </c>
      <c r="M35" s="142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s="22" customFormat="1" ht="15" customHeight="1" x14ac:dyDescent="0.25">
      <c r="A36" s="48" t="s">
        <v>110</v>
      </c>
      <c r="B36" s="49"/>
      <c r="C36" s="50">
        <f>+C35+C25+C23+C19+C11+C7</f>
        <v>83427.690705000001</v>
      </c>
      <c r="D36" s="50">
        <f>+D35+D25+D23+D19+D11+D7</f>
        <v>87156.852358000004</v>
      </c>
      <c r="E36" s="50">
        <f>+E35+E25+E23+E19+E11+E7</f>
        <v>87434.193948999993</v>
      </c>
      <c r="F36" s="51">
        <f>E36/E$5*100</f>
        <v>75.281925191876269</v>
      </c>
      <c r="G36" s="52">
        <f t="shared" si="6"/>
        <v>4006.5032439999923</v>
      </c>
      <c r="H36" s="52">
        <f t="shared" si="5"/>
        <v>4.8023662289382703</v>
      </c>
      <c r="I36" s="52"/>
      <c r="J36" s="50">
        <f>+J35+J25+J23+J19+J11+J7</f>
        <v>727026.32177700009</v>
      </c>
      <c r="K36" s="50">
        <f>+K35+K25+K23+K19+K11+K7</f>
        <v>896122.97499099991</v>
      </c>
      <c r="L36" s="51">
        <f>K36/K$5*100</f>
        <v>78.599435631804084</v>
      </c>
      <c r="M36" s="142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s="22" customFormat="1" ht="15" customHeight="1" x14ac:dyDescent="0.25">
      <c r="A37" s="48" t="s">
        <v>108</v>
      </c>
      <c r="B37" s="49"/>
      <c r="C37" s="137">
        <v>29759.586563000001</v>
      </c>
      <c r="D37" s="137">
        <v>23633.169346999999</v>
      </c>
      <c r="E37" s="137">
        <v>28708.151941</v>
      </c>
      <c r="F37" s="51">
        <f>E37/E$5*100</f>
        <v>24.718074808123717</v>
      </c>
      <c r="G37" s="52">
        <f t="shared" si="6"/>
        <v>-1051.4346220000007</v>
      </c>
      <c r="H37" s="52">
        <f t="shared" si="5"/>
        <v>-3.5330955279709633</v>
      </c>
      <c r="I37" s="52"/>
      <c r="J37" s="137">
        <v>267886.12834700005</v>
      </c>
      <c r="K37" s="137">
        <v>243990.77746499999</v>
      </c>
      <c r="L37" s="51">
        <f>K37/K$5*100</f>
        <v>21.400564368195905</v>
      </c>
      <c r="M37" s="142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s="22" customFormat="1" ht="13.2" x14ac:dyDescent="0.25">
      <c r="C38" s="93"/>
      <c r="D38" s="93"/>
      <c r="E38" s="93"/>
      <c r="K38" s="53"/>
      <c r="M38" s="142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s="22" customFormat="1" ht="13.2" x14ac:dyDescent="0.25">
      <c r="C39" s="93"/>
      <c r="D39" s="93"/>
      <c r="E39" s="93"/>
      <c r="F39" s="53"/>
      <c r="G39" s="54"/>
      <c r="H39" s="54"/>
      <c r="J39" s="53"/>
      <c r="K39" s="53"/>
      <c r="L39" s="54"/>
      <c r="M39" s="142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s="22" customFormat="1" ht="13.2" x14ac:dyDescent="0.25">
      <c r="A40" s="23"/>
      <c r="B40" s="23"/>
      <c r="C40" s="55"/>
      <c r="D40" s="55"/>
      <c r="E40" s="55"/>
      <c r="G40" s="53"/>
      <c r="H40" s="53"/>
      <c r="J40" s="55"/>
      <c r="K40" s="55"/>
      <c r="M40" s="142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s="22" customFormat="1" ht="13.2" x14ac:dyDescent="0.25">
      <c r="C41" s="55"/>
      <c r="D41" s="55"/>
      <c r="E41" s="55"/>
      <c r="J41" s="55"/>
      <c r="K41" s="55"/>
      <c r="M41" s="142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</sheetData>
  <mergeCells count="3">
    <mergeCell ref="C3:E3"/>
    <mergeCell ref="J3:L3"/>
    <mergeCell ref="G3:H3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65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Appendix i</vt:lpstr>
      <vt:lpstr>Appendix ii-iii</vt:lpstr>
      <vt:lpstr>Appendix iv</vt:lpstr>
      <vt:lpstr>Appendix v</vt:lpstr>
      <vt:lpstr>Appendix vi</vt:lpstr>
      <vt:lpstr>'Appendix i'!Print_Area</vt:lpstr>
      <vt:lpstr>'Appendix ii-iii'!Print_Area</vt:lpstr>
      <vt:lpstr>'Appendix iv'!Print_Area</vt:lpstr>
      <vt:lpstr>'Appendix v'!Print_Area</vt:lpstr>
      <vt:lpstr>'Appendix vi'!Print_Area</vt:lpstr>
      <vt:lpstr>'Appendix i'!Print_Titles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Nurul Ainie Hamid</dc:creator>
  <cp:lastModifiedBy>Nurafizah Paumil</cp:lastModifiedBy>
  <cp:lastPrinted>2024-05-13T07:02:46Z</cp:lastPrinted>
  <dcterms:created xsi:type="dcterms:W3CDTF">2020-06-23T08:33:49Z</dcterms:created>
  <dcterms:modified xsi:type="dcterms:W3CDTF">2024-11-12T04:00:10Z</dcterms:modified>
</cp:coreProperties>
</file>