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a.ithnin\Desktop\Dokumen Sebaran\Penerbitan\"/>
    </mc:Choice>
  </mc:AlternateContent>
  <xr:revisionPtr revIDLastSave="0" documentId="8_{BA519A9C-C866-4E7D-AC8A-4000704EA1BC}" xr6:coauthVersionLast="36" xr6:coauthVersionMax="36" xr10:uidLastSave="{00000000-0000-0000-0000-000000000000}"/>
  <workbookProtection workbookAlgorithmName="SHA-512" workbookHashValue="0hTP+f3oNp1XAZ+ZfC7Uqs6Vex9+dkcaL4AZIA1QPwXDkNshPDYAqH68AaFXekvtp+g9v2ZlKpFvIVlrOj+8iQ==" workbookSaltValue="55xxpLPVFgSqH1+3ELnyDw==" workbookSpinCount="100000" lockStructure="1"/>
  <bookViews>
    <workbookView xWindow="0" yWindow="0" windowWidth="23040" windowHeight="10380" tabRatio="602" xr2:uid="{00000000-000D-0000-FFFF-FFFF00000000}"/>
  </bookViews>
  <sheets>
    <sheet name="1.1" sheetId="3" r:id="rId1"/>
    <sheet name="1.2" sheetId="25" r:id="rId2"/>
    <sheet name="1.3" sheetId="5" r:id="rId3"/>
    <sheet name="1.4" sheetId="6" r:id="rId4"/>
    <sheet name="1.5" sheetId="7" r:id="rId5"/>
    <sheet name="1.6" sheetId="27" r:id="rId6"/>
    <sheet name="1.7" sheetId="9" r:id="rId7"/>
    <sheet name="1.8" sheetId="10" r:id="rId8"/>
    <sheet name="1.9" sheetId="11" r:id="rId9"/>
    <sheet name="1.10" sheetId="12" r:id="rId10"/>
    <sheet name="1.11" sheetId="13" r:id="rId11"/>
    <sheet name="1.12" sheetId="14" r:id="rId12"/>
    <sheet name="1.13" sheetId="15" r:id="rId13"/>
    <sheet name="1.14" sheetId="16" r:id="rId14"/>
    <sheet name="1.15" sheetId="17" r:id="rId15"/>
    <sheet name="2.1" sheetId="20" r:id="rId16"/>
    <sheet name="2.2" sheetId="21" r:id="rId17"/>
    <sheet name="2.3" sheetId="22" r:id="rId18"/>
    <sheet name="2.4" sheetId="23" r:id="rId19"/>
    <sheet name="2.5" sheetId="24" r:id="rId20"/>
    <sheet name="3.1" sheetId="28" r:id="rId21"/>
    <sheet name="3.2" sheetId="29" r:id="rId22"/>
    <sheet name="3.3" sheetId="30" r:id="rId23"/>
    <sheet name="3.4" sheetId="31" r:id="rId24"/>
    <sheet name="3.5" sheetId="32" r:id="rId25"/>
    <sheet name="4.1" sheetId="33" r:id="rId26"/>
    <sheet name="4.2" sheetId="34" r:id="rId27"/>
    <sheet name="4.3" sheetId="35" r:id="rId28"/>
    <sheet name="4.4" sheetId="36" r:id="rId29"/>
    <sheet name="4.5" sheetId="37" r:id="rId30"/>
    <sheet name="5.1" sheetId="38" r:id="rId31"/>
    <sheet name="5.2" sheetId="39" r:id="rId32"/>
    <sheet name="5.3" sheetId="40" r:id="rId33"/>
    <sheet name="5.4" sheetId="41" r:id="rId34"/>
    <sheet name="5.5" sheetId="42" r:id="rId35"/>
    <sheet name="6.1" sheetId="43" r:id="rId36"/>
    <sheet name="6.2" sheetId="44" r:id="rId37"/>
    <sheet name="6.3" sheetId="45" r:id="rId38"/>
    <sheet name="6.4" sheetId="46" r:id="rId39"/>
    <sheet name="6.5" sheetId="47" r:id="rId40"/>
    <sheet name="7.1" sheetId="48" r:id="rId41"/>
    <sheet name="7.2" sheetId="49" r:id="rId42"/>
    <sheet name="7.3" sheetId="50" r:id="rId43"/>
    <sheet name="7.4" sheetId="51" r:id="rId44"/>
    <sheet name="7.5" sheetId="52" r:id="rId45"/>
    <sheet name="8.1" sheetId="53" r:id="rId46"/>
    <sheet name="8.2" sheetId="54" r:id="rId47"/>
    <sheet name="8.3" sheetId="55" r:id="rId48"/>
    <sheet name="8.4" sheetId="56" r:id="rId49"/>
    <sheet name="8.5" sheetId="57" r:id="rId50"/>
    <sheet name="9.1" sheetId="58" r:id="rId51"/>
    <sheet name="9.2" sheetId="59" r:id="rId52"/>
    <sheet name="9.3" sheetId="60" r:id="rId53"/>
    <sheet name="9.4" sheetId="61" r:id="rId54"/>
    <sheet name="9.5" sheetId="62" r:id="rId55"/>
    <sheet name="10.1" sheetId="63" r:id="rId56"/>
    <sheet name="10.2" sheetId="64" r:id="rId57"/>
    <sheet name="10.3" sheetId="65" r:id="rId58"/>
    <sheet name="10.4" sheetId="66" r:id="rId59"/>
    <sheet name="10.5" sheetId="67" r:id="rId60"/>
    <sheet name="11.1" sheetId="68" r:id="rId61"/>
    <sheet name="11.2" sheetId="69" r:id="rId62"/>
    <sheet name="11.3" sheetId="70" r:id="rId63"/>
    <sheet name="11.4" sheetId="71" r:id="rId64"/>
    <sheet name="11.5" sheetId="72" r:id="rId65"/>
  </sheets>
  <definedNames>
    <definedName name="_xlnm.Print_Area" localSheetId="0">'1.1'!$A$1:$R$19</definedName>
    <definedName name="_xlnm.Print_Area" localSheetId="9">'1.10'!$A$1:$K$21</definedName>
    <definedName name="_xlnm.Print_Area" localSheetId="10">'1.11'!$A$1:$R$22</definedName>
    <definedName name="_xlnm.Print_Area" localSheetId="11">'1.12'!$A$1:$P$28</definedName>
    <definedName name="_xlnm.Print_Area" localSheetId="12">'1.13'!$A$1:$P$27</definedName>
    <definedName name="_xlnm.Print_Area" localSheetId="13">'1.14'!$A$1:$Q$26</definedName>
    <definedName name="_xlnm.Print_Area" localSheetId="14">'1.15'!$A$1:$R$29</definedName>
    <definedName name="_xlnm.Print_Area" localSheetId="1">'1.2'!$A$1:$R$26</definedName>
    <definedName name="_xlnm.Print_Area" localSheetId="2">'1.3'!$A$1:$R$31</definedName>
    <definedName name="_xlnm.Print_Area" localSheetId="3">'1.4'!$A$1:$R$24</definedName>
    <definedName name="_xlnm.Print_Area" localSheetId="4">'1.5'!$A$1:$R$21</definedName>
    <definedName name="_xlnm.Print_Area" localSheetId="5">'1.6'!$A$1:$N$31</definedName>
    <definedName name="_xlnm.Print_Area" localSheetId="6">'1.7'!$A$1:$P$29</definedName>
    <definedName name="_xlnm.Print_Area" localSheetId="7">'1.8'!$A$1:$M$28</definedName>
    <definedName name="_xlnm.Print_Area" localSheetId="8">'1.9'!$A$1:$P$31</definedName>
    <definedName name="_xlnm.Print_Area" localSheetId="55">'10.1'!$A$1:$R$20</definedName>
    <definedName name="_xlnm.Print_Area" localSheetId="56">'10.2'!$A$1:$R$30</definedName>
    <definedName name="_xlnm.Print_Area" localSheetId="57">'10.3'!$A$1:$R$21</definedName>
    <definedName name="_xlnm.Print_Area" localSheetId="58">'10.4'!$A$1:$R$20</definedName>
    <definedName name="_xlnm.Print_Area" localSheetId="59">'10.5'!$A$1:$L$28</definedName>
    <definedName name="_xlnm.Print_Area" localSheetId="60">'11.1'!$A$1:$R$19</definedName>
    <definedName name="_xlnm.Print_Area" localSheetId="61">'11.2'!$A$1:$R$30</definedName>
    <definedName name="_xlnm.Print_Area" localSheetId="62">'11.3'!$A$1:$R$22</definedName>
    <definedName name="_xlnm.Print_Area" localSheetId="63">'11.4'!$A$1:$R$19</definedName>
    <definedName name="_xlnm.Print_Area" localSheetId="64">'11.5'!$A$1:$L$28</definedName>
    <definedName name="_xlnm.Print_Area" localSheetId="15">'2.1'!$A$1:$R$18</definedName>
    <definedName name="_xlnm.Print_Area" localSheetId="16">'2.2'!$A$1:$R$30</definedName>
    <definedName name="_xlnm.Print_Area" localSheetId="17">'2.3'!$A$1:$R$28</definedName>
    <definedName name="_xlnm.Print_Area" localSheetId="18">'2.4'!$A$1:$R$27</definedName>
    <definedName name="_xlnm.Print_Area" localSheetId="19">'2.5'!$A$1:$L$29</definedName>
    <definedName name="_xlnm.Print_Area" localSheetId="20">'3.1'!$A$1:$R$29</definedName>
    <definedName name="_xlnm.Print_Area" localSheetId="21">'3.2'!$A$1:$R$30</definedName>
    <definedName name="_xlnm.Print_Area" localSheetId="22">'3.3'!$A$1:$R$28</definedName>
    <definedName name="_xlnm.Print_Area" localSheetId="23">'3.4'!$A$1:$R$22</definedName>
    <definedName name="_xlnm.Print_Area" localSheetId="24">'3.5'!$A$1:$L$29</definedName>
    <definedName name="_xlnm.Print_Area" localSheetId="25">'4.1'!$A$1:$R$22</definedName>
    <definedName name="_xlnm.Print_Area" localSheetId="26">'4.2'!$A$1:$R$30</definedName>
    <definedName name="_xlnm.Print_Area" localSheetId="27">'4.3'!$A$1:$R$28</definedName>
    <definedName name="_xlnm.Print_Area" localSheetId="28">'4.4'!$A$1:$R$26</definedName>
    <definedName name="_xlnm.Print_Area" localSheetId="29">'4.5'!$A$1:$L$29</definedName>
    <definedName name="_xlnm.Print_Area" localSheetId="30">'5.1'!$A$1:$R$16</definedName>
    <definedName name="_xlnm.Print_Area" localSheetId="31">'5.2'!$A$1:$R$30</definedName>
    <definedName name="_xlnm.Print_Area" localSheetId="32">'5.3'!$A$1:$R$28</definedName>
    <definedName name="_xlnm.Print_Area" localSheetId="33">'5.4'!$A$1:$R$22</definedName>
    <definedName name="_xlnm.Print_Area" localSheetId="34">'5.5'!$A$1:$L$30</definedName>
    <definedName name="_xlnm.Print_Area" localSheetId="35">'6.1'!$A$1:$R$19</definedName>
    <definedName name="_xlnm.Print_Area" localSheetId="36">'6.2'!$A$1:$R$30</definedName>
    <definedName name="_xlnm.Print_Area" localSheetId="37">'6.3'!$A$1:$R$25</definedName>
    <definedName name="_xlnm.Print_Area" localSheetId="38">'6.4'!$A$1:$R$38</definedName>
    <definedName name="_xlnm.Print_Area" localSheetId="39">'6.5'!$A$1:$L$28</definedName>
    <definedName name="_xlnm.Print_Area" localSheetId="40">'7.1'!$A$1:$R$21</definedName>
    <definedName name="_xlnm.Print_Area" localSheetId="41">'7.2'!$A$1:$R$30</definedName>
    <definedName name="_xlnm.Print_Area" localSheetId="42">'7.3'!$A$1:$R$28</definedName>
    <definedName name="_xlnm.Print_Area" localSheetId="43">'7.4'!$A$1:$R$21</definedName>
    <definedName name="_xlnm.Print_Area" localSheetId="44">'7.5'!$A$1:$L$28</definedName>
    <definedName name="_xlnm.Print_Area" localSheetId="45">'8.1'!$A$1:$R$20</definedName>
    <definedName name="_xlnm.Print_Area" localSheetId="46">'8.2'!$A$1:$R$30</definedName>
    <definedName name="_xlnm.Print_Area" localSheetId="47">'8.3'!$A$1:$R$23</definedName>
    <definedName name="_xlnm.Print_Area" localSheetId="48">'8.4'!$A$1:$R$19</definedName>
    <definedName name="_xlnm.Print_Area" localSheetId="49">'8.5'!$A$1:$L$29</definedName>
    <definedName name="_xlnm.Print_Area" localSheetId="50">'9.1'!$A$1:$R$19</definedName>
    <definedName name="_xlnm.Print_Area" localSheetId="51">'9.2'!$A$1:$R$30</definedName>
    <definedName name="_xlnm.Print_Area" localSheetId="52">'9.3'!$A$1:$R$32</definedName>
    <definedName name="_xlnm.Print_Area" localSheetId="53">'9.4'!$A$1:$R$38</definedName>
    <definedName name="_xlnm.Print_Area" localSheetId="54">'9.5'!$A$1:$L$29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65" l="1"/>
  <c r="O13" i="65"/>
  <c r="M13" i="65"/>
  <c r="K13" i="65"/>
  <c r="I13" i="65"/>
  <c r="G13" i="65"/>
  <c r="E13" i="65"/>
  <c r="Q14" i="6" l="1"/>
  <c r="Q13" i="70" l="1"/>
  <c r="O13" i="70"/>
  <c r="M13" i="70"/>
  <c r="K13" i="70"/>
  <c r="I13" i="70"/>
  <c r="G13" i="70"/>
  <c r="E13" i="70"/>
  <c r="Q13" i="60" l="1"/>
  <c r="O13" i="60"/>
  <c r="M13" i="60"/>
  <c r="K13" i="60"/>
  <c r="I13" i="60"/>
  <c r="G13" i="60"/>
  <c r="E13" i="60"/>
  <c r="Q13" i="50"/>
  <c r="O13" i="50"/>
  <c r="M13" i="50"/>
  <c r="K13" i="50"/>
  <c r="I13" i="50"/>
  <c r="G13" i="50"/>
  <c r="E13" i="50"/>
  <c r="Q13" i="45"/>
  <c r="O13" i="45"/>
  <c r="M13" i="45"/>
  <c r="K13" i="45"/>
  <c r="I13" i="45"/>
  <c r="G13" i="45"/>
  <c r="E13" i="45"/>
  <c r="Q13" i="40"/>
  <c r="O13" i="40"/>
  <c r="M13" i="40"/>
  <c r="K13" i="40"/>
  <c r="I13" i="40"/>
  <c r="G13" i="40"/>
  <c r="E13" i="40"/>
  <c r="Q13" i="35"/>
  <c r="O13" i="35"/>
  <c r="M13" i="35"/>
  <c r="K13" i="35"/>
  <c r="I13" i="35"/>
  <c r="G13" i="35"/>
  <c r="E13" i="35"/>
  <c r="Q13" i="22"/>
  <c r="O13" i="22"/>
  <c r="M13" i="22"/>
  <c r="K13" i="22"/>
  <c r="I13" i="22"/>
  <c r="G13" i="22"/>
  <c r="E13" i="22"/>
  <c r="Q13" i="30"/>
  <c r="O13" i="30"/>
  <c r="M13" i="30"/>
  <c r="K13" i="30"/>
  <c r="I13" i="30"/>
  <c r="G13" i="30"/>
  <c r="E13" i="30"/>
  <c r="A1" i="25" l="1"/>
  <c r="A1" i="5" s="1"/>
  <c r="A1" i="6" s="1"/>
  <c r="A1" i="7" s="1"/>
  <c r="A1" i="27" s="1"/>
  <c r="A1" i="9" s="1"/>
  <c r="O15" i="14" l="1"/>
  <c r="M15" i="14"/>
  <c r="K15" i="14"/>
  <c r="I15" i="14"/>
  <c r="G15" i="14"/>
  <c r="E15" i="14"/>
  <c r="O15" i="15" l="1"/>
  <c r="M15" i="15"/>
  <c r="K15" i="15"/>
  <c r="I15" i="15"/>
  <c r="G15" i="15"/>
  <c r="E15" i="15"/>
  <c r="J12" i="12" l="1"/>
  <c r="H12" i="12"/>
  <c r="E18" i="27"/>
  <c r="Q13" i="71"/>
  <c r="O13" i="71"/>
  <c r="M13" i="71"/>
  <c r="K13" i="71"/>
  <c r="I13" i="71"/>
  <c r="G13" i="71"/>
  <c r="E13" i="71"/>
  <c r="Q13" i="69"/>
  <c r="O13" i="69"/>
  <c r="M13" i="69"/>
  <c r="M13" i="68" s="1"/>
  <c r="K13" i="69"/>
  <c r="K13" i="68" s="1"/>
  <c r="I13" i="69"/>
  <c r="I13" i="68" s="1"/>
  <c r="G13" i="69"/>
  <c r="G13" i="68" s="1"/>
  <c r="E13" i="69"/>
  <c r="E13" i="68" s="1"/>
  <c r="Q13" i="66"/>
  <c r="O13" i="66"/>
  <c r="M13" i="66"/>
  <c r="K13" i="66"/>
  <c r="I13" i="66"/>
  <c r="G13" i="66"/>
  <c r="E13" i="66"/>
  <c r="Q13" i="64"/>
  <c r="Q13" i="63" s="1"/>
  <c r="O13" i="64"/>
  <c r="O13" i="63" s="1"/>
  <c r="M13" i="64"/>
  <c r="M13" i="63" s="1"/>
  <c r="K13" i="64"/>
  <c r="K13" i="63" s="1"/>
  <c r="I13" i="64"/>
  <c r="I13" i="63" s="1"/>
  <c r="G13" i="64"/>
  <c r="G13" i="63" s="1"/>
  <c r="E13" i="64"/>
  <c r="E13" i="63"/>
  <c r="I14" i="62"/>
  <c r="G14" i="62"/>
  <c r="I19" i="62"/>
  <c r="I17" i="62" s="1"/>
  <c r="G19" i="62"/>
  <c r="G17" i="62" s="1"/>
  <c r="Q13" i="61"/>
  <c r="O13" i="61"/>
  <c r="M13" i="61"/>
  <c r="K13" i="61"/>
  <c r="I13" i="61"/>
  <c r="G13" i="61"/>
  <c r="E13" i="61"/>
  <c r="Q13" i="59"/>
  <c r="Q13" i="58" s="1"/>
  <c r="O13" i="59"/>
  <c r="O13" i="58" s="1"/>
  <c r="M13" i="59"/>
  <c r="M13" i="58" s="1"/>
  <c r="K13" i="59"/>
  <c r="K13" i="58" s="1"/>
  <c r="I13" i="59"/>
  <c r="I13" i="58" s="1"/>
  <c r="G13" i="59"/>
  <c r="G13" i="58" s="1"/>
  <c r="E13" i="59"/>
  <c r="E13" i="58" s="1"/>
  <c r="Q13" i="56"/>
  <c r="O13" i="56"/>
  <c r="M13" i="56"/>
  <c r="K13" i="56"/>
  <c r="I13" i="56"/>
  <c r="G13" i="56"/>
  <c r="E13" i="56"/>
  <c r="Q13" i="55"/>
  <c r="O13" i="55"/>
  <c r="M13" i="55"/>
  <c r="K13" i="55"/>
  <c r="I13" i="55"/>
  <c r="G13" i="55"/>
  <c r="E13" i="55"/>
  <c r="Q13" i="54"/>
  <c r="Q13" i="53" s="1"/>
  <c r="O13" i="54"/>
  <c r="O13" i="53" s="1"/>
  <c r="M13" i="54"/>
  <c r="M13" i="53" s="1"/>
  <c r="K13" i="54"/>
  <c r="K13" i="53" s="1"/>
  <c r="I13" i="54"/>
  <c r="G13" i="54"/>
  <c r="G13" i="53" s="1"/>
  <c r="E13" i="54"/>
  <c r="Q13" i="51"/>
  <c r="O13" i="51"/>
  <c r="M13" i="51"/>
  <c r="K13" i="51"/>
  <c r="I13" i="51"/>
  <c r="G13" i="51"/>
  <c r="E13" i="51"/>
  <c r="Q13" i="46"/>
  <c r="O13" i="46"/>
  <c r="M13" i="46"/>
  <c r="K13" i="46"/>
  <c r="I13" i="46"/>
  <c r="G13" i="46"/>
  <c r="E13" i="46"/>
  <c r="Q13" i="44"/>
  <c r="O13" i="44"/>
  <c r="O13" i="43" s="1"/>
  <c r="M13" i="44"/>
  <c r="M13" i="43" s="1"/>
  <c r="K13" i="44"/>
  <c r="K13" i="43" s="1"/>
  <c r="I13" i="44"/>
  <c r="I13" i="43" s="1"/>
  <c r="G13" i="44"/>
  <c r="G13" i="43" s="1"/>
  <c r="E13" i="44"/>
  <c r="E13" i="43" s="1"/>
  <c r="Q13" i="41"/>
  <c r="O13" i="41"/>
  <c r="M13" i="41"/>
  <c r="K13" i="41"/>
  <c r="I13" i="41"/>
  <c r="G13" i="41"/>
  <c r="E13" i="41"/>
  <c r="Q13" i="39"/>
  <c r="Q13" i="38" s="1"/>
  <c r="O13" i="39"/>
  <c r="O13" i="38" s="1"/>
  <c r="M13" i="39"/>
  <c r="M13" i="38" s="1"/>
  <c r="K13" i="39"/>
  <c r="K13" i="38" s="1"/>
  <c r="I13" i="39"/>
  <c r="I13" i="38" s="1"/>
  <c r="G13" i="39"/>
  <c r="G13" i="38" s="1"/>
  <c r="E13" i="39"/>
  <c r="Q13" i="31"/>
  <c r="O13" i="31"/>
  <c r="M13" i="31"/>
  <c r="K13" i="31"/>
  <c r="I13" i="31"/>
  <c r="G13" i="31"/>
  <c r="E13" i="31"/>
  <c r="Q13" i="29"/>
  <c r="O13" i="29"/>
  <c r="M13" i="29"/>
  <c r="M13" i="28" s="1"/>
  <c r="K13" i="29"/>
  <c r="K13" i="28" s="1"/>
  <c r="I13" i="29"/>
  <c r="I13" i="28" s="1"/>
  <c r="G13" i="29"/>
  <c r="G13" i="28" s="1"/>
  <c r="E13" i="29"/>
  <c r="E13" i="28" s="1"/>
  <c r="Q13" i="21"/>
  <c r="Q13" i="20" s="1"/>
  <c r="O13" i="21"/>
  <c r="O13" i="20" s="1"/>
  <c r="M13" i="21"/>
  <c r="M13" i="20" s="1"/>
  <c r="K13" i="21"/>
  <c r="K13" i="20" s="1"/>
  <c r="I13" i="21"/>
  <c r="I13" i="20" s="1"/>
  <c r="G13" i="21"/>
  <c r="G13" i="20" s="1"/>
  <c r="E13" i="21"/>
  <c r="E13" i="20" s="1"/>
  <c r="E10" i="13"/>
  <c r="G20" i="27"/>
  <c r="K15" i="42"/>
  <c r="K14" i="37"/>
  <c r="O19" i="9"/>
  <c r="O16" i="9"/>
  <c r="O15" i="9"/>
  <c r="E27" i="72"/>
  <c r="E26" i="72"/>
  <c r="E25" i="72"/>
  <c r="E24" i="72"/>
  <c r="E23" i="72"/>
  <c r="E22" i="72"/>
  <c r="E21" i="72"/>
  <c r="E20" i="72"/>
  <c r="E19" i="72"/>
  <c r="K18" i="72"/>
  <c r="K16" i="72" s="1"/>
  <c r="K12" i="72" s="1"/>
  <c r="I18" i="72"/>
  <c r="G18" i="72"/>
  <c r="G16" i="72" s="1"/>
  <c r="E17" i="72"/>
  <c r="E15" i="72"/>
  <c r="E14" i="72"/>
  <c r="I13" i="72"/>
  <c r="G13" i="72"/>
  <c r="E27" i="67"/>
  <c r="E26" i="67"/>
  <c r="E25" i="67"/>
  <c r="E24" i="67"/>
  <c r="E23" i="67"/>
  <c r="E22" i="67"/>
  <c r="E21" i="67"/>
  <c r="E20" i="67"/>
  <c r="E19" i="67"/>
  <c r="K18" i="67"/>
  <c r="K16" i="67" s="1"/>
  <c r="K12" i="67" s="1"/>
  <c r="I18" i="67"/>
  <c r="I16" i="67" s="1"/>
  <c r="G18" i="67"/>
  <c r="G16" i="67" s="1"/>
  <c r="E17" i="67"/>
  <c r="E15" i="67"/>
  <c r="E14" i="67"/>
  <c r="I13" i="67"/>
  <c r="G13" i="67"/>
  <c r="E28" i="62"/>
  <c r="E27" i="62"/>
  <c r="E26" i="62"/>
  <c r="E25" i="62"/>
  <c r="E24" i="62"/>
  <c r="E23" i="62"/>
  <c r="E22" i="62"/>
  <c r="E21" i="62"/>
  <c r="E20" i="62"/>
  <c r="K19" i="62"/>
  <c r="K17" i="62" s="1"/>
  <c r="K13" i="62" s="1"/>
  <c r="E18" i="62"/>
  <c r="E16" i="62"/>
  <c r="E15" i="62"/>
  <c r="E27" i="57"/>
  <c r="E26" i="57"/>
  <c r="E25" i="57"/>
  <c r="E24" i="57"/>
  <c r="E23" i="57"/>
  <c r="E22" i="57"/>
  <c r="E21" i="57"/>
  <c r="E20" i="57"/>
  <c r="E19" i="57"/>
  <c r="K18" i="57"/>
  <c r="K16" i="57" s="1"/>
  <c r="K12" i="57" s="1"/>
  <c r="I18" i="57"/>
  <c r="I16" i="57" s="1"/>
  <c r="G18" i="57"/>
  <c r="G16" i="57" s="1"/>
  <c r="E17" i="57"/>
  <c r="E15" i="57"/>
  <c r="E14" i="57"/>
  <c r="I13" i="57"/>
  <c r="G13" i="57"/>
  <c r="E27" i="52"/>
  <c r="E26" i="52"/>
  <c r="E25" i="52"/>
  <c r="E24" i="52"/>
  <c r="E23" i="52"/>
  <c r="E22" i="52"/>
  <c r="E21" i="52"/>
  <c r="E20" i="52"/>
  <c r="E19" i="52"/>
  <c r="K18" i="52"/>
  <c r="K16" i="52" s="1"/>
  <c r="K12" i="52" s="1"/>
  <c r="I18" i="52"/>
  <c r="I16" i="52" s="1"/>
  <c r="G18" i="52"/>
  <c r="G16" i="52" s="1"/>
  <c r="E17" i="52"/>
  <c r="E15" i="52"/>
  <c r="E14" i="52"/>
  <c r="I13" i="52"/>
  <c r="G13" i="52"/>
  <c r="E27" i="47"/>
  <c r="E26" i="47"/>
  <c r="E25" i="47"/>
  <c r="E24" i="47"/>
  <c r="E23" i="47"/>
  <c r="E22" i="47"/>
  <c r="E21" i="47"/>
  <c r="E20" i="47"/>
  <c r="E19" i="47"/>
  <c r="K18" i="47"/>
  <c r="K16" i="47" s="1"/>
  <c r="K12" i="47" s="1"/>
  <c r="I18" i="47"/>
  <c r="G18" i="47"/>
  <c r="G16" i="47" s="1"/>
  <c r="E17" i="47"/>
  <c r="E15" i="47"/>
  <c r="E14" i="47"/>
  <c r="I13" i="47"/>
  <c r="G13" i="47"/>
  <c r="E29" i="42"/>
  <c r="E28" i="42"/>
  <c r="E27" i="42"/>
  <c r="E26" i="42"/>
  <c r="E25" i="42"/>
  <c r="E24" i="42"/>
  <c r="E23" i="42"/>
  <c r="E22" i="42"/>
  <c r="E21" i="42"/>
  <c r="K20" i="42"/>
  <c r="K18" i="42" s="1"/>
  <c r="I20" i="42"/>
  <c r="I18" i="42" s="1"/>
  <c r="G20" i="42"/>
  <c r="G18" i="42" s="1"/>
  <c r="E19" i="42"/>
  <c r="E17" i="42"/>
  <c r="E16" i="42"/>
  <c r="I15" i="42"/>
  <c r="G15" i="42"/>
  <c r="E28" i="37"/>
  <c r="E27" i="37"/>
  <c r="E26" i="37"/>
  <c r="E25" i="37"/>
  <c r="E24" i="37"/>
  <c r="E23" i="37"/>
  <c r="E22" i="37"/>
  <c r="E21" i="37"/>
  <c r="E20" i="37"/>
  <c r="K19" i="37"/>
  <c r="K17" i="37" s="1"/>
  <c r="I19" i="37"/>
  <c r="I17" i="37" s="1"/>
  <c r="G19" i="37"/>
  <c r="G17" i="37" s="1"/>
  <c r="E17" i="37" s="1"/>
  <c r="E18" i="37"/>
  <c r="E16" i="37"/>
  <c r="E15" i="37"/>
  <c r="I14" i="37"/>
  <c r="G14" i="37"/>
  <c r="K19" i="32"/>
  <c r="K17" i="32" s="1"/>
  <c r="K13" i="32" s="1"/>
  <c r="E28" i="32"/>
  <c r="E21" i="32"/>
  <c r="E22" i="32"/>
  <c r="E23" i="32"/>
  <c r="E24" i="32"/>
  <c r="E25" i="32"/>
  <c r="E26" i="32"/>
  <c r="E27" i="32"/>
  <c r="E20" i="32"/>
  <c r="I19" i="32"/>
  <c r="I17" i="32" s="1"/>
  <c r="G19" i="32"/>
  <c r="G17" i="32" s="1"/>
  <c r="E18" i="32"/>
  <c r="E16" i="32"/>
  <c r="E15" i="32"/>
  <c r="I14" i="32"/>
  <c r="G14" i="32"/>
  <c r="E13" i="23"/>
  <c r="Q13" i="68"/>
  <c r="O13" i="68"/>
  <c r="I13" i="53"/>
  <c r="E13" i="53"/>
  <c r="Q13" i="49"/>
  <c r="Q13" i="48" s="1"/>
  <c r="O13" i="49"/>
  <c r="O13" i="48" s="1"/>
  <c r="M13" i="49"/>
  <c r="M13" i="48" s="1"/>
  <c r="K13" i="49"/>
  <c r="K13" i="48" s="1"/>
  <c r="I13" i="49"/>
  <c r="I13" i="48" s="1"/>
  <c r="G13" i="49"/>
  <c r="G13" i="48" s="1"/>
  <c r="E13" i="49"/>
  <c r="E13" i="48" s="1"/>
  <c r="Q13" i="43"/>
  <c r="E13" i="38"/>
  <c r="Q13" i="34"/>
  <c r="Q13" i="33" s="1"/>
  <c r="O13" i="34"/>
  <c r="O13" i="33" s="1"/>
  <c r="M13" i="34"/>
  <c r="M13" i="33" s="1"/>
  <c r="K13" i="34"/>
  <c r="K13" i="33" s="1"/>
  <c r="I13" i="34"/>
  <c r="I13" i="33" s="1"/>
  <c r="G13" i="34"/>
  <c r="G13" i="33" s="1"/>
  <c r="E13" i="34"/>
  <c r="E13" i="33" s="1"/>
  <c r="Q13" i="28"/>
  <c r="O13" i="28"/>
  <c r="K19" i="24"/>
  <c r="K17" i="24" s="1"/>
  <c r="K13" i="24" s="1"/>
  <c r="E18" i="24"/>
  <c r="E20" i="24"/>
  <c r="E21" i="24"/>
  <c r="E22" i="24"/>
  <c r="E23" i="24"/>
  <c r="E24" i="24"/>
  <c r="E25" i="24"/>
  <c r="E26" i="24"/>
  <c r="E27" i="24"/>
  <c r="E28" i="24"/>
  <c r="E16" i="24"/>
  <c r="E15" i="24"/>
  <c r="I14" i="24"/>
  <c r="G14" i="24"/>
  <c r="I19" i="24"/>
  <c r="I17" i="24" s="1"/>
  <c r="G19" i="24"/>
  <c r="G17" i="24" s="1"/>
  <c r="Q13" i="23"/>
  <c r="O13" i="23"/>
  <c r="M13" i="23"/>
  <c r="K13" i="23"/>
  <c r="I13" i="23"/>
  <c r="G13" i="23"/>
  <c r="Q13" i="17"/>
  <c r="O13" i="17"/>
  <c r="M13" i="17"/>
  <c r="K13" i="17"/>
  <c r="I13" i="17"/>
  <c r="G13" i="17"/>
  <c r="E13" i="17"/>
  <c r="L14" i="16"/>
  <c r="P14" i="16"/>
  <c r="N14" i="16"/>
  <c r="J14" i="16"/>
  <c r="H14" i="16"/>
  <c r="F14" i="16"/>
  <c r="D14" i="16"/>
  <c r="Q10" i="13"/>
  <c r="O10" i="13"/>
  <c r="M10" i="13"/>
  <c r="K10" i="13"/>
  <c r="I10" i="13"/>
  <c r="G10" i="13"/>
  <c r="F14" i="12"/>
  <c r="F15" i="12"/>
  <c r="F16" i="12"/>
  <c r="F17" i="12"/>
  <c r="F18" i="12"/>
  <c r="F19" i="12"/>
  <c r="F13" i="12"/>
  <c r="O13" i="11"/>
  <c r="M13" i="11"/>
  <c r="K13" i="11"/>
  <c r="I13" i="11"/>
  <c r="G13" i="11"/>
  <c r="E13" i="11"/>
  <c r="E27" i="10"/>
  <c r="H18" i="10"/>
  <c r="E20" i="10"/>
  <c r="E21" i="10"/>
  <c r="E22" i="10"/>
  <c r="E23" i="10"/>
  <c r="E24" i="10"/>
  <c r="E25" i="10"/>
  <c r="E26" i="10"/>
  <c r="E19" i="10"/>
  <c r="E17" i="10"/>
  <c r="E15" i="10"/>
  <c r="E14" i="10"/>
  <c r="K13" i="10"/>
  <c r="K18" i="10"/>
  <c r="K16" i="10" s="1"/>
  <c r="H13" i="10"/>
  <c r="M18" i="27"/>
  <c r="K18" i="27"/>
  <c r="I18" i="27"/>
  <c r="G21" i="27"/>
  <c r="G22" i="27"/>
  <c r="G23" i="27"/>
  <c r="G24" i="27"/>
  <c r="G25" i="27"/>
  <c r="G26" i="27"/>
  <c r="G27" i="27"/>
  <c r="G28" i="27"/>
  <c r="G29" i="27"/>
  <c r="G13" i="62" l="1"/>
  <c r="I13" i="62"/>
  <c r="E15" i="42"/>
  <c r="K14" i="42"/>
  <c r="E18" i="67"/>
  <c r="K12" i="10"/>
  <c r="E13" i="57"/>
  <c r="E13" i="47"/>
  <c r="E17" i="24"/>
  <c r="F12" i="12"/>
  <c r="E14" i="25"/>
  <c r="E18" i="57"/>
  <c r="E18" i="10"/>
  <c r="G18" i="27"/>
  <c r="K13" i="37"/>
  <c r="E14" i="24"/>
  <c r="H16" i="10"/>
  <c r="E16" i="10" s="1"/>
  <c r="H12" i="10"/>
  <c r="E12" i="10" s="1"/>
  <c r="E13" i="10"/>
  <c r="E18" i="72"/>
  <c r="G12" i="67"/>
  <c r="E13" i="67"/>
  <c r="E21" i="9"/>
  <c r="H19" i="9"/>
  <c r="H17" i="9" s="1"/>
  <c r="G12" i="57"/>
  <c r="E28" i="9"/>
  <c r="E22" i="9"/>
  <c r="E27" i="9"/>
  <c r="G14" i="42"/>
  <c r="E26" i="9"/>
  <c r="E23" i="9"/>
  <c r="E16" i="9"/>
  <c r="E19" i="32"/>
  <c r="E24" i="9"/>
  <c r="E25" i="9"/>
  <c r="G13" i="32"/>
  <c r="E15" i="9"/>
  <c r="O17" i="9"/>
  <c r="O13" i="9" s="1"/>
  <c r="E19" i="24"/>
  <c r="E20" i="9"/>
  <c r="E18" i="9"/>
  <c r="I13" i="24"/>
  <c r="G13" i="24"/>
  <c r="E14" i="6"/>
  <c r="I14" i="6"/>
  <c r="K14" i="6"/>
  <c r="G14" i="6"/>
  <c r="M14" i="6"/>
  <c r="O14" i="6"/>
  <c r="G12" i="72"/>
  <c r="E16" i="67"/>
  <c r="I12" i="67"/>
  <c r="E14" i="62"/>
  <c r="E16" i="57"/>
  <c r="I12" i="57"/>
  <c r="E18" i="52"/>
  <c r="E16" i="52"/>
  <c r="I12" i="52"/>
  <c r="E18" i="47"/>
  <c r="E20" i="42"/>
  <c r="E18" i="42"/>
  <c r="I14" i="42"/>
  <c r="E19" i="37"/>
  <c r="G13" i="37"/>
  <c r="I13" i="37"/>
  <c r="K14" i="9"/>
  <c r="E14" i="37"/>
  <c r="K19" i="9"/>
  <c r="H14" i="9"/>
  <c r="I16" i="72"/>
  <c r="E16" i="72" s="1"/>
  <c r="E13" i="72"/>
  <c r="E17" i="62"/>
  <c r="E19" i="62"/>
  <c r="G12" i="52"/>
  <c r="E13" i="52"/>
  <c r="G12" i="47"/>
  <c r="I16" i="47"/>
  <c r="E16" i="47" s="1"/>
  <c r="I13" i="32"/>
  <c r="E17" i="32"/>
  <c r="E14" i="32"/>
  <c r="M14" i="7"/>
  <c r="Q14" i="7"/>
  <c r="O14" i="7"/>
  <c r="K14" i="7"/>
  <c r="I14" i="7"/>
  <c r="G14" i="7"/>
  <c r="E14" i="7"/>
  <c r="Q14" i="5"/>
  <c r="O14" i="5"/>
  <c r="M14" i="5"/>
  <c r="K14" i="5"/>
  <c r="I14" i="5"/>
  <c r="G14" i="5"/>
  <c r="E14" i="5"/>
  <c r="E12" i="67" l="1"/>
  <c r="E13" i="32"/>
  <c r="E13" i="24"/>
  <c r="E12" i="57"/>
  <c r="E19" i="9"/>
  <c r="E12" i="52"/>
  <c r="E14" i="42"/>
  <c r="E14" i="9"/>
  <c r="K17" i="9"/>
  <c r="E17" i="9" s="1"/>
  <c r="H13" i="9"/>
  <c r="E13" i="62"/>
  <c r="E13" i="37"/>
  <c r="I12" i="72"/>
  <c r="E12" i="72" s="1"/>
  <c r="I12" i="47"/>
  <c r="E12" i="47" s="1"/>
  <c r="Q14" i="25"/>
  <c r="O14" i="25"/>
  <c r="M14" i="25"/>
  <c r="K14" i="25"/>
  <c r="I14" i="25"/>
  <c r="G14" i="25"/>
  <c r="K13" i="9" l="1"/>
  <c r="E13" i="9" s="1"/>
  <c r="A1" i="10"/>
  <c r="A1" i="11" s="1"/>
  <c r="A1" i="12" s="1"/>
  <c r="A1" i="13" l="1"/>
  <c r="A1" i="14" s="1"/>
  <c r="A1" i="15" s="1"/>
  <c r="A1" i="16" s="1"/>
  <c r="A1" i="17" s="1"/>
  <c r="A1" i="20" s="1"/>
  <c r="A1" i="21" s="1"/>
  <c r="A1" i="22" s="1"/>
  <c r="A1" i="23" s="1"/>
  <c r="A1" i="24" s="1"/>
  <c r="A1" i="28" s="1"/>
  <c r="A1" i="29" s="1"/>
  <c r="A1" i="30" s="1"/>
  <c r="A1" i="31" s="1"/>
  <c r="A1" i="32" s="1"/>
  <c r="A1" i="33" s="1"/>
  <c r="A1" i="34" s="1"/>
  <c r="A1" i="35" s="1"/>
  <c r="A1" i="36" s="1"/>
  <c r="A1" i="37" s="1"/>
  <c r="A1" i="38" s="1"/>
  <c r="A1" i="39" s="1"/>
  <c r="A1" i="40" s="1"/>
  <c r="A1" i="41" s="1"/>
  <c r="A1" i="42" s="1"/>
  <c r="A1" i="43" s="1"/>
  <c r="A1" i="44" s="1"/>
  <c r="A1" i="45" s="1"/>
  <c r="A1" i="46" s="1"/>
  <c r="A1" i="47" s="1"/>
  <c r="A1" i="48" s="1"/>
  <c r="A1" i="49" s="1"/>
  <c r="A1" i="50" s="1"/>
  <c r="A1" i="51" s="1"/>
  <c r="A1" i="52" s="1"/>
  <c r="A1" i="53" s="1"/>
  <c r="A1" i="54" s="1"/>
  <c r="A1" i="55" s="1"/>
  <c r="A1" i="56" s="1"/>
  <c r="A1" i="57" s="1"/>
  <c r="A1" i="58" s="1"/>
  <c r="A1" i="59" s="1"/>
  <c r="A1" i="60" s="1"/>
  <c r="A1" i="61" s="1"/>
  <c r="A1" i="62" s="1"/>
  <c r="A1" i="63" s="1"/>
  <c r="A1" i="64" s="1"/>
  <c r="A1" i="65" s="1"/>
  <c r="A1" i="66" s="1"/>
  <c r="A1" i="67" s="1"/>
  <c r="A1" i="68" s="1"/>
  <c r="A1" i="69" s="1"/>
  <c r="A1" i="70" s="1"/>
  <c r="A1" i="71" s="1"/>
  <c r="A1" i="72" s="1"/>
</calcChain>
</file>

<file path=xl/sharedStrings.xml><?xml version="1.0" encoding="utf-8"?>
<sst xmlns="http://schemas.openxmlformats.org/spreadsheetml/2006/main" count="1487" uniqueCount="268">
  <si>
    <r>
      <rPr>
        <b/>
        <sz val="10"/>
        <rFont val="Arial"/>
        <family val="2"/>
      </rPr>
      <t xml:space="preserve">Tahun
</t>
    </r>
    <r>
      <rPr>
        <i/>
        <sz val="10"/>
        <rFont val="Arial"/>
        <family val="2"/>
      </rPr>
      <t>Year</t>
    </r>
  </si>
  <si>
    <r>
      <rPr>
        <b/>
        <sz val="10"/>
        <rFont val="Arial"/>
        <family val="2"/>
      </rPr>
      <t xml:space="preserve">Nilai output
kasar
</t>
    </r>
    <r>
      <rPr>
        <i/>
        <sz val="10"/>
        <rFont val="Arial"/>
        <family val="2"/>
      </rPr>
      <t>Value of
gross output</t>
    </r>
  </si>
  <si>
    <r>
      <rPr>
        <b/>
        <sz val="10"/>
        <rFont val="Arial"/>
        <family val="2"/>
      </rPr>
      <t xml:space="preserve">Nilai input
perantaraan
</t>
    </r>
    <r>
      <rPr>
        <i/>
        <sz val="10"/>
        <rFont val="Arial"/>
        <family val="2"/>
      </rPr>
      <t>Value of
intermediate input</t>
    </r>
  </si>
  <si>
    <r>
      <rPr>
        <b/>
        <sz val="10"/>
        <rFont val="Arial"/>
        <family val="2"/>
      </rPr>
      <t xml:space="preserve">Nilai 
ditambah
</t>
    </r>
    <r>
      <rPr>
        <i/>
        <sz val="10"/>
        <rFont val="Arial"/>
        <family val="2"/>
      </rPr>
      <t>Value
added</t>
    </r>
  </si>
  <si>
    <r>
      <rPr>
        <b/>
        <sz val="10"/>
        <rFont val="Arial"/>
        <family val="2"/>
      </rPr>
      <t xml:space="preserve">Nilai harta
tetap
</t>
    </r>
    <r>
      <rPr>
        <i/>
        <sz val="10"/>
        <rFont val="Arial"/>
        <family val="2"/>
      </rPr>
      <t>Value of
fixed assets</t>
    </r>
  </si>
  <si>
    <r>
      <t xml:space="preserve">Arkitek
</t>
    </r>
    <r>
      <rPr>
        <i/>
        <sz val="10"/>
        <rFont val="Arial"/>
        <family val="2"/>
      </rPr>
      <t xml:space="preserve">Architectural </t>
    </r>
  </si>
  <si>
    <r>
      <t xml:space="preserve">Kejuruteraan
</t>
    </r>
    <r>
      <rPr>
        <i/>
        <sz val="10"/>
        <rFont val="Arial"/>
        <family val="2"/>
      </rPr>
      <t>Engineering</t>
    </r>
  </si>
  <si>
    <r>
      <t xml:space="preserve">Juru ukur tanah &amp; bahan
</t>
    </r>
    <r>
      <rPr>
        <i/>
        <sz val="10"/>
        <rFont val="Arial"/>
        <family val="2"/>
      </rPr>
      <t xml:space="preserve">Land &amp; quantity surveying </t>
    </r>
  </si>
  <si>
    <r>
      <t xml:space="preserve">Perakaunan
</t>
    </r>
    <r>
      <rPr>
        <i/>
        <sz val="10"/>
        <color theme="1"/>
        <rFont val="Arial"/>
        <family val="2"/>
      </rPr>
      <t>Accounting</t>
    </r>
  </si>
  <si>
    <r>
      <t xml:space="preserve">Guaman
</t>
    </r>
    <r>
      <rPr>
        <i/>
        <sz val="10"/>
        <rFont val="Arial"/>
        <family val="2"/>
      </rPr>
      <t>Legal</t>
    </r>
  </si>
  <si>
    <r>
      <t xml:space="preserve">Pengiklanan
</t>
    </r>
    <r>
      <rPr>
        <i/>
        <sz val="10"/>
        <rFont val="Arial"/>
        <family val="2"/>
      </rPr>
      <t xml:space="preserve">Advertising </t>
    </r>
  </si>
  <si>
    <r>
      <t xml:space="preserve">Pakar runding pengurusan dan penyelidikan pasaran
</t>
    </r>
    <r>
      <rPr>
        <i/>
        <sz val="10"/>
        <rFont val="Arial"/>
        <family val="2"/>
      </rPr>
      <t>Management consultancy and market research</t>
    </r>
    <r>
      <rPr>
        <b/>
        <sz val="10"/>
        <rFont val="Arial"/>
        <family val="2"/>
      </rPr>
      <t xml:space="preserve"> </t>
    </r>
  </si>
  <si>
    <r>
      <t xml:space="preserve">Veterinar
</t>
    </r>
    <r>
      <rPr>
        <i/>
        <sz val="10"/>
        <rFont val="Arial"/>
        <family val="2"/>
      </rPr>
      <t xml:space="preserve">Veterinary </t>
    </r>
  </si>
  <si>
    <r>
      <t xml:space="preserve">Penyelidikan &amp; pembangunan saintifik dan ujian teknikal &amp; analisis
</t>
    </r>
    <r>
      <rPr>
        <i/>
        <sz val="10"/>
        <rFont val="Arial"/>
        <family val="2"/>
      </rPr>
      <t xml:space="preserve">Scientific research &amp; development and technical testing &amp; analysis </t>
    </r>
  </si>
  <si>
    <r>
      <t xml:space="preserve">Profesional lain
</t>
    </r>
    <r>
      <rPr>
        <i/>
        <sz val="10"/>
        <color theme="1"/>
        <rFont val="Arial"/>
        <family val="2"/>
      </rPr>
      <t>Other professional</t>
    </r>
  </si>
  <si>
    <r>
      <rPr>
        <b/>
        <sz val="10"/>
        <rFont val="Arial"/>
        <family val="2"/>
      </rPr>
      <t xml:space="preserve">Bilangan pertubuhan
</t>
    </r>
    <r>
      <rPr>
        <i/>
        <sz val="10"/>
        <rFont val="Arial"/>
        <family val="2"/>
      </rPr>
      <t>Number of establishments</t>
    </r>
  </si>
  <si>
    <r>
      <rPr>
        <b/>
        <sz val="10"/>
        <rFont val="Arial"/>
        <family val="2"/>
      </rPr>
      <t xml:space="preserve">Nilai input
perantaraan
</t>
    </r>
    <r>
      <rPr>
        <i/>
        <sz val="10"/>
        <rFont val="Arial"/>
        <family val="2"/>
      </rPr>
      <t>Value of 
intermediate input</t>
    </r>
  </si>
  <si>
    <r>
      <rPr>
        <b/>
        <sz val="10"/>
        <rFont val="Arial"/>
        <family val="2"/>
      </rPr>
      <t xml:space="preserve">Nilai
ditambah
</t>
    </r>
    <r>
      <rPr>
        <i/>
        <sz val="10"/>
        <rFont val="Arial"/>
        <family val="2"/>
      </rPr>
      <t>Value
added</t>
    </r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</si>
  <si>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</si>
  <si>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</si>
  <si>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</si>
  <si>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</si>
  <si>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</si>
  <si>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</si>
  <si>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</si>
  <si>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</si>
  <si>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</si>
  <si>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</si>
  <si>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</si>
  <si>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</si>
  <si>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</si>
  <si>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r>
      <rPr>
        <b/>
        <sz val="10"/>
        <rFont val="Arial"/>
        <family val="2"/>
      </rPr>
      <t xml:space="preserve">Taraf sah
</t>
    </r>
    <r>
      <rPr>
        <i/>
        <sz val="10"/>
        <rFont val="Arial"/>
        <family val="2"/>
      </rPr>
      <t>Legal status</t>
    </r>
  </si>
  <si>
    <r>
      <rPr>
        <b/>
        <sz val="10"/>
        <rFont val="Arial"/>
        <family val="2"/>
      </rPr>
      <t xml:space="preserve">Hak milik perseorangan
</t>
    </r>
    <r>
      <rPr>
        <i/>
        <sz val="10"/>
        <rFont val="Arial"/>
        <family val="2"/>
      </rPr>
      <t>Individual proprietorship</t>
    </r>
  </si>
  <si>
    <r>
      <rPr>
        <b/>
        <sz val="10"/>
        <rFont val="Arial"/>
        <family val="2"/>
      </rPr>
      <t xml:space="preserve">Perkongsian
</t>
    </r>
    <r>
      <rPr>
        <i/>
        <sz val="10"/>
        <rFont val="Arial"/>
        <family val="2"/>
      </rPr>
      <t>Partnership</t>
    </r>
  </si>
  <si>
    <r>
      <rPr>
        <b/>
        <sz val="10"/>
        <rFont val="Arial"/>
        <family val="2"/>
      </rPr>
      <t xml:space="preserve">Perkongsian liabiliti terhad
</t>
    </r>
    <r>
      <rPr>
        <i/>
        <sz val="10"/>
        <rFont val="Arial"/>
        <family val="2"/>
      </rPr>
      <t>Limited liabilities partnership</t>
    </r>
  </si>
  <si>
    <r>
      <rPr>
        <b/>
        <sz val="10"/>
        <rFont val="Arial"/>
        <family val="2"/>
      </rPr>
      <t xml:space="preserve">Syarikat sendirian berhad
</t>
    </r>
    <r>
      <rPr>
        <i/>
        <sz val="10"/>
        <rFont val="Arial"/>
        <family val="2"/>
      </rPr>
      <t>Private limited company</t>
    </r>
  </si>
  <si>
    <r>
      <rPr>
        <b/>
        <sz val="10"/>
        <rFont val="Arial"/>
        <family val="2"/>
      </rPr>
      <t xml:space="preserve">Syarikat awam berhad
</t>
    </r>
    <r>
      <rPr>
        <i/>
        <sz val="10"/>
        <rFont val="Arial"/>
        <family val="2"/>
      </rPr>
      <t>Public limited company</t>
    </r>
  </si>
  <si>
    <r>
      <rPr>
        <b/>
        <sz val="10"/>
        <rFont val="Arial"/>
        <family val="2"/>
      </rPr>
      <t xml:space="preserve">Koperasi
</t>
    </r>
    <r>
      <rPr>
        <i/>
        <sz val="10"/>
        <rFont val="Arial"/>
        <family val="2"/>
      </rPr>
      <t>Co-operative</t>
    </r>
  </si>
  <si>
    <r>
      <rPr>
        <b/>
        <sz val="10"/>
        <rFont val="Arial"/>
        <family val="2"/>
      </rPr>
      <t xml:space="preserve">Perbadanan awam
</t>
    </r>
    <r>
      <rPr>
        <i/>
        <sz val="10"/>
        <rFont val="Arial"/>
        <family val="2"/>
      </rPr>
      <t>Public corporation</t>
    </r>
  </si>
  <si>
    <r>
      <rPr>
        <b/>
        <sz val="10"/>
        <rFont val="Arial"/>
        <family val="2"/>
      </rPr>
      <t xml:space="preserve">Pertubuhan persendirian yang tidak mencari keuntungan
</t>
    </r>
    <r>
      <rPr>
        <i/>
        <sz val="10"/>
        <rFont val="Arial"/>
        <family val="2"/>
      </rPr>
      <t>Private non-profit making organisation</t>
    </r>
  </si>
  <si>
    <r>
      <rPr>
        <b/>
        <sz val="10"/>
        <rFont val="Arial"/>
        <family val="2"/>
      </rPr>
      <t xml:space="preserve">Residen Malaysia
</t>
    </r>
    <r>
      <rPr>
        <i/>
        <sz val="10"/>
        <rFont val="Arial"/>
        <family val="2"/>
      </rPr>
      <t>Malaysian residents</t>
    </r>
  </si>
  <si>
    <r>
      <rPr>
        <b/>
        <sz val="10"/>
        <rFont val="Arial"/>
        <family val="2"/>
      </rPr>
      <t xml:space="preserve">Bukan residen Malaysia
</t>
    </r>
    <r>
      <rPr>
        <i/>
        <sz val="10"/>
        <rFont val="Arial"/>
        <family val="2"/>
      </rPr>
      <t>Non-Malaysian residents</t>
    </r>
  </si>
  <si>
    <r>
      <rPr>
        <b/>
        <sz val="10"/>
        <rFont val="Arial"/>
        <family val="2"/>
      </rPr>
      <t xml:space="preserve">Hak milik bersama
</t>
    </r>
    <r>
      <rPr>
        <i/>
        <sz val="10"/>
        <rFont val="Arial"/>
        <family val="2"/>
      </rPr>
      <t>Joint ownership</t>
    </r>
  </si>
  <si>
    <r>
      <rPr>
        <b/>
        <sz val="10"/>
        <rFont val="Arial"/>
        <family val="2"/>
      </rPr>
      <t xml:space="preserve">Jumlah
</t>
    </r>
    <r>
      <rPr>
        <i/>
        <sz val="10"/>
        <rFont val="Arial"/>
        <family val="2"/>
      </rPr>
      <t>Total</t>
    </r>
  </si>
  <si>
    <r>
      <t xml:space="preserve">Bilangan pekerja
</t>
    </r>
    <r>
      <rPr>
        <i/>
        <sz val="10"/>
        <rFont val="Arial"/>
        <family val="2"/>
      </rPr>
      <t>Number of persons engaged</t>
    </r>
  </si>
  <si>
    <r>
      <rPr>
        <b/>
        <sz val="10"/>
        <rFont val="Arial"/>
        <family val="2"/>
      </rPr>
      <t xml:space="preserve">Lelaki
</t>
    </r>
    <r>
      <rPr>
        <i/>
        <sz val="10"/>
        <rFont val="Arial"/>
        <family val="2"/>
      </rPr>
      <t>Male</t>
    </r>
  </si>
  <si>
    <r>
      <rPr>
        <b/>
        <sz val="10"/>
        <rFont val="Arial"/>
        <family val="2"/>
      </rPr>
      <t xml:space="preserve">Perempuan
</t>
    </r>
    <r>
      <rPr>
        <i/>
        <sz val="10"/>
        <rFont val="Arial"/>
        <family val="2"/>
      </rPr>
      <t>Female</t>
    </r>
  </si>
  <si>
    <r>
      <rPr>
        <b/>
        <sz val="10"/>
        <rFont val="Arial"/>
        <family val="2"/>
      </rPr>
      <t xml:space="preserve">Jumlah pekerja bergaji (sepenuh masa)
</t>
    </r>
    <r>
      <rPr>
        <i/>
        <sz val="10"/>
        <rFont val="Arial"/>
        <family val="2"/>
      </rPr>
      <t>Total paid employees (full-time)</t>
    </r>
  </si>
  <si>
    <r>
      <rPr>
        <b/>
        <sz val="10"/>
        <rFont val="Arial"/>
        <family val="2"/>
      </rPr>
      <t xml:space="preserve">Pengurus
</t>
    </r>
    <r>
      <rPr>
        <i/>
        <sz val="10"/>
        <rFont val="Arial"/>
        <family val="2"/>
      </rPr>
      <t>Managers</t>
    </r>
  </si>
  <si>
    <r>
      <rPr>
        <b/>
        <sz val="10"/>
        <rFont val="Arial"/>
        <family val="2"/>
      </rPr>
      <t xml:space="preserve">Penyelidik
</t>
    </r>
    <r>
      <rPr>
        <i/>
        <sz val="10"/>
        <rFont val="Arial"/>
        <family val="2"/>
      </rPr>
      <t>Researcher</t>
    </r>
  </si>
  <si>
    <r>
      <rPr>
        <b/>
        <sz val="10"/>
        <rFont val="Arial"/>
        <family val="2"/>
      </rPr>
      <t xml:space="preserve">Juruteknik dan profesional bersekutu 
</t>
    </r>
    <r>
      <rPr>
        <i/>
        <sz val="10"/>
        <rFont val="Arial"/>
        <family val="2"/>
      </rPr>
      <t xml:space="preserve">Technicians and associate professionals </t>
    </r>
  </si>
  <si>
    <r>
      <rPr>
        <b/>
        <sz val="10"/>
        <rFont val="Arial"/>
        <family val="2"/>
      </rPr>
      <t xml:space="preserve">Pekerja sokongan perkeranian
</t>
    </r>
    <r>
      <rPr>
        <i/>
        <sz val="10"/>
        <rFont val="Arial"/>
        <family val="2"/>
      </rPr>
      <t>Clerical support workers</t>
    </r>
  </si>
  <si>
    <r>
      <rPr>
        <b/>
        <sz val="10"/>
        <rFont val="Arial"/>
        <family val="2"/>
      </rPr>
      <t xml:space="preserve">Pekerja perkhidmatan dan jualan
</t>
    </r>
    <r>
      <rPr>
        <i/>
        <sz val="10"/>
        <rFont val="Arial"/>
        <family val="2"/>
      </rPr>
      <t>Service and sales workers</t>
    </r>
  </si>
  <si>
    <r>
      <rPr>
        <b/>
        <sz val="10"/>
        <rFont val="Arial"/>
        <family val="2"/>
      </rPr>
      <t xml:space="preserve">Pekerja kemahiran dan pekerja pertukangan yang berkaitan
</t>
    </r>
    <r>
      <rPr>
        <i/>
        <sz val="10"/>
        <rFont val="Arial"/>
        <family val="2"/>
      </rPr>
      <t>Craft and related trades workers</t>
    </r>
  </si>
  <si>
    <r>
      <rPr>
        <b/>
        <sz val="10"/>
        <rFont val="Arial"/>
        <family val="2"/>
      </rPr>
      <t xml:space="preserve">Pekerjaan asas 
</t>
    </r>
    <r>
      <rPr>
        <i/>
        <sz val="10"/>
        <rFont val="Arial"/>
        <family val="2"/>
      </rPr>
      <t>Elementary occupations</t>
    </r>
  </si>
  <si>
    <r>
      <rPr>
        <b/>
        <sz val="10"/>
        <rFont val="Arial"/>
        <family val="2"/>
      </rPr>
      <t xml:space="preserve">Pekerja bergaji (sambilan)
</t>
    </r>
    <r>
      <rPr>
        <i/>
        <sz val="10"/>
        <rFont val="Arial"/>
        <family val="2"/>
      </rPr>
      <t>Paid employees (part-time)</t>
    </r>
  </si>
  <si>
    <r>
      <rPr>
        <b/>
        <sz val="10"/>
        <rFont val="Arial"/>
        <family val="2"/>
      </rPr>
      <t xml:space="preserve">Warganegara
</t>
    </r>
    <r>
      <rPr>
        <i/>
        <sz val="10"/>
        <rFont val="Arial"/>
        <family val="2"/>
      </rPr>
      <t>Citizen</t>
    </r>
  </si>
  <si>
    <r>
      <t>Mahir/</t>
    </r>
    <r>
      <rPr>
        <i/>
        <sz val="10"/>
        <rFont val="Arial"/>
        <family val="2"/>
      </rPr>
      <t>High-Skilled</t>
    </r>
    <r>
      <rPr>
        <b/>
        <sz val="10"/>
        <rFont val="Arial"/>
        <family val="2"/>
      </rPr>
      <t>*</t>
    </r>
  </si>
  <si>
    <r>
      <t>Separuh Mahir/</t>
    </r>
    <r>
      <rPr>
        <i/>
        <sz val="10"/>
        <rFont val="Arial"/>
        <family val="2"/>
      </rPr>
      <t>Semi-Skilled</t>
    </r>
    <r>
      <rPr>
        <b/>
        <sz val="10"/>
        <rFont val="Arial"/>
        <family val="2"/>
      </rPr>
      <t>**</t>
    </r>
  </si>
  <si>
    <r>
      <t xml:space="preserve">Lelaki
</t>
    </r>
    <r>
      <rPr>
        <i/>
        <sz val="10"/>
        <rFont val="Arial"/>
        <family val="2"/>
      </rPr>
      <t>Male</t>
    </r>
  </si>
  <si>
    <r>
      <t xml:space="preserve">Perempuan
</t>
    </r>
    <r>
      <rPr>
        <i/>
        <sz val="10"/>
        <rFont val="Arial"/>
        <family val="2"/>
      </rPr>
      <t>Female</t>
    </r>
  </si>
  <si>
    <r>
      <t xml:space="preserve">Pascasiswazah
</t>
    </r>
    <r>
      <rPr>
        <i/>
        <sz val="10"/>
        <rFont val="Arial"/>
        <family val="2"/>
      </rPr>
      <t>Postgraduate</t>
    </r>
  </si>
  <si>
    <r>
      <t xml:space="preserve">Ijazah sarjana muda/ Diploma lanjutan atau yang setaraf
</t>
    </r>
    <r>
      <rPr>
        <i/>
        <sz val="10"/>
        <rFont val="Arial"/>
        <family val="2"/>
      </rPr>
      <t>Bachelor/ Advanced diploma or equivalent</t>
    </r>
  </si>
  <si>
    <r>
      <t xml:space="preserve">Diploma
</t>
    </r>
    <r>
      <rPr>
        <i/>
        <sz val="10"/>
        <rFont val="Arial"/>
        <family val="2"/>
      </rPr>
      <t>Diploma</t>
    </r>
  </si>
  <si>
    <r>
      <t xml:space="preserve">STPM atau yang setaraf
</t>
    </r>
    <r>
      <rPr>
        <i/>
        <sz val="10"/>
        <rFont val="Arial"/>
        <family val="2"/>
      </rPr>
      <t>STPM or equivalent</t>
    </r>
  </si>
  <si>
    <r>
      <t>Sijil</t>
    </r>
    <r>
      <rPr>
        <i/>
        <sz val="10"/>
        <rFont val="Arial"/>
        <family val="2"/>
      </rPr>
      <t xml:space="preserve">
Certificate</t>
    </r>
  </si>
  <si>
    <r>
      <t xml:space="preserve">SPM/ SPM (V) atau yang setaraf
</t>
    </r>
    <r>
      <rPr>
        <i/>
        <sz val="10"/>
        <rFont val="Arial"/>
        <family val="2"/>
      </rPr>
      <t>SPM/ SPM (V) or equivalent</t>
    </r>
  </si>
  <si>
    <r>
      <t xml:space="preserve">Di bawah taraf kelulusan SPM/ SPM (V)
</t>
    </r>
    <r>
      <rPr>
        <i/>
        <sz val="10"/>
        <rFont val="Arial"/>
        <family val="2"/>
      </rPr>
      <t>Below SPM/ SPM (V) qualification</t>
    </r>
  </si>
  <si>
    <r>
      <t xml:space="preserve"> Aktiviti
</t>
    </r>
    <r>
      <rPr>
        <i/>
        <sz val="10"/>
        <rFont val="Arial"/>
        <family val="2"/>
      </rPr>
      <t>Activity</t>
    </r>
  </si>
  <si>
    <r>
      <t xml:space="preserve">Ijazah sarjana muda/ Diploma lanjutan atau yang setaraf
</t>
    </r>
    <r>
      <rPr>
        <i/>
        <sz val="10"/>
        <rFont val="Arial"/>
        <family val="2"/>
      </rPr>
      <t>Bachelor/
Advanced diploma or equivalent</t>
    </r>
  </si>
  <si>
    <r>
      <t xml:space="preserve">STPM atau 
yang setaraf
</t>
    </r>
    <r>
      <rPr>
        <i/>
        <sz val="10"/>
        <rFont val="Arial"/>
        <family val="2"/>
      </rPr>
      <t>STPM or
equivalent</t>
    </r>
  </si>
  <si>
    <r>
      <t xml:space="preserve">Sijil
</t>
    </r>
    <r>
      <rPr>
        <i/>
        <sz val="10"/>
        <rFont val="Arial"/>
        <family val="2"/>
      </rPr>
      <t>Certificate</t>
    </r>
  </si>
  <si>
    <r>
      <t xml:space="preserve">SPM/SPM (V) atau yang setaraf
</t>
    </r>
    <r>
      <rPr>
        <i/>
        <sz val="10"/>
        <rFont val="Arial"/>
        <family val="2"/>
      </rPr>
      <t>SPM/SPM (V)
or equivalent</t>
    </r>
  </si>
  <si>
    <r>
      <t xml:space="preserve">Nilai buku bersih
seperti pada
01.01.2022
</t>
    </r>
    <r>
      <rPr>
        <i/>
        <sz val="10"/>
        <rFont val="Arial"/>
        <family val="2"/>
      </rPr>
      <t>Net book value
as at 01.01.2022</t>
    </r>
  </si>
  <si>
    <r>
      <t xml:space="preserve">Perbelanjaan
modal
</t>
    </r>
    <r>
      <rPr>
        <i/>
        <sz val="10"/>
        <rFont val="Arial"/>
        <family val="2"/>
      </rPr>
      <t>Capital
expenditure</t>
    </r>
  </si>
  <si>
    <r>
      <t xml:space="preserve">Pelupusan
</t>
    </r>
    <r>
      <rPr>
        <i/>
        <sz val="10"/>
        <rFont val="Arial"/>
        <family val="2"/>
      </rPr>
      <t>Disposal</t>
    </r>
  </si>
  <si>
    <r>
      <t xml:space="preserve">Susut nilai
semasa
</t>
    </r>
    <r>
      <rPr>
        <i/>
        <sz val="10"/>
        <rFont val="Arial"/>
        <family val="2"/>
      </rPr>
      <t>Current
depreciation</t>
    </r>
  </si>
  <si>
    <r>
      <t xml:space="preserve">Nilai buku bersih
seperti pada
31.12.2022
</t>
    </r>
    <r>
      <rPr>
        <i/>
        <sz val="10"/>
        <rFont val="Arial"/>
        <family val="2"/>
      </rPr>
      <t xml:space="preserve">Net book value
as at 31.12.2022 </t>
    </r>
  </si>
  <si>
    <r>
      <t xml:space="preserve">Sewa yang dibayar
dalam tahun
2022
</t>
    </r>
    <r>
      <rPr>
        <i/>
        <sz val="10"/>
        <rFont val="Arial"/>
        <family val="2"/>
      </rPr>
      <t>Rent paid during
2022</t>
    </r>
  </si>
  <si>
    <t>Jenis harta</t>
  </si>
  <si>
    <r>
      <t xml:space="preserve">Tanah
</t>
    </r>
    <r>
      <rPr>
        <i/>
        <sz val="10"/>
        <rFont val="Arial"/>
        <family val="2"/>
      </rPr>
      <t>Land</t>
    </r>
  </si>
  <si>
    <r>
      <t xml:space="preserve">Bangunan dan binaan lain 
</t>
    </r>
    <r>
      <rPr>
        <i/>
        <sz val="10"/>
        <rFont val="Arial"/>
        <family val="2"/>
      </rPr>
      <t>Buildings and other construction</t>
    </r>
  </si>
  <si>
    <r>
      <t xml:space="preserve">Alat pengangkutan 
</t>
    </r>
    <r>
      <rPr>
        <i/>
        <sz val="10"/>
        <rFont val="Arial"/>
        <family val="2"/>
      </rPr>
      <t>Transport equipment</t>
    </r>
  </si>
  <si>
    <r>
      <t xml:space="preserve">Teknologi maklumat dan komunikasi 
</t>
    </r>
    <r>
      <rPr>
        <i/>
        <sz val="10"/>
        <rFont val="Arial"/>
        <family val="2"/>
      </rPr>
      <t>Information and communications technology</t>
    </r>
  </si>
  <si>
    <r>
      <t xml:space="preserve">Jentera dan kelengkapan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Machinery and equipment</t>
    </r>
  </si>
  <si>
    <r>
      <t xml:space="preserve">Perabot dan pemasangan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Furniture and fittings</t>
    </r>
  </si>
  <si>
    <r>
      <t xml:space="preserve">Harta lain 
</t>
    </r>
    <r>
      <rPr>
        <i/>
        <sz val="10"/>
        <rFont val="Arial"/>
        <family val="2"/>
      </rPr>
      <t>Other assets</t>
    </r>
  </si>
  <si>
    <r>
      <t xml:space="preserve">Aktiviti
</t>
    </r>
    <r>
      <rPr>
        <i/>
        <sz val="10"/>
        <rFont val="Arial"/>
        <family val="2"/>
      </rPr>
      <t>Activity</t>
    </r>
  </si>
  <si>
    <r>
      <t xml:space="preserve">Bilangan pekerja
</t>
    </r>
    <r>
      <rPr>
        <i/>
        <sz val="10"/>
        <rFont val="Arial"/>
        <family val="2"/>
      </rPr>
      <t>Number of
persons engaged</t>
    </r>
  </si>
  <si>
    <t>Negeri</t>
  </si>
  <si>
    <r>
      <rPr>
        <b/>
        <sz val="10"/>
        <rFont val="Arial"/>
        <family val="2"/>
      </rPr>
      <t xml:space="preserve">Bilangan pekerja
</t>
    </r>
    <r>
      <rPr>
        <i/>
        <sz val="10"/>
        <rFont val="Arial"/>
        <family val="2"/>
      </rPr>
      <t>Number of persons engaged</t>
    </r>
  </si>
  <si>
    <r>
      <rPr>
        <b/>
        <sz val="10"/>
        <rFont val="Arial"/>
        <family val="2"/>
      </rPr>
      <t xml:space="preserve">Bilangan pekerja 
</t>
    </r>
    <r>
      <rPr>
        <i/>
        <sz val="10"/>
        <rFont val="Arial"/>
        <family val="2"/>
      </rPr>
      <t>Number of persons engaged</t>
    </r>
  </si>
  <si>
    <r>
      <t xml:space="preserve">Pemilik yang bekerja &amp; rakan niaga yang aktif dan pekerja keluarga tanpa gaji
</t>
    </r>
    <r>
      <rPr>
        <i/>
        <sz val="10"/>
        <rFont val="Arial"/>
        <family val="2"/>
      </rPr>
      <t>Working proprietor &amp; active business partners and unpaid family worker</t>
    </r>
  </si>
  <si>
    <r>
      <rPr>
        <b/>
        <sz val="10"/>
        <rFont val="Arial"/>
        <family val="2"/>
      </rPr>
      <t xml:space="preserve">Pekerja bergaji
(sambilan)
</t>
    </r>
    <r>
      <rPr>
        <i/>
        <sz val="10"/>
        <rFont val="Arial"/>
        <family val="2"/>
      </rPr>
      <t>Paid employees 
(part-time)</t>
    </r>
  </si>
  <si>
    <t>Jadual 2.2: Statistik Utama Aktiviti Arkitek mengikut Negeri, 2022</t>
  </si>
  <si>
    <t>Jadual 2.3: Statistik Utama Aktiviti Arkitek mengikut Taraf Sah, 2022</t>
  </si>
  <si>
    <t>Table 2.3: Principal Statistics of Architectural Activities by Legal Status, 2022</t>
  </si>
  <si>
    <t>Jadual 3.2: Statistik Utama Aktiviti Kejuruteraan mengikut Negeri, 2022</t>
  </si>
  <si>
    <t>Jadual 3.3: Statistik Utama Aktiviti Kejuruteraan mengikut Taraf Sah, 2022</t>
  </si>
  <si>
    <t>Table 3.3: Principal Statistics of Engineering Activities by Legal Status, 2022</t>
  </si>
  <si>
    <t>Jadual 3.4: Statistik Utama Aktiviti Kejuruteraan mengikut Hak Milik, 2022</t>
  </si>
  <si>
    <t>Jadual 4.2: Statistik Utama Aktiviti Juru Ukur Tanah &amp; Bahan mengikut Negeri, 2022</t>
  </si>
  <si>
    <t>Jadual 4.3: Statistik Utama Aktiviti Juru Ukur Tanah &amp; Bahan mengikut Taraf Sah, 2022</t>
  </si>
  <si>
    <t>Table 4.3: Principal Statistics of Land &amp; Quantity Surveying Activities by Legal Status, 2022</t>
  </si>
  <si>
    <t>Jadual 4.4: Statistik Utama Aktiviti Juru Ukur Tanah &amp; Bahan mengikut Hak Milik, 2022</t>
  </si>
  <si>
    <t>Jadual 5.2: Statistik Utama Aktiviti Perakaunan mengikut Negeri, 2022</t>
  </si>
  <si>
    <t>Jadual 5.3: Statistik Utama Aktiviti Perakaunan mengikut Taraf Sah, 2022</t>
  </si>
  <si>
    <t>Table 5.3: Principal Statistics of Accounting Activities by Legal Status, 2022</t>
  </si>
  <si>
    <t>Jadual 5.4: Statistik Utama Aktiviti Perakaunan mengikut Hak Milik, 2022</t>
  </si>
  <si>
    <t>Jadual 6.2: Statistik Utama Aktiviti Guaman mengikut Negeri, 2022</t>
  </si>
  <si>
    <t>Jadual 6.3: Statistik Utama Aktiviti Guaman mengikut Taraf Sah, 2022</t>
  </si>
  <si>
    <t>Table 6.3: Principal Statistics of Legal Activities by Legal Status, 2022</t>
  </si>
  <si>
    <t>Jadual 6.4: Statistik Utama Aktiviti Guaman mengikut Hak Milik, 2022</t>
  </si>
  <si>
    <t>Jadual 7.2: Statistik Utama Aktiviti Pengiklanan mengikut Negeri, 2022</t>
  </si>
  <si>
    <t>Jadual 7.3: Statistik Utama Aktiviti Pengiklanan mengikut Taraf Sah, 2022</t>
  </si>
  <si>
    <t>Table 7.3: Principal Statistics of Advertising Activities by Legal Status, 2022</t>
  </si>
  <si>
    <t>Jadual 7.4: Statistik Utama Aktiviti Pengiklanan mengikut Hak Milik, 2022</t>
  </si>
  <si>
    <t>Jadual 8.2: Statistik Utama Aktiviti Pakar Runding Pengurusan dan Penyelidikan Pasaran mengikut Negeri, 2022</t>
  </si>
  <si>
    <t>Jadual 8.3: Statistik Utama Aktiviti Pakar Runding Pengurusan dan Penyelidikan Pasaran mengikut Taraf Sah, 2022</t>
  </si>
  <si>
    <t>Table 8.3: Principal Statistics of Management Consultancy and Market Research Activities by Legal Status, 2022</t>
  </si>
  <si>
    <t>Jadual 8.4: Statistik Utama Aktiviti Pakar Runding Pengurusan dan Penyelidikan Pasaran mengikut Hak Milik, 2022</t>
  </si>
  <si>
    <t>Jadual 9.2: Statistik Utama Aktiviti Veterinar mengikut Negeri, 2022</t>
  </si>
  <si>
    <t>Jadual 9.3: Statistik Utama Aktiviti Veterinar mengikut Taraf Sah, 2022</t>
  </si>
  <si>
    <t>Table 9.3: Principal Statistics of Veterinary Activities by Legal Status, 2022</t>
  </si>
  <si>
    <t>Jadual 9.4: Statistik Utama Aktiviti Veterinar mengikut Hak Milik, 2022</t>
  </si>
  <si>
    <t>Jadual 10.2: Statistik Utama Aktiviti Penyelidikan &amp; Pembangunan Saintifik dan Ujian Teknikal &amp; Analisis mengikut Negeri, 2022</t>
  </si>
  <si>
    <t>Jadual 10.3: Statistik Utama Aktiviti Penyelidikan &amp; Pembangunan Saintifik dan Ujian Teknikal &amp; Analisis mengikut Taraf Sah, 2022</t>
  </si>
  <si>
    <t>Table 10.3: Principal Statistics of Scientific Research &amp; Development and Technical Testing &amp; Analysis Activities by Legal Status, 2022</t>
  </si>
  <si>
    <t>Jadual 10.4: Statistik Utama Aktiviti Penyelidikan &amp; Pembangunan Saintifik dan Ujian Teknikal &amp; Analisis mengikut Hak Milik, 2022</t>
  </si>
  <si>
    <t>Jadual 11.2: Statistik Utama Aktiviti Profesional Lain mengikut Negeri, 2022</t>
  </si>
  <si>
    <t>Jadual 11.3: Statistik Utama Aktiviti Profesional Lain mengikut Taraf Sah, 2022</t>
  </si>
  <si>
    <t>Table 11.3: Principal Statistics of Other Professional Activities by Legal Status, 2022</t>
  </si>
  <si>
    <t>Jadual 11.4: Statistik Utama Aktiviti Profesional Lain mengikut Hak Milik, 2022</t>
  </si>
  <si>
    <t>Jadual 2.1: Statistik Utama Aktiviti Arkitek, 2010, 2015 dan 2022</t>
  </si>
  <si>
    <t>Table 2.1: Principal Statistics of Architectural Activities, 2010, 2015 and 2022</t>
  </si>
  <si>
    <t>Jadual 3.1: Statistik Utama Aktiviti Kejuruteraan, 2010, 2015 dan 2022</t>
  </si>
  <si>
    <t>Table 3.1: Principal Statistics of Engineering Activities, 2010, 2015 and 2022</t>
  </si>
  <si>
    <t>Jadual 4.1: Statistik Utama Aktiviti Juru Ukur Tanah &amp; Bahan, 2010, 2015 dan 2022</t>
  </si>
  <si>
    <t>Table 4.1: Principal Statistics of Land &amp; Quantity Surveying Activities, 2010, 2015 and 2022</t>
  </si>
  <si>
    <t>Table 5.1: Principal Statistics of Accounting Activities, 2010, 2015 and 2022</t>
  </si>
  <si>
    <t>Jadual 5.1: Statistik Utama Aktiviti Perakaunan, 2010, 2015 dan 2022</t>
  </si>
  <si>
    <t>Jadual 6.1: Statistik Utama Aktiviti Guaman, 2010, 2015 dan 2022</t>
  </si>
  <si>
    <t>Table 6.1: Principal Statistics of Legal Activities, 2010, 2015 and 2022</t>
  </si>
  <si>
    <t>Jadual 7.1: Statistik Utama Aktiviti Pengiklanan, 2010, 2015 dan 2022</t>
  </si>
  <si>
    <t>Table 7.1: Principal Statistics of Advertising Activities, 2010, 2015 and 2022</t>
  </si>
  <si>
    <t>Jadual 8.1: Statistik Utama Aktiviti Pakar Runding Pengurusan dan Penyelidikan Pasaran, 2010, 2015 dan 2022</t>
  </si>
  <si>
    <t>Table 8.1: Principal Statistics of Management Consultancy and Market Research Activities, 2010, 2015 and 2022</t>
  </si>
  <si>
    <t>Jadual 9.1: Statistik Utama Aktiviti Veterinar, 2010, 2015 dan 2022</t>
  </si>
  <si>
    <t>Table 9.1: Principal Statistics of Veterinary Activities, 2010, 2015 and 2022</t>
  </si>
  <si>
    <t>Jadual 10.1: Statistik Utama Aktiviti Penyelidikan &amp; Pembangunan Saintifik dan Ujian Teknikal &amp; Analisis, 2010, 2015 dan 2022</t>
  </si>
  <si>
    <t>Table 10.1: Principal Statistics of Scientific Research &amp; Development and Technical Testing &amp; Analysis Activities, 2010, 2015 and 2022</t>
  </si>
  <si>
    <t>Jadual 11.1: Statistik Utama Aktiviti Profesional Lain, 2010, 2015 dan 2022</t>
  </si>
  <si>
    <t>Table 11.1: Principal Statistics of Other Professional Activities, 2010, 2015 and 2022</t>
  </si>
  <si>
    <r>
      <t xml:space="preserve">Profesional
</t>
    </r>
    <r>
      <rPr>
        <i/>
        <sz val="10"/>
        <rFont val="Arial"/>
        <family val="2"/>
      </rPr>
      <t>Professionals</t>
    </r>
  </si>
  <si>
    <r>
      <t xml:space="preserve">Jumlah
</t>
    </r>
    <r>
      <rPr>
        <i/>
        <sz val="10"/>
        <rFont val="Arial"/>
        <family val="2"/>
      </rPr>
      <t xml:space="preserve">Total </t>
    </r>
  </si>
  <si>
    <r>
      <t xml:space="preserve">Jumlah
</t>
    </r>
    <r>
      <rPr>
        <i/>
        <sz val="10"/>
        <rFont val="Arial"/>
        <family val="2"/>
      </rPr>
      <t>Total</t>
    </r>
    <r>
      <rPr>
        <b/>
        <sz val="10"/>
        <rFont val="Arial"/>
        <family val="2"/>
      </rPr>
      <t xml:space="preserve"> </t>
    </r>
  </si>
  <si>
    <r>
      <t>Jumlah</t>
    </r>
    <r>
      <rPr>
        <i/>
        <sz val="10"/>
        <rFont val="Arial"/>
        <family val="2"/>
      </rPr>
      <t xml:space="preserve">
Total </t>
    </r>
  </si>
  <si>
    <r>
      <t xml:space="preserve">Profesional (kecuali Penyelidik)
</t>
    </r>
    <r>
      <rPr>
        <i/>
        <sz val="10"/>
        <rFont val="Arial"/>
        <family val="2"/>
      </rPr>
      <t>Professionals (except Researcher)</t>
    </r>
  </si>
  <si>
    <r>
      <t xml:space="preserve">Jumlah pemilik yang bekerja &amp; rakan niaga yang aktif dan pekerja keluarga tanpa gaji
</t>
    </r>
    <r>
      <rPr>
        <i/>
        <sz val="10"/>
        <rFont val="Arial"/>
        <family val="2"/>
      </rPr>
      <t>Total working proprietor &amp; active business partners and unpaid family workers</t>
    </r>
  </si>
  <si>
    <r>
      <t xml:space="preserve">Pemilik yang bekerja dan rakan niaga yang aktif
</t>
    </r>
    <r>
      <rPr>
        <i/>
        <sz val="10"/>
        <rFont val="Arial"/>
        <family val="2"/>
      </rPr>
      <t>Working proprietor and active business partners</t>
    </r>
  </si>
  <si>
    <r>
      <t xml:space="preserve">Pekerja keluarga tanpa gaji (semua ahli keluarga dan rakan yang tidak menerima upah yang tetap)
</t>
    </r>
    <r>
      <rPr>
        <i/>
        <sz val="10"/>
        <rFont val="Arial"/>
        <family val="2"/>
      </rPr>
      <t>Unpaid family workers (all members of family and friends not receiving regular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wages)</t>
    </r>
  </si>
  <si>
    <r>
      <t xml:space="preserve">Operator mesin, loji dan pemasang
</t>
    </r>
    <r>
      <rPr>
        <i/>
        <sz val="10"/>
        <rFont val="Arial"/>
        <family val="2"/>
      </rPr>
      <t>Plant and machine operators, and assemblers</t>
    </r>
  </si>
  <si>
    <t>*** Termasuk pekerja asas</t>
  </si>
  <si>
    <t>**  Termasuk pekerja sokongan perkeranian, pekerja perkhidmatan &amp; jualan, pekerja kemahiran &amp; pekerja pertukangan yang berkaitan dan operator mesin &amp; loji pemasang</t>
  </si>
  <si>
    <t xml:space="preserve">*    Termasuk pengurus, profesional dan juruteknik &amp; profesional bersekutu </t>
  </si>
  <si>
    <t xml:space="preserve">      Includes elementary occupations</t>
  </si>
  <si>
    <t xml:space="preserve">      Includes clerical support workers, service &amp; sales workers, craft &amp; related trades workers and plant &amp; machine operators &amp; assemblers</t>
  </si>
  <si>
    <t xml:space="preserve">       Includes managers &amp; professionals and technicians &amp; associate professionals</t>
  </si>
  <si>
    <t>(RM '000)</t>
  </si>
  <si>
    <r>
      <t xml:space="preserve"> Aktiviti
</t>
    </r>
    <r>
      <rPr>
        <i/>
        <sz val="10"/>
        <rFont val="Arial"/>
        <family val="2"/>
      </rPr>
      <t xml:space="preserve"> Activity</t>
    </r>
  </si>
  <si>
    <r>
      <t xml:space="preserve">Tahun
</t>
    </r>
    <r>
      <rPr>
        <i/>
        <sz val="10"/>
        <rFont val="Arial"/>
        <family val="2"/>
      </rPr>
      <t>Year</t>
    </r>
  </si>
  <si>
    <r>
      <t xml:space="preserve">Bilangan
pertubuhan
</t>
    </r>
    <r>
      <rPr>
        <i/>
        <sz val="10"/>
        <rFont val="Arial"/>
        <family val="2"/>
      </rPr>
      <t>Number of
establishments</t>
    </r>
  </si>
  <si>
    <r>
      <t xml:space="preserve">Nilai output
kasar
</t>
    </r>
    <r>
      <rPr>
        <i/>
        <sz val="10"/>
        <rFont val="Arial"/>
        <family val="2"/>
      </rPr>
      <t>Value of
gross output</t>
    </r>
  </si>
  <si>
    <r>
      <t xml:space="preserve">Negeri
</t>
    </r>
    <r>
      <rPr>
        <i/>
        <sz val="10"/>
        <rFont val="Arial"/>
        <family val="2"/>
      </rPr>
      <t>State</t>
    </r>
  </si>
  <si>
    <r>
      <t xml:space="preserve">Bilangan pertubuhan
</t>
    </r>
    <r>
      <rPr>
        <i/>
        <sz val="10"/>
        <rFont val="Arial"/>
        <family val="2"/>
      </rPr>
      <t>Number of establishments</t>
    </r>
  </si>
  <si>
    <r>
      <t xml:space="preserve">Nilai input
perantaraan
</t>
    </r>
    <r>
      <rPr>
        <i/>
        <sz val="10"/>
        <rFont val="Arial"/>
        <family val="2"/>
      </rPr>
      <t>Value of 
intermediate input</t>
    </r>
  </si>
  <si>
    <r>
      <t xml:space="preserve">Nilai
ditambah
</t>
    </r>
    <r>
      <rPr>
        <i/>
        <sz val="10"/>
        <rFont val="Arial"/>
        <family val="2"/>
      </rPr>
      <t>Value
added</t>
    </r>
  </si>
  <si>
    <r>
      <t xml:space="preserve">Hak milik
</t>
    </r>
    <r>
      <rPr>
        <i/>
        <sz val="10"/>
        <rFont val="Arial"/>
        <family val="2"/>
      </rPr>
      <t>Ownership</t>
    </r>
  </si>
  <si>
    <r>
      <t xml:space="preserve">Pekerja bergaji
(sepenuh masa)
</t>
    </r>
    <r>
      <rPr>
        <i/>
        <sz val="10"/>
        <rFont val="Arial"/>
        <family val="2"/>
      </rPr>
      <t>Paid employees 
(full-time)</t>
    </r>
  </si>
  <si>
    <r>
      <t xml:space="preserve">Kategori pekerja
</t>
    </r>
    <r>
      <rPr>
        <i/>
        <sz val="10"/>
        <rFont val="Arial"/>
        <family val="2"/>
      </rPr>
      <t>Category of worker</t>
    </r>
    <r>
      <rPr>
        <i/>
        <sz val="10"/>
        <rFont val="Arial"/>
        <family val="2"/>
      </rPr>
      <t xml:space="preserve">
</t>
    </r>
  </si>
  <si>
    <r>
      <t xml:space="preserve">Kategori pekerja
</t>
    </r>
    <r>
      <rPr>
        <i/>
        <sz val="10"/>
        <rFont val="Arial"/>
        <family val="2"/>
      </rPr>
      <t>Category of worker</t>
    </r>
  </si>
  <si>
    <r>
      <t xml:space="preserve">Diploma 
</t>
    </r>
    <r>
      <rPr>
        <i/>
        <sz val="10"/>
        <rFont val="Arial"/>
        <family val="2"/>
      </rPr>
      <t xml:space="preserve">Diploma
</t>
    </r>
  </si>
  <si>
    <t>Type of asset</t>
  </si>
  <si>
    <t>State</t>
  </si>
  <si>
    <r>
      <t xml:space="preserve">Perbadanan awam
</t>
    </r>
    <r>
      <rPr>
        <i/>
        <sz val="10"/>
        <rFont val="Arial"/>
        <family val="2"/>
      </rPr>
      <t>Public corporation</t>
    </r>
  </si>
  <si>
    <r>
      <t xml:space="preserve">Di bawah taraf kelulusan SPM/
SPM (V
</t>
    </r>
    <r>
      <rPr>
        <i/>
        <sz val="10"/>
        <rFont val="Arial"/>
        <family val="2"/>
      </rPr>
      <t>Below SPM/SPM (V)
qualification</t>
    </r>
  </si>
  <si>
    <r>
      <t xml:space="preserve">Pembangunan tanah
</t>
    </r>
    <r>
      <rPr>
        <i/>
        <sz val="10"/>
        <rFont val="Arial"/>
        <family val="2"/>
      </rPr>
      <t>Land improvement</t>
    </r>
  </si>
  <si>
    <r>
      <t xml:space="preserve">Gaji &amp; upah
</t>
    </r>
    <r>
      <rPr>
        <i/>
        <sz val="10"/>
        <rFont val="Arial"/>
        <family val="2"/>
      </rPr>
      <t>Salaries &amp; wages</t>
    </r>
  </si>
  <si>
    <t>Jadual 1.1: Statistik Utama Perkhidmatan Profesional, 2010, 2015 dan 2022
Principal Statistics of Professional Services, 2010, 2015 and 2022</t>
  </si>
  <si>
    <t>Table 1.1: Principal Statistics of Professional Services, 2010, 2015 and 2022</t>
  </si>
  <si>
    <t>Jadual 1.2: Statistik Utama Perkhidmatan Profesional mengikut Aktiviti, 2022</t>
  </si>
  <si>
    <t>Table 1.2: Principal Statistics of Professional Services by Activity, 2022</t>
  </si>
  <si>
    <t>Jadual 1.3: Statistik Utama Perkhidmatan Profesional mengikut Negeri, 2022</t>
  </si>
  <si>
    <t>Table 1.3: Principal Statistics of Professional Services by State, 2022</t>
  </si>
  <si>
    <t>Jadual 1.4: Statistik Utama Perkhidmatan Profesional mengikut Taraf Sah, 2022</t>
  </si>
  <si>
    <t>Table 1.4: Principal Statistics of Professional Services by Legal Status, 2022</t>
  </si>
  <si>
    <t>Jadual 1.5: Statistik Utama Perkhidmatan Profesional mengikut Hak Milik, 2022</t>
  </si>
  <si>
    <t>Table 1.5: Principal Statistics of Professional Services by Ownership, 2022</t>
  </si>
  <si>
    <t>Jadual 1.6: Bilangan Pekerja bagi Perkhidmatan Profesional mengikut Aktiviti, 2022</t>
  </si>
  <si>
    <t>Jadual 1.8: Bilangan Pekerja bagi Perkhidmatan Profesional mengikut Kategori Pekerja dan Kewarganegaraan, 2022</t>
  </si>
  <si>
    <t>Jadual 1.10: Bilangan Pekerja bagi Perkhidmatan Profesional mengikut Sijil Tertinggi Diperoleh dan Jantina, 2022</t>
  </si>
  <si>
    <t>Jadual 1.11: Bilangan Pekerja bagi Perkhidmatan Profesional mengikut Aktiviti dan Sijil Tertinggi Diperoleh, 2022</t>
  </si>
  <si>
    <t>Table 2.2: Principal Statistics of Architectural Activities by State, 2022</t>
  </si>
  <si>
    <t>Jadual 2.4: Statistik utama Aktiviti Arkitek mengikut Hak Milik, 2022</t>
  </si>
  <si>
    <t>Table 2.4: Principal Statistics of Architectural Activities by Ownership, 2022</t>
  </si>
  <si>
    <t>Table 3.2: Principal Statistics of Engineering Activities by State, 2022</t>
  </si>
  <si>
    <t>Table 3.4: Principal Statistics of Engineering Activities by Ownership, 2022</t>
  </si>
  <si>
    <t>Table 4.2: Principal Statistics of Land &amp; Quantity Surveying Activities by State, 2022</t>
  </si>
  <si>
    <t>Table 4.4: Principal Statistics of Land &amp; Quantity Surveying Activities by Ownership, 2022</t>
  </si>
  <si>
    <t>Table 5.2: Principal Statistics of Accounting Activities by State, 2022</t>
  </si>
  <si>
    <t>Table 5.4: Principal Statistics of Accounting Activities by Ownership, 2022</t>
  </si>
  <si>
    <t>Table 6.2: Principal Statistics of Legal Activities by State, 2022</t>
  </si>
  <si>
    <t>Table 6.4: Principal Statistics of Legal Activities by Ownership, 2022</t>
  </si>
  <si>
    <t>Table 7.2: Principal Statistics of Advertising Activities by State, 2022</t>
  </si>
  <si>
    <t>Table 7.4: Principal Statistics of Advertising Activities by Ownership, 2022</t>
  </si>
  <si>
    <t>Table 8.2: Principal Statistics of Management Consultancy and Market Research Activities by State, 2022</t>
  </si>
  <si>
    <t>Table 8.4: Principal Statistics of Management Consultancy and Market Research Activities by Ownership, 2022</t>
  </si>
  <si>
    <t>Table 9.2: Principal Statistics of Veterinary Activities by State, 2022</t>
  </si>
  <si>
    <t>Table 9.4: Principal Statistics of Veterinary Activities by Ownership, 2022</t>
  </si>
  <si>
    <t>Table 10.2: Principal Statistics of Scientific Research &amp; Development and Technical Testing &amp; Analysis Activities by State, 2022</t>
  </si>
  <si>
    <t>Table 10.4: Principal Statistics of Scientific Research &amp; Development and Technical Testing &amp; Analysis Activities by Ownership, 2022</t>
  </si>
  <si>
    <t>Table 11.2: Principal Statistics of Other Professional Activities by State, 2022</t>
  </si>
  <si>
    <t>Table 11.4: Principal Statistics of Other Professional Activities by Ownership, 2022</t>
  </si>
  <si>
    <t>Jadual 1.7: Bilangan Pekerja dan Gaji &amp; Upah bagi Perkhidmatan Profesional mengikut Kategori Pekerja dan Jantina, 2022</t>
  </si>
  <si>
    <t>Jadual 1.9: Bilangan Pekerja Bergaji Sepenuh Masa bagi Perkhidmatan Profesional mengikut Aktiviti dan Kategori Kemahiran, 2022</t>
  </si>
  <si>
    <r>
      <t>Berkemahiran Rendah/</t>
    </r>
    <r>
      <rPr>
        <i/>
        <sz val="10"/>
        <rFont val="Arial"/>
        <family val="2"/>
      </rPr>
      <t>Low-Skilled</t>
    </r>
    <r>
      <rPr>
        <b/>
        <sz val="10"/>
        <rFont val="Arial"/>
        <family val="2"/>
      </rPr>
      <t>***</t>
    </r>
  </si>
  <si>
    <t>Jadual 1.14: Statistik Utama Pertubuhan Milikan Wanita bagi Perkhidmatan Profesional mengikut Aktiviti, 2022</t>
  </si>
  <si>
    <t>Table 1.14: Principal Statistics of Women-Owned Establishment for Professional Services by Activity, 2022</t>
  </si>
  <si>
    <t>Jadual 1.15: Statistik Utama Pertubuhan Milikan Wanita bagi Perkhidmatan Profesional mengikut Negeri , 2022</t>
  </si>
  <si>
    <t>Table 1.15: Principal Statistics of Women-owned Establishments for Professional Services by State, 2022</t>
  </si>
  <si>
    <t>W.P. Kuala Lumpur</t>
  </si>
  <si>
    <t>W.P. Labuan</t>
  </si>
  <si>
    <t>W.P. Putrajaya</t>
  </si>
  <si>
    <t>Table 1.6: Number of Persons Engaged for Professional Services by Activity, 2022</t>
  </si>
  <si>
    <t>Table 1.7: Number of Persons Engaged and Salaries &amp; Wages for Professional Services by Category of Workers and Sex, 2022</t>
  </si>
  <si>
    <t>Table 1.8: Number of Persons Engaged for Professional Services by Category of Workers and Citizenship, 2022</t>
  </si>
  <si>
    <t>Table 1.9: Number of Paid Full-Time Employees for Professional Services by Activity and Category of Skills, 2022</t>
  </si>
  <si>
    <t>Table 1.10: Number of Persons Engaged for Professional Services by  Highest Certificate Obtained and Sex, 2022</t>
  </si>
  <si>
    <t>Table 1.11: Number of Persons Engaged for Professional Services by Activity and Highest Certificate Obtained, 2022</t>
  </si>
  <si>
    <t>Jadual 1.12: Nilai Harta Tetap bagi Perkhidmatan Profesional mengikut Aktiviti, 2022</t>
  </si>
  <si>
    <t>Table 1.12: Value of Fixed Assets for Professional Services by Activity, 2022</t>
  </si>
  <si>
    <t>Jadual 1.13: Nilai Harta Tetap bagi Perkhidmatan Profesional mengikut Jenis Harta, 2022</t>
  </si>
  <si>
    <t>Table 1.13: Value of Fixed Assets for Professional Services by Type of Assets, 2022</t>
  </si>
  <si>
    <t>Jadual 2.5: Bilangan Pekerja dan Gaji &amp; Upah bagi Aktiviti Arkitek mengikut Kategori Pekerja dan dan Jantina, 2022</t>
  </si>
  <si>
    <t>Table 2.5: Number of Persons Engaged and Salaries &amp; Wages for Architectural Activities by Category of Workers and Sex, 2022</t>
  </si>
  <si>
    <t>Jadual 3.5: Bilangan Pekerja dan Gaji &amp; Upah bagi Aktiviti Kejuruteraan mengikut Kategori Pekerja dan Jantina, 2022</t>
  </si>
  <si>
    <t>Table 3.5: Number of Persons Engaged and Salaries &amp; Wages for Engineering Activities by Category of Workers and Sex, 2022</t>
  </si>
  <si>
    <t>Jadual 4.5: Bilangan Pekerja dan Gaji &amp; Upah bagi Aktiviti Juru Ukur Tanah &amp; Bahan mengikut Kategori Pekerja dan Jantina, 2022</t>
  </si>
  <si>
    <t>Table 4.5: Number of Persons Engaged and Salaries &amp; Wages for Land &amp; Quantity Surveying Activities by Category of Workers and Sex, 2022</t>
  </si>
  <si>
    <t>Jadual 5.5: Bilangan Pekerja dan Gaji &amp; Upah bagi Aktiviti Perakaunan mengikut Kategori Pekerja dan Jantina, 2022</t>
  </si>
  <si>
    <t>Table 5.5: Number of Persons Engaged and Salaries &amp; Wages for Accounting Activities by Category of Workers and Sex, 2022</t>
  </si>
  <si>
    <t>Jadual 6.5: Bilangan Pekerja dan Gaji &amp; Upah bagi Aktiviti Guaman mengikut Kategori Pekerja dan Jantina, 2022</t>
  </si>
  <si>
    <t>Table 6.5: Number of Persons Engaged and Salaries &amp; Wages for Legal Activities by Category of Workers and Sex, 2022</t>
  </si>
  <si>
    <t>Jadual 7.5: Bilangan Pekerja dan Gaji &amp; Upah bagi Aktiviti Pengiklanan mengikut Kategori Pekerja dan Jantina, 2022</t>
  </si>
  <si>
    <t>Table 7.5: Number of Persons Engaged and Salaries &amp; Wages for Advertising Activities by Category of Workers and Sex, 2022</t>
  </si>
  <si>
    <t>Jadual 8.5: Bilangan Pekerja dan Gaji &amp; Upah bagi Aktiviti Pakar Runding Pengurusan dan Penyelidikan Pasaran mengikut Kategori Pekerja dan Jantina, 2022</t>
  </si>
  <si>
    <t>Table 8.5: Number of Persons Engaged and Salaries &amp; Wages for Management Consultancy and Market Research Activities by Category of Workers and Sex, 2022</t>
  </si>
  <si>
    <t>Jadual 9.5: Bilangan Pekerja dan Gaji &amp; Upah bagi Aktiviti Veterinar mengikut Kategori Pekerja dan Jantina, 2022</t>
  </si>
  <si>
    <t>Table 9.5: Number of Persons Engaged and Salaries &amp; Wages for Veterinary Activities by Category of Workers and Sex, 2022</t>
  </si>
  <si>
    <t>Jadual 10.5: Bilangan Pekerja dan Gaji &amp; Upah bagi Aktiviti Penyelidikan &amp; Pembangunan Saintifik dan Ujian Teknikal &amp; Analisis mengikut Kategori Pekerja dan Jantina, 2022</t>
  </si>
  <si>
    <t>Table 10.5: Number of Persons Engaged and Salaries &amp; Wages for Scientific Research &amp; Development and Technical Testing &amp; Analysis Activities by Category of Workers and Sex, 2022</t>
  </si>
  <si>
    <t>Jadual 11.5: Bilangan Pekerja dan Gaji &amp; Upah bagi Aktiviti Profesional Lain mengikut Kategori Pekerja dan Jantina, 2022</t>
  </si>
  <si>
    <t>Table 11.5: Number of Persons Engaged and Salaries &amp; Wages for Other Professional Activities by Category of Workers and Sex, 2022</t>
  </si>
  <si>
    <r>
      <t xml:space="preserve">Sijil Tertinggi Diperoleh
</t>
    </r>
    <r>
      <rPr>
        <i/>
        <sz val="10"/>
        <rFont val="Arial"/>
        <family val="2"/>
      </rPr>
      <t>Highest Certificate Obtained</t>
    </r>
  </si>
  <si>
    <r>
      <t xml:space="preserve">Jumlah
</t>
    </r>
    <r>
      <rPr>
        <i/>
        <sz val="10"/>
        <rFont val="Arial"/>
        <family val="2"/>
      </rPr>
      <t>Total</t>
    </r>
  </si>
  <si>
    <r>
      <t xml:space="preserve">Bilangan pekerja
</t>
    </r>
    <r>
      <rPr>
        <i/>
        <sz val="10"/>
        <rFont val="Arial"/>
        <family val="2"/>
      </rPr>
      <t>Number of 
persons engaged</t>
    </r>
  </si>
  <si>
    <r>
      <t xml:space="preserve">Bukan Warganegara
</t>
    </r>
    <r>
      <rPr>
        <i/>
        <sz val="10"/>
        <rFont val="Arial"/>
        <family val="2"/>
      </rPr>
      <t>Non-citizen</t>
    </r>
  </si>
  <si>
    <r>
      <t xml:space="preserve">Taraf sah
</t>
    </r>
    <r>
      <rPr>
        <i/>
        <sz val="10"/>
        <rFont val="Arial"/>
        <family val="2"/>
      </rPr>
      <t>Legal status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</si>
</sst>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09]mmm\-yy;@"/>
    <numFmt numFmtId="167" formatCode="0.0%"/>
    <numFmt numFmtId="168" formatCode="_-* #,##0_-;\-* #,##0_-;_-* &quot;-&quot;??_-;_-@_-"/>
    <numFmt numFmtId="169" formatCode="_(* #,##0.0_);_(* \(#,##0.0\);_(* &quot;-&quot;??_);_(@_)"/>
  </numFmts>
  <fonts count="4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trike/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i/>
      <sz val="11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trike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trike/>
      <sz val="11"/>
      <name val="Arial"/>
      <family val="2"/>
    </font>
    <font>
      <i/>
      <strike/>
      <sz val="11"/>
      <name val="Arial"/>
      <family val="2"/>
    </font>
    <font>
      <b/>
      <strike/>
      <sz val="11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10"/>
      <name val="MS Sans Serif"/>
      <charset val="134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trike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0">
    <xf numFmtId="0" fontId="0" fillId="0" borderId="0"/>
    <xf numFmtId="164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4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/>
    <xf numFmtId="0" fontId="1" fillId="0" borderId="0"/>
  </cellStyleXfs>
  <cellXfs count="595">
    <xf numFmtId="0" fontId="0" fillId="0" borderId="0" xfId="0"/>
    <xf numFmtId="0" fontId="4" fillId="0" borderId="0" xfId="4" applyFont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horizontal="left" vertical="center" textRotation="180"/>
    </xf>
    <xf numFmtId="0" fontId="7" fillId="0" borderId="0" xfId="4" applyFont="1" applyAlignment="1">
      <alignment vertical="center"/>
    </xf>
    <xf numFmtId="0" fontId="3" fillId="0" borderId="0" xfId="4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0" xfId="4" applyAlignment="1">
      <alignment vertical="center"/>
    </xf>
    <xf numFmtId="0" fontId="11" fillId="0" borderId="0" xfId="0" applyFont="1" applyAlignment="1">
      <alignment horizontal="right" vertical="center"/>
    </xf>
    <xf numFmtId="49" fontId="3" fillId="0" borderId="0" xfId="5" applyNumberFormat="1" applyAlignment="1">
      <alignment horizontal="right" vertical="center" wrapText="1"/>
    </xf>
    <xf numFmtId="49" fontId="11" fillId="0" borderId="0" xfId="0" applyNumberFormat="1" applyFont="1" applyAlignment="1">
      <alignment horizontal="right" vertical="center"/>
    </xf>
    <xf numFmtId="0" fontId="10" fillId="0" borderId="0" xfId="4" applyFont="1" applyAlignment="1">
      <alignment horizontal="right" vertical="top"/>
    </xf>
    <xf numFmtId="0" fontId="4" fillId="0" borderId="0" xfId="4" applyFont="1" applyAlignment="1">
      <alignment vertical="top"/>
    </xf>
    <xf numFmtId="0" fontId="10" fillId="0" borderId="0" xfId="0" applyFont="1" applyAlignment="1">
      <alignment horizontal="left" vertical="center"/>
    </xf>
    <xf numFmtId="3" fontId="10" fillId="0" borderId="0" xfId="7" applyNumberFormat="1" applyFont="1" applyFill="1" applyBorder="1" applyAlignment="1">
      <alignment horizontal="right" vertical="center" wrapText="1"/>
    </xf>
    <xf numFmtId="3" fontId="3" fillId="0" borderId="0" xfId="7" applyNumberFormat="1" applyFont="1" applyFill="1" applyBorder="1" applyAlignment="1">
      <alignment horizontal="right" vertical="center" wrapText="1"/>
    </xf>
    <xf numFmtId="165" fontId="3" fillId="0" borderId="0" xfId="8" applyNumberFormat="1" applyFont="1" applyFill="1" applyBorder="1" applyAlignment="1">
      <alignment horizontal="right" vertical="center" wrapText="1"/>
    </xf>
    <xf numFmtId="3" fontId="5" fillId="0" borderId="0" xfId="7" applyNumberFormat="1" applyFont="1" applyFill="1" applyBorder="1" applyAlignment="1">
      <alignment horizontal="right" vertical="center" wrapText="1"/>
    </xf>
    <xf numFmtId="0" fontId="10" fillId="0" borderId="0" xfId="6" applyFont="1" applyAlignment="1">
      <alignment horizontal="left" vertical="center"/>
    </xf>
    <xf numFmtId="3" fontId="3" fillId="0" borderId="0" xfId="4" applyNumberFormat="1" applyAlignment="1">
      <alignment horizontal="right" vertical="center" wrapText="1"/>
    </xf>
    <xf numFmtId="0" fontId="4" fillId="0" borderId="0" xfId="4" applyFont="1" applyAlignment="1">
      <alignment vertical="center" textRotation="180"/>
    </xf>
    <xf numFmtId="3" fontId="4" fillId="0" borderId="0" xfId="4" applyNumberFormat="1" applyFont="1" applyAlignment="1">
      <alignment horizontal="right" vertical="center"/>
    </xf>
    <xf numFmtId="0" fontId="8" fillId="0" borderId="0" xfId="4" applyFont="1" applyAlignment="1">
      <alignment horizontal="right" vertical="center"/>
    </xf>
    <xf numFmtId="165" fontId="13" fillId="0" borderId="0" xfId="7" applyNumberFormat="1" applyFont="1" applyFill="1" applyBorder="1" applyAlignment="1">
      <alignment horizontal="right" vertical="center" wrapText="1"/>
    </xf>
    <xf numFmtId="165" fontId="14" fillId="0" borderId="0" xfId="7" applyNumberFormat="1" applyFont="1" applyFill="1" applyBorder="1" applyAlignment="1">
      <alignment horizontal="left" vertical="center"/>
    </xf>
    <xf numFmtId="0" fontId="8" fillId="0" borderId="0" xfId="4" applyFont="1" applyAlignment="1">
      <alignment horizontal="left" vertical="center"/>
    </xf>
    <xf numFmtId="165" fontId="4" fillId="0" borderId="0" xfId="7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3" fontId="4" fillId="0" borderId="0" xfId="7" applyNumberFormat="1" applyFont="1" applyFill="1" applyBorder="1" applyAlignment="1">
      <alignment horizontal="right" vertical="center"/>
    </xf>
    <xf numFmtId="165" fontId="4" fillId="0" borderId="0" xfId="4" applyNumberFormat="1" applyFont="1" applyAlignment="1">
      <alignment vertical="center"/>
    </xf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15" fillId="0" borderId="0" xfId="0" applyFont="1" applyAlignment="1">
      <alignment horizontal="right" vertical="center" wrapText="1"/>
    </xf>
    <xf numFmtId="0" fontId="13" fillId="0" borderId="0" xfId="4" applyFont="1" applyAlignment="1">
      <alignment horizontal="left" vertical="center"/>
    </xf>
    <xf numFmtId="3" fontId="13" fillId="0" borderId="0" xfId="4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3" fillId="0" borderId="0" xfId="4" applyFont="1" applyAlignment="1">
      <alignment vertical="center"/>
    </xf>
    <xf numFmtId="0" fontId="5" fillId="0" borderId="0" xfId="6" applyFont="1" applyAlignment="1">
      <alignment vertical="center"/>
    </xf>
    <xf numFmtId="0" fontId="10" fillId="0" borderId="0" xfId="4" applyFont="1" applyAlignment="1">
      <alignment vertical="center" wrapText="1"/>
    </xf>
    <xf numFmtId="0" fontId="10" fillId="0" borderId="0" xfId="4" applyFont="1" applyAlignment="1">
      <alignment vertical="center"/>
    </xf>
    <xf numFmtId="166" fontId="10" fillId="0" borderId="0" xfId="0" applyNumberFormat="1" applyFont="1" applyAlignment="1">
      <alignment horizontal="left" vertical="top" wrapText="1"/>
    </xf>
    <xf numFmtId="3" fontId="3" fillId="0" borderId="0" xfId="4" applyNumberFormat="1" applyAlignment="1">
      <alignment vertical="center"/>
    </xf>
    <xf numFmtId="166" fontId="18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4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3" fillId="0" borderId="0" xfId="4" applyNumberFormat="1" applyAlignment="1">
      <alignment horizontal="right" vertical="center"/>
    </xf>
    <xf numFmtId="3" fontId="10" fillId="0" borderId="0" xfId="4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center"/>
    </xf>
    <xf numFmtId="3" fontId="10" fillId="0" borderId="0" xfId="9" applyNumberFormat="1" applyFont="1" applyAlignment="1">
      <alignment horizontal="right" vertical="center" wrapText="1"/>
    </xf>
    <xf numFmtId="3" fontId="21" fillId="0" borderId="0" xfId="0" applyNumberFormat="1" applyFont="1" applyAlignment="1">
      <alignment vertical="center"/>
    </xf>
    <xf numFmtId="3" fontId="20" fillId="0" borderId="0" xfId="9" applyNumberFormat="1" applyAlignment="1">
      <alignment horizontal="right" vertical="center" wrapText="1"/>
    </xf>
    <xf numFmtId="3" fontId="20" fillId="0" borderId="0" xfId="7" applyNumberFormat="1" applyFont="1" applyFill="1" applyBorder="1" applyAlignment="1">
      <alignment horizontal="right" vertical="center" wrapText="1"/>
    </xf>
    <xf numFmtId="165" fontId="20" fillId="0" borderId="0" xfId="7" applyNumberFormat="1" applyFont="1" applyFill="1" applyBorder="1" applyAlignment="1">
      <alignment horizontal="right" vertical="center" wrapText="1"/>
    </xf>
    <xf numFmtId="165" fontId="22" fillId="0" borderId="0" xfId="7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3" fontId="20" fillId="0" borderId="0" xfId="9" applyNumberFormat="1" applyAlignment="1">
      <alignment vertical="center" wrapText="1"/>
    </xf>
    <xf numFmtId="3" fontId="20" fillId="0" borderId="0" xfId="7" applyNumberFormat="1" applyFont="1" applyFill="1" applyBorder="1" applyAlignment="1">
      <alignment vertical="center" wrapText="1"/>
    </xf>
    <xf numFmtId="3" fontId="3" fillId="0" borderId="0" xfId="7" applyNumberFormat="1" applyFont="1" applyFill="1" applyBorder="1" applyAlignment="1">
      <alignment vertical="center" wrapText="1"/>
    </xf>
    <xf numFmtId="3" fontId="12" fillId="0" borderId="0" xfId="9" applyNumberFormat="1" applyFont="1" applyAlignment="1">
      <alignment vertical="center" wrapText="1"/>
    </xf>
    <xf numFmtId="3" fontId="12" fillId="0" borderId="0" xfId="7" applyNumberFormat="1" applyFont="1" applyFill="1" applyBorder="1" applyAlignment="1">
      <alignment vertical="center" wrapText="1"/>
    </xf>
    <xf numFmtId="165" fontId="23" fillId="0" borderId="0" xfId="7" applyNumberFormat="1" applyFont="1" applyFill="1" applyBorder="1" applyAlignment="1">
      <alignment horizontal="right" vertical="center" wrapText="1"/>
    </xf>
    <xf numFmtId="0" fontId="23" fillId="0" borderId="0" xfId="4" applyFont="1" applyAlignment="1">
      <alignment vertical="center"/>
    </xf>
    <xf numFmtId="165" fontId="3" fillId="0" borderId="0" xfId="7" applyNumberFormat="1" applyFont="1" applyFill="1" applyBorder="1" applyAlignment="1">
      <alignment horizontal="right" vertical="center" wrapText="1"/>
    </xf>
    <xf numFmtId="165" fontId="3" fillId="0" borderId="0" xfId="7" applyNumberFormat="1" applyFont="1" applyFill="1" applyBorder="1" applyAlignment="1">
      <alignment horizontal="right" wrapText="1"/>
    </xf>
    <xf numFmtId="3" fontId="21" fillId="0" borderId="0" xfId="0" applyNumberFormat="1" applyFont="1" applyAlignment="1">
      <alignment horizontal="right" vertical="center"/>
    </xf>
    <xf numFmtId="0" fontId="5" fillId="0" borderId="0" xfId="4" applyFont="1" applyAlignment="1">
      <alignment vertical="center" wrapText="1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vertical="center"/>
    </xf>
    <xf numFmtId="3" fontId="5" fillId="0" borderId="0" xfId="7" applyNumberFormat="1" applyFont="1" applyFill="1" applyBorder="1" applyAlignment="1">
      <alignment horizontal="right" vertical="center"/>
    </xf>
    <xf numFmtId="3" fontId="10" fillId="0" borderId="0" xfId="7" applyNumberFormat="1" applyFont="1" applyFill="1" applyBorder="1" applyAlignment="1">
      <alignment horizontal="right" vertical="center"/>
    </xf>
    <xf numFmtId="3" fontId="3" fillId="0" borderId="0" xfId="7" applyNumberFormat="1" applyFont="1" applyFill="1" applyBorder="1" applyAlignment="1">
      <alignment horizontal="right" vertical="center"/>
    </xf>
    <xf numFmtId="164" fontId="3" fillId="0" borderId="0" xfId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12" applyFont="1" applyAlignment="1">
      <alignment vertical="top" wrapText="1"/>
    </xf>
    <xf numFmtId="0" fontId="11" fillId="0" borderId="0" xfId="12" applyFont="1" applyAlignment="1">
      <alignment vertical="top" wrapText="1"/>
    </xf>
    <xf numFmtId="0" fontId="10" fillId="0" borderId="0" xfId="12" applyFont="1" applyAlignment="1">
      <alignment horizontal="right" vertical="center"/>
    </xf>
    <xf numFmtId="0" fontId="4" fillId="0" borderId="0" xfId="4" applyFont="1"/>
    <xf numFmtId="0" fontId="29" fillId="0" borderId="0" xfId="4" applyFont="1"/>
    <xf numFmtId="0" fontId="6" fillId="0" borderId="0" xfId="4" applyFont="1"/>
    <xf numFmtId="0" fontId="5" fillId="0" borderId="0" xfId="4" applyFont="1"/>
    <xf numFmtId="0" fontId="5" fillId="0" borderId="0" xfId="4" applyFont="1" applyAlignment="1">
      <alignment horizontal="center"/>
    </xf>
    <xf numFmtId="0" fontId="9" fillId="0" borderId="0" xfId="4" applyFont="1"/>
    <xf numFmtId="0" fontId="8" fillId="0" borderId="0" xfId="4" applyFont="1"/>
    <xf numFmtId="0" fontId="8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29" fillId="0" borderId="0" xfId="4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49" fontId="5" fillId="0" borderId="0" xfId="5" applyNumberFormat="1" applyFont="1" applyAlignment="1">
      <alignment horizontal="center" vertical="center" wrapText="1"/>
    </xf>
    <xf numFmtId="0" fontId="10" fillId="0" borderId="0" xfId="4" applyFont="1" applyAlignment="1">
      <alignment horizontal="left" vertical="center"/>
    </xf>
    <xf numFmtId="0" fontId="5" fillId="0" borderId="0" xfId="4" applyFont="1" applyAlignment="1">
      <alignment horizontal="right" vertical="center"/>
    </xf>
    <xf numFmtId="49" fontId="4" fillId="0" borderId="0" xfId="5" applyNumberFormat="1" applyFont="1" applyAlignment="1">
      <alignment horizontal="right" vertical="center" wrapText="1"/>
    </xf>
    <xf numFmtId="49" fontId="30" fillId="0" borderId="0" xfId="3" applyNumberFormat="1" applyFont="1" applyAlignment="1">
      <alignment horizontal="right" vertical="center"/>
    </xf>
    <xf numFmtId="49" fontId="30" fillId="0" borderId="0" xfId="5" applyNumberFormat="1" applyFont="1" applyAlignment="1">
      <alignment horizontal="right" vertical="center" wrapText="1"/>
    </xf>
    <xf numFmtId="49" fontId="29" fillId="0" borderId="0" xfId="5" applyNumberFormat="1" applyFont="1" applyAlignment="1">
      <alignment horizontal="right" vertical="center" wrapText="1"/>
    </xf>
    <xf numFmtId="0" fontId="5" fillId="0" borderId="0" xfId="4" applyFont="1" applyAlignment="1">
      <alignment horizontal="right"/>
    </xf>
    <xf numFmtId="0" fontId="31" fillId="0" borderId="0" xfId="4" applyFont="1" applyAlignment="1">
      <alignment horizontal="right"/>
    </xf>
    <xf numFmtId="0" fontId="10" fillId="0" borderId="0" xfId="4" applyFont="1" applyAlignment="1">
      <alignment horizontal="left" vertical="center" wrapText="1"/>
    </xf>
    <xf numFmtId="3" fontId="4" fillId="0" borderId="0" xfId="4" applyNumberFormat="1" applyFont="1"/>
    <xf numFmtId="3" fontId="4" fillId="0" borderId="0" xfId="7" applyNumberFormat="1" applyFont="1" applyFill="1" applyBorder="1" applyAlignment="1">
      <alignment horizontal="right" wrapText="1"/>
    </xf>
    <xf numFmtId="3" fontId="29" fillId="0" borderId="0" xfId="7" applyNumberFormat="1" applyFont="1" applyFill="1" applyBorder="1" applyAlignment="1">
      <alignment horizontal="right" wrapText="1"/>
    </xf>
    <xf numFmtId="3" fontId="29" fillId="0" borderId="0" xfId="4" applyNumberFormat="1" applyFont="1"/>
    <xf numFmtId="165" fontId="4" fillId="0" borderId="0" xfId="7" applyNumberFormat="1" applyFont="1" applyFill="1" applyBorder="1" applyAlignment="1">
      <alignment horizontal="right" wrapText="1"/>
    </xf>
    <xf numFmtId="3" fontId="5" fillId="0" borderId="0" xfId="7" applyNumberFormat="1" applyFont="1" applyFill="1" applyBorder="1" applyAlignment="1">
      <alignment horizontal="right"/>
    </xf>
    <xf numFmtId="3" fontId="31" fillId="0" borderId="0" xfId="7" applyNumberFormat="1" applyFont="1" applyFill="1" applyBorder="1" applyAlignment="1">
      <alignment horizontal="right"/>
    </xf>
    <xf numFmtId="0" fontId="4" fillId="0" borderId="0" xfId="4" applyFont="1" applyAlignment="1">
      <alignment textRotation="180"/>
    </xf>
    <xf numFmtId="0" fontId="8" fillId="0" borderId="0" xfId="4" applyFont="1" applyAlignment="1">
      <alignment horizontal="left"/>
    </xf>
    <xf numFmtId="0" fontId="8" fillId="0" borderId="0" xfId="12" applyFont="1" applyAlignment="1">
      <alignment vertical="center"/>
    </xf>
    <xf numFmtId="165" fontId="5" fillId="0" borderId="0" xfId="7" applyNumberFormat="1" applyFont="1" applyFill="1" applyBorder="1"/>
    <xf numFmtId="165" fontId="31" fillId="0" borderId="0" xfId="7" applyNumberFormat="1" applyFont="1" applyFill="1" applyBorder="1"/>
    <xf numFmtId="0" fontId="6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3" fontId="3" fillId="0" borderId="0" xfId="9" applyNumberFormat="1" applyFont="1" applyAlignment="1">
      <alignment horizontal="right" vertical="center" wrapText="1"/>
    </xf>
    <xf numFmtId="0" fontId="8" fillId="0" borderId="0" xfId="4" applyFont="1" applyAlignment="1">
      <alignment vertical="center"/>
    </xf>
    <xf numFmtId="165" fontId="5" fillId="0" borderId="0" xfId="4" applyNumberFormat="1" applyFont="1" applyAlignment="1">
      <alignment vertical="center"/>
    </xf>
    <xf numFmtId="167" fontId="4" fillId="0" borderId="0" xfId="2" applyNumberFormat="1" applyFont="1" applyFill="1" applyAlignment="1">
      <alignment vertical="center"/>
    </xf>
    <xf numFmtId="0" fontId="7" fillId="0" borderId="0" xfId="4" applyFont="1"/>
    <xf numFmtId="0" fontId="5" fillId="0" borderId="0" xfId="4" applyFont="1" applyAlignment="1">
      <alignment horizontal="center" wrapText="1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vertical="top"/>
    </xf>
    <xf numFmtId="0" fontId="4" fillId="0" borderId="0" xfId="4" applyFont="1" applyAlignment="1">
      <alignment horizontal="center" vertical="center"/>
    </xf>
    <xf numFmtId="0" fontId="3" fillId="0" borderId="0" xfId="4"/>
    <xf numFmtId="3" fontId="33" fillId="0" borderId="0" xfId="7" applyNumberFormat="1" applyFont="1" applyFill="1" applyBorder="1" applyAlignment="1">
      <alignment horizontal="right" vertical="center" wrapText="1"/>
    </xf>
    <xf numFmtId="1" fontId="4" fillId="0" borderId="0" xfId="4" applyNumberFormat="1" applyFont="1" applyAlignment="1">
      <alignment horizontal="right" vertical="center"/>
    </xf>
    <xf numFmtId="3" fontId="33" fillId="0" borderId="0" xfId="4" applyNumberFormat="1" applyFont="1" applyAlignment="1">
      <alignment horizontal="right" vertical="center"/>
    </xf>
    <xf numFmtId="0" fontId="11" fillId="0" borderId="0" xfId="11" applyFont="1" applyAlignment="1">
      <alignment horizontal="right" vertical="center"/>
    </xf>
    <xf numFmtId="165" fontId="10" fillId="0" borderId="0" xfId="7" applyNumberFormat="1" applyFont="1" applyFill="1" applyBorder="1" applyAlignment="1">
      <alignment horizontal="right" vertical="center"/>
    </xf>
    <xf numFmtId="3" fontId="4" fillId="0" borderId="0" xfId="4" applyNumberFormat="1" applyFont="1" applyAlignment="1">
      <alignment vertical="center"/>
    </xf>
    <xf numFmtId="3" fontId="4" fillId="0" borderId="0" xfId="7" applyNumberFormat="1" applyFont="1" applyFill="1" applyBorder="1" applyAlignment="1">
      <alignment horizontal="right" vertical="center" wrapText="1"/>
    </xf>
    <xf numFmtId="4" fontId="4" fillId="0" borderId="0" xfId="4" applyNumberFormat="1" applyFont="1" applyAlignment="1">
      <alignment vertical="center"/>
    </xf>
    <xf numFmtId="2" fontId="4" fillId="0" borderId="0" xfId="4" applyNumberFormat="1" applyFont="1" applyAlignment="1">
      <alignment vertical="center"/>
    </xf>
    <xf numFmtId="0" fontId="4" fillId="0" borderId="0" xfId="15" applyFont="1"/>
    <xf numFmtId="0" fontId="4" fillId="0" borderId="0" xfId="15" applyFont="1" applyAlignment="1">
      <alignment wrapText="1"/>
    </xf>
    <xf numFmtId="0" fontId="7" fillId="0" borderId="0" xfId="15" applyFont="1"/>
    <xf numFmtId="0" fontId="10" fillId="0" borderId="0" xfId="15" applyFont="1" applyAlignment="1">
      <alignment horizontal="right" vertical="center"/>
    </xf>
    <xf numFmtId="0" fontId="10" fillId="0" borderId="0" xfId="15" applyFont="1" applyAlignment="1">
      <alignment horizontal="right" vertical="center" wrapText="1"/>
    </xf>
    <xf numFmtId="0" fontId="11" fillId="0" borderId="0" xfId="15" applyFont="1" applyAlignment="1">
      <alignment horizontal="right" vertical="center" wrapText="1"/>
    </xf>
    <xf numFmtId="0" fontId="4" fillId="0" borderId="0" xfId="15" applyFont="1" applyAlignment="1">
      <alignment vertical="center" wrapText="1"/>
    </xf>
    <xf numFmtId="0" fontId="3" fillId="0" borderId="0" xfId="15" applyFont="1" applyAlignment="1">
      <alignment horizontal="right" vertical="center" wrapText="1"/>
    </xf>
    <xf numFmtId="165" fontId="10" fillId="0" borderId="0" xfId="16" applyNumberFormat="1" applyFont="1" applyFill="1" applyBorder="1" applyAlignment="1">
      <alignment horizontal="right" vertical="center" wrapText="1"/>
    </xf>
    <xf numFmtId="165" fontId="3" fillId="0" borderId="0" xfId="15" applyNumberFormat="1" applyFont="1" applyAlignment="1">
      <alignment horizontal="right" vertical="center" wrapText="1"/>
    </xf>
    <xf numFmtId="165" fontId="4" fillId="0" borderId="0" xfId="15" applyNumberFormat="1" applyFont="1" applyAlignment="1">
      <alignment vertical="center" wrapText="1"/>
    </xf>
    <xf numFmtId="165" fontId="4" fillId="0" borderId="0" xfId="15" applyNumberFormat="1" applyFont="1" applyAlignment="1">
      <alignment horizontal="left" indent="2"/>
    </xf>
    <xf numFmtId="165" fontId="4" fillId="0" borderId="0" xfId="15" applyNumberFormat="1" applyFont="1"/>
    <xf numFmtId="165" fontId="3" fillId="0" borderId="0" xfId="15" applyNumberFormat="1" applyFont="1" applyAlignment="1">
      <alignment horizontal="right" vertical="center"/>
    </xf>
    <xf numFmtId="0" fontId="3" fillId="0" borderId="0" xfId="15" applyFont="1" applyAlignment="1">
      <alignment horizontal="right" vertical="center"/>
    </xf>
    <xf numFmtId="165" fontId="3" fillId="0" borderId="0" xfId="17" applyNumberFormat="1" applyFont="1" applyFill="1" applyBorder="1" applyAlignment="1">
      <alignment horizontal="right" vertical="center"/>
    </xf>
    <xf numFmtId="165" fontId="3" fillId="0" borderId="0" xfId="18" applyNumberFormat="1" applyFont="1" applyAlignment="1">
      <alignment horizontal="right" vertical="center"/>
    </xf>
    <xf numFmtId="0" fontId="5" fillId="0" borderId="0" xfId="15" applyFont="1" applyAlignment="1">
      <alignment horizontal="left" vertical="center" wrapText="1"/>
    </xf>
    <xf numFmtId="165" fontId="4" fillId="0" borderId="0" xfId="17" applyNumberFormat="1" applyFont="1" applyFill="1" applyBorder="1" applyAlignment="1">
      <alignment horizontal="right" vertical="center"/>
    </xf>
    <xf numFmtId="0" fontId="4" fillId="0" borderId="0" xfId="15" applyFont="1" applyAlignment="1">
      <alignment horizontal="left" vertical="center" textRotation="180" wrapText="1"/>
    </xf>
    <xf numFmtId="165" fontId="4" fillId="0" borderId="0" xfId="17" applyNumberFormat="1" applyFont="1" applyFill="1" applyAlignment="1">
      <alignment horizontal="right" vertical="center"/>
    </xf>
    <xf numFmtId="165" fontId="4" fillId="0" borderId="0" xfId="18" applyNumberFormat="1" applyFont="1" applyAlignment="1">
      <alignment horizontal="right" vertical="center"/>
    </xf>
    <xf numFmtId="3" fontId="4" fillId="0" borderId="0" xfId="15" applyNumberFormat="1" applyFont="1"/>
    <xf numFmtId="165" fontId="4" fillId="0" borderId="0" xfId="1" applyNumberFormat="1" applyFont="1" applyFill="1" applyAlignment="1">
      <alignment vertical="center"/>
    </xf>
    <xf numFmtId="165" fontId="10" fillId="0" borderId="0" xfId="7" applyNumberFormat="1" applyFont="1" applyFill="1" applyBorder="1" applyAlignment="1">
      <alignment horizontal="right" vertical="center" wrapText="1"/>
    </xf>
    <xf numFmtId="0" fontId="4" fillId="0" borderId="0" xfId="4" applyFont="1" applyAlignment="1">
      <alignment horizontal="center" vertical="center" textRotation="180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vertical="center"/>
    </xf>
    <xf numFmtId="165" fontId="4" fillId="0" borderId="0" xfId="1" applyNumberFormat="1" applyFont="1" applyFill="1" applyBorder="1" applyAlignment="1">
      <alignment horizontal="right" vertical="center" wrapText="1"/>
    </xf>
    <xf numFmtId="37" fontId="35" fillId="0" borderId="0" xfId="1" applyNumberFormat="1" applyFont="1" applyFill="1" applyAlignment="1">
      <alignment horizontal="left" vertical="center"/>
    </xf>
    <xf numFmtId="0" fontId="36" fillId="0" borderId="0" xfId="4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2" fillId="0" borderId="0" xfId="9" applyNumberFormat="1" applyFont="1" applyAlignment="1">
      <alignment horizontal="right" vertical="center" wrapText="1"/>
    </xf>
    <xf numFmtId="165" fontId="5" fillId="0" borderId="0" xfId="7" applyNumberFormat="1" applyFont="1" applyFill="1" applyBorder="1" applyAlignment="1">
      <alignment vertical="center"/>
    </xf>
    <xf numFmtId="3" fontId="22" fillId="0" borderId="0" xfId="7" applyNumberFormat="1" applyFont="1" applyFill="1" applyBorder="1" applyAlignment="1">
      <alignment horizontal="right" vertical="center" wrapText="1"/>
    </xf>
    <xf numFmtId="0" fontId="37" fillId="0" borderId="0" xfId="4" applyFont="1" applyAlignment="1">
      <alignment vertical="center" wrapText="1"/>
    </xf>
    <xf numFmtId="0" fontId="4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5" fontId="5" fillId="0" borderId="0" xfId="7" applyNumberFormat="1" applyFont="1" applyFill="1" applyBorder="1" applyAlignment="1">
      <alignment horizontal="center" vertical="center"/>
    </xf>
    <xf numFmtId="165" fontId="5" fillId="0" borderId="0" xfId="7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 indent="2"/>
    </xf>
    <xf numFmtId="3" fontId="3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 wrapText="1"/>
    </xf>
    <xf numFmtId="3" fontId="24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 indent="6"/>
    </xf>
    <xf numFmtId="0" fontId="25" fillId="0" borderId="0" xfId="0" applyFont="1" applyAlignment="1">
      <alignment vertical="center"/>
    </xf>
    <xf numFmtId="0" fontId="4" fillId="0" borderId="0" xfId="0" applyFont="1" applyAlignment="1">
      <alignment vertical="center" textRotation="180"/>
    </xf>
    <xf numFmtId="0" fontId="4" fillId="0" borderId="0" xfId="12" applyFont="1" applyAlignment="1">
      <alignment horizontal="center" vertical="center" textRotation="180" wrapText="1"/>
    </xf>
    <xf numFmtId="0" fontId="4" fillId="0" borderId="0" xfId="12" applyFont="1"/>
    <xf numFmtId="0" fontId="4" fillId="0" borderId="0" xfId="12" applyFont="1" applyAlignment="1">
      <alignment horizontal="center"/>
    </xf>
    <xf numFmtId="165" fontId="4" fillId="0" borderId="0" xfId="1" applyNumberFormat="1" applyFont="1" applyFill="1"/>
    <xf numFmtId="0" fontId="7" fillId="0" borderId="0" xfId="12" applyFont="1"/>
    <xf numFmtId="165" fontId="7" fillId="0" borderId="0" xfId="1" applyNumberFormat="1" applyFont="1" applyFill="1"/>
    <xf numFmtId="0" fontId="7" fillId="0" borderId="0" xfId="12" applyFont="1" applyAlignment="1">
      <alignment vertical="top"/>
    </xf>
    <xf numFmtId="165" fontId="7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0" fontId="4" fillId="0" borderId="0" xfId="12" applyFont="1" applyAlignment="1">
      <alignment vertical="top"/>
    </xf>
    <xf numFmtId="0" fontId="8" fillId="0" borderId="0" xfId="12" applyFont="1" applyAlignment="1">
      <alignment horizontal="center"/>
    </xf>
    <xf numFmtId="165" fontId="4" fillId="0" borderId="0" xfId="1" applyNumberFormat="1" applyFont="1" applyFill="1" applyAlignment="1"/>
    <xf numFmtId="0" fontId="8" fillId="0" borderId="0" xfId="12" applyFont="1"/>
    <xf numFmtId="165" fontId="8" fillId="0" borderId="0" xfId="1" applyNumberFormat="1" applyFont="1" applyFill="1" applyAlignment="1"/>
    <xf numFmtId="0" fontId="4" fillId="0" borderId="0" xfId="12" applyFont="1" applyAlignment="1">
      <alignment horizontal="left" vertical="center"/>
    </xf>
    <xf numFmtId="165" fontId="4" fillId="0" borderId="0" xfId="12" applyNumberFormat="1" applyFont="1" applyAlignment="1">
      <alignment horizontal="left" vertical="center"/>
    </xf>
    <xf numFmtId="165" fontId="4" fillId="0" borderId="0" xfId="1" applyNumberFormat="1" applyFont="1" applyFill="1" applyBorder="1" applyAlignment="1">
      <alignment horizontal="left" vertical="center"/>
    </xf>
    <xf numFmtId="165" fontId="10" fillId="0" borderId="0" xfId="13" applyNumberFormat="1" applyFont="1" applyFill="1" applyBorder="1" applyAlignment="1">
      <alignment horizontal="right" vertical="center" wrapText="1"/>
    </xf>
    <xf numFmtId="165" fontId="10" fillId="0" borderId="0" xfId="13" applyNumberFormat="1" applyFont="1" applyFill="1" applyBorder="1" applyAlignment="1">
      <alignment horizontal="right" vertical="center"/>
    </xf>
    <xf numFmtId="3" fontId="3" fillId="0" borderId="0" xfId="14" applyNumberFormat="1" applyFont="1" applyFill="1" applyBorder="1" applyAlignment="1">
      <alignment vertical="center"/>
    </xf>
    <xf numFmtId="165" fontId="5" fillId="0" borderId="0" xfId="13" applyNumberFormat="1" applyFont="1" applyFill="1" applyAlignment="1">
      <alignment horizontal="right" vertical="center"/>
    </xf>
    <xf numFmtId="165" fontId="3" fillId="0" borderId="0" xfId="13" applyNumberFormat="1" applyFont="1" applyFill="1" applyAlignment="1">
      <alignment horizontal="right" vertical="center" wrapText="1"/>
    </xf>
    <xf numFmtId="165" fontId="3" fillId="0" borderId="0" xfId="13" applyNumberFormat="1" applyFont="1" applyFill="1" applyAlignment="1">
      <alignment horizontal="right" vertical="center"/>
    </xf>
    <xf numFmtId="165" fontId="10" fillId="0" borderId="0" xfId="13" applyNumberFormat="1" applyFont="1" applyFill="1" applyAlignment="1">
      <alignment horizontal="right" vertical="center"/>
    </xf>
    <xf numFmtId="3" fontId="3" fillId="0" borderId="0" xfId="14" applyNumberFormat="1" applyFont="1" applyFill="1" applyAlignment="1">
      <alignment vertical="center"/>
    </xf>
    <xf numFmtId="165" fontId="3" fillId="0" borderId="0" xfId="14" applyNumberFormat="1" applyFont="1" applyFill="1" applyAlignment="1">
      <alignment vertical="center"/>
    </xf>
    <xf numFmtId="165" fontId="3" fillId="0" borderId="0" xfId="13" applyNumberFormat="1" applyFont="1" applyFill="1" applyAlignment="1">
      <alignment horizontal="center" vertical="center"/>
    </xf>
    <xf numFmtId="0" fontId="5" fillId="0" borderId="0" xfId="12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5" fontId="3" fillId="0" borderId="0" xfId="14" applyNumberFormat="1" applyFont="1" applyFill="1" applyBorder="1" applyAlignment="1">
      <alignment vertical="center"/>
    </xf>
    <xf numFmtId="0" fontId="4" fillId="0" borderId="0" xfId="12" applyFont="1" applyAlignment="1">
      <alignment vertical="center" textRotation="180" wrapText="1"/>
    </xf>
    <xf numFmtId="0" fontId="5" fillId="0" borderId="0" xfId="0" applyFont="1" applyAlignment="1">
      <alignment vertical="center" wrapText="1"/>
    </xf>
    <xf numFmtId="165" fontId="5" fillId="0" borderId="0" xfId="13" applyNumberFormat="1" applyFont="1" applyFill="1" applyBorder="1" applyAlignment="1">
      <alignment horizontal="right" vertical="center" wrapText="1"/>
    </xf>
    <xf numFmtId="165" fontId="5" fillId="0" borderId="0" xfId="13" applyNumberFormat="1" applyFont="1" applyFill="1" applyBorder="1" applyAlignment="1">
      <alignment horizontal="right" vertical="center"/>
    </xf>
    <xf numFmtId="165" fontId="4" fillId="0" borderId="0" xfId="14" applyNumberFormat="1" applyFont="1" applyFill="1" applyBorder="1" applyAlignment="1">
      <alignment vertical="center"/>
    </xf>
    <xf numFmtId="0" fontId="5" fillId="0" borderId="0" xfId="12" applyFont="1" applyAlignment="1">
      <alignment horizontal="center" vertical="top"/>
    </xf>
    <xf numFmtId="0" fontId="8" fillId="0" borderId="0" xfId="12" applyFont="1" applyAlignment="1">
      <alignment horizontal="left"/>
    </xf>
    <xf numFmtId="165" fontId="4" fillId="0" borderId="0" xfId="13" applyNumberFormat="1" applyFont="1" applyFill="1" applyBorder="1" applyAlignment="1">
      <alignment vertical="center"/>
    </xf>
    <xf numFmtId="165" fontId="5" fillId="0" borderId="0" xfId="14" applyNumberFormat="1" applyFont="1" applyFill="1" applyBorder="1" applyAlignment="1">
      <alignment vertical="center"/>
    </xf>
    <xf numFmtId="165" fontId="4" fillId="0" borderId="0" xfId="13" applyNumberFormat="1" applyFont="1" applyFill="1" applyAlignment="1">
      <alignment vertical="center" wrapText="1"/>
    </xf>
    <xf numFmtId="165" fontId="4" fillId="0" borderId="0" xfId="13" applyNumberFormat="1" applyFont="1" applyFill="1" applyAlignment="1">
      <alignment vertical="center"/>
    </xf>
    <xf numFmtId="165" fontId="5" fillId="0" borderId="0" xfId="14" applyNumberFormat="1" applyFont="1" applyFill="1" applyAlignment="1">
      <alignment vertical="center"/>
    </xf>
    <xf numFmtId="0" fontId="5" fillId="0" borderId="0" xfId="12" applyFont="1" applyAlignment="1">
      <alignment horizontal="left" vertical="center"/>
    </xf>
    <xf numFmtId="0" fontId="8" fillId="0" borderId="0" xfId="12" applyFont="1" applyAlignment="1">
      <alignment horizontal="left" vertical="top" wrapText="1"/>
    </xf>
    <xf numFmtId="165" fontId="4" fillId="0" borderId="0" xfId="13" applyNumberFormat="1" applyFont="1" applyFill="1" applyAlignment="1">
      <alignment horizontal="center" vertical="center"/>
    </xf>
    <xf numFmtId="0" fontId="4" fillId="0" borderId="0" xfId="12" applyFont="1" applyAlignment="1">
      <alignment horizontal="left" indent="2"/>
    </xf>
    <xf numFmtId="0" fontId="5" fillId="0" borderId="0" xfId="12" applyFont="1" applyAlignment="1">
      <alignment vertical="center" wrapText="1"/>
    </xf>
    <xf numFmtId="165" fontId="5" fillId="0" borderId="0" xfId="13" applyNumberFormat="1" applyFont="1" applyFill="1" applyBorder="1" applyAlignment="1">
      <alignment vertical="center"/>
    </xf>
    <xf numFmtId="3" fontId="5" fillId="0" borderId="0" xfId="13" applyNumberFormat="1" applyFont="1" applyFill="1" applyAlignment="1">
      <alignment vertical="center"/>
    </xf>
    <xf numFmtId="165" fontId="5" fillId="0" borderId="0" xfId="13" applyNumberFormat="1" applyFont="1" applyFill="1" applyAlignment="1">
      <alignment vertical="center"/>
    </xf>
    <xf numFmtId="165" fontId="5" fillId="0" borderId="0" xfId="13" applyNumberFormat="1" applyFont="1" applyFill="1" applyBorder="1" applyAlignment="1">
      <alignment horizontal="center"/>
    </xf>
    <xf numFmtId="3" fontId="5" fillId="0" borderId="0" xfId="13" applyNumberFormat="1" applyFont="1" applyFill="1" applyBorder="1" applyAlignment="1">
      <alignment horizontal="center"/>
    </xf>
    <xf numFmtId="165" fontId="5" fillId="0" borderId="0" xfId="13" applyNumberFormat="1" applyFont="1" applyFill="1"/>
    <xf numFmtId="165" fontId="5" fillId="0" borderId="0" xfId="13" applyNumberFormat="1" applyFont="1" applyFill="1" applyAlignment="1">
      <alignment horizontal="center"/>
    </xf>
    <xf numFmtId="165" fontId="4" fillId="0" borderId="0" xfId="13" applyNumberFormat="1" applyFont="1" applyFill="1" applyBorder="1"/>
    <xf numFmtId="165" fontId="4" fillId="0" borderId="0" xfId="13" applyNumberFormat="1" applyFont="1" applyFill="1" applyBorder="1" applyAlignment="1">
      <alignment horizontal="center"/>
    </xf>
    <xf numFmtId="0" fontId="4" fillId="0" borderId="0" xfId="10" applyFont="1" applyAlignment="1">
      <alignment horizontal="left" vertical="center" textRotation="180"/>
    </xf>
    <xf numFmtId="0" fontId="3" fillId="0" borderId="0" xfId="10"/>
    <xf numFmtId="0" fontId="4" fillId="0" borderId="0" xfId="10" applyFont="1"/>
    <xf numFmtId="0" fontId="7" fillId="0" borderId="0" xfId="10" applyFont="1"/>
    <xf numFmtId="0" fontId="4" fillId="0" borderId="0" xfId="10" applyFont="1" applyAlignment="1">
      <alignment horizontal="right"/>
    </xf>
    <xf numFmtId="0" fontId="8" fillId="0" borderId="0" xfId="10" applyFont="1" applyAlignment="1">
      <alignment horizontal="right"/>
    </xf>
    <xf numFmtId="3" fontId="4" fillId="0" borderId="0" xfId="7" applyNumberFormat="1" applyFont="1" applyFill="1" applyBorder="1" applyAlignment="1">
      <alignment horizontal="right"/>
    </xf>
    <xf numFmtId="3" fontId="22" fillId="0" borderId="0" xfId="7" applyNumberFormat="1" applyFont="1" applyFill="1" applyBorder="1" applyAlignment="1">
      <alignment horizontal="right" wrapText="1"/>
    </xf>
    <xf numFmtId="3" fontId="4" fillId="0" borderId="0" xfId="10" applyNumberFormat="1" applyFont="1"/>
    <xf numFmtId="3" fontId="4" fillId="0" borderId="0" xfId="10" applyNumberFormat="1" applyFont="1" applyAlignment="1">
      <alignment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right" vertical="center" wrapText="1"/>
    </xf>
    <xf numFmtId="0" fontId="4" fillId="0" borderId="0" xfId="4" applyFont="1" applyAlignment="1">
      <alignment horizontal="center" vertical="center" wrapText="1"/>
    </xf>
    <xf numFmtId="3" fontId="5" fillId="0" borderId="0" xfId="9" applyNumberFormat="1" applyFont="1" applyAlignment="1">
      <alignment horizontal="right" vertical="center" wrapText="1"/>
    </xf>
    <xf numFmtId="0" fontId="10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0" fillId="0" borderId="0" xfId="12" applyFont="1" applyAlignment="1">
      <alignment horizontal="center"/>
    </xf>
    <xf numFmtId="165" fontId="10" fillId="0" borderId="0" xfId="13" applyNumberFormat="1" applyFont="1" applyFill="1" applyBorder="1" applyAlignment="1">
      <alignment horizontal="left" vertical="center"/>
    </xf>
    <xf numFmtId="49" fontId="5" fillId="0" borderId="0" xfId="5" applyNumberFormat="1" applyFont="1" applyAlignment="1">
      <alignment horizontal="right" vertical="center"/>
    </xf>
    <xf numFmtId="0" fontId="38" fillId="0" borderId="0" xfId="4" applyFont="1"/>
    <xf numFmtId="3" fontId="39" fillId="0" borderId="0" xfId="7" applyNumberFormat="1" applyFont="1" applyFill="1" applyBorder="1" applyAlignment="1">
      <alignment horizontal="right" wrapText="1"/>
    </xf>
    <xf numFmtId="0" fontId="39" fillId="0" borderId="0" xfId="4" applyFont="1"/>
    <xf numFmtId="0" fontId="40" fillId="0" borderId="0" xfId="4" applyFont="1"/>
    <xf numFmtId="0" fontId="40" fillId="0" borderId="0" xfId="4" applyFont="1" applyAlignment="1">
      <alignment horizontal="left"/>
    </xf>
    <xf numFmtId="0" fontId="39" fillId="0" borderId="0" xfId="4" applyFont="1" applyAlignment="1">
      <alignment horizontal="left"/>
    </xf>
    <xf numFmtId="0" fontId="4" fillId="0" borderId="0" xfId="4" applyFont="1" applyAlignment="1">
      <alignment horizontal="center" vertical="top" wrapText="1"/>
    </xf>
    <xf numFmtId="0" fontId="10" fillId="0" borderId="0" xfId="11" applyFont="1" applyAlignment="1">
      <alignment horizontal="right" vertical="center" wrapText="1"/>
    </xf>
    <xf numFmtId="0" fontId="11" fillId="0" borderId="0" xfId="11" applyFont="1" applyAlignment="1">
      <alignment horizontal="right" vertical="center" wrapText="1"/>
    </xf>
    <xf numFmtId="0" fontId="10" fillId="0" borderId="0" xfId="11" applyFont="1" applyAlignment="1">
      <alignment horizontal="right" vertical="center"/>
    </xf>
    <xf numFmtId="165" fontId="10" fillId="0" borderId="0" xfId="15" applyNumberFormat="1" applyFont="1" applyAlignment="1">
      <alignment horizontal="right" vertical="center"/>
    </xf>
    <xf numFmtId="0" fontId="5" fillId="0" borderId="0" xfId="15" applyFont="1" applyAlignment="1">
      <alignment horizontal="right" vertical="center"/>
    </xf>
    <xf numFmtId="0" fontId="3" fillId="0" borderId="0" xfId="15" applyFont="1" applyAlignment="1">
      <alignment horizontal="center"/>
    </xf>
    <xf numFmtId="0" fontId="35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right" vertical="center"/>
    </xf>
    <xf numFmtId="165" fontId="3" fillId="0" borderId="0" xfId="1" applyNumberFormat="1" applyFont="1" applyAlignment="1">
      <alignment vertical="center"/>
    </xf>
    <xf numFmtId="0" fontId="21" fillId="0" borderId="0" xfId="0" applyFont="1" applyAlignment="1">
      <alignment wrapText="1"/>
    </xf>
    <xf numFmtId="164" fontId="3" fillId="0" borderId="0" xfId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top" wrapText="1"/>
    </xf>
    <xf numFmtId="165" fontId="20" fillId="0" borderId="0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Alignment="1">
      <alignment vertical="top"/>
    </xf>
    <xf numFmtId="165" fontId="3" fillId="0" borderId="0" xfId="1" applyNumberFormat="1" applyFont="1" applyFill="1" applyBorder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165" fontId="3" fillId="0" borderId="0" xfId="13" applyNumberFormat="1" applyFont="1" applyFill="1" applyBorder="1" applyAlignment="1">
      <alignment horizontal="right" vertical="center" wrapText="1"/>
    </xf>
    <xf numFmtId="164" fontId="3" fillId="0" borderId="0" xfId="1" applyFont="1" applyAlignment="1">
      <alignment horizontal="right" vertical="center"/>
    </xf>
    <xf numFmtId="0" fontId="24" fillId="0" borderId="0" xfId="4" applyFont="1" applyAlignment="1">
      <alignment horizontal="left" vertical="center" wrapText="1"/>
    </xf>
    <xf numFmtId="164" fontId="10" fillId="0" borderId="0" xfId="1" applyFont="1" applyFill="1" applyBorder="1" applyAlignment="1">
      <alignment horizontal="right" vertical="center"/>
    </xf>
    <xf numFmtId="3" fontId="4" fillId="0" borderId="0" xfId="7" applyNumberFormat="1" applyFont="1" applyFill="1" applyBorder="1" applyAlignment="1">
      <alignment horizontal="center" vertical="center"/>
    </xf>
    <xf numFmtId="165" fontId="4" fillId="0" borderId="0" xfId="4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vertical="center" wrapText="1"/>
    </xf>
    <xf numFmtId="165" fontId="4" fillId="0" borderId="0" xfId="1" applyNumberFormat="1" applyFont="1" applyAlignment="1">
      <alignment vertical="center"/>
    </xf>
    <xf numFmtId="165" fontId="20" fillId="0" borderId="0" xfId="1" applyNumberFormat="1" applyFont="1" applyAlignment="1">
      <alignment horizontal="right" vertical="center" wrapText="1"/>
    </xf>
    <xf numFmtId="165" fontId="20" fillId="0" borderId="0" xfId="1" applyNumberFormat="1" applyFont="1" applyFill="1" applyBorder="1" applyAlignment="1">
      <alignment horizontal="right" vertical="center" wrapText="1"/>
    </xf>
    <xf numFmtId="0" fontId="11" fillId="0" borderId="0" xfId="12" applyFont="1"/>
    <xf numFmtId="165" fontId="5" fillId="0" borderId="0" xfId="15" applyNumberFormat="1" applyFont="1" applyAlignment="1">
      <alignment horizontal="right"/>
    </xf>
    <xf numFmtId="0" fontId="5" fillId="0" borderId="0" xfId="15" applyFont="1" applyAlignment="1">
      <alignment horizontal="right"/>
    </xf>
    <xf numFmtId="0" fontId="4" fillId="0" borderId="0" xfId="15" applyFont="1" applyAlignment="1">
      <alignment vertical="center" textRotation="180" wrapText="1"/>
    </xf>
    <xf numFmtId="3" fontId="4" fillId="0" borderId="0" xfId="7" applyNumberFormat="1" applyFont="1" applyFill="1" applyBorder="1" applyAlignment="1">
      <alignment vertical="center" wrapText="1"/>
    </xf>
    <xf numFmtId="165" fontId="22" fillId="0" borderId="0" xfId="7" applyNumberFormat="1" applyFont="1" applyFill="1" applyBorder="1" applyAlignment="1">
      <alignment vertical="center" wrapText="1"/>
    </xf>
    <xf numFmtId="0" fontId="10" fillId="0" borderId="0" xfId="4" applyFont="1" applyAlignment="1">
      <alignment horizontal="right" vertical="top" wrapText="1"/>
    </xf>
    <xf numFmtId="49" fontId="10" fillId="0" borderId="0" xfId="5" applyNumberFormat="1" applyFont="1" applyAlignment="1">
      <alignment horizontal="right" vertical="center"/>
    </xf>
    <xf numFmtId="0" fontId="11" fillId="0" borderId="0" xfId="6" applyFont="1" applyAlignment="1">
      <alignment horizontal="right" vertical="center" wrapText="1"/>
    </xf>
    <xf numFmtId="0" fontId="11" fillId="0" borderId="0" xfId="4" applyFont="1" applyAlignment="1">
      <alignment horizontal="right" vertical="center"/>
    </xf>
    <xf numFmtId="0" fontId="3" fillId="0" borderId="0" xfId="4" applyAlignment="1">
      <alignment horizontal="right" vertical="top"/>
    </xf>
    <xf numFmtId="0" fontId="10" fillId="0" borderId="0" xfId="4" applyFont="1" applyAlignment="1">
      <alignment horizontal="right" vertical="center" wrapText="1"/>
    </xf>
    <xf numFmtId="0" fontId="10" fillId="0" borderId="0" xfId="6" applyFont="1" applyAlignment="1">
      <alignment horizontal="right"/>
    </xf>
    <xf numFmtId="0" fontId="11" fillId="0" borderId="0" xfId="6" applyFont="1" applyAlignment="1">
      <alignment horizontal="right"/>
    </xf>
    <xf numFmtId="0" fontId="10" fillId="0" borderId="0" xfId="4" applyFont="1" applyAlignment="1">
      <alignment horizontal="center" vertical="center" wrapText="1"/>
    </xf>
    <xf numFmtId="49" fontId="10" fillId="0" borderId="0" xfId="5" applyNumberFormat="1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textRotation="180"/>
    </xf>
    <xf numFmtId="1" fontId="4" fillId="0" borderId="0" xfId="4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4" applyFont="1" applyBorder="1" applyAlignment="1">
      <alignment vertical="center"/>
    </xf>
    <xf numFmtId="0" fontId="4" fillId="0" borderId="1" xfId="4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3" fillId="0" borderId="1" xfId="4" applyBorder="1" applyAlignment="1">
      <alignment horizontal="right" vertical="center"/>
    </xf>
    <xf numFmtId="0" fontId="10" fillId="0" borderId="1" xfId="4" applyFont="1" applyBorder="1" applyAlignment="1">
      <alignment horizontal="right" vertical="center"/>
    </xf>
    <xf numFmtId="0" fontId="10" fillId="0" borderId="1" xfId="6" applyFont="1" applyBorder="1" applyAlignment="1">
      <alignment horizontal="left" vertical="center"/>
    </xf>
    <xf numFmtId="3" fontId="3" fillId="0" borderId="1" xfId="4" applyNumberFormat="1" applyBorder="1" applyAlignment="1">
      <alignment horizontal="right" vertical="center" wrapText="1"/>
    </xf>
    <xf numFmtId="3" fontId="3" fillId="0" borderId="1" xfId="7" applyNumberFormat="1" applyFont="1" applyFill="1" applyBorder="1" applyAlignment="1">
      <alignment horizontal="right" vertical="center" wrapText="1"/>
    </xf>
    <xf numFmtId="0" fontId="4" fillId="0" borderId="1" xfId="4" applyFont="1" applyBorder="1"/>
    <xf numFmtId="0" fontId="29" fillId="0" borderId="1" xfId="4" applyFont="1" applyBorder="1"/>
    <xf numFmtId="0" fontId="11" fillId="0" borderId="1" xfId="4" applyFont="1" applyBorder="1" applyAlignment="1">
      <alignment horizontal="left" vertical="center"/>
    </xf>
    <xf numFmtId="0" fontId="3" fillId="0" borderId="1" xfId="4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3" fillId="0" borderId="1" xfId="4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4" applyFont="1" applyBorder="1" applyAlignment="1">
      <alignment horizontal="left" vertical="center" wrapText="1"/>
    </xf>
    <xf numFmtId="3" fontId="10" fillId="0" borderId="2" xfId="7" applyNumberFormat="1" applyFont="1" applyFill="1" applyBorder="1" applyAlignment="1">
      <alignment horizontal="right" vertical="center"/>
    </xf>
    <xf numFmtId="3" fontId="32" fillId="0" borderId="2" xfId="7" applyNumberFormat="1" applyFont="1" applyFill="1" applyBorder="1" applyAlignment="1">
      <alignment horizontal="right" vertical="center"/>
    </xf>
    <xf numFmtId="3" fontId="5" fillId="0" borderId="1" xfId="7" applyNumberFormat="1" applyFont="1" applyFill="1" applyBorder="1" applyAlignment="1">
      <alignment horizontal="right"/>
    </xf>
    <xf numFmtId="3" fontId="31" fillId="0" borderId="1" xfId="7" applyNumberFormat="1" applyFont="1" applyFill="1" applyBorder="1" applyAlignment="1">
      <alignment horizontal="right"/>
    </xf>
    <xf numFmtId="0" fontId="3" fillId="0" borderId="1" xfId="4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0" xfId="4" applyAlignment="1">
      <alignment horizontal="left" vertical="center"/>
    </xf>
    <xf numFmtId="3" fontId="3" fillId="0" borderId="1" xfId="4" applyNumberFormat="1" applyBorder="1" applyAlignment="1">
      <alignment horizontal="right" vertical="center"/>
    </xf>
    <xf numFmtId="3" fontId="10" fillId="0" borderId="1" xfId="4" applyNumberFormat="1" applyFont="1" applyBorder="1" applyAlignment="1">
      <alignment horizontal="right" vertical="center"/>
    </xf>
    <xf numFmtId="0" fontId="10" fillId="0" borderId="1" xfId="4" applyFont="1" applyBorder="1" applyAlignment="1">
      <alignment vertical="center" wrapText="1"/>
    </xf>
    <xf numFmtId="3" fontId="21" fillId="0" borderId="1" xfId="0" applyNumberFormat="1" applyFont="1" applyBorder="1" applyAlignment="1">
      <alignment horizontal="right" vertical="center"/>
    </xf>
    <xf numFmtId="165" fontId="3" fillId="0" borderId="1" xfId="7" applyNumberFormat="1" applyFont="1" applyFill="1" applyBorder="1" applyAlignment="1">
      <alignment horizontal="right" vertical="center" wrapText="1"/>
    </xf>
    <xf numFmtId="0" fontId="3" fillId="0" borderId="3" xfId="10" applyBorder="1"/>
    <xf numFmtId="0" fontId="10" fillId="0" borderId="3" xfId="10" applyFont="1" applyBorder="1" applyAlignment="1">
      <alignment vertical="top" wrapText="1"/>
    </xf>
    <xf numFmtId="0" fontId="10" fillId="0" borderId="0" xfId="11" applyFont="1" applyAlignment="1">
      <alignment horizontal="left" vertical="top" wrapText="1"/>
    </xf>
    <xf numFmtId="0" fontId="3" fillId="0" borderId="0" xfId="10" applyAlignment="1">
      <alignment horizontal="right"/>
    </xf>
    <xf numFmtId="0" fontId="10" fillId="0" borderId="0" xfId="11" applyFont="1" applyAlignment="1">
      <alignment horizontal="left" vertical="top"/>
    </xf>
    <xf numFmtId="0" fontId="24" fillId="0" borderId="0" xfId="10" applyFont="1"/>
    <xf numFmtId="0" fontId="10" fillId="0" borderId="0" xfId="10" applyFont="1" applyAlignment="1">
      <alignment vertical="top" wrapText="1"/>
    </xf>
    <xf numFmtId="0" fontId="10" fillId="0" borderId="0" xfId="10" applyFont="1" applyAlignment="1">
      <alignment horizontal="right"/>
    </xf>
    <xf numFmtId="0" fontId="11" fillId="0" borderId="0" xfId="10" applyFont="1" applyAlignment="1">
      <alignment horizontal="right"/>
    </xf>
    <xf numFmtId="0" fontId="3" fillId="0" borderId="1" xfId="10" applyBorder="1"/>
    <xf numFmtId="0" fontId="3" fillId="0" borderId="1" xfId="10" applyBorder="1" applyAlignment="1">
      <alignment horizontal="right"/>
    </xf>
    <xf numFmtId="165" fontId="27" fillId="0" borderId="1" xfId="7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3" xfId="12" applyFont="1" applyBorder="1" applyAlignment="1">
      <alignment horizontal="center"/>
    </xf>
    <xf numFmtId="0" fontId="10" fillId="0" borderId="3" xfId="12" applyFont="1" applyBorder="1" applyAlignment="1">
      <alignment horizontal="center"/>
    </xf>
    <xf numFmtId="0" fontId="3" fillId="0" borderId="0" xfId="12"/>
    <xf numFmtId="0" fontId="11" fillId="0" borderId="0" xfId="12" applyFont="1" applyAlignment="1">
      <alignment horizontal="left" vertical="top"/>
    </xf>
    <xf numFmtId="0" fontId="11" fillId="0" borderId="0" xfId="12" applyFont="1" applyAlignment="1">
      <alignment horizontal="center"/>
    </xf>
    <xf numFmtId="0" fontId="3" fillId="0" borderId="0" xfId="12" applyAlignment="1">
      <alignment horizontal="center"/>
    </xf>
    <xf numFmtId="0" fontId="3" fillId="0" borderId="1" xfId="12" applyBorder="1"/>
    <xf numFmtId="0" fontId="10" fillId="0" borderId="1" xfId="12" applyFont="1" applyBorder="1" applyAlignment="1">
      <alignment horizontal="right" vertical="top" wrapText="1"/>
    </xf>
    <xf numFmtId="0" fontId="10" fillId="0" borderId="1" xfId="12" applyFont="1" applyBorder="1" applyAlignment="1">
      <alignment horizontal="right"/>
    </xf>
    <xf numFmtId="0" fontId="10" fillId="0" borderId="1" xfId="12" applyFont="1" applyBorder="1" applyAlignment="1">
      <alignment horizontal="center"/>
    </xf>
    <xf numFmtId="0" fontId="10" fillId="0" borderId="1" xfId="12" applyFont="1" applyBorder="1"/>
    <xf numFmtId="0" fontId="11" fillId="0" borderId="1" xfId="12" applyFont="1" applyBorder="1"/>
    <xf numFmtId="165" fontId="10" fillId="0" borderId="1" xfId="13" applyNumberFormat="1" applyFont="1" applyFill="1" applyBorder="1" applyAlignment="1">
      <alignment horizontal="right" vertical="center" wrapText="1"/>
    </xf>
    <xf numFmtId="165" fontId="10" fillId="0" borderId="1" xfId="13" applyNumberFormat="1" applyFont="1" applyFill="1" applyBorder="1" applyAlignment="1">
      <alignment horizontal="right" vertical="center"/>
    </xf>
    <xf numFmtId="0" fontId="3" fillId="0" borderId="3" xfId="4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3" fillId="0" borderId="0" xfId="4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12" applyFont="1" applyAlignment="1">
      <alignment horizontal="right" vertical="center"/>
    </xf>
    <xf numFmtId="0" fontId="3" fillId="0" borderId="1" xfId="4" applyBorder="1"/>
    <xf numFmtId="0" fontId="3" fillId="0" borderId="1" xfId="4" applyBorder="1" applyAlignment="1">
      <alignment horizontal="right"/>
    </xf>
    <xf numFmtId="0" fontId="10" fillId="0" borderId="1" xfId="4" applyFont="1" applyBorder="1" applyAlignment="1">
      <alignment horizontal="center"/>
    </xf>
    <xf numFmtId="0" fontId="3" fillId="0" borderId="1" xfId="4" applyBorder="1" applyAlignment="1">
      <alignment horizontal="center"/>
    </xf>
    <xf numFmtId="0" fontId="3" fillId="0" borderId="3" xfId="4" applyBorder="1" applyAlignment="1">
      <alignment vertical="center"/>
    </xf>
    <xf numFmtId="0" fontId="3" fillId="0" borderId="3" xfId="4" applyBorder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11" fillId="0" borderId="1" xfId="4" applyFont="1" applyBorder="1" applyAlignment="1">
      <alignment horizontal="right" vertical="center"/>
    </xf>
    <xf numFmtId="0" fontId="11" fillId="0" borderId="1" xfId="12" applyFont="1" applyBorder="1" applyAlignment="1">
      <alignment horizontal="right" vertical="center"/>
    </xf>
    <xf numFmtId="0" fontId="10" fillId="0" borderId="1" xfId="4" applyFont="1" applyBorder="1" applyAlignment="1">
      <alignment horizontal="left" vertical="center" wrapText="1"/>
    </xf>
    <xf numFmtId="165" fontId="10" fillId="0" borderId="1" xfId="4" applyNumberFormat="1" applyFont="1" applyBorder="1" applyAlignment="1">
      <alignment horizontal="right" vertical="center"/>
    </xf>
    <xf numFmtId="0" fontId="4" fillId="0" borderId="3" xfId="4" applyFont="1" applyBorder="1"/>
    <xf numFmtId="0" fontId="29" fillId="0" borderId="3" xfId="4" applyFont="1" applyBorder="1" applyAlignment="1">
      <alignment horizontal="left"/>
    </xf>
    <xf numFmtId="0" fontId="4" fillId="0" borderId="3" xfId="4" applyFont="1" applyBorder="1" applyAlignment="1">
      <alignment horizontal="left"/>
    </xf>
    <xf numFmtId="0" fontId="3" fillId="0" borderId="0" xfId="4" applyAlignment="1">
      <alignment horizontal="center" vertical="top"/>
    </xf>
    <xf numFmtId="0" fontId="3" fillId="0" borderId="0" xfId="4" applyAlignment="1">
      <alignment horizontal="center" vertical="top" wrapText="1"/>
    </xf>
    <xf numFmtId="0" fontId="3" fillId="0" borderId="3" xfId="4" applyBorder="1" applyAlignment="1">
      <alignment horizontal="right" vertical="center"/>
    </xf>
    <xf numFmtId="0" fontId="10" fillId="0" borderId="0" xfId="11" applyFont="1" applyAlignment="1">
      <alignment horizontal="right" wrapText="1"/>
    </xf>
    <xf numFmtId="0" fontId="11" fillId="0" borderId="0" xfId="4" applyFont="1" applyAlignment="1">
      <alignment horizontal="right" vertical="center" wrapText="1"/>
    </xf>
    <xf numFmtId="0" fontId="11" fillId="0" borderId="0" xfId="11" applyFont="1" applyAlignment="1">
      <alignment horizontal="right" wrapText="1"/>
    </xf>
    <xf numFmtId="0" fontId="3" fillId="0" borderId="0" xfId="11"/>
    <xf numFmtId="0" fontId="3" fillId="0" borderId="0" xfId="11" applyAlignment="1">
      <alignment vertical="top"/>
    </xf>
    <xf numFmtId="0" fontId="10" fillId="0" borderId="1" xfId="0" applyFont="1" applyBorder="1" applyAlignment="1">
      <alignment horizontal="right" vertical="center"/>
    </xf>
    <xf numFmtId="0" fontId="3" fillId="0" borderId="1" xfId="11" applyBorder="1" applyAlignment="1">
      <alignment vertical="top"/>
    </xf>
    <xf numFmtId="0" fontId="3" fillId="0" borderId="3" xfId="15" applyFont="1" applyBorder="1"/>
    <xf numFmtId="0" fontId="3" fillId="0" borderId="3" xfId="15" applyFont="1" applyBorder="1" applyAlignment="1">
      <alignment wrapText="1"/>
    </xf>
    <xf numFmtId="0" fontId="3" fillId="0" borderId="3" xfId="15" applyFont="1" applyBorder="1" applyAlignment="1">
      <alignment horizontal="center"/>
    </xf>
    <xf numFmtId="0" fontId="10" fillId="0" borderId="0" xfId="15" applyFont="1"/>
    <xf numFmtId="0" fontId="3" fillId="0" borderId="0" xfId="15" applyFont="1" applyAlignment="1">
      <alignment wrapText="1"/>
    </xf>
    <xf numFmtId="0" fontId="11" fillId="0" borderId="0" xfId="15" applyFont="1"/>
    <xf numFmtId="0" fontId="3" fillId="0" borderId="0" xfId="15" applyFont="1"/>
    <xf numFmtId="0" fontId="11" fillId="0" borderId="0" xfId="15" applyFont="1" applyAlignment="1">
      <alignment horizontal="right" vertical="center"/>
    </xf>
    <xf numFmtId="0" fontId="3" fillId="0" borderId="0" xfId="15" applyFont="1" applyAlignment="1">
      <alignment vertical="center"/>
    </xf>
    <xf numFmtId="0" fontId="3" fillId="0" borderId="0" xfId="15" applyFont="1" applyAlignment="1">
      <alignment horizontal="left" vertical="center" wrapText="1"/>
    </xf>
    <xf numFmtId="165" fontId="3" fillId="0" borderId="0" xfId="15" applyNumberFormat="1" applyFont="1" applyAlignment="1">
      <alignment horizontal="left" vertical="center" wrapText="1"/>
    </xf>
    <xf numFmtId="0" fontId="3" fillId="0" borderId="1" xfId="15" applyFont="1" applyBorder="1" applyAlignment="1">
      <alignment vertical="center"/>
    </xf>
    <xf numFmtId="0" fontId="3" fillId="0" borderId="1" xfId="15" applyFont="1" applyBorder="1" applyAlignment="1">
      <alignment horizontal="left" vertical="center" wrapText="1"/>
    </xf>
    <xf numFmtId="0" fontId="11" fillId="0" borderId="1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right" vertical="center" wrapText="1"/>
    </xf>
    <xf numFmtId="49" fontId="3" fillId="0" borderId="1" xfId="5" applyNumberFormat="1" applyBorder="1" applyAlignment="1">
      <alignment horizontal="right" vertical="center" wrapText="1"/>
    </xf>
    <xf numFmtId="0" fontId="11" fillId="0" borderId="0" xfId="4" applyFont="1" applyAlignment="1">
      <alignment horizontal="left" vertical="center"/>
    </xf>
    <xf numFmtId="0" fontId="3" fillId="0" borderId="1" xfId="4" applyBorder="1" applyAlignment="1">
      <alignment horizontal="left" vertical="center"/>
    </xf>
    <xf numFmtId="0" fontId="10" fillId="0" borderId="1" xfId="11" applyFont="1" applyBorder="1" applyAlignment="1">
      <alignment horizontal="right" vertical="center" wrapText="1"/>
    </xf>
    <xf numFmtId="0" fontId="10" fillId="0" borderId="1" xfId="4" applyFont="1" applyBorder="1" applyAlignment="1">
      <alignment horizontal="left" vertical="center"/>
    </xf>
    <xf numFmtId="0" fontId="10" fillId="0" borderId="1" xfId="4" applyFont="1" applyBorder="1" applyAlignment="1">
      <alignment horizontal="right" vertical="center" wrapText="1"/>
    </xf>
    <xf numFmtId="0" fontId="4" fillId="0" borderId="1" xfId="4" applyFont="1" applyBorder="1" applyAlignment="1">
      <alignment horizontal="left" vertical="center"/>
    </xf>
    <xf numFmtId="0" fontId="10" fillId="0" borderId="0" xfId="4" applyFont="1" applyAlignment="1">
      <alignment horizontal="left" vertical="top" wrapText="1"/>
    </xf>
    <xf numFmtId="0" fontId="10" fillId="0" borderId="0" xfId="4" applyFont="1" applyAlignment="1">
      <alignment horizontal="left" vertical="top"/>
    </xf>
    <xf numFmtId="0" fontId="1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8" fillId="0" borderId="1" xfId="4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0" fontId="10" fillId="0" borderId="2" xfId="4" applyFont="1" applyBorder="1" applyAlignment="1">
      <alignment vertical="center" wrapText="1"/>
    </xf>
    <xf numFmtId="3" fontId="10" fillId="0" borderId="2" xfId="9" applyNumberFormat="1" applyFont="1" applyBorder="1" applyAlignment="1">
      <alignment horizontal="right" vertical="center" wrapText="1"/>
    </xf>
    <xf numFmtId="3" fontId="10" fillId="0" borderId="2" xfId="7" applyNumberFormat="1" applyFont="1" applyFill="1" applyBorder="1" applyAlignment="1">
      <alignment horizontal="right" vertical="center" wrapText="1"/>
    </xf>
    <xf numFmtId="165" fontId="10" fillId="0" borderId="2" xfId="7" applyNumberFormat="1" applyFont="1" applyFill="1" applyBorder="1" applyAlignment="1">
      <alignment horizontal="right" vertical="center" wrapText="1"/>
    </xf>
    <xf numFmtId="3" fontId="10" fillId="0" borderId="2" xfId="11" applyNumberFormat="1" applyFont="1" applyBorder="1" applyAlignment="1">
      <alignment horizontal="right" vertical="center" wrapText="1"/>
    </xf>
    <xf numFmtId="165" fontId="10" fillId="0" borderId="2" xfId="1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3" fontId="10" fillId="0" borderId="2" xfId="0" applyNumberFormat="1" applyFont="1" applyBorder="1" applyAlignment="1">
      <alignment horizontal="right" vertical="center"/>
    </xf>
    <xf numFmtId="165" fontId="10" fillId="0" borderId="2" xfId="13" applyNumberFormat="1" applyFont="1" applyFill="1" applyBorder="1" applyAlignment="1">
      <alignment horizontal="right" vertical="center" wrapText="1"/>
    </xf>
    <xf numFmtId="165" fontId="10" fillId="0" borderId="2" xfId="13" applyNumberFormat="1" applyFont="1" applyFill="1" applyBorder="1" applyAlignment="1">
      <alignment horizontal="right" vertical="center"/>
    </xf>
    <xf numFmtId="0" fontId="3" fillId="0" borderId="2" xfId="4" applyBorder="1" applyAlignment="1">
      <alignment horizontal="right" vertical="center"/>
    </xf>
    <xf numFmtId="165" fontId="10" fillId="0" borderId="2" xfId="7" applyNumberFormat="1" applyFont="1" applyFill="1" applyBorder="1" applyAlignment="1">
      <alignment horizontal="right" vertical="center"/>
    </xf>
    <xf numFmtId="165" fontId="10" fillId="0" borderId="2" xfId="16" applyNumberFormat="1" applyFont="1" applyFill="1" applyBorder="1" applyAlignment="1">
      <alignment horizontal="right" vertical="center" wrapText="1"/>
    </xf>
    <xf numFmtId="165" fontId="3" fillId="0" borderId="2" xfId="15" applyNumberFormat="1" applyFont="1" applyBorder="1" applyAlignment="1">
      <alignment horizontal="right" vertical="center" wrapText="1"/>
    </xf>
    <xf numFmtId="0" fontId="10" fillId="0" borderId="3" xfId="4" applyFont="1" applyBorder="1" applyAlignment="1">
      <alignment horizontal="right" vertical="center"/>
    </xf>
    <xf numFmtId="49" fontId="3" fillId="0" borderId="3" xfId="5" applyNumberFormat="1" applyBorder="1" applyAlignment="1">
      <alignment horizontal="right" vertical="center" wrapText="1"/>
    </xf>
    <xf numFmtId="0" fontId="10" fillId="0" borderId="1" xfId="4" applyFont="1" applyBorder="1" applyAlignment="1">
      <alignment horizontal="left" vertical="top" wrapText="1"/>
    </xf>
    <xf numFmtId="3" fontId="10" fillId="0" borderId="1" xfId="7" applyNumberFormat="1" applyFont="1" applyFill="1" applyBorder="1" applyAlignment="1">
      <alignment horizontal="right" vertical="center" wrapText="1"/>
    </xf>
    <xf numFmtId="165" fontId="10" fillId="0" borderId="1" xfId="7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textRotation="180"/>
    </xf>
    <xf numFmtId="165" fontId="10" fillId="0" borderId="2" xfId="1" applyNumberFormat="1" applyFont="1" applyFill="1" applyBorder="1" applyAlignment="1">
      <alignment horizontal="right" vertical="center"/>
    </xf>
    <xf numFmtId="165" fontId="3" fillId="0" borderId="0" xfId="1" applyNumberFormat="1" applyFont="1" applyBorder="1"/>
    <xf numFmtId="3" fontId="3" fillId="0" borderId="1" xfId="10" applyNumberFormat="1" applyBorder="1"/>
    <xf numFmtId="0" fontId="5" fillId="0" borderId="0" xfId="15" applyFont="1" applyAlignment="1">
      <alignment vertical="center" wrapText="1"/>
    </xf>
    <xf numFmtId="0" fontId="5" fillId="0" borderId="1" xfId="15" applyFont="1" applyBorder="1" applyAlignment="1">
      <alignment vertical="center" wrapText="1"/>
    </xf>
    <xf numFmtId="165" fontId="4" fillId="0" borderId="1" xfId="17" applyNumberFormat="1" applyFont="1" applyFill="1" applyBorder="1" applyAlignment="1">
      <alignment horizontal="right" vertical="center"/>
    </xf>
    <xf numFmtId="165" fontId="4" fillId="0" borderId="1" xfId="18" applyNumberFormat="1" applyFont="1" applyBorder="1" applyAlignment="1">
      <alignment horizontal="right" vertical="center"/>
    </xf>
    <xf numFmtId="0" fontId="5" fillId="0" borderId="0" xfId="6" applyFont="1" applyAlignment="1">
      <alignment vertical="center" wrapText="1"/>
    </xf>
    <xf numFmtId="0" fontId="5" fillId="0" borderId="1" xfId="6" applyFont="1" applyBorder="1" applyAlignment="1">
      <alignment vertical="center" wrapText="1"/>
    </xf>
    <xf numFmtId="3" fontId="3" fillId="0" borderId="1" xfId="7" applyNumberFormat="1" applyFont="1" applyFill="1" applyBorder="1" applyAlignment="1">
      <alignment vertical="center" wrapText="1"/>
    </xf>
    <xf numFmtId="3" fontId="3" fillId="0" borderId="1" xfId="7" applyNumberFormat="1" applyFont="1" applyFill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165" fontId="3" fillId="0" borderId="1" xfId="7" applyNumberFormat="1" applyFont="1" applyFill="1" applyBorder="1" applyAlignment="1">
      <alignment horizontal="right" wrapText="1"/>
    </xf>
    <xf numFmtId="3" fontId="3" fillId="0" borderId="0" xfId="4" applyNumberFormat="1" applyAlignment="1">
      <alignment horizontal="right" vertical="top"/>
    </xf>
    <xf numFmtId="3" fontId="33" fillId="0" borderId="0" xfId="7" applyNumberFormat="1" applyFont="1" applyFill="1" applyBorder="1" applyAlignment="1">
      <alignment horizontal="right" vertical="top" wrapText="1"/>
    </xf>
    <xf numFmtId="3" fontId="3" fillId="0" borderId="0" xfId="7" applyNumberFormat="1" applyFont="1" applyFill="1" applyBorder="1" applyAlignment="1">
      <alignment horizontal="right" vertical="top" wrapText="1"/>
    </xf>
    <xf numFmtId="3" fontId="33" fillId="0" borderId="0" xfId="4" applyNumberFormat="1" applyFont="1" applyAlignment="1">
      <alignment horizontal="right" vertical="top"/>
    </xf>
    <xf numFmtId="169" fontId="4" fillId="0" borderId="0" xfId="1" applyNumberFormat="1" applyFont="1" applyFill="1" applyAlignment="1">
      <alignment vertical="center"/>
    </xf>
    <xf numFmtId="49" fontId="10" fillId="0" borderId="0" xfId="5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4" applyFont="1" applyAlignment="1">
      <alignment horizontal="right" vertical="top" wrapText="1"/>
    </xf>
    <xf numFmtId="0" fontId="10" fillId="0" borderId="0" xfId="4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3" fontId="5" fillId="0" borderId="3" xfId="7" applyNumberFormat="1" applyFont="1" applyFill="1" applyBorder="1" applyAlignment="1">
      <alignment horizontal="right"/>
    </xf>
    <xf numFmtId="3" fontId="31" fillId="0" borderId="3" xfId="7" applyNumberFormat="1" applyFont="1" applyFill="1" applyBorder="1" applyAlignment="1">
      <alignment horizontal="right"/>
    </xf>
    <xf numFmtId="166" fontId="18" fillId="0" borderId="1" xfId="0" applyNumberFormat="1" applyFont="1" applyBorder="1" applyAlignment="1">
      <alignment horizontal="left" vertical="top" wrapText="1"/>
    </xf>
    <xf numFmtId="3" fontId="3" fillId="0" borderId="1" xfId="4" applyNumberFormat="1" applyBorder="1" applyAlignment="1">
      <alignment horizontal="right" vertical="top"/>
    </xf>
    <xf numFmtId="3" fontId="33" fillId="0" borderId="1" xfId="4" applyNumberFormat="1" applyFont="1" applyBorder="1" applyAlignment="1">
      <alignment horizontal="right" vertical="top"/>
    </xf>
    <xf numFmtId="0" fontId="8" fillId="0" borderId="0" xfId="6" applyFont="1" applyAlignment="1">
      <alignment vertical="justify" wrapText="1"/>
    </xf>
    <xf numFmtId="0" fontId="11" fillId="0" borderId="0" xfId="0" applyFont="1" applyAlignment="1">
      <alignment horizontal="right" vertical="top"/>
    </xf>
    <xf numFmtId="0" fontId="11" fillId="0" borderId="0" xfId="4" applyFont="1" applyAlignment="1">
      <alignment horizontal="right" vertical="top"/>
    </xf>
    <xf numFmtId="0" fontId="3" fillId="0" borderId="0" xfId="4" applyAlignment="1">
      <alignment horizontal="right" vertical="top" wrapText="1"/>
    </xf>
    <xf numFmtId="0" fontId="4" fillId="0" borderId="0" xfId="0" applyFont="1" applyAlignment="1">
      <alignment horizontal="center" vertical="center" textRotation="180"/>
    </xf>
    <xf numFmtId="3" fontId="3" fillId="0" borderId="0" xfId="7" applyNumberFormat="1" applyFont="1" applyFill="1" applyBorder="1" applyAlignment="1">
      <alignment horizontal="right" vertical="center" wrapText="1"/>
    </xf>
    <xf numFmtId="3" fontId="3" fillId="0" borderId="0" xfId="7" applyNumberFormat="1" applyFont="1" applyFill="1" applyBorder="1" applyAlignment="1">
      <alignment vertical="center" wrapText="1"/>
    </xf>
    <xf numFmtId="0" fontId="4" fillId="0" borderId="0" xfId="4" applyFont="1" applyAlignment="1">
      <alignment horizontal="center" vertical="center" textRotation="180"/>
    </xf>
    <xf numFmtId="0" fontId="10" fillId="0" borderId="0" xfId="4" applyFont="1" applyAlignment="1">
      <alignment horizontal="right" vertical="top" wrapText="1"/>
    </xf>
    <xf numFmtId="0" fontId="4" fillId="0" borderId="0" xfId="4" applyFont="1" applyAlignment="1">
      <alignment horizontal="left" vertical="center" textRotation="180"/>
    </xf>
    <xf numFmtId="0" fontId="4" fillId="0" borderId="0" xfId="15" applyFont="1" applyAlignment="1">
      <alignment horizontal="center" vertical="center" textRotation="180" wrapText="1"/>
    </xf>
    <xf numFmtId="0" fontId="0" fillId="0" borderId="0" xfId="0" applyAlignment="1">
      <alignment vertical="center" wrapText="1"/>
    </xf>
    <xf numFmtId="168" fontId="21" fillId="0" borderId="0" xfId="1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4" applyFont="1" applyAlignment="1">
      <alignment vertical="top" wrapText="1"/>
    </xf>
    <xf numFmtId="0" fontId="10" fillId="0" borderId="1" xfId="4" applyFont="1" applyBorder="1" applyAlignment="1">
      <alignment vertical="top"/>
    </xf>
    <xf numFmtId="0" fontId="10" fillId="0" borderId="1" xfId="4" applyFont="1" applyBorder="1" applyAlignment="1">
      <alignment vertical="top" wrapText="1"/>
    </xf>
    <xf numFmtId="165" fontId="21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49" fontId="10" fillId="0" borderId="0" xfId="5" applyNumberFormat="1" applyFont="1" applyAlignment="1">
      <alignment horizontal="right" vertical="top" wrapText="1"/>
    </xf>
    <xf numFmtId="0" fontId="4" fillId="0" borderId="0" xfId="4" applyFont="1" applyAlignment="1">
      <alignment horizontal="center" vertical="center" textRotation="180"/>
    </xf>
    <xf numFmtId="0" fontId="5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4" applyFont="1" applyAlignment="1">
      <alignment horizontal="right" vertical="top" wrapText="1"/>
    </xf>
    <xf numFmtId="0" fontId="10" fillId="0" borderId="0" xfId="4" applyFont="1" applyAlignment="1">
      <alignment horizontal="right" vertical="top"/>
    </xf>
    <xf numFmtId="0" fontId="5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top"/>
    </xf>
    <xf numFmtId="3" fontId="21" fillId="0" borderId="0" xfId="0" applyNumberFormat="1" applyFont="1" applyAlignment="1">
      <alignment horizontal="right" vertical="center"/>
    </xf>
    <xf numFmtId="0" fontId="4" fillId="0" borderId="0" xfId="10" applyFont="1" applyAlignment="1">
      <alignment horizontal="center" vertical="center" textRotation="180"/>
    </xf>
    <xf numFmtId="0" fontId="5" fillId="0" borderId="0" xfId="10" applyFont="1" applyAlignment="1">
      <alignment horizontal="center"/>
    </xf>
    <xf numFmtId="0" fontId="6" fillId="0" borderId="0" xfId="10" applyFont="1" applyAlignment="1">
      <alignment horizontal="center"/>
    </xf>
    <xf numFmtId="0" fontId="8" fillId="0" borderId="0" xfId="10" applyFont="1" applyAlignment="1">
      <alignment horizontal="center"/>
    </xf>
    <xf numFmtId="0" fontId="9" fillId="0" borderId="0" xfId="10" applyFont="1" applyAlignment="1">
      <alignment horizontal="center"/>
    </xf>
    <xf numFmtId="0" fontId="10" fillId="0" borderId="0" xfId="11" applyFont="1" applyAlignment="1">
      <alignment horizontal="left" vertical="top" wrapText="1"/>
    </xf>
    <xf numFmtId="0" fontId="10" fillId="0" borderId="0" xfId="11" applyFont="1" applyAlignment="1">
      <alignment horizontal="left" vertical="top"/>
    </xf>
    <xf numFmtId="0" fontId="10" fillId="0" borderId="0" xfId="10" applyFont="1" applyAlignment="1">
      <alignment horizontal="center" vertical="top" wrapText="1"/>
    </xf>
    <xf numFmtId="0" fontId="10" fillId="0" borderId="0" xfId="10" applyFont="1" applyAlignment="1">
      <alignment horizontal="center" vertical="top"/>
    </xf>
    <xf numFmtId="0" fontId="10" fillId="0" borderId="0" xfId="10" applyFont="1" applyAlignment="1">
      <alignment horizontal="right" vertical="top" wrapText="1"/>
    </xf>
    <xf numFmtId="0" fontId="10" fillId="0" borderId="1" xfId="0" applyFont="1" applyBorder="1" applyAlignment="1">
      <alignment horizontal="right" vertical="top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textRotation="180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49" fontId="10" fillId="0" borderId="0" xfId="5" applyNumberFormat="1" applyFont="1" applyAlignment="1">
      <alignment horizontal="center" vertical="top" wrapText="1"/>
    </xf>
    <xf numFmtId="49" fontId="10" fillId="0" borderId="0" xfId="5" applyNumberFormat="1" applyFont="1" applyAlignment="1">
      <alignment horizontal="center" vertical="top"/>
    </xf>
    <xf numFmtId="0" fontId="11" fillId="0" borderId="1" xfId="6" applyFont="1" applyBorder="1" applyAlignment="1">
      <alignment horizontal="center"/>
    </xf>
    <xf numFmtId="0" fontId="11" fillId="0" borderId="0" xfId="6" applyFont="1" applyAlignment="1">
      <alignment horizontal="center"/>
    </xf>
    <xf numFmtId="0" fontId="5" fillId="0" borderId="0" xfId="12" applyFont="1" applyAlignment="1">
      <alignment horizontal="left" vertical="center" wrapText="1"/>
    </xf>
    <xf numFmtId="0" fontId="4" fillId="0" borderId="0" xfId="12" applyFont="1" applyAlignment="1">
      <alignment horizontal="center" vertical="center" textRotation="180" wrapText="1"/>
    </xf>
    <xf numFmtId="0" fontId="5" fillId="0" borderId="0" xfId="12" applyFont="1" applyAlignment="1">
      <alignment horizontal="center"/>
    </xf>
    <xf numFmtId="0" fontId="8" fillId="0" borderId="0" xfId="12" applyFont="1" applyAlignment="1">
      <alignment horizontal="center" vertical="top"/>
    </xf>
    <xf numFmtId="0" fontId="10" fillId="0" borderId="2" xfId="12" applyFont="1" applyBorder="1" applyAlignment="1">
      <alignment horizontal="left" vertical="center" wrapText="1"/>
    </xf>
    <xf numFmtId="0" fontId="5" fillId="0" borderId="0" xfId="4" applyFont="1" applyAlignment="1">
      <alignment horizontal="left"/>
    </xf>
    <xf numFmtId="0" fontId="4" fillId="0" borderId="0" xfId="4" applyFont="1" applyAlignment="1">
      <alignment horizontal="left"/>
    </xf>
    <xf numFmtId="0" fontId="10" fillId="0" borderId="0" xfId="12" applyFont="1" applyAlignment="1">
      <alignment horizontal="right" vertical="top" wrapText="1"/>
    </xf>
    <xf numFmtId="0" fontId="10" fillId="0" borderId="0" xfId="12" applyFont="1" applyAlignment="1">
      <alignment horizontal="right" vertical="top"/>
    </xf>
    <xf numFmtId="49" fontId="5" fillId="0" borderId="0" xfId="5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49" fontId="5" fillId="0" borderId="0" xfId="5" applyNumberFormat="1" applyFont="1" applyAlignment="1">
      <alignment horizontal="center" vertical="center" wrapText="1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38" fillId="0" borderId="0" xfId="4" applyFont="1" applyAlignment="1">
      <alignment horizontal="left"/>
    </xf>
    <xf numFmtId="0" fontId="39" fillId="0" borderId="0" xfId="4" applyFont="1" applyAlignment="1">
      <alignment horizontal="left"/>
    </xf>
    <xf numFmtId="0" fontId="10" fillId="0" borderId="3" xfId="4" applyFont="1" applyBorder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5" fillId="0" borderId="0" xfId="12" applyFont="1" applyAlignment="1">
      <alignment vertical="center" wrapText="1"/>
    </xf>
    <xf numFmtId="0" fontId="8" fillId="0" borderId="0" xfId="12" applyFont="1" applyAlignment="1">
      <alignment vertical="center" wrapText="1"/>
    </xf>
    <xf numFmtId="0" fontId="10" fillId="0" borderId="0" xfId="12" applyFont="1" applyAlignment="1">
      <alignment horizontal="center" vertical="top" wrapText="1"/>
    </xf>
    <xf numFmtId="0" fontId="10" fillId="0" borderId="0" xfId="5" applyNumberFormat="1" applyFont="1" applyAlignment="1">
      <alignment horizontal="right" vertical="top" wrapText="1"/>
    </xf>
    <xf numFmtId="0" fontId="10" fillId="0" borderId="0" xfId="11" applyFont="1" applyAlignment="1">
      <alignment horizontal="right" vertical="top" wrapText="1"/>
    </xf>
    <xf numFmtId="0" fontId="10" fillId="0" borderId="0" xfId="11" applyFont="1" applyAlignment="1">
      <alignment horizontal="right" vertical="top"/>
    </xf>
    <xf numFmtId="0" fontId="10" fillId="0" borderId="0" xfId="15" applyFont="1" applyAlignment="1">
      <alignment horizontal="right" vertical="top" wrapText="1"/>
    </xf>
    <xf numFmtId="0" fontId="10" fillId="0" borderId="0" xfId="15" applyFont="1" applyAlignment="1">
      <alignment horizontal="right" vertical="top"/>
    </xf>
    <xf numFmtId="0" fontId="10" fillId="0" borderId="0" xfId="15" applyFont="1" applyAlignment="1">
      <alignment horizontal="left" vertical="center" wrapText="1"/>
    </xf>
    <xf numFmtId="0" fontId="5" fillId="0" borderId="0" xfId="15" applyFont="1" applyAlignment="1">
      <alignment horizontal="left" vertical="center" wrapText="1"/>
    </xf>
    <xf numFmtId="0" fontId="4" fillId="0" borderId="0" xfId="15" applyFont="1" applyAlignment="1">
      <alignment horizontal="center" vertical="center" textRotation="180" wrapText="1"/>
    </xf>
    <xf numFmtId="0" fontId="10" fillId="0" borderId="2" xfId="4" applyFont="1" applyBorder="1" applyAlignment="1">
      <alignment horizontal="left" vertical="center" wrapText="1"/>
    </xf>
    <xf numFmtId="0" fontId="5" fillId="0" borderId="0" xfId="15" applyFont="1" applyAlignment="1">
      <alignment horizontal="center" vertical="center"/>
    </xf>
    <xf numFmtId="0" fontId="8" fillId="0" borderId="0" xfId="15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3" fontId="3" fillId="0" borderId="0" xfId="7" applyNumberFormat="1" applyFont="1" applyFill="1" applyBorder="1" applyAlignment="1">
      <alignment horizontal="right" vertical="center" wrapText="1"/>
    </xf>
    <xf numFmtId="49" fontId="10" fillId="0" borderId="0" xfId="5" applyNumberFormat="1" applyFont="1" applyAlignment="1">
      <alignment horizontal="center" vertical="center" wrapText="1"/>
    </xf>
    <xf numFmtId="3" fontId="3" fillId="0" borderId="0" xfId="7" applyNumberFormat="1" applyFont="1" applyFill="1" applyBorder="1" applyAlignment="1">
      <alignment vertical="center" wrapText="1"/>
    </xf>
    <xf numFmtId="49" fontId="10" fillId="0" borderId="0" xfId="5" applyNumberFormat="1" applyFont="1" applyAlignment="1">
      <alignment horizontal="center" vertical="center"/>
    </xf>
    <xf numFmtId="0" fontId="10" fillId="0" borderId="0" xfId="4" applyFont="1" applyAlignment="1">
      <alignment horizontal="right" vertical="center" wrapText="1"/>
    </xf>
    <xf numFmtId="0" fontId="10" fillId="0" borderId="1" xfId="4" applyFont="1" applyBorder="1" applyAlignment="1">
      <alignment horizontal="right" vertical="center" wrapText="1"/>
    </xf>
  </cellXfs>
  <cellStyles count="20">
    <cellStyle name="Comma" xfId="1" builtinId="3"/>
    <cellStyle name="Comma 103" xfId="13" xr:uid="{00000000-0005-0000-0000-000001000000}"/>
    <cellStyle name="Comma 2" xfId="7" xr:uid="{00000000-0005-0000-0000-000002000000}"/>
    <cellStyle name="Comma 2 2 2 3" xfId="17" xr:uid="{00000000-0005-0000-0000-000003000000}"/>
    <cellStyle name="Comma 2 5 3" xfId="14" xr:uid="{00000000-0005-0000-0000-000004000000}"/>
    <cellStyle name="Comma 259" xfId="8" xr:uid="{00000000-0005-0000-0000-000005000000}"/>
    <cellStyle name="Comma 3 5" xfId="16" xr:uid="{00000000-0005-0000-0000-000006000000}"/>
    <cellStyle name="Normal" xfId="0" builtinId="0"/>
    <cellStyle name="Normal 107 8" xfId="11" xr:uid="{00000000-0005-0000-0000-000009000000}"/>
    <cellStyle name="Normal 2" xfId="4" xr:uid="{00000000-0005-0000-0000-00000A000000}"/>
    <cellStyle name="Normal 2 162 2" xfId="6" xr:uid="{00000000-0005-0000-0000-00000B000000}"/>
    <cellStyle name="Normal 2 2 2 8" xfId="15" xr:uid="{00000000-0005-0000-0000-00000C000000}"/>
    <cellStyle name="Normal 2 2 5 2" xfId="10" xr:uid="{00000000-0005-0000-0000-00000D000000}"/>
    <cellStyle name="Normal 261" xfId="19" xr:uid="{00000000-0005-0000-0000-00000E000000}"/>
    <cellStyle name="Normal 3" xfId="5" xr:uid="{00000000-0005-0000-0000-00000F000000}"/>
    <cellStyle name="Normal 3 2 2" xfId="12" xr:uid="{00000000-0005-0000-0000-000010000000}"/>
    <cellStyle name="Normal 4" xfId="3" xr:uid="{00000000-0005-0000-0000-000011000000}"/>
    <cellStyle name="Normal 58" xfId="18" xr:uid="{00000000-0005-0000-0000-000012000000}"/>
    <cellStyle name="Normal_Sheet2" xfId="9" xr:uid="{00000000-0005-0000-0000-000013000000}"/>
    <cellStyle name="Percent" xfId="2" builtinId="5"/>
  </cellStyles>
  <dxfs count="0"/>
  <tableStyles count="0" defaultTableStyle="TableStyleMedium2" defaultPivotStyle="PivotStyleLight16"/>
  <colors>
    <mruColors>
      <color rgb="FFFFC000"/>
      <color rgb="FFF7E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E49F8FB-75DD-40E1-9156-8FF63DF0DA53}"/>
            </a:ext>
          </a:extLst>
        </xdr:cNvPr>
        <xdr:cNvSpPr>
          <a:spLocks noChangeShapeType="1"/>
        </xdr:cNvSpPr>
      </xdr:nvSpPr>
      <xdr:spPr>
        <a:xfrm>
          <a:off x="5648325" y="72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CDC4F16-F57B-4903-A6A9-E46E07BC6307}"/>
            </a:ext>
          </a:extLst>
        </xdr:cNvPr>
        <xdr:cNvSpPr>
          <a:spLocks noChangeShapeType="1"/>
        </xdr:cNvSpPr>
      </xdr:nvSpPr>
      <xdr:spPr>
        <a:xfrm>
          <a:off x="5648325" y="95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CE9D718-1775-4011-A376-2AC7EDAD6D26}"/>
            </a:ext>
          </a:extLst>
        </xdr:cNvPr>
        <xdr:cNvSpPr>
          <a:spLocks noChangeShapeType="1"/>
        </xdr:cNvSpPr>
      </xdr:nvSpPr>
      <xdr:spPr>
        <a:xfrm>
          <a:off x="56483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190500</xdr:colOff>
      <xdr:row>7</xdr:row>
      <xdr:rowOff>0</xdr:rowOff>
    </xdr:from>
    <xdr:to>
      <xdr:col>13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C7DCAC7B-BD7B-470B-858B-6E87235BC21D}"/>
            </a:ext>
          </a:extLst>
        </xdr:cNvPr>
        <xdr:cNvSpPr>
          <a:spLocks noChangeShapeType="1"/>
        </xdr:cNvSpPr>
      </xdr:nvSpPr>
      <xdr:spPr>
        <a:xfrm>
          <a:off x="11049000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ED5DF768-392F-418D-BA51-E7850C00423D}"/>
            </a:ext>
          </a:extLst>
        </xdr:cNvPr>
        <xdr:cNvSpPr>
          <a:spLocks noChangeShapeType="1"/>
        </xdr:cNvSpPr>
      </xdr:nvSpPr>
      <xdr:spPr>
        <a:xfrm>
          <a:off x="11249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BE16CC6-6289-4C64-9B58-FC3A9CCF972A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BD15746-CC89-474B-91C0-F6AA8D6B4115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1B5168D-3679-4A24-8C13-A137D39AEF3F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98438F1-E985-4927-86E7-C929DDEC384E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7FEAAD08-97FA-482F-BB85-E3E534893545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DE3340B-FCD4-494C-91D0-328F2A7A4B9A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D9CA1754-CEE6-44C1-B410-E17AFA19D46F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EBD8349-246A-4394-913F-7A1D4A3E9C54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558804</xdr:colOff>
      <xdr:row>20</xdr:row>
      <xdr:rowOff>179297</xdr:rowOff>
    </xdr:from>
    <xdr:to>
      <xdr:col>4</xdr:col>
      <xdr:colOff>675345</xdr:colOff>
      <xdr:row>21</xdr:row>
      <xdr:rowOff>224120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21B84CC-2DEC-8B19-6CAD-353D9115DFF9}"/>
            </a:ext>
          </a:extLst>
        </xdr:cNvPr>
        <xdr:cNvSpPr/>
      </xdr:nvSpPr>
      <xdr:spPr>
        <a:xfrm>
          <a:off x="2692404" y="5208497"/>
          <a:ext cx="116541" cy="40042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4</xdr:col>
      <xdr:colOff>555813</xdr:colOff>
      <xdr:row>26</xdr:row>
      <xdr:rowOff>179294</xdr:rowOff>
    </xdr:from>
    <xdr:to>
      <xdr:col>4</xdr:col>
      <xdr:colOff>726143</xdr:colOff>
      <xdr:row>28</xdr:row>
      <xdr:rowOff>242047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A72AC08D-7636-09A3-B4BF-6FD2AA8C9CCF}"/>
            </a:ext>
          </a:extLst>
        </xdr:cNvPr>
        <xdr:cNvSpPr/>
      </xdr:nvSpPr>
      <xdr:spPr>
        <a:xfrm>
          <a:off x="2680448" y="8032376"/>
          <a:ext cx="170330" cy="83371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484094</xdr:colOff>
      <xdr:row>14</xdr:row>
      <xdr:rowOff>385485</xdr:rowOff>
    </xdr:from>
    <xdr:to>
      <xdr:col>4</xdr:col>
      <xdr:colOff>708212</xdr:colOff>
      <xdr:row>15</xdr:row>
      <xdr:rowOff>421341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B18EC325-7C20-ED91-92B9-48AD60720DA3}"/>
            </a:ext>
          </a:extLst>
        </xdr:cNvPr>
        <xdr:cNvSpPr/>
      </xdr:nvSpPr>
      <xdr:spPr>
        <a:xfrm>
          <a:off x="3074894" y="3926544"/>
          <a:ext cx="224118" cy="81578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4</xdr:col>
      <xdr:colOff>457199</xdr:colOff>
      <xdr:row>16</xdr:row>
      <xdr:rowOff>348342</xdr:rowOff>
    </xdr:from>
    <xdr:to>
      <xdr:col>4</xdr:col>
      <xdr:colOff>681317</xdr:colOff>
      <xdr:row>17</xdr:row>
      <xdr:rowOff>384199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10A0D1D3-5E2B-4E44-9B36-F8E3F90060CE}"/>
            </a:ext>
          </a:extLst>
        </xdr:cNvPr>
        <xdr:cNvSpPr/>
      </xdr:nvSpPr>
      <xdr:spPr>
        <a:xfrm>
          <a:off x="3058885" y="5388428"/>
          <a:ext cx="224118" cy="80874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13</xdr:row>
      <xdr:rowOff>962025</xdr:rowOff>
    </xdr:from>
    <xdr:to>
      <xdr:col>4</xdr:col>
      <xdr:colOff>323850</xdr:colOff>
      <xdr:row>14</xdr:row>
      <xdr:rowOff>990600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5748348-D0A9-599A-9EF0-52538E8F3D37}"/>
            </a:ext>
          </a:extLst>
        </xdr:cNvPr>
        <xdr:cNvSpPr/>
      </xdr:nvSpPr>
      <xdr:spPr>
        <a:xfrm>
          <a:off x="3019425" y="3552825"/>
          <a:ext cx="219075" cy="19335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2D3B045-808C-47FA-A7AF-D5B0F86A1C90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0849173-6F35-48B0-903D-BF38D25E425A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2535EAB-98F8-4BC3-9AB1-149F1CB426E5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3EAF315-455D-4CD5-BABC-6E28326B8E4B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D853A52-CEC2-41D4-BFA1-78A6E00B4402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1CA43176-4762-45DE-868F-BBAB94F24ADA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D55DDE0E-42EE-4460-BAA0-2B55359A7CBE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CDAD3ED0-A739-4E24-BE82-304DC363AC6B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618565</xdr:colOff>
      <xdr:row>27</xdr:row>
      <xdr:rowOff>125506</xdr:rowOff>
    </xdr:from>
    <xdr:to>
      <xdr:col>4</xdr:col>
      <xdr:colOff>779930</xdr:colOff>
      <xdr:row>28</xdr:row>
      <xdr:rowOff>259977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93DF0258-7032-5E2C-74D3-076A12220402}"/>
            </a:ext>
          </a:extLst>
        </xdr:cNvPr>
        <xdr:cNvSpPr/>
      </xdr:nvSpPr>
      <xdr:spPr>
        <a:xfrm>
          <a:off x="2743200" y="8364071"/>
          <a:ext cx="161365" cy="51995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242053</xdr:colOff>
      <xdr:row>16</xdr:row>
      <xdr:rowOff>340660</xdr:rowOff>
    </xdr:from>
    <xdr:to>
      <xdr:col>4</xdr:col>
      <xdr:colOff>502029</xdr:colOff>
      <xdr:row>17</xdr:row>
      <xdr:rowOff>412377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0D19324-F4D3-EF2F-49B0-A6030BAF4F18}"/>
            </a:ext>
          </a:extLst>
        </xdr:cNvPr>
        <xdr:cNvSpPr/>
      </xdr:nvSpPr>
      <xdr:spPr>
        <a:xfrm>
          <a:off x="2832853" y="5387789"/>
          <a:ext cx="259976" cy="83371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14</xdr:row>
      <xdr:rowOff>942975</xdr:rowOff>
    </xdr:from>
    <xdr:to>
      <xdr:col>4</xdr:col>
      <xdr:colOff>628650</xdr:colOff>
      <xdr:row>15</xdr:row>
      <xdr:rowOff>952500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7AC67B8-97C1-266C-A0AC-803502BF6BC9}"/>
            </a:ext>
          </a:extLst>
        </xdr:cNvPr>
        <xdr:cNvSpPr/>
      </xdr:nvSpPr>
      <xdr:spPr>
        <a:xfrm>
          <a:off x="3314700" y="5438775"/>
          <a:ext cx="228600" cy="19145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01408CB-3927-4539-A90E-57B2C2CBFC6E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8727045-9E1B-4052-BE9A-372E7E397EF1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33FDC55-B587-40A6-A675-37D33BCFC315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5471BA78-9C8B-4EA8-ABB7-C6D77BB39C83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67F53B32-1F60-4CB8-8C37-F23FB7115FAF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161CE3EC-BBAA-4376-89CE-F7D70D6CB09B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B108BF3B-B738-4665-80EE-4C466B122FDD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A120A148-DE92-431A-86D6-603BB537159C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510983</xdr:colOff>
      <xdr:row>16</xdr:row>
      <xdr:rowOff>313763</xdr:rowOff>
    </xdr:from>
    <xdr:to>
      <xdr:col>4</xdr:col>
      <xdr:colOff>699242</xdr:colOff>
      <xdr:row>18</xdr:row>
      <xdr:rowOff>394447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8C46B13-5B40-EDF8-91F2-22FA5B842F3F}"/>
            </a:ext>
          </a:extLst>
        </xdr:cNvPr>
        <xdr:cNvSpPr/>
      </xdr:nvSpPr>
      <xdr:spPr>
        <a:xfrm>
          <a:off x="2967312" y="5387787"/>
          <a:ext cx="188259" cy="162261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6B03BA6-3C02-4938-95E0-F2D740D9E996}"/>
            </a:ext>
          </a:extLst>
        </xdr:cNvPr>
        <xdr:cNvSpPr>
          <a:spLocks noChangeShapeType="1"/>
        </xdr:cNvSpPr>
      </xdr:nvSpPr>
      <xdr:spPr>
        <a:xfrm>
          <a:off x="5534025" y="72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BA97849-0F7B-4F4A-9132-F355F724EB83}"/>
            </a:ext>
          </a:extLst>
        </xdr:cNvPr>
        <xdr:cNvSpPr>
          <a:spLocks noChangeShapeType="1"/>
        </xdr:cNvSpPr>
      </xdr:nvSpPr>
      <xdr:spPr>
        <a:xfrm>
          <a:off x="5534025" y="95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875D347-4E46-43E8-B2F0-37B3DF28DD0E}"/>
            </a:ext>
          </a:extLst>
        </xdr:cNvPr>
        <xdr:cNvSpPr>
          <a:spLocks noChangeShapeType="1"/>
        </xdr:cNvSpPr>
      </xdr:nvSpPr>
      <xdr:spPr>
        <a:xfrm>
          <a:off x="5534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1DA2A5C2-62D8-4340-B5B9-3F4517EFF10D}"/>
            </a:ext>
          </a:extLst>
        </xdr:cNvPr>
        <xdr:cNvSpPr>
          <a:spLocks noChangeShapeType="1"/>
        </xdr:cNvSpPr>
      </xdr:nvSpPr>
      <xdr:spPr>
        <a:xfrm>
          <a:off x="5534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3CAB1C86-CEE2-4E27-8C74-2A1105CDDB3B}"/>
            </a:ext>
          </a:extLst>
        </xdr:cNvPr>
        <xdr:cNvSpPr>
          <a:spLocks noChangeShapeType="1"/>
        </xdr:cNvSpPr>
      </xdr:nvSpPr>
      <xdr:spPr>
        <a:xfrm>
          <a:off x="5534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B4A38BF-D84C-4E9E-8391-976A88030318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5C0619C-A38F-4566-A6CB-A0CF206BE7EE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038A243-8ED2-46D7-AE92-425EE597C887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30FF7C0D-3DB5-4A15-84CB-751283FA6249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DD24210C-445E-425D-9BF5-3154659B0601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805F8CAC-7BE6-4F39-B95E-444523B3E239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CC65AB69-711D-4836-82A3-3D6960FA9D70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34D1D17E-BB3D-457F-BDD7-A3EDE8E3DC75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690287</xdr:colOff>
      <xdr:row>27</xdr:row>
      <xdr:rowOff>197222</xdr:rowOff>
    </xdr:from>
    <xdr:to>
      <xdr:col>4</xdr:col>
      <xdr:colOff>851649</xdr:colOff>
      <xdr:row>28</xdr:row>
      <xdr:rowOff>170328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DA18A2F-C25E-B035-2A2B-1A2C842118AF}"/>
            </a:ext>
          </a:extLst>
        </xdr:cNvPr>
        <xdr:cNvSpPr/>
      </xdr:nvSpPr>
      <xdr:spPr>
        <a:xfrm>
          <a:off x="2814922" y="8435787"/>
          <a:ext cx="161362" cy="358588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385482</xdr:colOff>
      <xdr:row>16</xdr:row>
      <xdr:rowOff>313764</xdr:rowOff>
    </xdr:from>
    <xdr:to>
      <xdr:col>4</xdr:col>
      <xdr:colOff>591671</xdr:colOff>
      <xdr:row>17</xdr:row>
      <xdr:rowOff>493058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04DD2C4-07F7-BCF6-0D26-DAED23D1995E}"/>
            </a:ext>
          </a:extLst>
        </xdr:cNvPr>
        <xdr:cNvSpPr/>
      </xdr:nvSpPr>
      <xdr:spPr>
        <a:xfrm>
          <a:off x="2976282" y="5387788"/>
          <a:ext cx="206189" cy="95025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14</xdr:row>
      <xdr:rowOff>1009649</xdr:rowOff>
    </xdr:from>
    <xdr:to>
      <xdr:col>4</xdr:col>
      <xdr:colOff>466725</xdr:colOff>
      <xdr:row>15</xdr:row>
      <xdr:rowOff>914400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31DF6C1-E0FF-65EA-B3E8-2B457D4909E1}"/>
            </a:ext>
          </a:extLst>
        </xdr:cNvPr>
        <xdr:cNvSpPr/>
      </xdr:nvSpPr>
      <xdr:spPr>
        <a:xfrm>
          <a:off x="3133725" y="5505449"/>
          <a:ext cx="247650" cy="180975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71F2524-2B65-4F99-AEC4-4AED6BA113E4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68B9B90-CFFD-47CE-89BB-773EB39697B0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BE177C0-F705-45F8-8E0D-7DD501FB40BA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CE9B13AC-6AFF-48F9-9BE5-5C889174ADFC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3A2EFE25-8E8F-44FC-BBC0-ABE2160D4F1B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B45124D9-84EB-4054-9954-0667D8B75750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12E94CF-0796-4D60-95AF-16BEB6E3049A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2712A16D-42AB-4E34-B14B-107C935894FA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510988</xdr:colOff>
      <xdr:row>17</xdr:row>
      <xdr:rowOff>340659</xdr:rowOff>
    </xdr:from>
    <xdr:to>
      <xdr:col>4</xdr:col>
      <xdr:colOff>717176</xdr:colOff>
      <xdr:row>18</xdr:row>
      <xdr:rowOff>484094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57DB614F-D943-3768-9B8D-F1CB673389E3}"/>
            </a:ext>
          </a:extLst>
        </xdr:cNvPr>
        <xdr:cNvSpPr/>
      </xdr:nvSpPr>
      <xdr:spPr>
        <a:xfrm>
          <a:off x="3101788" y="6185647"/>
          <a:ext cx="206188" cy="9144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105F31E-C7B8-44FB-97FE-FCCEE4E31574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EFFC74E-6E87-498B-A27A-D57244C78B6F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5EDC7D1-1BD1-4C9E-BC84-0B59AAD1033A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E439B64-7C76-4E3F-91C7-67A83B0857AB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1ABC04C-DDB6-47D8-8EF9-B7CFD1AB9D56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F3182599-D3C6-4192-9B8F-1AA54D0A1C7A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186DCDB7-358A-497F-BD89-FD40D4B0565A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788DD4-2359-4F5A-9A30-0FB7A5C40E8C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564777</xdr:colOff>
      <xdr:row>26</xdr:row>
      <xdr:rowOff>197224</xdr:rowOff>
    </xdr:from>
    <xdr:to>
      <xdr:col>4</xdr:col>
      <xdr:colOff>779930</xdr:colOff>
      <xdr:row>28</xdr:row>
      <xdr:rowOff>224118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55DB904-9C43-96A7-673F-70EB1AB09CCE}"/>
            </a:ext>
          </a:extLst>
        </xdr:cNvPr>
        <xdr:cNvSpPr/>
      </xdr:nvSpPr>
      <xdr:spPr>
        <a:xfrm>
          <a:off x="2689412" y="8050306"/>
          <a:ext cx="215153" cy="79785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4</xdr:col>
      <xdr:colOff>654426</xdr:colOff>
      <xdr:row>20</xdr:row>
      <xdr:rowOff>152402</xdr:rowOff>
    </xdr:from>
    <xdr:to>
      <xdr:col>4</xdr:col>
      <xdr:colOff>779932</xdr:colOff>
      <xdr:row>21</xdr:row>
      <xdr:rowOff>268943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C7219B6D-4A60-9D3F-163E-6EAACA50DFDB}"/>
            </a:ext>
          </a:extLst>
        </xdr:cNvPr>
        <xdr:cNvSpPr/>
      </xdr:nvSpPr>
      <xdr:spPr>
        <a:xfrm>
          <a:off x="2779061" y="5692590"/>
          <a:ext cx="125506" cy="50202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457201</xdr:colOff>
      <xdr:row>14</xdr:row>
      <xdr:rowOff>322730</xdr:rowOff>
    </xdr:from>
    <xdr:to>
      <xdr:col>4</xdr:col>
      <xdr:colOff>690283</xdr:colOff>
      <xdr:row>15</xdr:row>
      <xdr:rowOff>403412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9747BE3-7D59-AEB5-F7D3-471CA6C70880}"/>
            </a:ext>
          </a:extLst>
        </xdr:cNvPr>
        <xdr:cNvSpPr/>
      </xdr:nvSpPr>
      <xdr:spPr>
        <a:xfrm>
          <a:off x="3048001" y="3845859"/>
          <a:ext cx="233082" cy="84268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120455A-FDE9-4423-8316-06535AA9F38D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316C0F2-56F9-4BD0-A174-BFBC5CA29200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3FEB163-C14E-407A-8BD5-E1638CCFCA2A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F670D4B7-460D-40F6-B9EF-ACD60A432D43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454CFD3C-1908-42E4-98D4-71B2DEAE6861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B74A7274-0856-4822-B59D-BCB1903F7909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2347ECBE-0BA8-4DF2-BDFF-8F00100D659C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F955E61D-F48B-4AD7-819A-F28D46487593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8</xdr:row>
      <xdr:rowOff>0</xdr:rowOff>
    </xdr:from>
    <xdr:to>
      <xdr:col>8</xdr:col>
      <xdr:colOff>190500</xdr:colOff>
      <xdr:row>8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3FDEFDCF-F1E2-44E0-A474-9C957E7B15EF}"/>
            </a:ext>
          </a:extLst>
        </xdr:cNvPr>
        <xdr:cNvSpPr>
          <a:spLocks noChangeShapeType="1"/>
        </xdr:cNvSpPr>
      </xdr:nvSpPr>
      <xdr:spPr>
        <a:xfrm>
          <a:off x="7143750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190500</xdr:colOff>
      <xdr:row>8</xdr:row>
      <xdr:rowOff>0</xdr:rowOff>
    </xdr:from>
    <xdr:to>
      <xdr:col>12</xdr:col>
      <xdr:colOff>190500</xdr:colOff>
      <xdr:row>8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8977E77E-2DB1-4598-BA3A-F1E25F42796E}"/>
            </a:ext>
          </a:extLst>
        </xdr:cNvPr>
        <xdr:cNvSpPr>
          <a:spLocks noChangeShapeType="1"/>
        </xdr:cNvSpPr>
      </xdr:nvSpPr>
      <xdr:spPr>
        <a:xfrm>
          <a:off x="10791825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8</xdr:row>
      <xdr:rowOff>0</xdr:rowOff>
    </xdr:from>
    <xdr:to>
      <xdr:col>4</xdr:col>
      <xdr:colOff>190500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17BEF1D-B30C-4890-9D9F-3B43D58DFA21}"/>
            </a:ext>
          </a:extLst>
        </xdr:cNvPr>
        <xdr:cNvSpPr>
          <a:spLocks noChangeShapeType="1"/>
        </xdr:cNvSpPr>
      </xdr:nvSpPr>
      <xdr:spPr>
        <a:xfrm>
          <a:off x="3495675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190500</xdr:colOff>
      <xdr:row>8</xdr:row>
      <xdr:rowOff>0</xdr:rowOff>
    </xdr:from>
    <xdr:to>
      <xdr:col>8</xdr:col>
      <xdr:colOff>190500</xdr:colOff>
      <xdr:row>8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8362067A-6D29-4AAD-8655-4B68032F5FEA}"/>
            </a:ext>
          </a:extLst>
        </xdr:cNvPr>
        <xdr:cNvSpPr>
          <a:spLocks noChangeShapeType="1"/>
        </xdr:cNvSpPr>
      </xdr:nvSpPr>
      <xdr:spPr>
        <a:xfrm>
          <a:off x="7143750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190500</xdr:colOff>
      <xdr:row>8</xdr:row>
      <xdr:rowOff>0</xdr:rowOff>
    </xdr:from>
    <xdr:to>
      <xdr:col>12</xdr:col>
      <xdr:colOff>190500</xdr:colOff>
      <xdr:row>8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315273D9-AB96-4A61-8969-B42B29591EC9}"/>
            </a:ext>
          </a:extLst>
        </xdr:cNvPr>
        <xdr:cNvSpPr>
          <a:spLocks noChangeShapeType="1"/>
        </xdr:cNvSpPr>
      </xdr:nvSpPr>
      <xdr:spPr>
        <a:xfrm>
          <a:off x="10791825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190500</xdr:colOff>
      <xdr:row>8</xdr:row>
      <xdr:rowOff>0</xdr:rowOff>
    </xdr:from>
    <xdr:to>
      <xdr:col>8</xdr:col>
      <xdr:colOff>190500</xdr:colOff>
      <xdr:row>8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E9ACB250-29FC-4AC3-BD30-6569088CFAE4}"/>
            </a:ext>
          </a:extLst>
        </xdr:cNvPr>
        <xdr:cNvSpPr>
          <a:spLocks noChangeShapeType="1"/>
        </xdr:cNvSpPr>
      </xdr:nvSpPr>
      <xdr:spPr>
        <a:xfrm>
          <a:off x="7143750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190500</xdr:colOff>
      <xdr:row>8</xdr:row>
      <xdr:rowOff>0</xdr:rowOff>
    </xdr:from>
    <xdr:to>
      <xdr:col>12</xdr:col>
      <xdr:colOff>190500</xdr:colOff>
      <xdr:row>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8E14E021-CADF-43FD-999A-8BC35A761B61}"/>
            </a:ext>
          </a:extLst>
        </xdr:cNvPr>
        <xdr:cNvSpPr>
          <a:spLocks noChangeShapeType="1"/>
        </xdr:cNvSpPr>
      </xdr:nvSpPr>
      <xdr:spPr>
        <a:xfrm>
          <a:off x="10791825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190500</xdr:colOff>
      <xdr:row>8</xdr:row>
      <xdr:rowOff>0</xdr:rowOff>
    </xdr:from>
    <xdr:to>
      <xdr:col>8</xdr:col>
      <xdr:colOff>190500</xdr:colOff>
      <xdr:row>8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543BBE03-8A2D-459A-BC78-7119D709F723}"/>
            </a:ext>
          </a:extLst>
        </xdr:cNvPr>
        <xdr:cNvSpPr>
          <a:spLocks noChangeShapeType="1"/>
        </xdr:cNvSpPr>
      </xdr:nvSpPr>
      <xdr:spPr>
        <a:xfrm>
          <a:off x="7143750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717177</xdr:colOff>
      <xdr:row>27</xdr:row>
      <xdr:rowOff>143434</xdr:rowOff>
    </xdr:from>
    <xdr:to>
      <xdr:col>4</xdr:col>
      <xdr:colOff>860612</xdr:colOff>
      <xdr:row>28</xdr:row>
      <xdr:rowOff>313764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F2F91CA-680D-244E-0B63-817B5B6E9878}"/>
            </a:ext>
          </a:extLst>
        </xdr:cNvPr>
        <xdr:cNvSpPr/>
      </xdr:nvSpPr>
      <xdr:spPr>
        <a:xfrm>
          <a:off x="2841812" y="8381999"/>
          <a:ext cx="143435" cy="55581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4</xdr:col>
      <xdr:colOff>690283</xdr:colOff>
      <xdr:row>20</xdr:row>
      <xdr:rowOff>107574</xdr:rowOff>
    </xdr:from>
    <xdr:to>
      <xdr:col>4</xdr:col>
      <xdr:colOff>833718</xdr:colOff>
      <xdr:row>21</xdr:row>
      <xdr:rowOff>277903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11F79F9F-265A-4A51-94DF-682447F5E1A3}"/>
            </a:ext>
          </a:extLst>
        </xdr:cNvPr>
        <xdr:cNvSpPr/>
      </xdr:nvSpPr>
      <xdr:spPr>
        <a:xfrm>
          <a:off x="2814918" y="5647762"/>
          <a:ext cx="143435" cy="55581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14</xdr:row>
      <xdr:rowOff>914400</xdr:rowOff>
    </xdr:from>
    <xdr:to>
      <xdr:col>4</xdr:col>
      <xdr:colOff>600075</xdr:colOff>
      <xdr:row>15</xdr:row>
      <xdr:rowOff>847725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D5A7EE6-BE6E-91C6-993E-216D3E606A58}"/>
            </a:ext>
          </a:extLst>
        </xdr:cNvPr>
        <xdr:cNvSpPr/>
      </xdr:nvSpPr>
      <xdr:spPr>
        <a:xfrm>
          <a:off x="3286125" y="5410200"/>
          <a:ext cx="228600" cy="1838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F0DC6E7-7DDB-4438-84D4-7A6C956D086F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97034D9-EB56-45CB-8D80-EA0DDFDF170B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1FE9A48-26C4-49CA-AF95-28D4D87A397A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5FB963BB-0253-4650-AD77-12E176119CFA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5A1C550E-2BC2-42A4-8E31-CC14CED79835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EE3EDB08-145F-4EDC-BA0C-4012B407D890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7DF6F582-A71A-4005-803C-F24BA1962779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27BCE209-B036-4562-B46E-0B00BD986A91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439271</xdr:colOff>
      <xdr:row>18</xdr:row>
      <xdr:rowOff>286870</xdr:rowOff>
    </xdr:from>
    <xdr:to>
      <xdr:col>4</xdr:col>
      <xdr:colOff>645459</xdr:colOff>
      <xdr:row>19</xdr:row>
      <xdr:rowOff>887506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10D37FB-86A0-F9EA-07B8-4A545151F23E}"/>
            </a:ext>
          </a:extLst>
        </xdr:cNvPr>
        <xdr:cNvSpPr/>
      </xdr:nvSpPr>
      <xdr:spPr>
        <a:xfrm>
          <a:off x="3030071" y="6857999"/>
          <a:ext cx="206188" cy="136263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14</xdr:row>
      <xdr:rowOff>1000125</xdr:rowOff>
    </xdr:from>
    <xdr:to>
      <xdr:col>4</xdr:col>
      <xdr:colOff>561975</xdr:colOff>
      <xdr:row>15</xdr:row>
      <xdr:rowOff>971550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E026386-6FE6-1374-6174-56069ABE9D4C}"/>
            </a:ext>
          </a:extLst>
        </xdr:cNvPr>
        <xdr:cNvSpPr/>
      </xdr:nvSpPr>
      <xdr:spPr>
        <a:xfrm>
          <a:off x="3238500" y="5495925"/>
          <a:ext cx="238125" cy="18764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41D3E41-60F7-4250-89D1-B0995B58201B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19F6FCD-C913-4FE2-A878-636A94F2745B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792027E-7B3D-485F-98F3-F1636492850A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6E2E8C66-9490-412D-ABAE-570C60C320F2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FA3FEC8-DF5E-4D19-AA3A-5CFA48949FE6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FCFFF2F7-097F-48FF-A297-DDC6A3155FC2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E4314A6D-18DF-4F63-9D2F-1746C80E0B47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7D6928A7-FC52-4205-933F-8E83792DC219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7</xdr:row>
      <xdr:rowOff>0</xdr:rowOff>
    </xdr:from>
    <xdr:to>
      <xdr:col>7</xdr:col>
      <xdr:colOff>190500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13FC3CDB-0DDC-4507-BD00-B1F0E4B5E81C}"/>
            </a:ext>
          </a:extLst>
        </xdr:cNvPr>
        <xdr:cNvSpPr>
          <a:spLocks noChangeShapeType="1"/>
        </xdr:cNvSpPr>
      </xdr:nvSpPr>
      <xdr:spPr>
        <a:xfrm>
          <a:off x="77247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7</xdr:row>
      <xdr:rowOff>0</xdr:rowOff>
    </xdr:from>
    <xdr:to>
      <xdr:col>11</xdr:col>
      <xdr:colOff>190500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1479F252-87C7-432F-B209-255BFC0561C0}"/>
            </a:ext>
          </a:extLst>
        </xdr:cNvPr>
        <xdr:cNvSpPr>
          <a:spLocks noChangeShapeType="1"/>
        </xdr:cNvSpPr>
      </xdr:nvSpPr>
      <xdr:spPr>
        <a:xfrm>
          <a:off x="80486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7</xdr:row>
      <xdr:rowOff>0</xdr:rowOff>
    </xdr:from>
    <xdr:to>
      <xdr:col>12</xdr:col>
      <xdr:colOff>190500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799A7825-06EF-4E72-8775-016580CE8BA8}"/>
            </a:ext>
          </a:extLst>
        </xdr:cNvPr>
        <xdr:cNvSpPr>
          <a:spLocks noChangeShapeType="1"/>
        </xdr:cNvSpPr>
      </xdr:nvSpPr>
      <xdr:spPr>
        <a:xfrm>
          <a:off x="8172450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190500</xdr:colOff>
      <xdr:row>7</xdr:row>
      <xdr:rowOff>0</xdr:rowOff>
    </xdr:from>
    <xdr:to>
      <xdr:col>12</xdr:col>
      <xdr:colOff>190500</xdr:colOff>
      <xdr:row>7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A8B9B7E4-4D60-40C5-B28C-25D0785062C8}"/>
            </a:ext>
          </a:extLst>
        </xdr:cNvPr>
        <xdr:cNvSpPr>
          <a:spLocks noChangeShapeType="1"/>
        </xdr:cNvSpPr>
      </xdr:nvSpPr>
      <xdr:spPr>
        <a:xfrm>
          <a:off x="8172450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190500</xdr:colOff>
      <xdr:row>7</xdr:row>
      <xdr:rowOff>0</xdr:rowOff>
    </xdr:from>
    <xdr:to>
      <xdr:col>12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15A95CD5-74C2-473E-9462-462A7C43BBD1}"/>
            </a:ext>
          </a:extLst>
        </xdr:cNvPr>
        <xdr:cNvSpPr>
          <a:spLocks noChangeShapeType="1"/>
        </xdr:cNvSpPr>
      </xdr:nvSpPr>
      <xdr:spPr>
        <a:xfrm>
          <a:off x="8172450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377639</xdr:colOff>
      <xdr:row>16</xdr:row>
      <xdr:rowOff>331695</xdr:rowOff>
    </xdr:from>
    <xdr:to>
      <xdr:col>4</xdr:col>
      <xdr:colOff>592791</xdr:colOff>
      <xdr:row>17</xdr:row>
      <xdr:rowOff>448237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8A14919-1F24-316C-EF47-8B068954D3CE}"/>
            </a:ext>
          </a:extLst>
        </xdr:cNvPr>
        <xdr:cNvSpPr/>
      </xdr:nvSpPr>
      <xdr:spPr>
        <a:xfrm>
          <a:off x="2863664" y="5313270"/>
          <a:ext cx="215152" cy="88806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C2C709D-82A9-421D-8BF1-BDF606858C69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CC36576-D2A2-4FA2-BC7F-D93944BF93A4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8B04846-6894-4B6D-A209-E960066C0398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4973F82-04CB-485C-B583-03C235B70BBB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05746F6-C7B9-4B16-A708-031276AD1A4F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C6AF92E7-C8D7-4E06-A09B-86A17B4A3045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CF84CCF5-51DB-4779-A5EC-6B9EC8CC871E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72306681-18DF-4460-A143-28F81A728FE1}"/>
            </a:ext>
          </a:extLst>
        </xdr:cNvPr>
        <xdr:cNvSpPr>
          <a:spLocks noChangeShapeType="1"/>
        </xdr:cNvSpPr>
      </xdr:nvSpPr>
      <xdr:spPr>
        <a:xfrm>
          <a:off x="105632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83AC07B3-B675-446B-999F-1A77C4AD4A26}"/>
            </a:ext>
          </a:extLst>
        </xdr:cNvPr>
        <xdr:cNvSpPr>
          <a:spLocks noChangeShapeType="1"/>
        </xdr:cNvSpPr>
      </xdr:nvSpPr>
      <xdr:spPr>
        <a:xfrm>
          <a:off x="5981700" y="10058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F4BF000C-6885-47E9-ADE4-259EB937E818}"/>
            </a:ext>
          </a:extLst>
        </xdr:cNvPr>
        <xdr:cNvSpPr>
          <a:spLocks noChangeShapeType="1"/>
        </xdr:cNvSpPr>
      </xdr:nvSpPr>
      <xdr:spPr>
        <a:xfrm>
          <a:off x="5981700" y="10058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545646</xdr:colOff>
      <xdr:row>14</xdr:row>
      <xdr:rowOff>664027</xdr:rowOff>
    </xdr:from>
    <xdr:to>
      <xdr:col>4</xdr:col>
      <xdr:colOff>774246</xdr:colOff>
      <xdr:row>15</xdr:row>
      <xdr:rowOff>787852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C0819AE-3773-8F5A-55BB-B5AA4B8EA160}"/>
            </a:ext>
          </a:extLst>
        </xdr:cNvPr>
        <xdr:cNvSpPr/>
      </xdr:nvSpPr>
      <xdr:spPr>
        <a:xfrm>
          <a:off x="3060246" y="4952998"/>
          <a:ext cx="228600" cy="161516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V38"/>
  <sheetViews>
    <sheetView showGridLines="0" tabSelected="1" view="pageBreakPreview" zoomScale="70" zoomScaleNormal="100" zoomScaleSheetLayoutView="70" workbookViewId="0">
      <selection activeCell="U8" sqref="U8"/>
    </sheetView>
  </sheetViews>
  <sheetFormatPr defaultColWidth="3.77734375" defaultRowHeight="13.8"/>
  <cols>
    <col min="1" max="1" width="4.77734375" style="31" customWidth="1"/>
    <col min="2" max="2" width="1.77734375" style="31" customWidth="1"/>
    <col min="3" max="3" width="12.21875" style="2" customWidth="1"/>
    <col min="4" max="4" width="2.6640625" style="1" customWidth="1"/>
    <col min="5" max="5" width="18.109375" style="1" customWidth="1"/>
    <col min="6" max="6" width="2.6640625" style="1" customWidth="1"/>
    <col min="7" max="7" width="19.109375" style="1" customWidth="1"/>
    <col min="8" max="8" width="2.6640625" style="1" customWidth="1"/>
    <col min="9" max="9" width="18.6640625" style="1" customWidth="1"/>
    <col min="10" max="10" width="2.6640625" style="1" customWidth="1"/>
    <col min="11" max="11" width="19.77734375" style="1" customWidth="1"/>
    <col min="12" max="12" width="2.6640625" style="1" customWidth="1"/>
    <col min="13" max="13" width="19.21875" style="1" customWidth="1"/>
    <col min="14" max="14" width="2.6640625" style="1" customWidth="1"/>
    <col min="15" max="15" width="18.6640625" style="1" customWidth="1"/>
    <col min="16" max="16" width="2.6640625" style="1" customWidth="1"/>
    <col min="17" max="17" width="20" style="1" customWidth="1"/>
    <col min="18" max="18" width="2.6640625" style="1" customWidth="1"/>
    <col min="19" max="19" width="10.5546875" style="1" customWidth="1"/>
    <col min="20" max="20" width="3.77734375" style="1"/>
    <col min="21" max="21" width="10.5546875" style="1" customWidth="1"/>
    <col min="22" max="16384" width="3.77734375" style="1"/>
  </cols>
  <sheetData>
    <row r="1" spans="1:22" ht="14.25" customHeight="1">
      <c r="A1" s="520">
        <v>37</v>
      </c>
      <c r="B1" s="507"/>
    </row>
    <row r="2" spans="1:22" ht="14.25" customHeight="1">
      <c r="A2" s="520"/>
      <c r="B2" s="507"/>
    </row>
    <row r="3" spans="1:22" ht="14.25" customHeight="1">
      <c r="A3" s="520"/>
      <c r="B3" s="507"/>
      <c r="C3" s="521" t="s">
        <v>188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</row>
    <row r="4" spans="1:22" ht="14.25" customHeight="1">
      <c r="A4" s="520"/>
      <c r="B4" s="507"/>
      <c r="C4" s="523" t="s">
        <v>189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</row>
    <row r="5" spans="1:22" ht="9" customHeight="1" thickBot="1">
      <c r="A5" s="520"/>
      <c r="B5" s="507"/>
      <c r="C5" s="324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</row>
    <row r="6" spans="1:22" ht="9" customHeight="1">
      <c r="A6" s="520"/>
      <c r="B6" s="507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22" ht="14.25" customHeight="1">
      <c r="A7" s="520"/>
      <c r="B7" s="507"/>
      <c r="C7" s="525" t="s">
        <v>170</v>
      </c>
      <c r="D7" s="5"/>
      <c r="E7" s="526" t="s">
        <v>171</v>
      </c>
      <c r="F7" s="6"/>
      <c r="G7" s="526" t="s">
        <v>1</v>
      </c>
      <c r="H7" s="6"/>
      <c r="I7" s="526" t="s">
        <v>2</v>
      </c>
      <c r="J7" s="6"/>
      <c r="K7" s="527" t="s">
        <v>3</v>
      </c>
      <c r="L7" s="6"/>
      <c r="M7" s="519" t="s">
        <v>265</v>
      </c>
      <c r="N7" s="309"/>
      <c r="O7" s="519" t="s">
        <v>187</v>
      </c>
      <c r="P7" s="6"/>
      <c r="Q7" s="519" t="s">
        <v>4</v>
      </c>
    </row>
    <row r="8" spans="1:22" ht="14.25" customHeight="1">
      <c r="A8" s="520"/>
      <c r="B8" s="507"/>
      <c r="C8" s="525"/>
      <c r="D8" s="5"/>
      <c r="E8" s="526"/>
      <c r="F8" s="6"/>
      <c r="G8" s="526"/>
      <c r="H8" s="6"/>
      <c r="I8" s="526"/>
      <c r="J8" s="6"/>
      <c r="K8" s="528"/>
      <c r="L8" s="6"/>
      <c r="M8" s="519"/>
      <c r="N8" s="310"/>
      <c r="O8" s="519"/>
      <c r="P8" s="6"/>
      <c r="Q8" s="519"/>
    </row>
    <row r="9" spans="1:22" ht="14.25" customHeight="1">
      <c r="A9" s="520"/>
      <c r="B9" s="507"/>
      <c r="C9" s="8"/>
      <c r="D9" s="5"/>
      <c r="E9" s="526"/>
      <c r="F9" s="311"/>
      <c r="G9" s="526"/>
      <c r="H9" s="311"/>
      <c r="I9" s="526"/>
      <c r="J9" s="311"/>
      <c r="K9" s="528"/>
      <c r="L9" s="311"/>
      <c r="M9" s="519"/>
      <c r="N9" s="310"/>
      <c r="O9" s="519"/>
      <c r="P9" s="311"/>
      <c r="Q9" s="519"/>
    </row>
    <row r="10" spans="1:22" ht="14.25" customHeight="1">
      <c r="A10" s="520"/>
      <c r="B10" s="507"/>
      <c r="C10" s="5"/>
      <c r="D10" s="5"/>
      <c r="E10" s="526"/>
      <c r="F10" s="311"/>
      <c r="G10" s="526"/>
      <c r="H10" s="311"/>
      <c r="I10" s="526"/>
      <c r="J10" s="311"/>
      <c r="K10" s="528"/>
      <c r="L10" s="311"/>
      <c r="M10" s="519"/>
      <c r="O10" s="519"/>
      <c r="P10" s="311"/>
      <c r="Q10" s="519"/>
    </row>
    <row r="11" spans="1:22" ht="9" customHeight="1">
      <c r="A11" s="520"/>
      <c r="B11" s="507"/>
      <c r="C11" s="5"/>
      <c r="D11" s="5"/>
      <c r="E11" s="5"/>
      <c r="F11" s="5"/>
      <c r="G11" s="311"/>
      <c r="H11" s="311"/>
      <c r="I11" s="5"/>
      <c r="J11" s="5"/>
      <c r="K11" s="311"/>
      <c r="L11" s="311"/>
      <c r="M11" s="10"/>
      <c r="N11" s="10"/>
      <c r="O11" s="5"/>
      <c r="P11" s="5"/>
      <c r="Q11" s="11"/>
    </row>
    <row r="12" spans="1:22" s="13" customFormat="1" ht="30" customHeight="1">
      <c r="A12" s="520"/>
      <c r="B12" s="507"/>
      <c r="C12" s="312"/>
      <c r="D12" s="312"/>
      <c r="E12" s="312"/>
      <c r="F12" s="312"/>
      <c r="G12" s="313" t="s">
        <v>168</v>
      </c>
      <c r="H12" s="6"/>
      <c r="I12" s="313" t="s">
        <v>168</v>
      </c>
      <c r="J12" s="6"/>
      <c r="K12" s="313" t="s">
        <v>168</v>
      </c>
      <c r="L12" s="12"/>
      <c r="M12" s="312"/>
      <c r="N12" s="312"/>
      <c r="O12" s="313" t="s">
        <v>168</v>
      </c>
      <c r="P12" s="5"/>
      <c r="Q12" s="313" t="s">
        <v>168</v>
      </c>
    </row>
    <row r="13" spans="1:22" customFormat="1" ht="9" customHeight="1" thickBot="1">
      <c r="A13" s="520"/>
      <c r="B13" s="507"/>
      <c r="C13" s="325"/>
      <c r="D13" s="326"/>
      <c r="E13" s="326"/>
      <c r="F13" s="326"/>
      <c r="G13" s="327"/>
      <c r="H13" s="327"/>
      <c r="I13" s="327"/>
      <c r="J13" s="327"/>
      <c r="K13" s="327"/>
      <c r="L13" s="327"/>
      <c r="M13" s="326"/>
      <c r="N13" s="326"/>
      <c r="O13" s="327"/>
      <c r="P13" s="326"/>
      <c r="Q13" s="327"/>
    </row>
    <row r="14" spans="1:22" ht="114.9" customHeight="1">
      <c r="A14" s="520"/>
      <c r="B14" s="507"/>
      <c r="C14" s="14">
        <v>2022</v>
      </c>
      <c r="D14" s="5"/>
      <c r="E14" s="283">
        <v>56164</v>
      </c>
      <c r="F14" s="283"/>
      <c r="G14" s="283">
        <v>60001165.299000002</v>
      </c>
      <c r="H14" s="283"/>
      <c r="I14" s="283">
        <v>23412789.916999999</v>
      </c>
      <c r="J14" s="283"/>
      <c r="K14" s="283">
        <v>36588375.381999999</v>
      </c>
      <c r="L14" s="283"/>
      <c r="M14" s="283">
        <v>359405</v>
      </c>
      <c r="N14" s="283"/>
      <c r="O14" s="283">
        <v>14218132.044</v>
      </c>
      <c r="P14" s="283"/>
      <c r="Q14" s="283">
        <v>16213224.239999998</v>
      </c>
      <c r="U14" s="6"/>
    </row>
    <row r="15" spans="1:22" ht="114.9" customHeight="1">
      <c r="A15" s="520"/>
      <c r="B15" s="507"/>
      <c r="C15" s="14">
        <v>2015</v>
      </c>
      <c r="D15" s="15"/>
      <c r="E15" s="16">
        <v>34045</v>
      </c>
      <c r="F15" s="16"/>
      <c r="G15" s="17">
        <v>40452276.535224624</v>
      </c>
      <c r="H15" s="17"/>
      <c r="I15" s="17">
        <v>16106484.678292371</v>
      </c>
      <c r="J15" s="17"/>
      <c r="K15" s="17">
        <v>24345791.856932253</v>
      </c>
      <c r="L15" s="17"/>
      <c r="M15" s="17">
        <v>314292</v>
      </c>
      <c r="N15" s="17"/>
      <c r="O15" s="17">
        <v>10073210.539000001</v>
      </c>
      <c r="P15" s="17"/>
      <c r="Q15" s="17">
        <v>12472313.107000001</v>
      </c>
      <c r="U15" s="6"/>
    </row>
    <row r="16" spans="1:22" ht="114.6" customHeight="1">
      <c r="A16" s="520"/>
      <c r="B16" s="507"/>
      <c r="C16" s="19">
        <v>2010</v>
      </c>
      <c r="D16" s="20"/>
      <c r="E16" s="16">
        <v>19215</v>
      </c>
      <c r="F16" s="16"/>
      <c r="G16" s="16">
        <v>20876124.303000003</v>
      </c>
      <c r="H16" s="16"/>
      <c r="I16" s="16">
        <v>9066479.0449999999</v>
      </c>
      <c r="J16" s="16"/>
      <c r="K16" s="16">
        <v>11809645.258000001</v>
      </c>
      <c r="L16" s="16"/>
      <c r="M16" s="16">
        <v>165062</v>
      </c>
      <c r="N16" s="16"/>
      <c r="O16" s="16">
        <v>4443254.5760000004</v>
      </c>
      <c r="P16" s="16"/>
      <c r="Q16" s="16">
        <v>5406354.348100001</v>
      </c>
    </row>
    <row r="17" spans="1:17" ht="98.4" customHeight="1">
      <c r="A17" s="520"/>
      <c r="B17" s="507"/>
      <c r="C17" s="19"/>
      <c r="D17" s="20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27.6" customHeight="1" thickBot="1">
      <c r="A18" s="520"/>
      <c r="B18" s="507"/>
      <c r="C18" s="328"/>
      <c r="D18" s="329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</row>
    <row r="19" spans="1:17" ht="13.8" customHeight="1">
      <c r="A19" s="520"/>
      <c r="B19" s="507"/>
      <c r="C19" s="500"/>
      <c r="D19" s="500"/>
      <c r="E19" s="500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</row>
    <row r="20" spans="1:17" ht="14.25" customHeight="1">
      <c r="A20" s="520"/>
      <c r="B20" s="507"/>
      <c r="C20" s="500"/>
      <c r="D20" s="500"/>
      <c r="E20" s="500"/>
      <c r="F20" s="500"/>
      <c r="G20" s="500"/>
      <c r="H20" s="500"/>
      <c r="I20" s="500"/>
      <c r="J20" s="500"/>
      <c r="K20" s="500"/>
      <c r="L20" s="500"/>
      <c r="M20" s="500"/>
      <c r="N20" s="500"/>
      <c r="O20" s="500"/>
      <c r="P20" s="500"/>
      <c r="Q20" s="500"/>
    </row>
    <row r="21" spans="1:17" ht="15" customHeight="1">
      <c r="A21" s="21"/>
      <c r="B21" s="21"/>
      <c r="C21" s="23"/>
      <c r="D21" s="22"/>
      <c r="E21" s="24"/>
      <c r="F21" s="24"/>
      <c r="G21" s="25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5" customHeight="1">
      <c r="A22" s="26"/>
      <c r="B22" s="26"/>
      <c r="C22" s="23"/>
      <c r="D22" s="22"/>
      <c r="E22" s="27"/>
      <c r="F22" s="27"/>
      <c r="G22" s="28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ht="15" customHeight="1">
      <c r="A23" s="26"/>
      <c r="B23" s="26"/>
      <c r="C23" s="23"/>
      <c r="D23" s="22"/>
      <c r="E23" s="29"/>
      <c r="F23" s="29"/>
      <c r="G23" s="30"/>
      <c r="H23" s="30"/>
      <c r="I23" s="30"/>
      <c r="J23" s="30"/>
      <c r="K23" s="30"/>
      <c r="L23" s="30"/>
      <c r="M23" s="29"/>
      <c r="N23" s="29"/>
      <c r="O23" s="30"/>
      <c r="P23" s="30"/>
      <c r="Q23" s="30"/>
    </row>
    <row r="24" spans="1:17" ht="15" customHeight="1">
      <c r="D24" s="22"/>
    </row>
    <row r="25" spans="1:17">
      <c r="A25" s="32"/>
      <c r="B25" s="32"/>
      <c r="C25" s="33"/>
      <c r="D25" s="22"/>
    </row>
    <row r="26" spans="1:17">
      <c r="A26" s="32"/>
      <c r="B26" s="32"/>
      <c r="C26" s="33"/>
      <c r="D26" s="22"/>
    </row>
    <row r="27" spans="1:17" s="37" customFormat="1" ht="14.4">
      <c r="A27" s="34"/>
      <c r="B27" s="34"/>
      <c r="C27" s="36"/>
      <c r="D27" s="3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9" customHeight="1">
      <c r="D28" s="22"/>
    </row>
    <row r="29" spans="1:17" ht="9" customHeight="1">
      <c r="C29" s="23"/>
      <c r="D29" s="22"/>
    </row>
    <row r="38" spans="5:5">
      <c r="E38" s="38"/>
    </row>
  </sheetData>
  <sheetProtection algorithmName="SHA-512" hashValue="J8wBnFmBxzZKLiTHvpk6gfriIaQrGul+L2NWGmnveyWYpKOyiE+DdXfacZLLupHkXjPIoTlhyBsPA9d8JuFWhA==" saltValue="L6I+wKz/+6JRdsZ1nW8D/Q==" spinCount="100000" sheet="1" objects="1" scenarios="1"/>
  <mergeCells count="11">
    <mergeCell ref="Q7:Q10"/>
    <mergeCell ref="A1:A20"/>
    <mergeCell ref="C3:Q3"/>
    <mergeCell ref="C4:Q4"/>
    <mergeCell ref="C7:C8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U25"/>
  <sheetViews>
    <sheetView showGridLines="0" view="pageBreakPreview" zoomScale="70" zoomScaleNormal="85" zoomScaleSheetLayoutView="70" workbookViewId="0">
      <selection activeCell="M14" sqref="M14"/>
    </sheetView>
  </sheetViews>
  <sheetFormatPr defaultColWidth="2.6640625" defaultRowHeight="13.8"/>
  <cols>
    <col min="1" max="1" width="5.77734375" style="1" customWidth="1"/>
    <col min="2" max="2" width="1.77734375" style="1" customWidth="1"/>
    <col min="3" max="3" width="58.6640625" style="1" customWidth="1"/>
    <col min="4" max="4" width="6.109375" style="1" customWidth="1"/>
    <col min="5" max="5" width="9.44140625" style="1" customWidth="1"/>
    <col min="6" max="6" width="23.77734375" style="1" customWidth="1"/>
    <col min="7" max="7" width="7.6640625" style="1" customWidth="1"/>
    <col min="8" max="8" width="28.6640625" style="1" customWidth="1"/>
    <col min="9" max="9" width="2" style="1" customWidth="1"/>
    <col min="10" max="10" width="27.109375" style="1" customWidth="1"/>
    <col min="11" max="11" width="2.6640625" style="1" customWidth="1"/>
    <col min="12" max="16384" width="2.6640625" style="1"/>
  </cols>
  <sheetData>
    <row r="1" spans="1:21" ht="14.25" customHeight="1">
      <c r="A1" s="520">
        <f>1+'1.9'!A1:A29</f>
        <v>46</v>
      </c>
      <c r="B1" s="507"/>
    </row>
    <row r="2" spans="1:21" ht="14.25" customHeight="1">
      <c r="A2" s="520"/>
      <c r="B2" s="507"/>
    </row>
    <row r="3" spans="1:21" ht="14.25" customHeight="1">
      <c r="A3" s="520"/>
      <c r="B3" s="507"/>
      <c r="C3" s="529" t="s">
        <v>200</v>
      </c>
      <c r="D3" s="529"/>
      <c r="E3" s="529"/>
      <c r="F3" s="529"/>
      <c r="G3" s="529"/>
      <c r="H3" s="529"/>
      <c r="I3" s="529"/>
      <c r="J3" s="529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25" customHeight="1">
      <c r="A4" s="520"/>
      <c r="B4" s="507"/>
      <c r="C4" s="523" t="s">
        <v>237</v>
      </c>
      <c r="D4" s="523"/>
      <c r="E4" s="523"/>
      <c r="F4" s="523"/>
      <c r="G4" s="523"/>
      <c r="H4" s="523"/>
      <c r="I4" s="523"/>
      <c r="J4" s="523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9" customHeight="1" thickBot="1">
      <c r="A5" s="520"/>
      <c r="B5" s="507"/>
    </row>
    <row r="6" spans="1:21" ht="9" customHeight="1">
      <c r="A6" s="520"/>
      <c r="B6" s="507"/>
      <c r="C6" s="399"/>
      <c r="D6" s="399"/>
      <c r="E6" s="399"/>
      <c r="F6" s="400"/>
      <c r="G6" s="400"/>
      <c r="H6" s="400"/>
      <c r="I6" s="400"/>
      <c r="J6" s="400"/>
    </row>
    <row r="7" spans="1:21" ht="37.200000000000003" customHeight="1">
      <c r="A7" s="520"/>
      <c r="B7" s="507"/>
      <c r="C7" s="514" t="s">
        <v>263</v>
      </c>
      <c r="D7" s="8"/>
      <c r="E7" s="8"/>
      <c r="F7" s="514"/>
      <c r="G7" s="5"/>
      <c r="H7" s="576" t="s">
        <v>44</v>
      </c>
      <c r="I7" s="576"/>
      <c r="J7" s="576"/>
    </row>
    <row r="8" spans="1:21" ht="14.25" customHeight="1" thickBot="1">
      <c r="A8" s="520"/>
      <c r="B8" s="507"/>
      <c r="C8" s="8"/>
      <c r="D8" s="8"/>
      <c r="E8" s="8"/>
      <c r="F8" s="516"/>
      <c r="G8" s="326"/>
      <c r="H8" s="403"/>
      <c r="I8" s="403"/>
      <c r="J8" s="403"/>
    </row>
    <row r="9" spans="1:21" ht="7.5" customHeight="1">
      <c r="A9" s="520"/>
      <c r="B9" s="507"/>
      <c r="C9" s="8"/>
      <c r="D9" s="8"/>
      <c r="E9" s="8"/>
      <c r="F9" s="5"/>
      <c r="G9" s="5"/>
      <c r="H9" s="401"/>
      <c r="I9" s="401"/>
      <c r="J9" s="401"/>
    </row>
    <row r="10" spans="1:21" ht="33.6" customHeight="1">
      <c r="A10" s="520"/>
      <c r="B10" s="507"/>
      <c r="C10" s="8"/>
      <c r="D10" s="8"/>
      <c r="E10" s="8"/>
      <c r="F10" s="508" t="s">
        <v>264</v>
      </c>
      <c r="G10" s="5"/>
      <c r="H10" s="508" t="s">
        <v>59</v>
      </c>
      <c r="I10" s="5"/>
      <c r="J10" s="508" t="s">
        <v>60</v>
      </c>
    </row>
    <row r="11" spans="1:21" ht="14.25" customHeight="1" thickBot="1">
      <c r="A11" s="520"/>
      <c r="B11" s="507"/>
      <c r="C11" s="347"/>
      <c r="D11" s="347"/>
      <c r="E11" s="347"/>
      <c r="F11" s="515"/>
      <c r="G11" s="326"/>
      <c r="H11" s="515"/>
      <c r="I11" s="402"/>
      <c r="J11" s="515"/>
    </row>
    <row r="12" spans="1:21" ht="50.1" customHeight="1" thickBot="1">
      <c r="A12" s="520"/>
      <c r="B12" s="507"/>
      <c r="C12" s="342" t="s">
        <v>154</v>
      </c>
      <c r="D12" s="451"/>
      <c r="E12" s="451"/>
      <c r="F12" s="453">
        <f>H12+J12</f>
        <v>359405</v>
      </c>
      <c r="G12" s="462"/>
      <c r="H12" s="453">
        <f>H13+H14+H15+H16+H17+H18+H19</f>
        <v>197980</v>
      </c>
      <c r="I12" s="462"/>
      <c r="J12" s="453">
        <f>J13+J14+J15+J16+J17+J18+J19</f>
        <v>161425</v>
      </c>
    </row>
    <row r="13" spans="1:21" ht="55.95" customHeight="1">
      <c r="A13" s="520"/>
      <c r="B13" s="507"/>
      <c r="C13" s="103" t="s">
        <v>61</v>
      </c>
      <c r="D13" s="40"/>
      <c r="E13" s="40"/>
      <c r="F13" s="15">
        <f>H13+J13</f>
        <v>15763</v>
      </c>
      <c r="G13" s="53"/>
      <c r="H13" s="67">
        <v>7991</v>
      </c>
      <c r="I13" s="16"/>
      <c r="J13" s="67">
        <v>7772</v>
      </c>
    </row>
    <row r="14" spans="1:21" ht="55.95" customHeight="1">
      <c r="A14" s="520"/>
      <c r="B14" s="507"/>
      <c r="C14" s="103" t="s">
        <v>62</v>
      </c>
      <c r="D14" s="40"/>
      <c r="E14" s="40"/>
      <c r="F14" s="15">
        <f t="shared" ref="F14:F19" si="0">H14+J14</f>
        <v>118669</v>
      </c>
      <c r="G14" s="53"/>
      <c r="H14" s="118">
        <v>70018</v>
      </c>
      <c r="I14" s="16"/>
      <c r="J14" s="118">
        <v>48651</v>
      </c>
    </row>
    <row r="15" spans="1:21" ht="55.95" customHeight="1">
      <c r="A15" s="520"/>
      <c r="B15" s="507"/>
      <c r="C15" s="103" t="s">
        <v>63</v>
      </c>
      <c r="D15" s="40"/>
      <c r="E15" s="40"/>
      <c r="F15" s="15">
        <f t="shared" si="0"/>
        <v>82890</v>
      </c>
      <c r="G15" s="16"/>
      <c r="H15" s="118">
        <v>41474</v>
      </c>
      <c r="I15" s="16"/>
      <c r="J15" s="118">
        <v>41416</v>
      </c>
    </row>
    <row r="16" spans="1:21" ht="55.95" customHeight="1">
      <c r="A16" s="520"/>
      <c r="B16" s="507"/>
      <c r="C16" s="103" t="s">
        <v>64</v>
      </c>
      <c r="D16" s="95"/>
      <c r="E16" s="40"/>
      <c r="F16" s="15">
        <f t="shared" si="0"/>
        <v>24635</v>
      </c>
      <c r="G16" s="15"/>
      <c r="H16" s="67">
        <v>13637</v>
      </c>
      <c r="I16" s="16"/>
      <c r="J16" s="67">
        <v>10998</v>
      </c>
    </row>
    <row r="17" spans="1:10" ht="55.95" customHeight="1">
      <c r="A17" s="520"/>
      <c r="B17" s="507"/>
      <c r="C17" s="103" t="s">
        <v>65</v>
      </c>
      <c r="D17" s="39"/>
      <c r="E17" s="39"/>
      <c r="F17" s="15">
        <f t="shared" si="0"/>
        <v>33899</v>
      </c>
      <c r="G17" s="16"/>
      <c r="H17" s="118">
        <v>23136</v>
      </c>
      <c r="I17" s="16"/>
      <c r="J17" s="118">
        <v>10763</v>
      </c>
    </row>
    <row r="18" spans="1:10" ht="55.95" customHeight="1">
      <c r="A18" s="520"/>
      <c r="B18" s="507"/>
      <c r="C18" s="103" t="s">
        <v>66</v>
      </c>
      <c r="D18" s="8"/>
      <c r="E18" s="8"/>
      <c r="F18" s="15">
        <f t="shared" si="0"/>
        <v>73266</v>
      </c>
      <c r="G18" s="6"/>
      <c r="H18" s="67">
        <v>35133</v>
      </c>
      <c r="I18" s="16"/>
      <c r="J18" s="67">
        <v>38133</v>
      </c>
    </row>
    <row r="19" spans="1:10" ht="55.95" customHeight="1">
      <c r="A19" s="520"/>
      <c r="B19" s="507"/>
      <c r="C19" s="103" t="s">
        <v>67</v>
      </c>
      <c r="D19" s="8"/>
      <c r="E19" s="8"/>
      <c r="F19" s="15">
        <f t="shared" si="0"/>
        <v>10283</v>
      </c>
      <c r="G19" s="6"/>
      <c r="H19" s="67">
        <v>6591</v>
      </c>
      <c r="I19" s="16"/>
      <c r="J19" s="67">
        <v>3692</v>
      </c>
    </row>
    <row r="20" spans="1:10" s="82" customFormat="1" ht="33.6" customHeight="1" thickBot="1">
      <c r="A20" s="520"/>
      <c r="B20" s="507"/>
      <c r="C20" s="404"/>
      <c r="D20" s="347"/>
      <c r="E20" s="347"/>
      <c r="F20" s="405"/>
      <c r="G20" s="327"/>
      <c r="H20" s="405"/>
      <c r="I20" s="327"/>
      <c r="J20" s="405"/>
    </row>
    <row r="21" spans="1:10" s="82" customFormat="1" ht="10.050000000000001" customHeight="1">
      <c r="A21" s="520"/>
      <c r="B21" s="507"/>
      <c r="C21" s="574"/>
      <c r="D21" s="574"/>
      <c r="E21" s="574"/>
      <c r="F21" s="574"/>
      <c r="G21" s="574"/>
      <c r="H21" s="574"/>
      <c r="I21" s="574"/>
      <c r="J21" s="574"/>
    </row>
    <row r="22" spans="1:10" s="82" customFormat="1" ht="12.75" customHeight="1">
      <c r="A22" s="520"/>
      <c r="B22" s="507"/>
      <c r="C22" s="575"/>
      <c r="D22" s="575"/>
      <c r="E22" s="575"/>
      <c r="F22" s="575"/>
      <c r="G22" s="575"/>
      <c r="H22" s="575"/>
      <c r="I22" s="575"/>
      <c r="J22" s="575"/>
    </row>
    <row r="23" spans="1:10" s="85" customFormat="1">
      <c r="A23" s="520"/>
      <c r="B23" s="507"/>
      <c r="C23" s="47"/>
      <c r="D23" s="47"/>
      <c r="E23" s="47"/>
      <c r="F23" s="47"/>
      <c r="G23" s="47"/>
      <c r="H23" s="47"/>
      <c r="I23" s="47"/>
      <c r="J23" s="47"/>
    </row>
    <row r="24" spans="1:10" ht="14.4">
      <c r="A24" s="520"/>
      <c r="B24" s="507"/>
      <c r="C24" s="119"/>
      <c r="F24" s="120"/>
      <c r="G24" s="47"/>
      <c r="H24" s="120"/>
      <c r="I24" s="47"/>
      <c r="J24" s="120"/>
    </row>
    <row r="25" spans="1:10">
      <c r="F25" s="121"/>
      <c r="H25" s="121"/>
      <c r="J25" s="121"/>
    </row>
  </sheetData>
  <sheetProtection algorithmName="SHA-512" hashValue="Kdxw6VBFwwgRQrTfwxNIFMeXBtL3CSng1Sn6ulCXH9CwQL6Q0C2lHuYwEHhptzK0/XoTJLzexUNOp2EwnTIdSA==" saltValue="ax26QJZh1F/0jLRxist/sA==" spinCount="100000" sheet="1" objects="1" scenarios="1"/>
  <mergeCells count="6">
    <mergeCell ref="A1:A24"/>
    <mergeCell ref="C3:J3"/>
    <mergeCell ref="C4:J4"/>
    <mergeCell ref="C21:J21"/>
    <mergeCell ref="C22:J22"/>
    <mergeCell ref="H7:J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V32"/>
  <sheetViews>
    <sheetView showGridLines="0" view="pageBreakPreview" zoomScale="70" zoomScaleNormal="70" zoomScaleSheetLayoutView="70" workbookViewId="0">
      <selection activeCell="M14" sqref="M14"/>
    </sheetView>
  </sheetViews>
  <sheetFormatPr defaultColWidth="9.109375" defaultRowHeight="13.8"/>
  <cols>
    <col min="1" max="1" width="5.77734375" style="111" customWidth="1"/>
    <col min="2" max="2" width="1.77734375" style="111" customWidth="1"/>
    <col min="3" max="3" width="44.6640625" style="82" customWidth="1"/>
    <col min="4" max="4" width="2.6640625" style="82" customWidth="1"/>
    <col min="5" max="5" width="15.44140625" style="82" customWidth="1"/>
    <col min="6" max="6" width="1.109375" style="82" customWidth="1"/>
    <col min="7" max="7" width="16.44140625" style="82" customWidth="1"/>
    <col min="8" max="8" width="1.109375" style="82" customWidth="1"/>
    <col min="9" max="9" width="14.44140625" style="83" customWidth="1"/>
    <col min="10" max="10" width="1.109375" style="83" customWidth="1"/>
    <col min="11" max="11" width="15.44140625" style="82" customWidth="1"/>
    <col min="12" max="12" width="1.109375" style="82" customWidth="1"/>
    <col min="13" max="13" width="12.88671875" style="82" customWidth="1"/>
    <col min="14" max="14" width="1.109375" style="82" customWidth="1"/>
    <col min="15" max="15" width="16.5546875" style="82" customWidth="1"/>
    <col min="16" max="16" width="1.109375" style="82" customWidth="1"/>
    <col min="17" max="17" width="17.88671875" style="83" customWidth="1"/>
    <col min="18" max="18" width="2.6640625" style="82" customWidth="1"/>
    <col min="19" max="16384" width="9.109375" style="82"/>
  </cols>
  <sheetData>
    <row r="1" spans="1:22" ht="14.25" customHeight="1">
      <c r="A1" s="520">
        <f>1+'1.10'!A1:A24</f>
        <v>47</v>
      </c>
      <c r="B1" s="507"/>
    </row>
    <row r="2" spans="1:22" ht="14.25" customHeight="1">
      <c r="A2" s="520"/>
      <c r="B2" s="507"/>
    </row>
    <row r="3" spans="1:22" ht="14.25" customHeight="1">
      <c r="A3" s="520"/>
      <c r="B3" s="507"/>
      <c r="C3" s="566" t="s">
        <v>201</v>
      </c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122"/>
      <c r="S3" s="122"/>
      <c r="T3" s="122"/>
      <c r="U3" s="122"/>
      <c r="V3" s="122"/>
    </row>
    <row r="4" spans="1:22" ht="14.25" customHeight="1">
      <c r="A4" s="520"/>
      <c r="B4" s="507"/>
      <c r="C4" s="567" t="s">
        <v>238</v>
      </c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122"/>
      <c r="S4" s="122"/>
      <c r="T4" s="122"/>
      <c r="U4" s="122"/>
      <c r="V4" s="122"/>
    </row>
    <row r="5" spans="1:22" ht="9" customHeight="1" thickBot="1">
      <c r="A5" s="520"/>
      <c r="B5" s="507"/>
      <c r="R5" s="83"/>
    </row>
    <row r="6" spans="1:22" ht="4.8" customHeight="1">
      <c r="A6" s="520"/>
      <c r="B6" s="507"/>
      <c r="C6" s="406"/>
      <c r="D6" s="406"/>
      <c r="E6" s="406"/>
      <c r="F6" s="406"/>
      <c r="G6" s="406"/>
      <c r="H6" s="406"/>
      <c r="I6" s="407"/>
      <c r="J6" s="407"/>
      <c r="K6" s="406"/>
      <c r="L6" s="406"/>
      <c r="M6" s="406"/>
      <c r="N6" s="406"/>
      <c r="O6" s="406"/>
      <c r="P6" s="408"/>
      <c r="Q6" s="407"/>
      <c r="R6" s="91"/>
    </row>
    <row r="7" spans="1:22" s="124" customFormat="1" ht="58.5" customHeight="1">
      <c r="A7" s="520"/>
      <c r="B7" s="507"/>
      <c r="C7" s="525" t="s">
        <v>68</v>
      </c>
      <c r="D7" s="410"/>
      <c r="E7" s="526" t="s">
        <v>61</v>
      </c>
      <c r="F7" s="491"/>
      <c r="G7" s="527" t="s">
        <v>69</v>
      </c>
      <c r="H7" s="492"/>
      <c r="I7" s="519" t="s">
        <v>181</v>
      </c>
      <c r="J7" s="490"/>
      <c r="K7" s="519" t="s">
        <v>70</v>
      </c>
      <c r="L7" s="492"/>
      <c r="M7" s="577" t="s">
        <v>71</v>
      </c>
      <c r="N7" s="491"/>
      <c r="O7" s="527" t="s">
        <v>72</v>
      </c>
      <c r="P7" s="490"/>
      <c r="Q7" s="527" t="s">
        <v>185</v>
      </c>
      <c r="R7" s="123"/>
    </row>
    <row r="8" spans="1:22" s="125" customFormat="1" ht="51" customHeight="1">
      <c r="A8" s="520"/>
      <c r="B8" s="507"/>
      <c r="C8" s="530"/>
      <c r="D8" s="409"/>
      <c r="E8" s="526"/>
      <c r="F8" s="492"/>
      <c r="G8" s="527"/>
      <c r="H8" s="503"/>
      <c r="I8" s="519"/>
      <c r="J8" s="490"/>
      <c r="K8" s="519"/>
      <c r="L8" s="491"/>
      <c r="M8" s="577"/>
      <c r="N8" s="492"/>
      <c r="O8" s="527"/>
      <c r="P8" s="492"/>
      <c r="Q8" s="527"/>
      <c r="R8" s="275"/>
    </row>
    <row r="9" spans="1:22" s="126" customFormat="1" ht="4.8" customHeight="1" thickBot="1">
      <c r="A9" s="520"/>
      <c r="B9" s="507"/>
      <c r="C9" s="333"/>
      <c r="D9" s="334"/>
      <c r="E9" s="335"/>
      <c r="F9" s="336"/>
      <c r="G9" s="337"/>
      <c r="H9" s="338"/>
      <c r="I9" s="339"/>
      <c r="J9" s="340"/>
      <c r="K9" s="338"/>
      <c r="L9" s="341"/>
      <c r="M9" s="337"/>
      <c r="N9" s="336"/>
      <c r="O9" s="339"/>
      <c r="P9" s="336"/>
      <c r="Q9" s="338"/>
      <c r="R9" s="262"/>
    </row>
    <row r="10" spans="1:22" ht="30" customHeight="1" thickBot="1">
      <c r="A10" s="520"/>
      <c r="B10" s="507"/>
      <c r="C10" s="342" t="s">
        <v>154</v>
      </c>
      <c r="D10" s="343"/>
      <c r="E10" s="343">
        <f>E12+E13+E14+E15+E16+E17+E18+E19+E20+E21</f>
        <v>15763</v>
      </c>
      <c r="F10" s="343"/>
      <c r="G10" s="343">
        <f>G12+G13+G14+G15+G16+G17+G18+G19+G20+G21</f>
        <v>118669</v>
      </c>
      <c r="H10" s="343"/>
      <c r="I10" s="343">
        <f>I12+I13+I14+I15+I16+I17+I18+I19+I20+I21</f>
        <v>82890</v>
      </c>
      <c r="J10" s="344"/>
      <c r="K10" s="343">
        <f>K12+K13+K14+K15+K16+K17+K18+K19+K20+K21</f>
        <v>24635</v>
      </c>
      <c r="L10" s="343"/>
      <c r="M10" s="343">
        <f>M12+M13+M14+M15+M16+M17+M18+M19+M20+M21</f>
        <v>33899</v>
      </c>
      <c r="N10" s="343"/>
      <c r="O10" s="343">
        <f>O12+O13+O14+O15+O16+O17+O18+O19+O20+O21</f>
        <v>73266</v>
      </c>
      <c r="P10" s="343"/>
      <c r="Q10" s="343">
        <f>Q12+Q13+Q14+Q15+Q16+Q17+Q18+Q19+Q20+Q21</f>
        <v>10283</v>
      </c>
      <c r="R10" s="73"/>
      <c r="S10" s="104"/>
    </row>
    <row r="11" spans="1:22" ht="6.6" customHeight="1">
      <c r="A11" s="520"/>
      <c r="B11" s="507"/>
      <c r="C11" s="39"/>
      <c r="D11" s="127"/>
      <c r="E11" s="50"/>
      <c r="F11" s="50"/>
      <c r="G11" s="50"/>
      <c r="H11" s="50"/>
      <c r="I11" s="50"/>
      <c r="J11" s="128"/>
      <c r="K11" s="50"/>
      <c r="L11" s="16"/>
      <c r="M11" s="50"/>
      <c r="N11" s="50"/>
      <c r="O11" s="50"/>
      <c r="P11" s="16"/>
      <c r="Q11" s="50"/>
      <c r="R11" s="129"/>
    </row>
    <row r="12" spans="1:22" ht="40.049999999999997" customHeight="1">
      <c r="A12" s="520"/>
      <c r="B12" s="507"/>
      <c r="C12" s="41" t="s">
        <v>5</v>
      </c>
      <c r="D12" s="127"/>
      <c r="E12" s="485">
        <v>1394</v>
      </c>
      <c r="F12" s="485"/>
      <c r="G12" s="485">
        <v>11516</v>
      </c>
      <c r="H12" s="485"/>
      <c r="I12" s="485">
        <v>7278</v>
      </c>
      <c r="J12" s="486"/>
      <c r="K12" s="485">
        <v>1543</v>
      </c>
      <c r="L12" s="487"/>
      <c r="M12" s="485">
        <v>2767</v>
      </c>
      <c r="N12" s="485"/>
      <c r="O12" s="485">
        <v>4578</v>
      </c>
      <c r="P12" s="487"/>
      <c r="Q12" s="485">
        <v>456</v>
      </c>
      <c r="R12" s="129"/>
    </row>
    <row r="13" spans="1:22" ht="40.049999999999997" customHeight="1">
      <c r="A13" s="520"/>
      <c r="B13" s="507"/>
      <c r="C13" s="41" t="s">
        <v>6</v>
      </c>
      <c r="D13" s="127"/>
      <c r="E13" s="485">
        <v>2825</v>
      </c>
      <c r="F13" s="485"/>
      <c r="G13" s="485">
        <v>24103</v>
      </c>
      <c r="H13" s="485"/>
      <c r="I13" s="485">
        <v>13997</v>
      </c>
      <c r="J13" s="486"/>
      <c r="K13" s="485">
        <v>3152</v>
      </c>
      <c r="L13" s="487"/>
      <c r="M13" s="485">
        <v>7935</v>
      </c>
      <c r="N13" s="485"/>
      <c r="O13" s="485">
        <v>10259</v>
      </c>
      <c r="P13" s="487"/>
      <c r="Q13" s="485">
        <v>2418</v>
      </c>
      <c r="R13" s="129"/>
    </row>
    <row r="14" spans="1:22" ht="40.049999999999997" customHeight="1">
      <c r="A14" s="520"/>
      <c r="B14" s="507"/>
      <c r="C14" s="41" t="s">
        <v>7</v>
      </c>
      <c r="D14" s="127"/>
      <c r="E14" s="485">
        <v>410</v>
      </c>
      <c r="F14" s="485"/>
      <c r="G14" s="485">
        <v>4012</v>
      </c>
      <c r="H14" s="485"/>
      <c r="I14" s="485">
        <v>3005</v>
      </c>
      <c r="J14" s="486"/>
      <c r="K14" s="485">
        <v>592</v>
      </c>
      <c r="L14" s="487"/>
      <c r="M14" s="485">
        <v>941</v>
      </c>
      <c r="N14" s="485"/>
      <c r="O14" s="485">
        <v>2072</v>
      </c>
      <c r="P14" s="487"/>
      <c r="Q14" s="485">
        <v>598</v>
      </c>
      <c r="R14" s="129"/>
    </row>
    <row r="15" spans="1:22" ht="40.049999999999997" customHeight="1">
      <c r="A15" s="520"/>
      <c r="B15" s="507"/>
      <c r="C15" s="43" t="s">
        <v>8</v>
      </c>
      <c r="D15" s="127"/>
      <c r="E15" s="485">
        <v>1380</v>
      </c>
      <c r="F15" s="485"/>
      <c r="G15" s="485">
        <v>15891</v>
      </c>
      <c r="H15" s="485"/>
      <c r="I15" s="485">
        <v>10786</v>
      </c>
      <c r="J15" s="486"/>
      <c r="K15" s="485">
        <v>2977</v>
      </c>
      <c r="L15" s="487"/>
      <c r="M15" s="485">
        <v>3033</v>
      </c>
      <c r="N15" s="485"/>
      <c r="O15" s="485">
        <v>6709</v>
      </c>
      <c r="P15" s="487"/>
      <c r="Q15" s="485">
        <v>496</v>
      </c>
      <c r="R15" s="129"/>
    </row>
    <row r="16" spans="1:22" ht="40.049999999999997" customHeight="1">
      <c r="A16" s="520"/>
      <c r="B16" s="507"/>
      <c r="C16" s="44" t="s">
        <v>9</v>
      </c>
      <c r="D16" s="127"/>
      <c r="E16" s="485">
        <v>4486</v>
      </c>
      <c r="F16" s="485"/>
      <c r="G16" s="485">
        <v>17408</v>
      </c>
      <c r="H16" s="485"/>
      <c r="I16" s="485">
        <v>8720</v>
      </c>
      <c r="J16" s="486"/>
      <c r="K16" s="485">
        <v>4955</v>
      </c>
      <c r="L16" s="487"/>
      <c r="M16" s="485">
        <v>3861</v>
      </c>
      <c r="N16" s="485"/>
      <c r="O16" s="485">
        <v>15274</v>
      </c>
      <c r="P16" s="487"/>
      <c r="Q16" s="485">
        <v>1067</v>
      </c>
      <c r="R16" s="129"/>
    </row>
    <row r="17" spans="1:18" ht="40.049999999999997" customHeight="1">
      <c r="A17" s="520"/>
      <c r="B17" s="507"/>
      <c r="C17" s="41" t="s">
        <v>10</v>
      </c>
      <c r="D17" s="127"/>
      <c r="E17" s="485">
        <v>1188</v>
      </c>
      <c r="F17" s="485"/>
      <c r="G17" s="485">
        <v>8746</v>
      </c>
      <c r="H17" s="485"/>
      <c r="I17" s="485">
        <v>7714</v>
      </c>
      <c r="J17" s="486"/>
      <c r="K17" s="485">
        <v>2377</v>
      </c>
      <c r="L17" s="487"/>
      <c r="M17" s="485">
        <v>3207</v>
      </c>
      <c r="N17" s="485"/>
      <c r="O17" s="485">
        <v>10619</v>
      </c>
      <c r="P17" s="487"/>
      <c r="Q17" s="485">
        <v>1406</v>
      </c>
      <c r="R17" s="129"/>
    </row>
    <row r="18" spans="1:18" ht="46.2" customHeight="1">
      <c r="A18" s="520"/>
      <c r="B18" s="507"/>
      <c r="C18" s="41" t="s">
        <v>11</v>
      </c>
      <c r="D18" s="127"/>
      <c r="E18" s="485">
        <v>1519</v>
      </c>
      <c r="F18" s="485"/>
      <c r="G18" s="485">
        <v>15839</v>
      </c>
      <c r="H18" s="485"/>
      <c r="I18" s="485">
        <v>13566</v>
      </c>
      <c r="J18" s="486"/>
      <c r="K18" s="485">
        <v>3913</v>
      </c>
      <c r="L18" s="487"/>
      <c r="M18" s="485">
        <v>4094</v>
      </c>
      <c r="N18" s="485"/>
      <c r="O18" s="485">
        <v>8567</v>
      </c>
      <c r="P18" s="487"/>
      <c r="Q18" s="485">
        <v>1533</v>
      </c>
      <c r="R18" s="129"/>
    </row>
    <row r="19" spans="1:18" ht="40.049999999999997" customHeight="1">
      <c r="A19" s="520"/>
      <c r="B19" s="507"/>
      <c r="C19" s="41" t="s">
        <v>12</v>
      </c>
      <c r="D19" s="127"/>
      <c r="E19" s="485">
        <v>103</v>
      </c>
      <c r="F19" s="485"/>
      <c r="G19" s="485">
        <v>526</v>
      </c>
      <c r="H19" s="485"/>
      <c r="I19" s="485">
        <v>343</v>
      </c>
      <c r="J19" s="486"/>
      <c r="K19" s="485">
        <v>124</v>
      </c>
      <c r="L19" s="487"/>
      <c r="M19" s="485">
        <v>101</v>
      </c>
      <c r="N19" s="485"/>
      <c r="O19" s="485">
        <v>519</v>
      </c>
      <c r="P19" s="487"/>
      <c r="Q19" s="485">
        <v>74</v>
      </c>
      <c r="R19" s="129"/>
    </row>
    <row r="20" spans="1:18" ht="60" customHeight="1">
      <c r="A20" s="520"/>
      <c r="B20" s="507"/>
      <c r="C20" s="41" t="s">
        <v>13</v>
      </c>
      <c r="D20" s="127"/>
      <c r="E20" s="485">
        <v>1150</v>
      </c>
      <c r="F20" s="485"/>
      <c r="G20" s="485">
        <v>7535</v>
      </c>
      <c r="H20" s="485"/>
      <c r="I20" s="485">
        <v>4496</v>
      </c>
      <c r="J20" s="486"/>
      <c r="K20" s="485">
        <v>984</v>
      </c>
      <c r="L20" s="487"/>
      <c r="M20" s="485">
        <v>1684</v>
      </c>
      <c r="N20" s="485"/>
      <c r="O20" s="485">
        <v>3642</v>
      </c>
      <c r="P20" s="487"/>
      <c r="Q20" s="485">
        <v>384</v>
      </c>
      <c r="R20" s="129"/>
    </row>
    <row r="21" spans="1:18" ht="40.799999999999997" customHeight="1">
      <c r="A21" s="520"/>
      <c r="B21" s="507"/>
      <c r="C21" s="43" t="s">
        <v>14</v>
      </c>
      <c r="D21" s="127"/>
      <c r="E21" s="485">
        <v>1308</v>
      </c>
      <c r="F21" s="485"/>
      <c r="G21" s="485">
        <v>13093</v>
      </c>
      <c r="H21" s="485"/>
      <c r="I21" s="485">
        <v>12985</v>
      </c>
      <c r="J21" s="488"/>
      <c r="K21" s="485">
        <v>4018</v>
      </c>
      <c r="L21" s="485"/>
      <c r="M21" s="485">
        <v>6276</v>
      </c>
      <c r="N21" s="485"/>
      <c r="O21" s="485">
        <v>11027</v>
      </c>
      <c r="P21" s="485"/>
      <c r="Q21" s="485">
        <v>1851</v>
      </c>
      <c r="R21" s="129"/>
    </row>
    <row r="22" spans="1:18" ht="9.6" customHeight="1" thickBot="1">
      <c r="A22" s="520"/>
      <c r="B22" s="507"/>
      <c r="C22" s="497"/>
      <c r="D22" s="395"/>
      <c r="E22" s="498"/>
      <c r="F22" s="498"/>
      <c r="G22" s="498"/>
      <c r="H22" s="498"/>
      <c r="I22" s="498"/>
      <c r="J22" s="499"/>
      <c r="K22" s="498"/>
      <c r="L22" s="498"/>
      <c r="M22" s="498"/>
      <c r="N22" s="498"/>
      <c r="O22" s="498"/>
      <c r="P22" s="498"/>
      <c r="Q22" s="498"/>
      <c r="R22" s="129"/>
    </row>
    <row r="23" spans="1:18" ht="18" customHeight="1">
      <c r="A23" s="520"/>
      <c r="B23" s="507"/>
      <c r="C23" s="406"/>
      <c r="D23" s="406"/>
      <c r="E23" s="495"/>
      <c r="F23" s="406"/>
      <c r="G23" s="495"/>
      <c r="H23" s="406"/>
      <c r="I23" s="496"/>
      <c r="J23" s="496"/>
      <c r="K23" s="406"/>
      <c r="L23" s="495"/>
      <c r="M23" s="406"/>
      <c r="N23" s="406"/>
      <c r="O23" s="406"/>
      <c r="P23" s="406"/>
      <c r="Q23" s="496"/>
    </row>
    <row r="24" spans="1:18">
      <c r="E24" s="105"/>
      <c r="G24" s="105"/>
      <c r="I24" s="106"/>
      <c r="J24" s="106"/>
      <c r="L24" s="105"/>
      <c r="Q24" s="106"/>
    </row>
    <row r="25" spans="1:18">
      <c r="E25" s="109"/>
      <c r="G25" s="109"/>
      <c r="I25" s="110"/>
      <c r="J25" s="110"/>
      <c r="L25" s="109"/>
      <c r="Q25" s="110"/>
    </row>
    <row r="26" spans="1:18">
      <c r="E26" s="105"/>
      <c r="G26" s="105"/>
      <c r="I26" s="106"/>
      <c r="J26" s="106"/>
      <c r="L26" s="105"/>
      <c r="Q26" s="106"/>
    </row>
    <row r="27" spans="1:18">
      <c r="E27" s="109"/>
      <c r="G27" s="109"/>
      <c r="I27" s="110"/>
      <c r="J27" s="110"/>
      <c r="L27" s="109"/>
      <c r="Q27" s="110"/>
    </row>
    <row r="28" spans="1:18">
      <c r="E28" s="109"/>
      <c r="G28" s="109"/>
      <c r="I28" s="110"/>
      <c r="J28" s="110"/>
      <c r="L28" s="109"/>
      <c r="Q28" s="110"/>
    </row>
    <row r="29" spans="1:18">
      <c r="E29" s="114"/>
      <c r="G29" s="114"/>
    </row>
    <row r="30" spans="1:18">
      <c r="E30" s="114"/>
      <c r="G30" s="114"/>
    </row>
    <row r="31" spans="1:18">
      <c r="E31" s="114"/>
      <c r="G31" s="114"/>
      <c r="I31" s="115"/>
      <c r="J31" s="115"/>
      <c r="O31" s="114"/>
      <c r="Q31" s="115"/>
    </row>
    <row r="32" spans="1:18">
      <c r="E32" s="114"/>
      <c r="G32" s="114"/>
      <c r="I32" s="115"/>
      <c r="J32" s="115"/>
      <c r="O32" s="114"/>
      <c r="Q32" s="115"/>
    </row>
  </sheetData>
  <sheetProtection algorithmName="SHA-512" hashValue="LNNGlXyxWMMwHX8WtBDvpFoVc9PvKt6HK7Da5Fi1er54lRGF9FpTelAYo2aexokVDbTwcdk8CenjFcWVSBv15A==" saltValue="k/hpSGFkVMuIgLH7NOErGg==" spinCount="100000" sheet="1" objects="1" scenarios="1"/>
  <mergeCells count="11">
    <mergeCell ref="Q7:Q8"/>
    <mergeCell ref="A1:A23"/>
    <mergeCell ref="C3:Q3"/>
    <mergeCell ref="C4:Q4"/>
    <mergeCell ref="C7:C8"/>
    <mergeCell ref="E7:E8"/>
    <mergeCell ref="G7:G8"/>
    <mergeCell ref="I7:I8"/>
    <mergeCell ref="K7:K8"/>
    <mergeCell ref="M7:M8"/>
    <mergeCell ref="O7:O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AC32"/>
  <sheetViews>
    <sheetView showGridLines="0" view="pageBreakPreview" topLeftCell="A5" zoomScale="87" zoomScaleNormal="87" zoomScaleSheetLayoutView="87" workbookViewId="0">
      <selection activeCell="Y19" sqref="Y19"/>
    </sheetView>
  </sheetViews>
  <sheetFormatPr defaultColWidth="2.6640625" defaultRowHeight="13.8"/>
  <cols>
    <col min="1" max="1" width="5.77734375" style="31" customWidth="1"/>
    <col min="2" max="2" width="1.77734375" style="31" customWidth="1"/>
    <col min="3" max="3" width="39.88671875" style="1" customWidth="1"/>
    <col min="4" max="4" width="0.88671875" style="1" customWidth="1"/>
    <col min="5" max="5" width="20.88671875" style="1" customWidth="1"/>
    <col min="6" max="6" width="0.88671875" style="1" customWidth="1"/>
    <col min="7" max="7" width="20.21875" style="1" customWidth="1"/>
    <col min="8" max="8" width="0.88671875" style="1" customWidth="1"/>
    <col min="9" max="9" width="18.21875" style="1" customWidth="1"/>
    <col min="10" max="10" width="0.88671875" style="1" customWidth="1"/>
    <col min="11" max="11" width="18.77734375" style="1" customWidth="1"/>
    <col min="12" max="12" width="0.88671875" style="1" customWidth="1"/>
    <col min="13" max="13" width="20.109375" style="1" customWidth="1"/>
    <col min="14" max="14" width="0.88671875" style="1" customWidth="1"/>
    <col min="15" max="15" width="19.77734375" style="1" customWidth="1"/>
    <col min="16" max="16" width="2.5546875" style="1" customWidth="1"/>
    <col min="17" max="16384" width="2.6640625" style="1"/>
  </cols>
  <sheetData>
    <row r="1" spans="1:29" ht="14.25" customHeight="1">
      <c r="A1" s="520">
        <f>1+'1.11'!A1:A23</f>
        <v>48</v>
      </c>
      <c r="B1" s="507"/>
    </row>
    <row r="2" spans="1:29" ht="14.25" customHeight="1">
      <c r="A2" s="520"/>
      <c r="B2" s="507"/>
    </row>
    <row r="3" spans="1:29" ht="14.25" customHeight="1">
      <c r="A3" s="520"/>
      <c r="B3" s="507"/>
      <c r="C3" s="529" t="s">
        <v>239</v>
      </c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4"/>
      <c r="Q3" s="4"/>
      <c r="R3" s="4"/>
      <c r="S3" s="4"/>
      <c r="T3" s="4"/>
      <c r="U3" s="4"/>
    </row>
    <row r="4" spans="1:29" ht="14.25" customHeight="1">
      <c r="A4" s="520"/>
      <c r="B4" s="507"/>
      <c r="C4" s="523" t="s">
        <v>240</v>
      </c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4"/>
      <c r="Q4" s="4"/>
      <c r="R4" s="4"/>
      <c r="S4" s="4"/>
      <c r="T4" s="4"/>
      <c r="U4" s="4"/>
    </row>
    <row r="5" spans="1:29" ht="9" customHeight="1" thickBot="1">
      <c r="A5" s="520"/>
      <c r="B5" s="507"/>
    </row>
    <row r="6" spans="1:29" ht="9" customHeight="1">
      <c r="A6" s="520"/>
      <c r="B6" s="507"/>
      <c r="C6" s="399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5"/>
      <c r="Q6" s="2"/>
      <c r="R6" s="2"/>
      <c r="S6" s="2"/>
      <c r="T6" s="2"/>
    </row>
    <row r="7" spans="1:29" ht="14.25" customHeight="1">
      <c r="A7" s="520"/>
      <c r="B7" s="507"/>
      <c r="C7" s="525" t="s">
        <v>87</v>
      </c>
      <c r="D7" s="313"/>
      <c r="E7" s="578" t="s">
        <v>73</v>
      </c>
      <c r="F7" s="313"/>
      <c r="G7" s="527" t="s">
        <v>74</v>
      </c>
      <c r="H7" s="313"/>
      <c r="I7" s="580" t="s">
        <v>75</v>
      </c>
      <c r="J7" s="313"/>
      <c r="K7" s="527" t="s">
        <v>76</v>
      </c>
      <c r="L7" s="313"/>
      <c r="M7" s="578" t="s">
        <v>77</v>
      </c>
      <c r="N7" s="412"/>
      <c r="O7" s="578" t="s">
        <v>78</v>
      </c>
      <c r="P7" s="276"/>
      <c r="Q7" s="2"/>
      <c r="R7" s="2"/>
      <c r="S7" s="2"/>
      <c r="T7" s="2"/>
    </row>
    <row r="8" spans="1:29" ht="14.25" customHeight="1">
      <c r="A8" s="520"/>
      <c r="B8" s="507"/>
      <c r="C8" s="525"/>
      <c r="D8" s="313"/>
      <c r="E8" s="579"/>
      <c r="F8" s="313"/>
      <c r="G8" s="527"/>
      <c r="H8" s="313"/>
      <c r="I8" s="581"/>
      <c r="J8" s="313"/>
      <c r="K8" s="527"/>
      <c r="L8" s="313"/>
      <c r="M8" s="578"/>
      <c r="N8" s="412"/>
      <c r="O8" s="578"/>
      <c r="P8" s="276"/>
      <c r="Q8" s="2"/>
      <c r="R8" s="2"/>
      <c r="S8" s="2"/>
      <c r="T8" s="2"/>
    </row>
    <row r="9" spans="1:29" ht="14.25" customHeight="1">
      <c r="A9" s="520"/>
      <c r="B9" s="507"/>
      <c r="C9" s="525"/>
      <c r="D9" s="313"/>
      <c r="E9" s="579"/>
      <c r="F9" s="413"/>
      <c r="G9" s="527"/>
      <c r="H9" s="413"/>
      <c r="I9" s="581"/>
      <c r="J9" s="313"/>
      <c r="K9" s="527"/>
      <c r="L9" s="413"/>
      <c r="M9" s="578"/>
      <c r="N9" s="412"/>
      <c r="O9" s="578"/>
      <c r="P9" s="276"/>
      <c r="Q9" s="2"/>
      <c r="R9" s="2"/>
      <c r="S9" s="2"/>
      <c r="T9" s="2"/>
    </row>
    <row r="10" spans="1:29" ht="14.25" customHeight="1">
      <c r="A10" s="520"/>
      <c r="B10" s="507"/>
      <c r="C10" s="525"/>
      <c r="D10" s="413"/>
      <c r="E10" s="579"/>
      <c r="F10" s="413"/>
      <c r="G10" s="527"/>
      <c r="H10" s="413"/>
      <c r="I10" s="581"/>
      <c r="J10" s="313"/>
      <c r="K10" s="527"/>
      <c r="L10" s="413"/>
      <c r="M10" s="578"/>
      <c r="N10" s="414"/>
      <c r="O10" s="578"/>
      <c r="P10" s="277"/>
      <c r="Q10" s="2"/>
      <c r="R10" s="2"/>
      <c r="S10" s="2"/>
      <c r="T10" s="2"/>
    </row>
    <row r="11" spans="1:29" ht="14.25" customHeight="1">
      <c r="A11" s="520"/>
      <c r="B11" s="507"/>
      <c r="C11" s="39"/>
      <c r="D11" s="413"/>
      <c r="E11" s="579"/>
      <c r="F11" s="413"/>
      <c r="G11" s="527"/>
      <c r="H11" s="413"/>
      <c r="I11" s="581"/>
      <c r="J11" s="413"/>
      <c r="K11" s="527"/>
      <c r="L11" s="413"/>
      <c r="M11" s="578"/>
      <c r="N11" s="414"/>
      <c r="O11" s="578"/>
      <c r="P11" s="277"/>
      <c r="Q11" s="2"/>
      <c r="R11" s="2"/>
      <c r="S11" s="2"/>
      <c r="T11" s="2"/>
    </row>
    <row r="12" spans="1:29" ht="6" customHeight="1">
      <c r="A12" s="520"/>
      <c r="B12" s="507"/>
      <c r="C12" s="39"/>
      <c r="D12" s="11"/>
      <c r="E12" s="131"/>
      <c r="F12" s="5"/>
      <c r="G12" s="5"/>
      <c r="H12" s="5"/>
      <c r="I12" s="5"/>
      <c r="J12" s="413"/>
      <c r="K12" s="5"/>
      <c r="L12" s="5"/>
      <c r="M12" s="131"/>
      <c r="N12" s="415"/>
      <c r="O12" s="131"/>
      <c r="P12" s="131"/>
      <c r="Q12" s="2"/>
      <c r="R12" s="2"/>
      <c r="S12" s="2"/>
      <c r="T12" s="2"/>
    </row>
    <row r="13" spans="1:29" ht="6" customHeight="1">
      <c r="A13" s="520"/>
      <c r="B13" s="507"/>
      <c r="C13" s="39"/>
      <c r="D13" s="311"/>
      <c r="E13" s="131"/>
      <c r="F13" s="5"/>
      <c r="G13" s="5"/>
      <c r="H13" s="5"/>
      <c r="I13" s="5"/>
      <c r="J13" s="413"/>
      <c r="K13" s="5"/>
      <c r="L13" s="5"/>
      <c r="M13" s="131"/>
      <c r="N13" s="416"/>
      <c r="O13" s="131"/>
      <c r="P13" s="131"/>
      <c r="Q13" s="2"/>
      <c r="R13" s="2"/>
      <c r="S13" s="2"/>
      <c r="T13" s="2"/>
    </row>
    <row r="14" spans="1:29" ht="24" customHeight="1" thickBot="1">
      <c r="A14" s="520"/>
      <c r="B14" s="507"/>
      <c r="C14" s="352"/>
      <c r="D14" s="327"/>
      <c r="E14" s="417" t="s">
        <v>168</v>
      </c>
      <c r="F14" s="327"/>
      <c r="G14" s="417" t="s">
        <v>168</v>
      </c>
      <c r="H14" s="327"/>
      <c r="I14" s="417" t="s">
        <v>168</v>
      </c>
      <c r="J14" s="327"/>
      <c r="K14" s="417" t="s">
        <v>168</v>
      </c>
      <c r="L14" s="327"/>
      <c r="M14" s="417" t="s">
        <v>168</v>
      </c>
      <c r="N14" s="418"/>
      <c r="O14" s="417" t="s">
        <v>168</v>
      </c>
      <c r="P14" s="278"/>
      <c r="Q14" s="2"/>
      <c r="R14" s="2"/>
      <c r="S14" s="2"/>
      <c r="T14" s="2"/>
    </row>
    <row r="15" spans="1:29" s="47" customFormat="1" ht="35.4" customHeight="1" thickBot="1">
      <c r="A15" s="520"/>
      <c r="B15" s="507"/>
      <c r="C15" s="342" t="s">
        <v>155</v>
      </c>
      <c r="D15" s="463"/>
      <c r="E15" s="463">
        <f>E17+E18+E19+E20+E21+E22+E23+E24+E25+E26</f>
        <v>17742094.164999999</v>
      </c>
      <c r="F15" s="463"/>
      <c r="G15" s="463">
        <f>G17+G18+G19+G20+G21+G22+G23+G24+G25+G26</f>
        <v>1475204.3450000002</v>
      </c>
      <c r="H15" s="463"/>
      <c r="I15" s="463">
        <f>I17+I18+I19+I20+I21+I22+I23+I24+I25+I26</f>
        <v>77652.257999999987</v>
      </c>
      <c r="J15" s="463"/>
      <c r="K15" s="463">
        <f>K17+K18+K19+K20+K21+K22+K23+K24+K25+K26</f>
        <v>2947361.7549999994</v>
      </c>
      <c r="L15" s="463"/>
      <c r="M15" s="463">
        <f>M17+M18+M19+M20+M21+M22+M23+M24+M25+M26</f>
        <v>16213224.239999998</v>
      </c>
      <c r="N15" s="463"/>
      <c r="O15" s="463">
        <f>O17+O18+O19+O20+O21+O22+O23+O24+O25+O26</f>
        <v>1950995.8089276378</v>
      </c>
      <c r="P15" s="132"/>
      <c r="Q15" s="96"/>
      <c r="R15" s="96"/>
      <c r="S15" s="96"/>
      <c r="T15" s="96"/>
    </row>
    <row r="16" spans="1:29" ht="6" customHeight="1">
      <c r="A16" s="520"/>
      <c r="B16" s="507"/>
      <c r="C16" s="39"/>
      <c r="D16" s="50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3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</row>
    <row r="17" spans="1:29" ht="36" customHeight="1">
      <c r="A17" s="520"/>
      <c r="B17" s="507"/>
      <c r="C17" s="41" t="s">
        <v>5</v>
      </c>
      <c r="D17" s="50"/>
      <c r="E17" s="16">
        <v>902419.63399999996</v>
      </c>
      <c r="F17" s="16"/>
      <c r="G17" s="16">
        <v>150886.345</v>
      </c>
      <c r="H17" s="16"/>
      <c r="I17" s="16">
        <v>32254.047999999999</v>
      </c>
      <c r="J17" s="16"/>
      <c r="K17" s="16">
        <v>100052.14</v>
      </c>
      <c r="L17" s="16"/>
      <c r="M17" s="16">
        <v>926776.14099999995</v>
      </c>
      <c r="N17" s="16"/>
      <c r="O17" s="16">
        <v>104180.88</v>
      </c>
      <c r="P17" s="16"/>
      <c r="Q17" s="133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 ht="36" customHeight="1">
      <c r="A18" s="520"/>
      <c r="B18" s="507"/>
      <c r="C18" s="41" t="s">
        <v>6</v>
      </c>
      <c r="D18" s="50"/>
      <c r="E18" s="16">
        <v>3327058.7910000002</v>
      </c>
      <c r="F18" s="16"/>
      <c r="G18" s="16">
        <v>736934.18900000001</v>
      </c>
      <c r="H18" s="16"/>
      <c r="I18" s="16">
        <v>9677.8420000000006</v>
      </c>
      <c r="J18" s="16"/>
      <c r="K18" s="16">
        <v>1500015.7</v>
      </c>
      <c r="L18" s="16"/>
      <c r="M18" s="16">
        <v>2555383.6540000001</v>
      </c>
      <c r="N18" s="16"/>
      <c r="O18" s="16">
        <v>504864.49871869991</v>
      </c>
      <c r="P18" s="16"/>
      <c r="Q18" s="133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</row>
    <row r="19" spans="1:29" ht="36" customHeight="1">
      <c r="A19" s="520"/>
      <c r="B19" s="507"/>
      <c r="C19" s="41" t="s">
        <v>7</v>
      </c>
      <c r="D19" s="50"/>
      <c r="E19" s="16">
        <v>458678.80800000002</v>
      </c>
      <c r="F19" s="16"/>
      <c r="G19" s="16">
        <v>23754.417000000001</v>
      </c>
      <c r="H19" s="16"/>
      <c r="I19" s="16">
        <v>30.251000000000001</v>
      </c>
      <c r="J19" s="16"/>
      <c r="K19" s="16">
        <v>49058.77</v>
      </c>
      <c r="L19" s="16"/>
      <c r="M19" s="16">
        <v>433483.70500000002</v>
      </c>
      <c r="N19" s="16"/>
      <c r="O19" s="16">
        <v>35825.644422794794</v>
      </c>
      <c r="P19" s="16"/>
      <c r="Q19" s="133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</row>
    <row r="20" spans="1:29" ht="36" customHeight="1">
      <c r="A20" s="520"/>
      <c r="B20" s="507"/>
      <c r="C20" s="43" t="s">
        <v>8</v>
      </c>
      <c r="D20" s="50"/>
      <c r="E20" s="16">
        <v>1202388.2350000001</v>
      </c>
      <c r="F20" s="16"/>
      <c r="G20" s="16">
        <v>26076.431</v>
      </c>
      <c r="H20" s="16"/>
      <c r="I20" s="16">
        <v>544.63</v>
      </c>
      <c r="J20" s="16"/>
      <c r="K20" s="16">
        <v>110830.526</v>
      </c>
      <c r="L20" s="16"/>
      <c r="M20" s="16">
        <v>1117845.034</v>
      </c>
      <c r="N20" s="16"/>
      <c r="O20" s="16">
        <v>274858.79300000001</v>
      </c>
      <c r="P20" s="16"/>
      <c r="Q20" s="133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</row>
    <row r="21" spans="1:29" ht="36" customHeight="1">
      <c r="A21" s="520"/>
      <c r="B21" s="507"/>
      <c r="C21" s="44" t="s">
        <v>9</v>
      </c>
      <c r="D21" s="50"/>
      <c r="E21" s="16">
        <v>695327.68</v>
      </c>
      <c r="F21" s="16"/>
      <c r="G21" s="16">
        <v>24189.034</v>
      </c>
      <c r="H21" s="16"/>
      <c r="I21" s="16">
        <v>5842.6959999999999</v>
      </c>
      <c r="J21" s="16"/>
      <c r="K21" s="16">
        <v>76047.782999999996</v>
      </c>
      <c r="L21" s="16"/>
      <c r="M21" s="16">
        <v>638230.58400000003</v>
      </c>
      <c r="N21" s="16"/>
      <c r="O21" s="16">
        <v>295878.91365836206</v>
      </c>
      <c r="P21" s="16"/>
      <c r="Q21" s="133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</row>
    <row r="22" spans="1:29" ht="36" customHeight="1">
      <c r="A22" s="520"/>
      <c r="B22" s="507"/>
      <c r="C22" s="41" t="s">
        <v>10</v>
      </c>
      <c r="D22" s="50"/>
      <c r="E22" s="16">
        <v>1478107.845</v>
      </c>
      <c r="F22" s="16"/>
      <c r="G22" s="16">
        <v>237422.652</v>
      </c>
      <c r="H22" s="16"/>
      <c r="I22" s="16">
        <v>1856.2940000000001</v>
      </c>
      <c r="J22" s="16"/>
      <c r="K22" s="16">
        <v>144470.29500000001</v>
      </c>
      <c r="L22" s="16"/>
      <c r="M22" s="16">
        <v>1570679.003</v>
      </c>
      <c r="N22" s="16"/>
      <c r="O22" s="16">
        <v>305049.44751744473</v>
      </c>
      <c r="P22" s="16"/>
      <c r="Q22" s="133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</row>
    <row r="23" spans="1:29" ht="66.75" customHeight="1">
      <c r="A23" s="520"/>
      <c r="B23" s="507"/>
      <c r="C23" s="41" t="s">
        <v>11</v>
      </c>
      <c r="D23" s="50"/>
      <c r="E23" s="16">
        <v>1600584.3149999999</v>
      </c>
      <c r="F23" s="16"/>
      <c r="G23" s="16">
        <v>52550.648999999998</v>
      </c>
      <c r="H23" s="16"/>
      <c r="I23" s="16">
        <v>2534.5070000000001</v>
      </c>
      <c r="J23" s="16"/>
      <c r="K23" s="16">
        <v>156807.75899999999</v>
      </c>
      <c r="L23" s="16"/>
      <c r="M23" s="16">
        <v>1497618.923</v>
      </c>
      <c r="N23" s="16"/>
      <c r="O23" s="16">
        <v>137268.38132609104</v>
      </c>
      <c r="P23" s="16"/>
      <c r="Q23" s="133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</row>
    <row r="24" spans="1:29" ht="36" customHeight="1">
      <c r="A24" s="520"/>
      <c r="B24" s="507"/>
      <c r="C24" s="41" t="s">
        <v>12</v>
      </c>
      <c r="D24" s="50"/>
      <c r="E24" s="16">
        <v>84023.861000000004</v>
      </c>
      <c r="F24" s="16"/>
      <c r="G24" s="16">
        <v>580.6</v>
      </c>
      <c r="H24" s="16"/>
      <c r="I24" s="16">
        <v>7.9980000000000002</v>
      </c>
      <c r="J24" s="16"/>
      <c r="K24" s="16">
        <v>9164.5820000000003</v>
      </c>
      <c r="L24" s="16"/>
      <c r="M24" s="16">
        <v>75470.119000000006</v>
      </c>
      <c r="N24" s="16"/>
      <c r="O24" s="16">
        <v>9712.11</v>
      </c>
      <c r="P24" s="16"/>
      <c r="Q24" s="133"/>
      <c r="R24" s="135"/>
      <c r="S24" s="136"/>
      <c r="T24" s="133"/>
    </row>
    <row r="25" spans="1:29" ht="64.95" customHeight="1">
      <c r="A25" s="520"/>
      <c r="B25" s="507"/>
      <c r="C25" s="41" t="s">
        <v>13</v>
      </c>
      <c r="D25" s="8"/>
      <c r="E25" s="42">
        <v>2986692.6669999999</v>
      </c>
      <c r="F25" s="42"/>
      <c r="G25" s="42">
        <v>133782.215</v>
      </c>
      <c r="H25" s="42"/>
      <c r="I25" s="42">
        <v>23042.153999999999</v>
      </c>
      <c r="J25" s="42"/>
      <c r="K25" s="42">
        <v>190861.408</v>
      </c>
      <c r="L25" s="42"/>
      <c r="M25" s="42">
        <v>2910244.96</v>
      </c>
      <c r="N25" s="42"/>
      <c r="O25" s="42">
        <v>85505.406000000003</v>
      </c>
      <c r="P25" s="8"/>
    </row>
    <row r="26" spans="1:29" ht="36" customHeight="1">
      <c r="A26" s="520"/>
      <c r="B26" s="507"/>
      <c r="C26" s="43" t="s">
        <v>14</v>
      </c>
      <c r="D26" s="8"/>
      <c r="E26" s="42">
        <v>5006812.3289999999</v>
      </c>
      <c r="F26" s="42"/>
      <c r="G26" s="42">
        <v>89027.812999999995</v>
      </c>
      <c r="H26" s="42"/>
      <c r="I26" s="42">
        <v>1861.838</v>
      </c>
      <c r="J26" s="42"/>
      <c r="K26" s="42">
        <v>610052.79200000002</v>
      </c>
      <c r="L26" s="42"/>
      <c r="M26" s="42">
        <v>4487492.1169999996</v>
      </c>
      <c r="N26" s="42"/>
      <c r="O26" s="42">
        <v>197851.73428424494</v>
      </c>
      <c r="P26" s="8"/>
    </row>
    <row r="27" spans="1:29" ht="7.2" customHeight="1" thickBot="1">
      <c r="A27" s="520"/>
      <c r="B27" s="50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8"/>
    </row>
    <row r="28" spans="1:29" ht="13.8" customHeight="1">
      <c r="A28" s="520"/>
      <c r="B28" s="507"/>
    </row>
    <row r="31" spans="1:29">
      <c r="E31" s="145"/>
      <c r="F31" s="146"/>
      <c r="G31" s="145"/>
      <c r="H31" s="145"/>
      <c r="I31" s="145"/>
      <c r="J31" s="145"/>
      <c r="K31" s="146"/>
      <c r="L31" s="145"/>
      <c r="M31" s="145"/>
      <c r="N31" s="145"/>
    </row>
    <row r="32" spans="1:29">
      <c r="E32" s="30"/>
      <c r="G32" s="30"/>
      <c r="I32" s="30"/>
      <c r="K32" s="30"/>
      <c r="M32" s="30"/>
      <c r="O32" s="30"/>
    </row>
  </sheetData>
  <sheetProtection algorithmName="SHA-512" hashValue="jo7Zt0AChQLiRGD6nUr6++4zhGE4CjJqSQgbcO7fMLIivmXGFNkHbXSCslSiXLJN8I0MoF0stQdizwNGCRrRWA==" saltValue="JDjYXCTNQ1wtc3iGEpUUcQ==" spinCount="100000" sheet="1" objects="1" scenarios="1"/>
  <mergeCells count="10">
    <mergeCell ref="A1:A28"/>
    <mergeCell ref="C3:O3"/>
    <mergeCell ref="C4:O4"/>
    <mergeCell ref="E7:E11"/>
    <mergeCell ref="G7:G11"/>
    <mergeCell ref="I7:I11"/>
    <mergeCell ref="K7:K11"/>
    <mergeCell ref="M7:M11"/>
    <mergeCell ref="O7:O11"/>
    <mergeCell ref="C7:C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V30"/>
  <sheetViews>
    <sheetView showGridLines="0" view="pageBreakPreview" topLeftCell="A3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6640625" style="156" customWidth="1"/>
    <col min="2" max="2" width="1.77734375" style="156" customWidth="1"/>
    <col min="3" max="3" width="4.5546875" style="137" customWidth="1"/>
    <col min="4" max="4" width="37.44140625" style="138" customWidth="1"/>
    <col min="5" max="5" width="20.6640625" style="137" customWidth="1"/>
    <col min="6" max="6" width="1.109375" style="137" customWidth="1"/>
    <col min="7" max="7" width="19" style="137" customWidth="1"/>
    <col min="8" max="8" width="1.109375" style="137" customWidth="1"/>
    <col min="9" max="9" width="18.6640625" style="137" customWidth="1"/>
    <col min="10" max="10" width="1.109375" style="137" customWidth="1"/>
    <col min="11" max="11" width="19.21875" style="137" customWidth="1"/>
    <col min="12" max="12" width="1.109375" style="137" customWidth="1"/>
    <col min="13" max="13" width="19" style="137" customWidth="1"/>
    <col min="14" max="14" width="1.109375" style="137" customWidth="1"/>
    <col min="15" max="15" width="20.44140625" style="137" customWidth="1"/>
    <col min="16" max="16" width="2.6640625" style="137" customWidth="1"/>
    <col min="17" max="18" width="12.44140625" style="137" customWidth="1"/>
    <col min="19" max="16384" width="9.109375" style="137"/>
  </cols>
  <sheetData>
    <row r="1" spans="1:22" ht="14.25" customHeight="1">
      <c r="A1" s="584">
        <f>1+'1.12'!A1:A28</f>
        <v>49</v>
      </c>
      <c r="B1" s="510"/>
    </row>
    <row r="2" spans="1:22" ht="14.25" customHeight="1">
      <c r="A2" s="584"/>
      <c r="B2" s="510"/>
    </row>
    <row r="3" spans="1:22" ht="14.25" customHeight="1">
      <c r="A3" s="584"/>
      <c r="B3" s="510"/>
      <c r="C3" s="586" t="s">
        <v>241</v>
      </c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139"/>
      <c r="Q3" s="139"/>
      <c r="R3" s="139"/>
      <c r="S3" s="139"/>
      <c r="T3" s="139"/>
      <c r="U3" s="139"/>
      <c r="V3" s="139"/>
    </row>
    <row r="4" spans="1:22" ht="14.25" customHeight="1">
      <c r="A4" s="584"/>
      <c r="B4" s="510"/>
      <c r="C4" s="587" t="s">
        <v>242</v>
      </c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139"/>
      <c r="Q4" s="139"/>
      <c r="R4" s="139"/>
      <c r="S4" s="139"/>
      <c r="T4" s="139"/>
      <c r="U4" s="139"/>
      <c r="V4" s="139"/>
    </row>
    <row r="5" spans="1:22" ht="9" customHeight="1" thickBot="1">
      <c r="A5" s="584"/>
      <c r="B5" s="510"/>
      <c r="M5" s="303"/>
      <c r="N5" s="304"/>
      <c r="O5" s="280"/>
      <c r="P5" s="280"/>
    </row>
    <row r="6" spans="1:22" ht="9" customHeight="1">
      <c r="A6" s="584"/>
      <c r="B6" s="510"/>
      <c r="C6" s="419"/>
      <c r="D6" s="420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281"/>
    </row>
    <row r="7" spans="1:22" ht="14.25" customHeight="1">
      <c r="A7" s="584"/>
      <c r="B7" s="510"/>
      <c r="C7" s="422" t="s">
        <v>79</v>
      </c>
      <c r="D7" s="423"/>
      <c r="E7" s="578" t="s">
        <v>73</v>
      </c>
      <c r="F7" s="140"/>
      <c r="G7" s="527" t="s">
        <v>74</v>
      </c>
      <c r="H7" s="140"/>
      <c r="I7" s="580" t="s">
        <v>75</v>
      </c>
      <c r="J7" s="140"/>
      <c r="K7" s="527" t="s">
        <v>76</v>
      </c>
      <c r="L7" s="140"/>
      <c r="M7" s="578" t="s">
        <v>77</v>
      </c>
      <c r="N7" s="141"/>
      <c r="O7" s="578" t="s">
        <v>78</v>
      </c>
      <c r="P7" s="140"/>
    </row>
    <row r="8" spans="1:22" ht="14.25" customHeight="1">
      <c r="A8" s="584"/>
      <c r="B8" s="510"/>
      <c r="C8" s="424" t="s">
        <v>182</v>
      </c>
      <c r="D8" s="423"/>
      <c r="E8" s="579"/>
      <c r="F8" s="140"/>
      <c r="G8" s="527"/>
      <c r="H8" s="140"/>
      <c r="I8" s="581"/>
      <c r="J8" s="140"/>
      <c r="K8" s="527"/>
      <c r="L8" s="140"/>
      <c r="M8" s="578"/>
      <c r="N8" s="141"/>
      <c r="O8" s="578"/>
      <c r="P8" s="141"/>
    </row>
    <row r="9" spans="1:22" ht="14.25" customHeight="1">
      <c r="A9" s="584"/>
      <c r="B9" s="510"/>
      <c r="C9" s="425"/>
      <c r="D9" s="423"/>
      <c r="E9" s="579"/>
      <c r="F9" s="140"/>
      <c r="G9" s="527"/>
      <c r="H9" s="426"/>
      <c r="I9" s="581"/>
      <c r="J9" s="426"/>
      <c r="K9" s="527"/>
      <c r="L9" s="426"/>
      <c r="M9" s="578"/>
      <c r="N9" s="141"/>
      <c r="O9" s="578"/>
      <c r="P9" s="140"/>
    </row>
    <row r="10" spans="1:22" s="143" customFormat="1" ht="14.25" customHeight="1">
      <c r="A10" s="584"/>
      <c r="B10" s="510"/>
      <c r="C10" s="427"/>
      <c r="D10" s="428"/>
      <c r="E10" s="579"/>
      <c r="F10" s="140"/>
      <c r="G10" s="527"/>
      <c r="H10" s="142"/>
      <c r="I10" s="581"/>
      <c r="J10" s="142"/>
      <c r="K10" s="527"/>
      <c r="L10" s="142"/>
      <c r="M10" s="578"/>
      <c r="N10" s="141"/>
      <c r="O10" s="578"/>
      <c r="P10" s="142"/>
    </row>
    <row r="11" spans="1:22" s="143" customFormat="1" ht="14.25" customHeight="1">
      <c r="A11" s="584"/>
      <c r="B11" s="510"/>
      <c r="C11" s="427"/>
      <c r="D11" s="429"/>
      <c r="E11" s="579"/>
      <c r="F11" s="142"/>
      <c r="G11" s="527"/>
      <c r="H11" s="144"/>
      <c r="I11" s="581"/>
      <c r="J11" s="144"/>
      <c r="K11" s="527"/>
      <c r="L11" s="144"/>
      <c r="M11" s="578"/>
      <c r="N11" s="142"/>
      <c r="O11" s="578"/>
      <c r="P11" s="142"/>
    </row>
    <row r="12" spans="1:22" s="143" customFormat="1" ht="14.25" customHeight="1">
      <c r="A12" s="584"/>
      <c r="B12" s="510"/>
      <c r="C12" s="427"/>
      <c r="D12" s="428"/>
      <c r="E12" s="142"/>
      <c r="F12" s="142"/>
      <c r="G12" s="144"/>
      <c r="H12" s="144"/>
      <c r="I12" s="144"/>
      <c r="J12" s="144"/>
      <c r="K12" s="144"/>
      <c r="L12" s="144"/>
      <c r="M12" s="142"/>
      <c r="N12" s="142"/>
      <c r="O12" s="144"/>
      <c r="P12" s="144"/>
    </row>
    <row r="13" spans="1:22" s="143" customFormat="1" ht="30" customHeight="1">
      <c r="A13" s="584"/>
      <c r="B13" s="510"/>
      <c r="C13" s="427"/>
      <c r="D13" s="428"/>
      <c r="E13" s="7" t="s">
        <v>168</v>
      </c>
      <c r="F13" s="7"/>
      <c r="G13" s="7" t="s">
        <v>168</v>
      </c>
      <c r="H13" s="7"/>
      <c r="I13" s="7" t="s">
        <v>168</v>
      </c>
      <c r="J13" s="7"/>
      <c r="K13" s="7" t="s">
        <v>168</v>
      </c>
      <c r="L13" s="7"/>
      <c r="M13" s="7" t="s">
        <v>168</v>
      </c>
      <c r="N13" s="7"/>
      <c r="O13" s="7" t="s">
        <v>168</v>
      </c>
      <c r="P13" s="144"/>
    </row>
    <row r="14" spans="1:22" s="143" customFormat="1" ht="9" customHeight="1" thickBot="1">
      <c r="A14" s="584"/>
      <c r="B14" s="510"/>
      <c r="C14" s="430"/>
      <c r="D14" s="431"/>
      <c r="E14" s="432"/>
      <c r="F14" s="432"/>
      <c r="G14" s="433"/>
      <c r="H14" s="433"/>
      <c r="I14" s="433"/>
      <c r="J14" s="433"/>
      <c r="K14" s="433"/>
      <c r="L14" s="433"/>
      <c r="M14" s="432"/>
      <c r="N14" s="432"/>
      <c r="O14" s="433"/>
      <c r="P14" s="144"/>
    </row>
    <row r="15" spans="1:22" s="143" customFormat="1" ht="55.2" customHeight="1" thickBot="1">
      <c r="A15" s="584"/>
      <c r="B15" s="510"/>
      <c r="C15" s="585" t="s">
        <v>154</v>
      </c>
      <c r="D15" s="585"/>
      <c r="E15" s="464">
        <f>+E16+E17+E18+E19+E20+E21+E22+E23</f>
        <v>17742094.164999999</v>
      </c>
      <c r="F15" s="465"/>
      <c r="G15" s="464">
        <f>+G16+G17+G18+G19+G20+G21+G22+G23</f>
        <v>1475204.3449999997</v>
      </c>
      <c r="H15" s="464"/>
      <c r="I15" s="464">
        <f>+I16+I17+I18+I19+I20+I21+I22+I23</f>
        <v>77652.257999999987</v>
      </c>
      <c r="J15" s="465"/>
      <c r="K15" s="464">
        <f>+K16+K17+K18+K19+K20+K21+K22+K23</f>
        <v>2947361.7550000008</v>
      </c>
      <c r="L15" s="465"/>
      <c r="M15" s="464">
        <f>+M16+M17+M18+M19+M20+M21+M22+M23</f>
        <v>16213224.24</v>
      </c>
      <c r="N15" s="464"/>
      <c r="O15" s="464">
        <f>+O16+O17+O18+O19+O20+O21+O22+O23</f>
        <v>1950995.8089276373</v>
      </c>
      <c r="P15" s="145"/>
      <c r="Q15" s="147"/>
      <c r="R15" s="147"/>
    </row>
    <row r="16" spans="1:22" ht="42" customHeight="1">
      <c r="A16" s="584"/>
      <c r="B16" s="510"/>
      <c r="C16" s="582" t="s">
        <v>80</v>
      </c>
      <c r="D16" s="582"/>
      <c r="E16" s="150">
        <v>255408.22899999999</v>
      </c>
      <c r="F16" s="151"/>
      <c r="G16" s="150">
        <v>0</v>
      </c>
      <c r="H16" s="151"/>
      <c r="I16" s="150">
        <v>767.37400000000002</v>
      </c>
      <c r="J16" s="151"/>
      <c r="K16" s="150">
        <v>10222.747506057267</v>
      </c>
      <c r="L16" s="151"/>
      <c r="M16" s="150">
        <v>251067.03349394273</v>
      </c>
      <c r="N16" s="151"/>
      <c r="O16" s="150">
        <v>22376.89632413529</v>
      </c>
      <c r="P16" s="279"/>
      <c r="Q16" s="148"/>
      <c r="R16" s="149"/>
    </row>
    <row r="17" spans="1:18" ht="42" customHeight="1">
      <c r="A17" s="584"/>
      <c r="B17" s="510"/>
      <c r="C17" s="582" t="s">
        <v>81</v>
      </c>
      <c r="D17" s="582"/>
      <c r="E17" s="150">
        <v>5557374.3219999997</v>
      </c>
      <c r="F17" s="151"/>
      <c r="G17" s="150">
        <v>74707.793000000005</v>
      </c>
      <c r="H17" s="151"/>
      <c r="I17" s="150">
        <v>33981.718999999997</v>
      </c>
      <c r="J17" s="151"/>
      <c r="K17" s="150">
        <v>349701.55171016621</v>
      </c>
      <c r="L17" s="151"/>
      <c r="M17" s="150">
        <v>5257067.7802898344</v>
      </c>
      <c r="N17" s="151"/>
      <c r="O17" s="150">
        <v>1396021.7490000001</v>
      </c>
      <c r="P17" s="279"/>
    </row>
    <row r="18" spans="1:18" ht="42" customHeight="1">
      <c r="A18" s="584"/>
      <c r="B18" s="510"/>
      <c r="C18" s="582" t="s">
        <v>186</v>
      </c>
      <c r="D18" s="582"/>
      <c r="E18" s="150">
        <v>55176.040999999997</v>
      </c>
      <c r="F18" s="151"/>
      <c r="G18" s="150">
        <v>7376.308</v>
      </c>
      <c r="H18" s="151"/>
      <c r="I18" s="150">
        <v>2.1150000000000002</v>
      </c>
      <c r="J18" s="151"/>
      <c r="K18" s="150">
        <v>2414.9075047937999</v>
      </c>
      <c r="L18" s="151"/>
      <c r="M18" s="150">
        <v>60135.493495206203</v>
      </c>
      <c r="N18" s="151"/>
      <c r="O18" s="150">
        <v>0</v>
      </c>
      <c r="P18" s="279"/>
      <c r="Q18" s="148"/>
      <c r="R18" s="149"/>
    </row>
    <row r="19" spans="1:18" ht="42" customHeight="1">
      <c r="A19" s="584"/>
      <c r="B19" s="510"/>
      <c r="C19" s="582" t="s">
        <v>82</v>
      </c>
      <c r="D19" s="582"/>
      <c r="E19" s="150">
        <v>2507565.7050000001</v>
      </c>
      <c r="F19" s="151"/>
      <c r="G19" s="150">
        <v>72183.888000000006</v>
      </c>
      <c r="H19" s="151"/>
      <c r="I19" s="150">
        <v>9449.0630000000001</v>
      </c>
      <c r="J19" s="151"/>
      <c r="K19" s="150">
        <v>551158.88121205207</v>
      </c>
      <c r="L19" s="151"/>
      <c r="M19" s="150">
        <v>2019965.365787948</v>
      </c>
      <c r="N19" s="151"/>
      <c r="O19" s="150">
        <v>7126.4849999999997</v>
      </c>
      <c r="P19" s="279"/>
    </row>
    <row r="20" spans="1:18" ht="42" customHeight="1">
      <c r="A20" s="584"/>
      <c r="B20" s="510"/>
      <c r="C20" s="582" t="s">
        <v>83</v>
      </c>
      <c r="D20" s="582"/>
      <c r="E20" s="150">
        <v>1681026.5449999999</v>
      </c>
      <c r="F20" s="151"/>
      <c r="G20" s="150">
        <v>77179.131999999998</v>
      </c>
      <c r="H20" s="151"/>
      <c r="I20" s="150">
        <v>3105.6619999999998</v>
      </c>
      <c r="J20" s="151"/>
      <c r="K20" s="150">
        <v>340970.53920750733</v>
      </c>
      <c r="L20" s="151"/>
      <c r="M20" s="150">
        <v>1417513.0377924927</v>
      </c>
      <c r="N20" s="151"/>
      <c r="O20" s="150">
        <v>236.83870655620282</v>
      </c>
      <c r="P20" s="279"/>
    </row>
    <row r="21" spans="1:18" ht="42" customHeight="1">
      <c r="A21" s="584"/>
      <c r="B21" s="510"/>
      <c r="C21" s="582" t="s">
        <v>84</v>
      </c>
      <c r="D21" s="582"/>
      <c r="E21" s="152">
        <v>5401491.551</v>
      </c>
      <c r="F21" s="152"/>
      <c r="G21" s="152">
        <v>470669.30599999998</v>
      </c>
      <c r="H21" s="153"/>
      <c r="I21" s="153">
        <v>16311.062</v>
      </c>
      <c r="J21" s="153"/>
      <c r="K21" s="152">
        <v>1219752.3279453311</v>
      </c>
      <c r="L21" s="152"/>
      <c r="M21" s="152">
        <v>4637031.0690546697</v>
      </c>
      <c r="N21" s="152"/>
      <c r="O21" s="152">
        <v>137740.55859999999</v>
      </c>
      <c r="P21" s="152"/>
    </row>
    <row r="22" spans="1:18" ht="42" customHeight="1">
      <c r="A22" s="584"/>
      <c r="B22" s="510"/>
      <c r="C22" s="582" t="s">
        <v>85</v>
      </c>
      <c r="D22" s="582"/>
      <c r="E22" s="152">
        <v>2105626.5490000001</v>
      </c>
      <c r="F22" s="152"/>
      <c r="G22" s="152">
        <v>126872.048</v>
      </c>
      <c r="H22" s="153"/>
      <c r="I22" s="153">
        <v>3464.1280000000002</v>
      </c>
      <c r="J22" s="153"/>
      <c r="K22" s="152">
        <v>449293.22005414474</v>
      </c>
      <c r="L22" s="152"/>
      <c r="M22" s="152">
        <v>1779933.0769458553</v>
      </c>
      <c r="N22" s="152"/>
      <c r="O22" s="152">
        <v>447.82520544164214</v>
      </c>
      <c r="P22" s="152"/>
    </row>
    <row r="23" spans="1:18" ht="42" customHeight="1">
      <c r="A23" s="584"/>
      <c r="B23" s="510"/>
      <c r="C23" s="582" t="s">
        <v>86</v>
      </c>
      <c r="D23" s="582"/>
      <c r="E23" s="152">
        <v>178425.223</v>
      </c>
      <c r="F23" s="152"/>
      <c r="G23" s="152">
        <v>646215.87</v>
      </c>
      <c r="H23" s="152"/>
      <c r="I23" s="152">
        <v>10571.135</v>
      </c>
      <c r="J23" s="152"/>
      <c r="K23" s="152">
        <v>23847.579859947993</v>
      </c>
      <c r="L23" s="152"/>
      <c r="M23" s="152">
        <v>790511.38314005197</v>
      </c>
      <c r="N23" s="152"/>
      <c r="O23" s="152">
        <v>387045.4560915039</v>
      </c>
      <c r="P23" s="152"/>
    </row>
    <row r="24" spans="1:18" ht="14.25" customHeight="1">
      <c r="A24" s="305"/>
      <c r="B24" s="305"/>
      <c r="C24" s="154"/>
      <c r="D24" s="154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</row>
    <row r="25" spans="1:18" ht="16.2" customHeight="1">
      <c r="C25" s="475"/>
      <c r="D25" s="475"/>
      <c r="E25" s="157"/>
      <c r="F25" s="157"/>
      <c r="G25" s="157"/>
      <c r="H25" s="158"/>
      <c r="I25" s="158"/>
      <c r="J25" s="158"/>
      <c r="K25" s="157"/>
      <c r="L25" s="157"/>
      <c r="M25" s="157"/>
      <c r="N25" s="157"/>
      <c r="O25" s="157"/>
      <c r="P25" s="155"/>
    </row>
    <row r="26" spans="1:18" ht="30.6" customHeight="1" thickBot="1">
      <c r="C26" s="476"/>
      <c r="D26" s="476"/>
      <c r="E26" s="477"/>
      <c r="F26" s="477"/>
      <c r="G26" s="477"/>
      <c r="H26" s="478"/>
      <c r="I26" s="478"/>
      <c r="J26" s="478"/>
      <c r="K26" s="477"/>
      <c r="L26" s="477"/>
      <c r="M26" s="477"/>
      <c r="N26" s="477"/>
      <c r="O26" s="477"/>
      <c r="P26" s="155"/>
    </row>
    <row r="27" spans="1:18" ht="13.8" customHeight="1">
      <c r="C27" s="475"/>
      <c r="D27" s="475"/>
      <c r="E27" s="157"/>
      <c r="F27" s="157"/>
      <c r="G27" s="157"/>
      <c r="H27" s="158"/>
      <c r="I27" s="158"/>
      <c r="J27" s="158"/>
      <c r="K27" s="157"/>
      <c r="L27" s="157"/>
      <c r="M27" s="157"/>
      <c r="N27" s="157"/>
      <c r="O27" s="157"/>
      <c r="P27" s="155"/>
    </row>
    <row r="28" spans="1:18" ht="30" customHeight="1">
      <c r="C28" s="583"/>
      <c r="D28" s="583"/>
      <c r="E28" s="157"/>
      <c r="F28" s="157"/>
      <c r="G28" s="157"/>
      <c r="H28" s="158"/>
      <c r="I28" s="158"/>
      <c r="J28" s="158"/>
      <c r="K28" s="157"/>
      <c r="L28" s="157"/>
      <c r="M28" s="157"/>
      <c r="N28" s="157"/>
      <c r="O28" s="157"/>
      <c r="P28" s="155"/>
    </row>
    <row r="29" spans="1:18"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</row>
    <row r="30" spans="1:18">
      <c r="M30" s="159"/>
    </row>
  </sheetData>
  <sheetProtection algorithmName="SHA-512" hashValue="XYVahRdarDAEeyiQz8ZhcxgdqUjOE+80IqTNptUZzTV/klRSgBUve1kR2Q8NZVf8ESxXj8vXS1/2zpXwDfMmLQ==" saltValue="PCPeDmIoMNlsrF9tKYCw4A==" spinCount="100000" sheet="1" objects="1" scenarios="1"/>
  <mergeCells count="19">
    <mergeCell ref="A1:A23"/>
    <mergeCell ref="C22:D22"/>
    <mergeCell ref="C15:D15"/>
    <mergeCell ref="C3:O3"/>
    <mergeCell ref="C4:O4"/>
    <mergeCell ref="E7:E11"/>
    <mergeCell ref="G7:G11"/>
    <mergeCell ref="I7:I11"/>
    <mergeCell ref="C19:D19"/>
    <mergeCell ref="C20:D20"/>
    <mergeCell ref="C21:D21"/>
    <mergeCell ref="C18:D18"/>
    <mergeCell ref="K7:K11"/>
    <mergeCell ref="M7:M11"/>
    <mergeCell ref="O7:O11"/>
    <mergeCell ref="C16:D16"/>
    <mergeCell ref="C17:D17"/>
    <mergeCell ref="C28:D28"/>
    <mergeCell ref="C23:D2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AC2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6640625" style="3" customWidth="1"/>
    <col min="2" max="2" width="1.77734375" style="509" customWidth="1"/>
    <col min="3" max="3" width="33.5546875" style="1" customWidth="1"/>
    <col min="4" max="4" width="18.6640625" style="1" customWidth="1"/>
    <col min="5" max="5" width="1.109375" style="1" customWidth="1"/>
    <col min="6" max="6" width="18.6640625" style="1" customWidth="1"/>
    <col min="7" max="7" width="1.109375" style="1" customWidth="1"/>
    <col min="8" max="8" width="18.6640625" style="1" customWidth="1"/>
    <col min="9" max="9" width="1.109375" style="1" customWidth="1"/>
    <col min="10" max="10" width="18.109375" style="1" customWidth="1"/>
    <col min="11" max="11" width="1.109375" style="1" customWidth="1"/>
    <col min="12" max="12" width="17.6640625" style="1" customWidth="1"/>
    <col min="13" max="13" width="1.109375" style="1" customWidth="1"/>
    <col min="14" max="14" width="17" style="1" customWidth="1"/>
    <col min="15" max="15" width="1.109375" style="1" customWidth="1"/>
    <col min="16" max="16" width="15.109375" style="1" customWidth="1"/>
    <col min="17" max="17" width="2.6640625" style="1" customWidth="1"/>
    <col min="18" max="19" width="10.6640625" style="1" customWidth="1"/>
    <col min="20" max="20" width="7.5546875" style="1" customWidth="1"/>
    <col min="21" max="21" width="14.88671875" style="1" customWidth="1"/>
    <col min="22" max="22" width="5.6640625" style="1" customWidth="1"/>
    <col min="23" max="23" width="16" style="1" customWidth="1"/>
    <col min="24" max="24" width="9.109375" style="1"/>
    <col min="25" max="25" width="16" style="1" customWidth="1"/>
    <col min="26" max="26" width="12.88671875" style="1" customWidth="1"/>
    <col min="27" max="27" width="16" style="1" customWidth="1"/>
    <col min="28" max="28" width="6" style="1" customWidth="1"/>
    <col min="29" max="29" width="16" style="1" customWidth="1"/>
    <col min="30" max="16384" width="9.109375" style="1"/>
  </cols>
  <sheetData>
    <row r="1" spans="1:29" ht="14.25" customHeight="1">
      <c r="A1" s="520">
        <f>1+'1.13'!A1:A24</f>
        <v>50</v>
      </c>
      <c r="B1" s="507"/>
    </row>
    <row r="2" spans="1:29" ht="14.25" customHeight="1">
      <c r="A2" s="520"/>
      <c r="B2" s="507"/>
    </row>
    <row r="3" spans="1:29" ht="14.25" customHeight="1">
      <c r="A3" s="520"/>
      <c r="B3" s="507"/>
      <c r="C3" s="529" t="s">
        <v>226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116"/>
      <c r="R3" s="116"/>
      <c r="S3" s="116"/>
      <c r="T3" s="116"/>
      <c r="U3" s="116"/>
      <c r="V3" s="4"/>
      <c r="W3" s="4"/>
      <c r="X3" s="4"/>
    </row>
    <row r="4" spans="1:29" ht="14.25" customHeight="1">
      <c r="A4" s="520"/>
      <c r="B4" s="507"/>
      <c r="C4" s="523" t="s">
        <v>227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117"/>
      <c r="R4" s="117"/>
      <c r="S4" s="117"/>
      <c r="T4" s="117"/>
      <c r="U4" s="117"/>
      <c r="V4" s="4"/>
      <c r="W4" s="4"/>
      <c r="X4" s="4"/>
    </row>
    <row r="5" spans="1:29" ht="9" customHeight="1" thickBot="1">
      <c r="A5" s="520"/>
      <c r="B5" s="507"/>
    </row>
    <row r="6" spans="1:29" ht="9" customHeight="1">
      <c r="A6" s="520"/>
      <c r="B6" s="507"/>
      <c r="C6" s="399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31"/>
    </row>
    <row r="7" spans="1:29" ht="14.25" customHeight="1">
      <c r="A7" s="520"/>
      <c r="B7" s="507"/>
      <c r="C7" s="525" t="s">
        <v>87</v>
      </c>
      <c r="D7" s="527" t="s">
        <v>15</v>
      </c>
      <c r="E7" s="6"/>
      <c r="F7" s="527" t="s">
        <v>1</v>
      </c>
      <c r="G7" s="6"/>
      <c r="H7" s="527" t="s">
        <v>16</v>
      </c>
      <c r="I7" s="6"/>
      <c r="J7" s="527" t="s">
        <v>17</v>
      </c>
      <c r="K7" s="308"/>
      <c r="L7" s="527" t="s">
        <v>88</v>
      </c>
      <c r="M7" s="308"/>
      <c r="N7" s="519" t="s">
        <v>187</v>
      </c>
      <c r="O7" s="6"/>
      <c r="P7" s="526" t="s">
        <v>4</v>
      </c>
      <c r="Q7" s="48"/>
    </row>
    <row r="8" spans="1:29" ht="14.25" customHeight="1">
      <c r="A8" s="520"/>
      <c r="B8" s="507"/>
      <c r="C8" s="525"/>
      <c r="D8" s="528"/>
      <c r="E8" s="6"/>
      <c r="F8" s="528"/>
      <c r="G8" s="6"/>
      <c r="H8" s="528"/>
      <c r="I8" s="6"/>
      <c r="J8" s="528"/>
      <c r="K8" s="12"/>
      <c r="L8" s="527"/>
      <c r="M8" s="308"/>
      <c r="N8" s="519"/>
      <c r="O8" s="6"/>
      <c r="P8" s="588"/>
      <c r="Q8" s="48"/>
    </row>
    <row r="9" spans="1:29" ht="14.25" customHeight="1">
      <c r="A9" s="520"/>
      <c r="B9" s="507"/>
      <c r="C9" s="525"/>
      <c r="D9" s="528"/>
      <c r="E9" s="311"/>
      <c r="F9" s="528"/>
      <c r="G9" s="311"/>
      <c r="H9" s="528"/>
      <c r="I9" s="311"/>
      <c r="J9" s="528"/>
      <c r="K9" s="12"/>
      <c r="L9" s="527"/>
      <c r="M9" s="308"/>
      <c r="N9" s="519"/>
      <c r="O9" s="311"/>
      <c r="P9" s="588"/>
      <c r="Q9" s="48"/>
    </row>
    <row r="10" spans="1:29" ht="14.25" customHeight="1">
      <c r="A10" s="520"/>
      <c r="B10" s="507"/>
      <c r="C10" s="525"/>
      <c r="D10" s="528"/>
      <c r="E10" s="311"/>
      <c r="F10" s="528"/>
      <c r="G10" s="311"/>
      <c r="H10" s="528"/>
      <c r="I10" s="311"/>
      <c r="J10" s="528"/>
      <c r="K10" s="12"/>
      <c r="L10" s="527"/>
      <c r="M10" s="308"/>
      <c r="N10" s="519"/>
      <c r="O10" s="311"/>
      <c r="P10" s="588"/>
      <c r="Q10" s="49"/>
    </row>
    <row r="11" spans="1:29" ht="14.25" customHeight="1">
      <c r="A11" s="520"/>
      <c r="B11" s="507"/>
      <c r="C11" s="8"/>
      <c r="D11" s="311"/>
      <c r="E11" s="311"/>
      <c r="F11" s="9"/>
      <c r="G11" s="311"/>
      <c r="H11" s="9"/>
      <c r="I11" s="311"/>
      <c r="J11" s="311"/>
      <c r="K11" s="311"/>
      <c r="L11" s="315"/>
      <c r="M11" s="315"/>
      <c r="N11" s="311"/>
      <c r="O11" s="311"/>
      <c r="P11" s="9"/>
      <c r="Q11" s="49"/>
    </row>
    <row r="12" spans="1:29" ht="30" customHeight="1" thickBot="1">
      <c r="A12" s="520"/>
      <c r="B12" s="507"/>
      <c r="C12" s="347"/>
      <c r="D12" s="326"/>
      <c r="E12" s="326"/>
      <c r="F12" s="417" t="s">
        <v>168</v>
      </c>
      <c r="G12" s="327"/>
      <c r="H12" s="417" t="s">
        <v>168</v>
      </c>
      <c r="I12" s="327"/>
      <c r="J12" s="417" t="s">
        <v>168</v>
      </c>
      <c r="K12" s="417"/>
      <c r="L12" s="434"/>
      <c r="M12" s="434"/>
      <c r="N12" s="417" t="s">
        <v>168</v>
      </c>
      <c r="O12" s="326"/>
      <c r="P12" s="417" t="s">
        <v>168</v>
      </c>
      <c r="Q12" s="96"/>
    </row>
    <row r="13" spans="1:29" ht="9" customHeight="1">
      <c r="A13" s="520"/>
      <c r="B13" s="507"/>
      <c r="C13" s="399"/>
      <c r="D13" s="411"/>
      <c r="E13" s="411"/>
      <c r="F13" s="466"/>
      <c r="G13" s="466"/>
      <c r="H13" s="466"/>
      <c r="I13" s="466"/>
      <c r="J13" s="466"/>
      <c r="K13" s="466"/>
      <c r="L13" s="467"/>
      <c r="M13" s="467"/>
      <c r="N13" s="466"/>
      <c r="O13" s="411"/>
      <c r="P13" s="466"/>
      <c r="Q13" s="96"/>
    </row>
    <row r="14" spans="1:29" ht="50.1" customHeight="1" thickBot="1">
      <c r="A14" s="520"/>
      <c r="B14" s="507"/>
      <c r="C14" s="468" t="s">
        <v>154</v>
      </c>
      <c r="D14" s="469">
        <f>D15+D16+D17+D18+D19+D20+D21+D22+D23+D24</f>
        <v>6695</v>
      </c>
      <c r="E14" s="469"/>
      <c r="F14" s="469">
        <f>F15+F16+F17+F18+F19+F20+F21+F22+F23+F24</f>
        <v>5750792.3700000001</v>
      </c>
      <c r="G14" s="470"/>
      <c r="H14" s="469">
        <f>H15+H16+H17+H18+H19+H20+H21+H22+H23+H24</f>
        <v>2125048.4219999998</v>
      </c>
      <c r="I14" s="470"/>
      <c r="J14" s="469">
        <f>J15+J16+J17+J18+J19+J20+J21+J22+J23+J24</f>
        <v>3625743.9479999999</v>
      </c>
      <c r="K14" s="469"/>
      <c r="L14" s="469">
        <f>L15+L16+L17+L18+L19+L20+L21+L22+L23+L24</f>
        <v>40900</v>
      </c>
      <c r="M14" s="469"/>
      <c r="N14" s="469">
        <f>N15+N16+N17+N18+N19+N20+N21+N22+N23+N24</f>
        <v>1403281.8959999999</v>
      </c>
      <c r="O14" s="470"/>
      <c r="P14" s="469">
        <f>P15+P16+P17+P18+P19+P20+P21+P22+P23+P24</f>
        <v>1877895.9759999998</v>
      </c>
      <c r="Q14" s="18"/>
      <c r="R14" s="133"/>
      <c r="S14" s="489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</row>
    <row r="15" spans="1:29" ht="36" customHeight="1">
      <c r="A15" s="520"/>
      <c r="B15" s="507"/>
      <c r="C15" s="41" t="s">
        <v>5</v>
      </c>
      <c r="D15" s="16">
        <v>280</v>
      </c>
      <c r="E15" s="16"/>
      <c r="F15" s="16">
        <v>216915.42800000001</v>
      </c>
      <c r="G15" s="67"/>
      <c r="H15" s="16">
        <v>76051.816000000006</v>
      </c>
      <c r="I15" s="67"/>
      <c r="J15" s="16">
        <v>140863.61199999999</v>
      </c>
      <c r="K15" s="16"/>
      <c r="L15" s="16">
        <v>1886</v>
      </c>
      <c r="M15" s="16"/>
      <c r="N15" s="16">
        <v>52399.675000000003</v>
      </c>
      <c r="O15" s="67"/>
      <c r="P15" s="16">
        <v>42978.587</v>
      </c>
      <c r="Q15" s="18"/>
      <c r="R15" s="133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</row>
    <row r="16" spans="1:29" ht="36" customHeight="1">
      <c r="A16" s="520"/>
      <c r="B16" s="507"/>
      <c r="C16" s="41" t="s">
        <v>6</v>
      </c>
      <c r="D16" s="16">
        <v>591</v>
      </c>
      <c r="E16" s="16"/>
      <c r="F16" s="16">
        <v>1085171.338</v>
      </c>
      <c r="G16" s="67"/>
      <c r="H16" s="16">
        <v>445300.02100000001</v>
      </c>
      <c r="I16" s="67"/>
      <c r="J16" s="16">
        <v>639871.31700000004</v>
      </c>
      <c r="K16" s="16"/>
      <c r="L16" s="16">
        <v>5414</v>
      </c>
      <c r="M16" s="16"/>
      <c r="N16" s="16">
        <v>201804.91399999999</v>
      </c>
      <c r="O16" s="67"/>
      <c r="P16" s="16">
        <v>191833.97</v>
      </c>
      <c r="Q16" s="18"/>
      <c r="R16" s="133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</row>
    <row r="17" spans="1:29" ht="36" customHeight="1">
      <c r="A17" s="520"/>
      <c r="B17" s="507"/>
      <c r="C17" s="41" t="s">
        <v>7</v>
      </c>
      <c r="D17" s="16">
        <v>88</v>
      </c>
      <c r="E17" s="16"/>
      <c r="F17" s="16">
        <v>178810.62100000001</v>
      </c>
      <c r="G17" s="67"/>
      <c r="H17" s="16">
        <v>72911.767999999996</v>
      </c>
      <c r="I17" s="67"/>
      <c r="J17" s="16">
        <v>105898.853</v>
      </c>
      <c r="K17" s="16"/>
      <c r="L17" s="16">
        <v>1247</v>
      </c>
      <c r="M17" s="16"/>
      <c r="N17" s="16">
        <v>46583.152999999998</v>
      </c>
      <c r="O17" s="67"/>
      <c r="P17" s="16">
        <v>76029.138999999996</v>
      </c>
      <c r="Q17" s="18"/>
      <c r="R17" s="133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</row>
    <row r="18" spans="1:29" ht="36" customHeight="1">
      <c r="A18" s="520"/>
      <c r="B18" s="507"/>
      <c r="C18" s="43" t="s">
        <v>8</v>
      </c>
      <c r="D18" s="16">
        <v>690</v>
      </c>
      <c r="E18" s="16"/>
      <c r="F18" s="16">
        <v>738627.424</v>
      </c>
      <c r="G18" s="67"/>
      <c r="H18" s="16">
        <v>249999.94099999999</v>
      </c>
      <c r="I18" s="67"/>
      <c r="J18" s="16">
        <v>488627.48300000001</v>
      </c>
      <c r="K18" s="16"/>
      <c r="L18" s="16">
        <v>5097</v>
      </c>
      <c r="M18" s="16"/>
      <c r="N18" s="16">
        <v>184946.152</v>
      </c>
      <c r="O18" s="67"/>
      <c r="P18" s="16">
        <v>313541.42200000002</v>
      </c>
      <c r="Q18" s="18"/>
      <c r="R18" s="133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</row>
    <row r="19" spans="1:29" ht="36" customHeight="1">
      <c r="A19" s="520"/>
      <c r="B19" s="507"/>
      <c r="C19" s="44" t="s">
        <v>9</v>
      </c>
      <c r="D19" s="16">
        <v>1242</v>
      </c>
      <c r="E19" s="16"/>
      <c r="F19" s="16">
        <v>1362605.7860000001</v>
      </c>
      <c r="G19" s="67"/>
      <c r="H19" s="16">
        <v>371130.85399999999</v>
      </c>
      <c r="I19" s="67"/>
      <c r="J19" s="16">
        <v>991474.93200000003</v>
      </c>
      <c r="K19" s="16"/>
      <c r="L19" s="16">
        <v>10621</v>
      </c>
      <c r="M19" s="16"/>
      <c r="N19" s="16">
        <v>337735.55699999997</v>
      </c>
      <c r="O19" s="67"/>
      <c r="P19" s="16">
        <v>124977.387</v>
      </c>
      <c r="Q19" s="18"/>
      <c r="R19" s="133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</row>
    <row r="20" spans="1:29" ht="36" customHeight="1">
      <c r="A20" s="520"/>
      <c r="B20" s="507"/>
      <c r="C20" s="41" t="s">
        <v>10</v>
      </c>
      <c r="D20" s="16">
        <v>440</v>
      </c>
      <c r="E20" s="16"/>
      <c r="F20" s="16">
        <v>472926.18599999999</v>
      </c>
      <c r="G20" s="67"/>
      <c r="H20" s="16">
        <v>298219.50099999999</v>
      </c>
      <c r="I20" s="67"/>
      <c r="J20" s="16">
        <v>174706.685</v>
      </c>
      <c r="K20" s="16"/>
      <c r="L20" s="16">
        <v>2891</v>
      </c>
      <c r="M20" s="16"/>
      <c r="N20" s="16">
        <v>99038.486999999994</v>
      </c>
      <c r="O20" s="67"/>
      <c r="P20" s="16">
        <v>96491.86</v>
      </c>
      <c r="Q20" s="18"/>
      <c r="R20" s="133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</row>
    <row r="21" spans="1:29" ht="57.6" customHeight="1">
      <c r="A21" s="520"/>
      <c r="B21" s="507"/>
      <c r="C21" s="41" t="s">
        <v>11</v>
      </c>
      <c r="D21" s="16">
        <v>1777</v>
      </c>
      <c r="E21" s="16"/>
      <c r="F21" s="16">
        <v>541825.76899999997</v>
      </c>
      <c r="G21" s="67"/>
      <c r="H21" s="16">
        <v>172149.573</v>
      </c>
      <c r="I21" s="67"/>
      <c r="J21" s="16">
        <v>369676.196</v>
      </c>
      <c r="K21" s="16"/>
      <c r="L21" s="16">
        <v>5712</v>
      </c>
      <c r="M21" s="16"/>
      <c r="N21" s="16">
        <v>195615.288</v>
      </c>
      <c r="O21" s="67"/>
      <c r="P21" s="16">
        <v>228422.12299999999</v>
      </c>
      <c r="Q21" s="18"/>
      <c r="R21" s="133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</row>
    <row r="22" spans="1:29" ht="36" customHeight="1">
      <c r="A22" s="520"/>
      <c r="B22" s="507"/>
      <c r="C22" s="41" t="s">
        <v>12</v>
      </c>
      <c r="D22" s="16">
        <v>90</v>
      </c>
      <c r="E22" s="16"/>
      <c r="F22" s="16">
        <v>42122.718000000001</v>
      </c>
      <c r="G22" s="67"/>
      <c r="H22" s="16">
        <v>23982.792000000001</v>
      </c>
      <c r="I22" s="67"/>
      <c r="J22" s="16">
        <v>18139.925999999999</v>
      </c>
      <c r="K22" s="16"/>
      <c r="L22" s="16">
        <v>401</v>
      </c>
      <c r="M22" s="16"/>
      <c r="N22" s="16">
        <v>9629.6890000000003</v>
      </c>
      <c r="O22" s="67"/>
      <c r="P22" s="16">
        <v>14632.906999999999</v>
      </c>
      <c r="Q22" s="18"/>
      <c r="R22" s="133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</row>
    <row r="23" spans="1:29" ht="72.75" customHeight="1">
      <c r="A23" s="520"/>
      <c r="B23" s="507"/>
      <c r="C23" s="41" t="s">
        <v>13</v>
      </c>
      <c r="D23" s="16">
        <v>176</v>
      </c>
      <c r="E23" s="16"/>
      <c r="F23" s="16">
        <v>442165.98300000001</v>
      </c>
      <c r="G23" s="67"/>
      <c r="H23" s="16">
        <v>149732.02100000001</v>
      </c>
      <c r="I23" s="67"/>
      <c r="J23" s="16">
        <v>292433.962</v>
      </c>
      <c r="K23" s="16"/>
      <c r="L23" s="16">
        <v>1647</v>
      </c>
      <c r="M23" s="16"/>
      <c r="N23" s="16">
        <v>99056.316000000006</v>
      </c>
      <c r="O23" s="67"/>
      <c r="P23" s="16">
        <v>368922.88699999999</v>
      </c>
      <c r="Q23" s="18"/>
      <c r="R23" s="133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</row>
    <row r="24" spans="1:29" ht="37.950000000000003" customHeight="1">
      <c r="A24" s="520"/>
      <c r="B24" s="507"/>
      <c r="C24" s="43" t="s">
        <v>14</v>
      </c>
      <c r="D24" s="16">
        <v>1321</v>
      </c>
      <c r="E24" s="16"/>
      <c r="F24" s="16">
        <v>669621.11699999997</v>
      </c>
      <c r="G24" s="16"/>
      <c r="H24" s="16">
        <v>265570.13500000001</v>
      </c>
      <c r="I24" s="16"/>
      <c r="J24" s="16">
        <v>404050.98200000002</v>
      </c>
      <c r="K24" s="16"/>
      <c r="L24" s="16">
        <v>5984</v>
      </c>
      <c r="M24" s="16"/>
      <c r="N24" s="16">
        <v>176472.66500000001</v>
      </c>
      <c r="O24" s="16"/>
      <c r="P24" s="16">
        <v>420065.69400000002</v>
      </c>
      <c r="Q24" s="134"/>
      <c r="R24" s="133"/>
      <c r="S24" s="135"/>
      <c r="T24" s="136"/>
      <c r="U24" s="133"/>
    </row>
    <row r="25" spans="1:29" ht="5.4" customHeight="1" thickBot="1">
      <c r="A25" s="520"/>
      <c r="B25" s="507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</row>
    <row r="26" spans="1:29" ht="5.4" customHeight="1">
      <c r="A26" s="520"/>
      <c r="B26" s="50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9" ht="14.25" customHeight="1">
      <c r="A27" s="21"/>
      <c r="B27" s="21"/>
    </row>
  </sheetData>
  <sheetProtection algorithmName="SHA-512" hashValue="T0CbadjxTCJmttX8p1NoM4uPba8jFnfSgcGAzBI1UOIHo7307RhhXs6Ao1ZSFV4Dbs/OogdPhprGLzdESRsQyg==" saltValue="yN8th/GY6YukOllOYRfiPw==" spinCount="100000" sheet="1" objects="1" scenarios="1"/>
  <mergeCells count="11">
    <mergeCell ref="P7:P10"/>
    <mergeCell ref="A1:A26"/>
    <mergeCell ref="C3:P3"/>
    <mergeCell ref="C4:P4"/>
    <mergeCell ref="C7:C10"/>
    <mergeCell ref="D7:D10"/>
    <mergeCell ref="F7:F10"/>
    <mergeCell ref="H7:H10"/>
    <mergeCell ref="J7:J10"/>
    <mergeCell ref="L7:L10"/>
    <mergeCell ref="N7:N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Y46"/>
  <sheetViews>
    <sheetView showGridLines="0" view="pageBreakPreview" zoomScale="70" zoomScaleNormal="85" zoomScaleSheetLayoutView="70" workbookViewId="0">
      <selection activeCell="V28" sqref="V28"/>
    </sheetView>
  </sheetViews>
  <sheetFormatPr defaultColWidth="9.109375" defaultRowHeight="13.8"/>
  <cols>
    <col min="1" max="1" width="4.6640625" style="21" customWidth="1"/>
    <col min="2" max="2" width="1.77734375" style="21" customWidth="1"/>
    <col min="3" max="3" width="22.6640625" style="31" customWidth="1"/>
    <col min="4" max="4" width="2.6640625" style="1" customWidth="1"/>
    <col min="5" max="5" width="15.44140625" style="1" customWidth="1"/>
    <col min="6" max="6" width="2.6640625" style="1" customWidth="1"/>
    <col min="7" max="7" width="19.6640625" style="1" customWidth="1"/>
    <col min="8" max="8" width="2.6640625" style="1" customWidth="1"/>
    <col min="9" max="9" width="18.21875" style="1" customWidth="1"/>
    <col min="10" max="10" width="2.6640625" style="1" customWidth="1"/>
    <col min="11" max="11" width="17.5546875" style="1" customWidth="1"/>
    <col min="12" max="12" width="2.6640625" style="1" customWidth="1"/>
    <col min="13" max="13" width="19.5546875" style="1" customWidth="1"/>
    <col min="14" max="14" width="2.6640625" style="1" customWidth="1"/>
    <col min="15" max="15" width="17.109375" style="1" customWidth="1"/>
    <col min="16" max="16" width="2.6640625" style="1" customWidth="1"/>
    <col min="17" max="17" width="14.88671875" style="1" customWidth="1"/>
    <col min="18" max="18" width="2.6640625" style="1" customWidth="1"/>
    <col min="19" max="21" width="10.6640625" style="1" customWidth="1"/>
    <col min="22" max="22" width="11.6640625" style="1" customWidth="1"/>
    <col min="23" max="23" width="9.109375" style="1"/>
    <col min="24" max="24" width="10.5546875" style="1" customWidth="1"/>
    <col min="25" max="25" width="9.109375" style="1"/>
    <col min="26" max="26" width="10.5546875" style="1" customWidth="1"/>
    <col min="27" max="27" width="8.109375" style="1" customWidth="1"/>
    <col min="28" max="28" width="10.5546875" style="1" customWidth="1"/>
    <col min="29" max="29" width="9.109375" style="1"/>
    <col min="30" max="30" width="10.5546875" style="1" customWidth="1"/>
    <col min="31" max="16384" width="9.109375" style="1"/>
  </cols>
  <sheetData>
    <row r="1" spans="1:25" ht="14.25" customHeight="1">
      <c r="A1" s="520">
        <f>1+'1.14'!A1:A26</f>
        <v>51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228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229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9" customHeight="1">
      <c r="A6" s="520"/>
      <c r="B6" s="162"/>
      <c r="C6" s="400"/>
      <c r="D6" s="399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  <c r="R6" s="8"/>
    </row>
    <row r="7" spans="1:25" ht="14.25" customHeight="1">
      <c r="A7" s="520"/>
      <c r="B7" s="162"/>
      <c r="C7" s="95" t="s">
        <v>89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7"/>
    </row>
    <row r="8" spans="1:25" ht="14.25" customHeight="1">
      <c r="A8" s="520"/>
      <c r="B8" s="162"/>
      <c r="C8" s="435" t="s">
        <v>183</v>
      </c>
      <c r="D8" s="435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7"/>
    </row>
    <row r="9" spans="1:25" ht="14.25" customHeight="1">
      <c r="A9" s="520"/>
      <c r="B9" s="162"/>
      <c r="C9" s="349"/>
      <c r="D9" s="349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7"/>
    </row>
    <row r="10" spans="1:25" ht="14.25" customHeight="1">
      <c r="A10" s="520"/>
      <c r="B10" s="162"/>
      <c r="C10" s="349"/>
      <c r="D10" s="349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9"/>
    </row>
    <row r="11" spans="1:25" ht="12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5"/>
    </row>
    <row r="12" spans="1:25" ht="30" customHeight="1" thickBot="1">
      <c r="A12" s="520"/>
      <c r="B12" s="162"/>
      <c r="C12" s="436"/>
      <c r="D12" s="436"/>
      <c r="E12" s="326"/>
      <c r="F12" s="326"/>
      <c r="G12" s="437" t="s">
        <v>168</v>
      </c>
      <c r="H12" s="327"/>
      <c r="I12" s="437" t="s">
        <v>168</v>
      </c>
      <c r="J12" s="327"/>
      <c r="K12" s="437" t="s">
        <v>168</v>
      </c>
      <c r="L12" s="327"/>
      <c r="M12" s="327"/>
      <c r="N12" s="327"/>
      <c r="O12" s="437" t="s">
        <v>168</v>
      </c>
      <c r="P12" s="327"/>
      <c r="Q12" s="437" t="s">
        <v>168</v>
      </c>
      <c r="R12" s="6"/>
    </row>
    <row r="13" spans="1:25" ht="34.5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6695</v>
      </c>
      <c r="F13" s="343"/>
      <c r="G13" s="343">
        <f>G14+G15+G16+G17+G18+G19+G20+G21+G22+G23+G24+G25+G26+G27+G28+G29</f>
        <v>5750792.3700000001</v>
      </c>
      <c r="H13" s="343"/>
      <c r="I13" s="343">
        <f>I14+I15+I16+I17+I18+I19+I20+I21+I22+I23+I24+I25+I26+I27+I28+I29</f>
        <v>2125048.4219999998</v>
      </c>
      <c r="J13" s="343"/>
      <c r="K13" s="343">
        <f>K14+K15+K16+K17+K18+K19+K20+K21+K22+K23+K24+K25+K26+K27+K28+K29</f>
        <v>3625743.9479999994</v>
      </c>
      <c r="L13" s="343"/>
      <c r="M13" s="343">
        <f>M14+M15+M16+M17+M18+M19+M20+M21+M22+M23+M24+M25+M26+M27+M28+M29</f>
        <v>40900</v>
      </c>
      <c r="N13" s="343"/>
      <c r="O13" s="343">
        <f>O14+O15+O16+O17+O18+O19+O20+O21+O22+O23+O24+O25+O26+O27+O28+O29</f>
        <v>1403281.8959999999</v>
      </c>
      <c r="P13" s="343"/>
      <c r="Q13" s="343">
        <f>Q14+Q15+Q16+Q17+Q18+Q19+Q20+Q21+Q22+Q23+Q24+Q25+Q26+Q27+Q28+Q29</f>
        <v>1877895.9760000003</v>
      </c>
      <c r="R13" s="74"/>
      <c r="S13" s="93"/>
      <c r="T13" s="93"/>
      <c r="U13" s="93"/>
      <c r="V13" s="93"/>
    </row>
    <row r="14" spans="1:25" ht="28.05" customHeight="1">
      <c r="A14" s="520"/>
      <c r="B14" s="162"/>
      <c r="C14" s="95" t="s">
        <v>18</v>
      </c>
      <c r="D14" s="95"/>
      <c r="E14" s="69">
        <v>646</v>
      </c>
      <c r="F14" s="67"/>
      <c r="G14" s="67">
        <v>238954.96299999999</v>
      </c>
      <c r="H14" s="67"/>
      <c r="I14" s="67">
        <v>90532.565000000002</v>
      </c>
      <c r="J14" s="67"/>
      <c r="K14" s="67">
        <v>148422.39799999999</v>
      </c>
      <c r="L14" s="67"/>
      <c r="M14" s="67">
        <v>2631</v>
      </c>
      <c r="N14" s="67"/>
      <c r="O14" s="67">
        <v>74615.837</v>
      </c>
      <c r="P14" s="67"/>
      <c r="Q14" s="67">
        <v>308356.11200000002</v>
      </c>
      <c r="R14" s="67"/>
      <c r="S14" s="133"/>
      <c r="T14" s="135"/>
      <c r="U14" s="136"/>
      <c r="V14" s="133"/>
    </row>
    <row r="15" spans="1:25" ht="28.05" customHeight="1">
      <c r="A15" s="520"/>
      <c r="B15" s="162"/>
      <c r="C15" s="95" t="s">
        <v>19</v>
      </c>
      <c r="D15" s="95"/>
      <c r="E15" s="69">
        <v>232</v>
      </c>
      <c r="F15" s="67"/>
      <c r="G15" s="69">
        <v>98964.827999999994</v>
      </c>
      <c r="H15" s="67"/>
      <c r="I15" s="69">
        <v>30512.024000000001</v>
      </c>
      <c r="J15" s="67"/>
      <c r="K15" s="69">
        <v>68452.804000000004</v>
      </c>
      <c r="L15" s="69"/>
      <c r="M15" s="69">
        <v>1130</v>
      </c>
      <c r="N15" s="69"/>
      <c r="O15" s="69">
        <v>31584.723999999998</v>
      </c>
      <c r="P15" s="67"/>
      <c r="Q15" s="69">
        <v>24759.038</v>
      </c>
      <c r="R15" s="67"/>
      <c r="S15" s="133"/>
      <c r="T15" s="135"/>
      <c r="U15" s="136"/>
      <c r="V15" s="133"/>
    </row>
    <row r="16" spans="1:25" ht="28.05" customHeight="1">
      <c r="A16" s="520"/>
      <c r="B16" s="162"/>
      <c r="C16" s="95" t="s">
        <v>20</v>
      </c>
      <c r="D16" s="95"/>
      <c r="E16" s="69">
        <v>108</v>
      </c>
      <c r="F16" s="67"/>
      <c r="G16" s="69">
        <v>38135.629000000001</v>
      </c>
      <c r="H16" s="67"/>
      <c r="I16" s="69">
        <v>11987.983</v>
      </c>
      <c r="J16" s="67"/>
      <c r="K16" s="69">
        <v>26147.646000000001</v>
      </c>
      <c r="L16" s="69"/>
      <c r="M16" s="69">
        <v>581</v>
      </c>
      <c r="N16" s="69"/>
      <c r="O16" s="69">
        <v>12061.993</v>
      </c>
      <c r="P16" s="67"/>
      <c r="Q16" s="69">
        <v>6983.3450000000003</v>
      </c>
      <c r="R16" s="67"/>
      <c r="S16" s="133"/>
      <c r="T16" s="135"/>
      <c r="U16" s="136"/>
      <c r="V16" s="133"/>
    </row>
    <row r="17" spans="1:22" ht="28.05" customHeight="1">
      <c r="A17" s="520"/>
      <c r="B17" s="162"/>
      <c r="C17" s="95" t="s">
        <v>21</v>
      </c>
      <c r="D17" s="95"/>
      <c r="E17" s="69">
        <v>200</v>
      </c>
      <c r="F17" s="67"/>
      <c r="G17" s="69">
        <v>77615.771999999997</v>
      </c>
      <c r="H17" s="67"/>
      <c r="I17" s="69">
        <v>17456.548999999999</v>
      </c>
      <c r="J17" s="67"/>
      <c r="K17" s="69">
        <v>60159.222999999998</v>
      </c>
      <c r="L17" s="69"/>
      <c r="M17" s="69">
        <v>943</v>
      </c>
      <c r="N17" s="69"/>
      <c r="O17" s="69">
        <v>23030.935000000001</v>
      </c>
      <c r="P17" s="67"/>
      <c r="Q17" s="69">
        <v>10733.99</v>
      </c>
      <c r="R17" s="67"/>
      <c r="S17" s="133"/>
      <c r="T17" s="135"/>
      <c r="U17" s="136"/>
      <c r="V17" s="133"/>
    </row>
    <row r="18" spans="1:22" ht="28.05" customHeight="1">
      <c r="A18" s="520"/>
      <c r="B18" s="162"/>
      <c r="C18" s="95" t="s">
        <v>22</v>
      </c>
      <c r="D18" s="95"/>
      <c r="E18" s="69">
        <v>210</v>
      </c>
      <c r="F18" s="67"/>
      <c r="G18" s="69">
        <v>68819.497000000003</v>
      </c>
      <c r="H18" s="67"/>
      <c r="I18" s="69">
        <v>24663.907999999999</v>
      </c>
      <c r="J18" s="67"/>
      <c r="K18" s="69">
        <v>44155.589</v>
      </c>
      <c r="L18" s="69"/>
      <c r="M18" s="69">
        <v>801</v>
      </c>
      <c r="N18" s="69"/>
      <c r="O18" s="69">
        <v>21918.144</v>
      </c>
      <c r="P18" s="67"/>
      <c r="Q18" s="69">
        <v>11249.208000000001</v>
      </c>
      <c r="R18" s="67"/>
      <c r="S18" s="133"/>
      <c r="T18" s="135"/>
      <c r="U18" s="136"/>
      <c r="V18" s="133"/>
    </row>
    <row r="19" spans="1:22" ht="28.05" customHeight="1">
      <c r="A19" s="520"/>
      <c r="B19" s="162"/>
      <c r="C19" s="95" t="s">
        <v>23</v>
      </c>
      <c r="D19" s="95"/>
      <c r="E19" s="69">
        <v>133</v>
      </c>
      <c r="F19" s="67"/>
      <c r="G19" s="69">
        <v>71814.928</v>
      </c>
      <c r="H19" s="67"/>
      <c r="I19" s="69">
        <v>22071.833999999999</v>
      </c>
      <c r="J19" s="67"/>
      <c r="K19" s="69">
        <v>49743.093999999997</v>
      </c>
      <c r="L19" s="69"/>
      <c r="M19" s="69">
        <v>882</v>
      </c>
      <c r="N19" s="69"/>
      <c r="O19" s="69">
        <v>23576.699000000001</v>
      </c>
      <c r="P19" s="67"/>
      <c r="Q19" s="69">
        <v>16526.197</v>
      </c>
      <c r="R19" s="67"/>
      <c r="S19" s="133"/>
      <c r="T19" s="135"/>
      <c r="U19" s="136"/>
      <c r="V19" s="133"/>
    </row>
    <row r="20" spans="1:22" ht="28.05" customHeight="1">
      <c r="A20" s="520"/>
      <c r="B20" s="162"/>
      <c r="C20" s="95" t="s">
        <v>26</v>
      </c>
      <c r="D20" s="95"/>
      <c r="E20" s="69">
        <v>450</v>
      </c>
      <c r="F20" s="67"/>
      <c r="G20" s="67">
        <v>288200.962</v>
      </c>
      <c r="H20" s="67"/>
      <c r="I20" s="67">
        <v>103956.97900000001</v>
      </c>
      <c r="J20" s="67"/>
      <c r="K20" s="67">
        <v>184243.98300000001</v>
      </c>
      <c r="L20" s="67"/>
      <c r="M20" s="67">
        <v>2262</v>
      </c>
      <c r="N20" s="67"/>
      <c r="O20" s="67">
        <v>65999.751999999993</v>
      </c>
      <c r="P20" s="67"/>
      <c r="Q20" s="67">
        <v>92807.354999999996</v>
      </c>
      <c r="R20" s="67"/>
      <c r="S20" s="133"/>
      <c r="T20" s="135"/>
      <c r="U20" s="136"/>
      <c r="V20" s="133"/>
    </row>
    <row r="21" spans="1:22" ht="28.05" customHeight="1">
      <c r="A21" s="520"/>
      <c r="B21" s="162"/>
      <c r="C21" s="95" t="s">
        <v>24</v>
      </c>
      <c r="D21" s="95"/>
      <c r="E21" s="69">
        <v>311</v>
      </c>
      <c r="F21" s="67"/>
      <c r="G21" s="67">
        <v>151162.46100000001</v>
      </c>
      <c r="H21" s="67"/>
      <c r="I21" s="67">
        <v>48529.815000000002</v>
      </c>
      <c r="J21" s="67"/>
      <c r="K21" s="67">
        <v>102632.64599999999</v>
      </c>
      <c r="L21" s="67"/>
      <c r="M21" s="67">
        <v>1618</v>
      </c>
      <c r="N21" s="67"/>
      <c r="O21" s="67">
        <v>43308.896000000001</v>
      </c>
      <c r="P21" s="67"/>
      <c r="Q21" s="67">
        <v>21404.862000000001</v>
      </c>
      <c r="R21" s="67"/>
      <c r="S21" s="133"/>
      <c r="T21" s="135"/>
      <c r="U21" s="136"/>
      <c r="V21" s="133"/>
    </row>
    <row r="22" spans="1:22" ht="28.05" customHeight="1">
      <c r="A22" s="520"/>
      <c r="B22" s="162"/>
      <c r="C22" s="95" t="s">
        <v>25</v>
      </c>
      <c r="D22" s="95"/>
      <c r="E22" s="69">
        <v>33</v>
      </c>
      <c r="F22" s="67"/>
      <c r="G22" s="67">
        <v>11745.126</v>
      </c>
      <c r="H22" s="67"/>
      <c r="I22" s="67">
        <v>3849.6869999999999</v>
      </c>
      <c r="J22" s="67"/>
      <c r="K22" s="67">
        <v>7895.4390000000003</v>
      </c>
      <c r="L22" s="67"/>
      <c r="M22" s="67">
        <v>188</v>
      </c>
      <c r="N22" s="67"/>
      <c r="O22" s="67">
        <v>4009.7040000000002</v>
      </c>
      <c r="P22" s="67"/>
      <c r="Q22" s="67">
        <v>3722.1010000000001</v>
      </c>
      <c r="R22" s="67"/>
      <c r="S22" s="133"/>
      <c r="T22" s="135"/>
      <c r="U22" s="136"/>
      <c r="V22" s="133"/>
    </row>
    <row r="23" spans="1:22" ht="28.05" customHeight="1">
      <c r="A23" s="520"/>
      <c r="B23" s="162"/>
      <c r="C23" s="95" t="s">
        <v>29</v>
      </c>
      <c r="D23" s="95"/>
      <c r="E23" s="69">
        <v>2219</v>
      </c>
      <c r="F23" s="67"/>
      <c r="G23" s="67">
        <v>1859069.426</v>
      </c>
      <c r="H23" s="67"/>
      <c r="I23" s="67">
        <v>730180.723</v>
      </c>
      <c r="J23" s="67"/>
      <c r="K23" s="67">
        <v>1128888.703</v>
      </c>
      <c r="L23" s="67"/>
      <c r="M23" s="67">
        <v>10920</v>
      </c>
      <c r="N23" s="67"/>
      <c r="O23" s="67">
        <v>448447.29300000001</v>
      </c>
      <c r="P23" s="67"/>
      <c r="Q23" s="67">
        <v>783154.505</v>
      </c>
      <c r="R23" s="67"/>
      <c r="S23" s="133"/>
      <c r="T23" s="135"/>
      <c r="U23" s="136"/>
      <c r="V23" s="133"/>
    </row>
    <row r="24" spans="1:22" ht="28.05" customHeight="1">
      <c r="A24" s="520"/>
      <c r="B24" s="162"/>
      <c r="C24" s="95" t="s">
        <v>30</v>
      </c>
      <c r="D24" s="95"/>
      <c r="E24" s="69">
        <v>120</v>
      </c>
      <c r="F24" s="67"/>
      <c r="G24" s="67">
        <v>77613.426999999996</v>
      </c>
      <c r="H24" s="67"/>
      <c r="I24" s="67">
        <v>35664.006999999998</v>
      </c>
      <c r="J24" s="67"/>
      <c r="K24" s="67">
        <v>41949.42</v>
      </c>
      <c r="L24" s="67"/>
      <c r="M24" s="67">
        <v>727</v>
      </c>
      <c r="N24" s="67"/>
      <c r="O24" s="67">
        <v>19551.155999999999</v>
      </c>
      <c r="P24" s="67"/>
      <c r="Q24" s="67">
        <v>11908.518</v>
      </c>
      <c r="R24" s="67"/>
      <c r="S24" s="133"/>
      <c r="T24" s="135"/>
      <c r="U24" s="136"/>
      <c r="V24" s="133"/>
    </row>
    <row r="25" spans="1:22" ht="28.05" customHeight="1">
      <c r="A25" s="520"/>
      <c r="B25" s="162"/>
      <c r="C25" s="95" t="s">
        <v>27</v>
      </c>
      <c r="D25" s="95"/>
      <c r="E25" s="69">
        <v>152</v>
      </c>
      <c r="F25" s="67"/>
      <c r="G25" s="67">
        <v>136066.63099999999</v>
      </c>
      <c r="H25" s="67"/>
      <c r="I25" s="67">
        <v>44692.18</v>
      </c>
      <c r="J25" s="67"/>
      <c r="K25" s="67">
        <v>91374.451000000001</v>
      </c>
      <c r="L25" s="67"/>
      <c r="M25" s="67">
        <v>1363</v>
      </c>
      <c r="N25" s="67"/>
      <c r="O25" s="67">
        <v>40343.178</v>
      </c>
      <c r="P25" s="67"/>
      <c r="Q25" s="67">
        <v>52666.502999999997</v>
      </c>
      <c r="R25" s="67"/>
      <c r="S25" s="133"/>
      <c r="T25" s="135"/>
      <c r="U25" s="136"/>
      <c r="V25" s="133"/>
    </row>
    <row r="26" spans="1:22" ht="28.05" customHeight="1">
      <c r="A26" s="520"/>
      <c r="B26" s="162"/>
      <c r="C26" s="95" t="s">
        <v>28</v>
      </c>
      <c r="D26" s="95"/>
      <c r="E26" s="69">
        <v>233</v>
      </c>
      <c r="F26" s="67"/>
      <c r="G26" s="67">
        <v>207246.932</v>
      </c>
      <c r="H26" s="67"/>
      <c r="I26" s="67">
        <v>72116.308999999994</v>
      </c>
      <c r="J26" s="67"/>
      <c r="K26" s="67">
        <v>135130.62299999999</v>
      </c>
      <c r="L26" s="67"/>
      <c r="M26" s="67">
        <v>1855</v>
      </c>
      <c r="N26" s="67"/>
      <c r="O26" s="67">
        <v>53789.23</v>
      </c>
      <c r="P26" s="67"/>
      <c r="Q26" s="67">
        <v>29932.744999999999</v>
      </c>
      <c r="R26" s="67"/>
      <c r="S26" s="133"/>
      <c r="T26" s="135"/>
      <c r="U26" s="136"/>
      <c r="V26" s="133"/>
    </row>
    <row r="27" spans="1:22" ht="28.05" customHeight="1">
      <c r="A27" s="520"/>
      <c r="B27" s="162"/>
      <c r="C27" s="14" t="s">
        <v>230</v>
      </c>
      <c r="D27" s="14"/>
      <c r="E27" s="69">
        <v>1636</v>
      </c>
      <c r="F27" s="67"/>
      <c r="G27" s="69">
        <v>2400196.2230000002</v>
      </c>
      <c r="H27" s="67"/>
      <c r="I27" s="69">
        <v>877155.05799999996</v>
      </c>
      <c r="J27" s="67"/>
      <c r="K27" s="69">
        <v>1523041.165</v>
      </c>
      <c r="L27" s="69"/>
      <c r="M27" s="69">
        <v>14893</v>
      </c>
      <c r="N27" s="69"/>
      <c r="O27" s="69">
        <v>537291.27599999995</v>
      </c>
      <c r="P27" s="67"/>
      <c r="Q27" s="69">
        <v>499208.92800000001</v>
      </c>
      <c r="R27" s="67"/>
      <c r="S27" s="133"/>
      <c r="T27" s="135"/>
      <c r="U27" s="136"/>
      <c r="V27" s="133"/>
    </row>
    <row r="28" spans="1:22" ht="28.05" customHeight="1">
      <c r="A28" s="520"/>
      <c r="B28" s="162"/>
      <c r="C28" s="14" t="s">
        <v>231</v>
      </c>
      <c r="D28" s="14"/>
      <c r="E28" s="69">
        <v>6</v>
      </c>
      <c r="F28" s="67"/>
      <c r="G28" s="69">
        <v>23735.823</v>
      </c>
      <c r="H28" s="67"/>
      <c r="I28" s="69">
        <v>11326.037</v>
      </c>
      <c r="J28" s="67"/>
      <c r="K28" s="69">
        <v>12409.786</v>
      </c>
      <c r="L28" s="69"/>
      <c r="M28" s="69">
        <v>69</v>
      </c>
      <c r="N28" s="69"/>
      <c r="O28" s="69">
        <v>3220.35</v>
      </c>
      <c r="P28" s="67"/>
      <c r="Q28" s="69">
        <v>4333.7489999999998</v>
      </c>
      <c r="R28" s="67"/>
      <c r="S28" s="133"/>
      <c r="T28" s="135"/>
      <c r="U28" s="136"/>
      <c r="V28" s="133"/>
    </row>
    <row r="29" spans="1:22" ht="28.05" customHeight="1" thickBot="1">
      <c r="A29" s="520"/>
      <c r="B29" s="162"/>
      <c r="C29" s="438" t="s">
        <v>232</v>
      </c>
      <c r="D29" s="333"/>
      <c r="E29" s="326">
        <v>6</v>
      </c>
      <c r="F29" s="326"/>
      <c r="G29" s="517">
        <v>1449.742</v>
      </c>
      <c r="H29" s="518"/>
      <c r="I29" s="517">
        <v>352.76400000000001</v>
      </c>
      <c r="J29" s="518"/>
      <c r="K29" s="517">
        <v>1096.9780000000001</v>
      </c>
      <c r="L29" s="517"/>
      <c r="M29" s="517">
        <v>37</v>
      </c>
      <c r="N29" s="517"/>
      <c r="O29" s="517">
        <v>532.72900000000004</v>
      </c>
      <c r="P29" s="518"/>
      <c r="Q29" s="517">
        <v>148.82</v>
      </c>
      <c r="R29" s="8"/>
    </row>
    <row r="30" spans="1:22" ht="14.25" customHeight="1"/>
    <row r="31" spans="1:22" ht="14.25" customHeight="1">
      <c r="E31" s="163"/>
      <c r="G31" s="164"/>
      <c r="I31" s="164"/>
      <c r="K31" s="164"/>
      <c r="L31" s="164"/>
      <c r="M31" s="164"/>
      <c r="N31" s="164"/>
      <c r="O31" s="163"/>
      <c r="Q31" s="163"/>
    </row>
    <row r="32" spans="1:22" ht="14.25" customHeight="1"/>
    <row r="33" spans="5:17" ht="14.25" customHeight="1">
      <c r="E33" s="163"/>
      <c r="G33" s="164"/>
      <c r="I33" s="164"/>
      <c r="K33" s="164"/>
      <c r="L33" s="164"/>
      <c r="M33" s="164"/>
      <c r="N33" s="164"/>
      <c r="O33" s="163"/>
      <c r="Q33" s="163"/>
    </row>
    <row r="34" spans="5:17" ht="14.25" customHeight="1"/>
    <row r="35" spans="5:17">
      <c r="E35" s="163"/>
      <c r="G35" s="164"/>
      <c r="I35" s="164"/>
      <c r="K35" s="164"/>
      <c r="L35" s="164"/>
      <c r="M35" s="164"/>
      <c r="N35" s="164"/>
      <c r="O35" s="163"/>
      <c r="Q35" s="163"/>
    </row>
    <row r="37" spans="5:17">
      <c r="E37" s="163"/>
      <c r="G37" s="164"/>
      <c r="I37" s="164"/>
      <c r="K37" s="164"/>
      <c r="L37" s="164"/>
      <c r="M37" s="164"/>
      <c r="N37" s="164"/>
      <c r="O37" s="163"/>
      <c r="Q37" s="163"/>
    </row>
    <row r="39" spans="5:17">
      <c r="E39" s="163"/>
      <c r="G39" s="164"/>
      <c r="I39" s="164"/>
      <c r="K39" s="164"/>
      <c r="L39" s="164"/>
      <c r="M39" s="164"/>
      <c r="N39" s="164"/>
      <c r="O39" s="163"/>
      <c r="Q39" s="163"/>
    </row>
    <row r="41" spans="5:17">
      <c r="E41" s="164"/>
      <c r="G41" s="164"/>
      <c r="I41" s="164"/>
      <c r="K41" s="164"/>
      <c r="L41" s="164"/>
      <c r="M41" s="164"/>
      <c r="N41" s="164"/>
      <c r="O41" s="163"/>
      <c r="Q41" s="163"/>
    </row>
    <row r="43" spans="5:17">
      <c r="E43" s="163"/>
      <c r="G43" s="164"/>
      <c r="I43" s="164"/>
      <c r="K43" s="164"/>
      <c r="L43" s="164"/>
      <c r="M43" s="164"/>
      <c r="N43" s="164"/>
      <c r="O43" s="163"/>
      <c r="Q43" s="163"/>
    </row>
    <row r="45" spans="5:17">
      <c r="E45" s="163"/>
      <c r="G45" s="164"/>
      <c r="I45" s="164"/>
      <c r="K45" s="164"/>
      <c r="L45" s="164"/>
      <c r="M45" s="164"/>
      <c r="N45" s="164"/>
      <c r="O45" s="163"/>
      <c r="Q45" s="163"/>
    </row>
    <row r="46" spans="5:17">
      <c r="E46" s="165"/>
      <c r="G46" s="165"/>
      <c r="I46" s="165"/>
      <c r="K46" s="165"/>
      <c r="L46" s="165"/>
      <c r="M46" s="165"/>
      <c r="N46" s="165"/>
      <c r="O46" s="165"/>
      <c r="Q46" s="165"/>
    </row>
  </sheetData>
  <sheetProtection algorithmName="SHA-512" hashValue="EzZ72T1LrWiZoSTu38pZpVDstGx75d6NNI9OSsTxF++yxO+YCbog7+wNFFSgN+bJR3Feik5yQ4kZQZBPoCCBRQ==" saltValue="rH3O5eGogn9QN+SNH/1G4Q==" spinCount="100000" sheet="1" objects="1" scenarios="1"/>
  <mergeCells count="10">
    <mergeCell ref="A1:A29"/>
    <mergeCell ref="C3:Q3"/>
    <mergeCell ref="C4:Q4"/>
    <mergeCell ref="E7:E10"/>
    <mergeCell ref="G7:G10"/>
    <mergeCell ref="I7:I10"/>
    <mergeCell ref="K7:K10"/>
    <mergeCell ref="M7:M10"/>
    <mergeCell ref="O7:O10"/>
    <mergeCell ref="Q7:Q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X11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77734375" style="1" customWidth="1"/>
    <col min="3" max="3" width="14.44140625" style="31" customWidth="1"/>
    <col min="4" max="4" width="2.6640625" style="1" customWidth="1"/>
    <col min="5" max="5" width="15.77734375" style="1" customWidth="1"/>
    <col min="6" max="6" width="2.6640625" style="1" customWidth="1"/>
    <col min="7" max="7" width="18.109375" style="1" customWidth="1"/>
    <col min="8" max="8" width="2.6640625" style="1" customWidth="1"/>
    <col min="9" max="9" width="18.21875" style="1" customWidth="1"/>
    <col min="10" max="10" width="2.6640625" style="1" customWidth="1"/>
    <col min="11" max="11" width="17.109375" style="1" customWidth="1"/>
    <col min="12" max="12" width="2.6640625" style="1" customWidth="1"/>
    <col min="13" max="13" width="23.109375" style="1" customWidth="1"/>
    <col min="14" max="14" width="2.6640625" style="1" customWidth="1"/>
    <col min="15" max="15" width="17.109375" style="1" customWidth="1"/>
    <col min="16" max="16" width="2.6640625" style="1" customWidth="1"/>
    <col min="17" max="17" width="20.6640625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1+'1.15'!A1:A29</f>
        <v>52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133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134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130.19999999999999" customHeight="1">
      <c r="A13" s="520"/>
      <c r="B13" s="3"/>
      <c r="C13" s="14">
        <v>2022</v>
      </c>
      <c r="D13" s="5"/>
      <c r="E13" s="16">
        <f>'2.2'!E13</f>
        <v>4212</v>
      </c>
      <c r="F13" s="42"/>
      <c r="G13" s="16">
        <f>'2.2'!G13</f>
        <v>4089812.2489999998</v>
      </c>
      <c r="H13" s="16"/>
      <c r="I13" s="16">
        <f>'2.2'!I13</f>
        <v>1493062.395</v>
      </c>
      <c r="J13" s="16"/>
      <c r="K13" s="16">
        <f>'2.2'!K13</f>
        <v>2596749.8540000003</v>
      </c>
      <c r="L13" s="16"/>
      <c r="M13" s="16">
        <f>'2.2'!M13</f>
        <v>29532</v>
      </c>
      <c r="N13" s="16"/>
      <c r="O13" s="16">
        <f>'2.2'!O13</f>
        <v>1017365.487</v>
      </c>
      <c r="P13" s="16"/>
      <c r="Q13" s="16">
        <f>'2.2'!Q13</f>
        <v>926776.14099999995</v>
      </c>
      <c r="R13" s="96"/>
    </row>
    <row r="14" spans="1:24" ht="130.19999999999999" customHeight="1">
      <c r="A14" s="520"/>
      <c r="B14" s="3"/>
      <c r="C14" s="14">
        <v>2015</v>
      </c>
      <c r="D14" s="5"/>
      <c r="E14" s="16">
        <v>3600</v>
      </c>
      <c r="F14" s="42"/>
      <c r="G14" s="16">
        <v>3090057.7498999997</v>
      </c>
      <c r="H14" s="16"/>
      <c r="I14" s="16">
        <v>1153688.054</v>
      </c>
      <c r="J14" s="16"/>
      <c r="K14" s="16">
        <v>1936369.6958999997</v>
      </c>
      <c r="L14" s="16"/>
      <c r="M14" s="16">
        <v>25829</v>
      </c>
      <c r="N14" s="16"/>
      <c r="O14" s="16">
        <v>759011.07099999988</v>
      </c>
      <c r="P14" s="16"/>
      <c r="Q14" s="16">
        <v>826008.07400000002</v>
      </c>
      <c r="R14" s="282"/>
      <c r="S14" s="167"/>
      <c r="T14" s="167"/>
      <c r="U14" s="167"/>
      <c r="V14" s="167"/>
    </row>
    <row r="15" spans="1:24" ht="130.19999999999999" customHeight="1">
      <c r="A15" s="520"/>
      <c r="B15" s="3"/>
      <c r="C15" s="14">
        <v>2010</v>
      </c>
      <c r="D15" s="5"/>
      <c r="E15" s="16">
        <v>1656</v>
      </c>
      <c r="F15" s="42"/>
      <c r="G15" s="16">
        <v>1762741.03</v>
      </c>
      <c r="H15" s="16"/>
      <c r="I15" s="16">
        <v>701970.23899999994</v>
      </c>
      <c r="J15" s="16"/>
      <c r="K15" s="16">
        <v>1060770.7910000002</v>
      </c>
      <c r="L15" s="16"/>
      <c r="M15" s="16">
        <v>13543</v>
      </c>
      <c r="N15" s="16"/>
      <c r="O15" s="16">
        <v>387725.37300000002</v>
      </c>
      <c r="P15" s="16"/>
      <c r="Q15" s="16">
        <v>734693.255</v>
      </c>
      <c r="R15" s="134"/>
      <c r="S15" s="133"/>
      <c r="T15" s="135"/>
      <c r="U15" s="136"/>
      <c r="V15" s="133"/>
    </row>
    <row r="16" spans="1:24" ht="74.400000000000006" customHeight="1">
      <c r="A16" s="520"/>
      <c r="B16" s="3"/>
      <c r="D16" s="31"/>
    </row>
    <row r="17" spans="1:18" ht="13.8" customHeight="1" thickBot="1">
      <c r="A17" s="520"/>
      <c r="B17" s="3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79"/>
    </row>
    <row r="18" spans="1:18" ht="13.8" customHeight="1">
      <c r="A18" s="520"/>
      <c r="B18" s="3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</row>
    <row r="19" spans="1:18" ht="14.25" customHeight="1"/>
    <row r="20" spans="1:18" ht="14.25" customHeight="1"/>
    <row r="21" spans="1:18" ht="14.25" customHeight="1"/>
    <row r="22" spans="1:18" ht="14.25" customHeight="1"/>
    <row r="23" spans="1:18" ht="14.25" customHeight="1"/>
    <row r="24" spans="1:18" ht="14.25" customHeight="1"/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rTS8EK/bIKASzCVfKOo+6K9l0a0Zndxuiie7EARKbdXlHqTYZSHco73Rpbp451KBtTxS+YWDs3eLtydjPsbvIA==" saltValue="GHF+OqknKPjh4VJLrjJRCg==" spinCount="100000" sheet="1" objects="1" scenarios="1"/>
  <mergeCells count="11">
    <mergeCell ref="Q7:Q10"/>
    <mergeCell ref="A1:A18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Y31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21" customWidth="1"/>
    <col min="2" max="2" width="1.88671875" style="21" customWidth="1"/>
    <col min="3" max="3" width="23.109375" style="1" customWidth="1"/>
    <col min="4" max="4" width="1.5546875" style="1" customWidth="1"/>
    <col min="5" max="5" width="16.88671875" style="1" customWidth="1"/>
    <col min="6" max="6" width="1.88671875" style="1" customWidth="1"/>
    <col min="7" max="7" width="17.44140625" style="1" customWidth="1"/>
    <col min="8" max="8" width="1.77734375" style="1" customWidth="1"/>
    <col min="9" max="9" width="19.6640625" style="1" customWidth="1"/>
    <col min="10" max="10" width="2.6640625" style="1" customWidth="1"/>
    <col min="11" max="11" width="13.77734375" style="1" customWidth="1"/>
    <col min="12" max="12" width="2.6640625" style="1" customWidth="1"/>
    <col min="13" max="13" width="20.21875" style="1" customWidth="1"/>
    <col min="14" max="14" width="2.6640625" style="1" customWidth="1"/>
    <col min="15" max="15" width="17.21875" style="1" customWidth="1"/>
    <col min="16" max="16" width="2.6640625" style="1" customWidth="1"/>
    <col min="17" max="17" width="19.6640625" style="1" customWidth="1"/>
    <col min="18" max="18" width="2.7773437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'2.1'!A1:A18+1</f>
        <v>53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94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202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9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6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25.2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327"/>
      <c r="N12" s="327"/>
      <c r="O12" s="439" t="s">
        <v>168</v>
      </c>
      <c r="P12" s="327"/>
      <c r="Q12" s="439" t="s">
        <v>168</v>
      </c>
      <c r="R12" s="96"/>
    </row>
    <row r="13" spans="1:25" ht="42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4212</v>
      </c>
      <c r="F13" s="343"/>
      <c r="G13" s="343">
        <f>G14+G15+G16+G17+G18+G19+G20+G21+G22+G23+G24+G25+G26+G27+G28+G29</f>
        <v>4089812.2489999998</v>
      </c>
      <c r="H13" s="343"/>
      <c r="I13" s="343">
        <f>I14+I15+I16+I17+I18+I19+I20+I21+I22+I23+I24+I25+I26+I27+I28+I29</f>
        <v>1493062.395</v>
      </c>
      <c r="J13" s="343"/>
      <c r="K13" s="343">
        <f>K14+K15+K16+K17+K18+K19+K20+K21+K22+K23+K24+K25+K26+K27+K28+K29</f>
        <v>2596749.8540000003</v>
      </c>
      <c r="L13" s="343"/>
      <c r="M13" s="343">
        <f>M14+M15+M16+M17+M18+M19+M20+M21+M22+M23+M24+M25+M26+M27+M28+M29</f>
        <v>29532</v>
      </c>
      <c r="N13" s="343"/>
      <c r="O13" s="343">
        <f>O14+O15+O16+O17+O18+O19+O20+O21+O22+O23+O24+O25+O26+O27+O28+O29</f>
        <v>1017365.487</v>
      </c>
      <c r="P13" s="343"/>
      <c r="Q13" s="343">
        <f>Q14+Q15+Q16+Q17+Q18+Q19+Q20+Q21+Q22+Q23+Q24+Q25+Q26+Q27+Q28+Q29</f>
        <v>926776.14099999995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327</v>
      </c>
      <c r="F14" s="16"/>
      <c r="G14" s="16">
        <v>220456.72500000001</v>
      </c>
      <c r="H14" s="16"/>
      <c r="I14" s="16">
        <v>78315.475999999995</v>
      </c>
      <c r="J14" s="16"/>
      <c r="K14" s="16">
        <v>142141.24900000001</v>
      </c>
      <c r="L14" s="16"/>
      <c r="M14" s="16">
        <v>2004</v>
      </c>
      <c r="N14" s="16"/>
      <c r="O14" s="16">
        <v>68808.404999999999</v>
      </c>
      <c r="P14" s="16"/>
      <c r="Q14" s="16">
        <v>46521.396000000001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78</v>
      </c>
      <c r="F15" s="16"/>
      <c r="G15" s="16">
        <v>65084.571000000004</v>
      </c>
      <c r="H15" s="16"/>
      <c r="I15" s="16">
        <v>25061.153999999999</v>
      </c>
      <c r="J15" s="16"/>
      <c r="K15" s="16">
        <v>40023.417000000001</v>
      </c>
      <c r="L15" s="16"/>
      <c r="M15" s="16">
        <v>375</v>
      </c>
      <c r="N15" s="16"/>
      <c r="O15" s="16">
        <v>10130.581</v>
      </c>
      <c r="P15" s="16"/>
      <c r="Q15" s="16">
        <v>10443.366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44</v>
      </c>
      <c r="F16" s="16"/>
      <c r="G16" s="62">
        <v>15069.785</v>
      </c>
      <c r="H16" s="16"/>
      <c r="I16" s="62">
        <v>5648.9110000000001</v>
      </c>
      <c r="J16" s="16"/>
      <c r="K16" s="62">
        <v>9420.8739999999998</v>
      </c>
      <c r="L16" s="16"/>
      <c r="M16" s="62">
        <v>212</v>
      </c>
      <c r="N16" s="16"/>
      <c r="O16" s="62">
        <v>5349.4769999999999</v>
      </c>
      <c r="P16" s="16"/>
      <c r="Q16" s="62">
        <v>2425.6410000000001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88</v>
      </c>
      <c r="F17" s="16"/>
      <c r="G17" s="62">
        <v>57456.63</v>
      </c>
      <c r="H17" s="16"/>
      <c r="I17" s="62">
        <v>16061.001</v>
      </c>
      <c r="J17" s="16"/>
      <c r="K17" s="62">
        <v>41395.629000000001</v>
      </c>
      <c r="L17" s="16"/>
      <c r="M17" s="62">
        <v>455</v>
      </c>
      <c r="N17" s="16"/>
      <c r="O17" s="62">
        <v>13410.644</v>
      </c>
      <c r="P17" s="16"/>
      <c r="Q17" s="62">
        <v>12897.655000000001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85</v>
      </c>
      <c r="F18" s="16"/>
      <c r="G18" s="16">
        <v>60553.612000000001</v>
      </c>
      <c r="H18" s="16"/>
      <c r="I18" s="16">
        <v>26167.899000000001</v>
      </c>
      <c r="J18" s="16"/>
      <c r="K18" s="16">
        <v>34385.713000000003</v>
      </c>
      <c r="L18" s="16"/>
      <c r="M18" s="16">
        <v>491</v>
      </c>
      <c r="N18" s="16"/>
      <c r="O18" s="16">
        <v>13867.328</v>
      </c>
      <c r="P18" s="16"/>
      <c r="Q18" s="16">
        <v>10223.645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52</v>
      </c>
      <c r="F19" s="16"/>
      <c r="G19" s="16">
        <v>18656.223000000002</v>
      </c>
      <c r="H19" s="16"/>
      <c r="I19" s="16">
        <v>6702.3</v>
      </c>
      <c r="J19" s="16"/>
      <c r="K19" s="16">
        <v>11953.923000000001</v>
      </c>
      <c r="L19" s="16"/>
      <c r="M19" s="16">
        <v>251</v>
      </c>
      <c r="N19" s="16"/>
      <c r="O19" s="16">
        <v>6166.51</v>
      </c>
      <c r="P19" s="16"/>
      <c r="Q19" s="16">
        <v>3501.2550000000001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327</v>
      </c>
      <c r="F20" s="16"/>
      <c r="G20" s="16">
        <v>284556.28700000001</v>
      </c>
      <c r="H20" s="16"/>
      <c r="I20" s="16">
        <v>110162.333</v>
      </c>
      <c r="J20" s="16"/>
      <c r="K20" s="16">
        <v>174393.954</v>
      </c>
      <c r="L20" s="16"/>
      <c r="M20" s="16">
        <v>1622</v>
      </c>
      <c r="N20" s="16"/>
      <c r="O20" s="16">
        <v>56620.264000000003</v>
      </c>
      <c r="P20" s="16"/>
      <c r="Q20" s="16">
        <v>48216.3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16">
        <v>125</v>
      </c>
      <c r="F21" s="16"/>
      <c r="G21" s="16">
        <v>48122.540999999997</v>
      </c>
      <c r="H21" s="16"/>
      <c r="I21" s="16">
        <v>20555.612000000001</v>
      </c>
      <c r="J21" s="16"/>
      <c r="K21" s="16">
        <v>27566.929</v>
      </c>
      <c r="L21" s="16"/>
      <c r="M21" s="16">
        <v>565</v>
      </c>
      <c r="N21" s="16"/>
      <c r="O21" s="16">
        <v>13701.369000000001</v>
      </c>
      <c r="P21" s="16"/>
      <c r="Q21" s="16">
        <v>13662.300999999999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16">
        <v>9</v>
      </c>
      <c r="F22" s="16"/>
      <c r="G22" s="16">
        <v>6023.0659999999998</v>
      </c>
      <c r="H22" s="16"/>
      <c r="I22" s="16">
        <v>2490.4549999999999</v>
      </c>
      <c r="J22" s="16"/>
      <c r="K22" s="16">
        <v>3532.6109999999999</v>
      </c>
      <c r="L22" s="16"/>
      <c r="M22" s="16">
        <v>50</v>
      </c>
      <c r="N22" s="16"/>
      <c r="O22" s="261">
        <v>1367.1010000000001</v>
      </c>
      <c r="P22" s="16"/>
      <c r="Q22" s="16">
        <v>531.55600000000004</v>
      </c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1584</v>
      </c>
      <c r="F23" s="16"/>
      <c r="G23" s="16">
        <v>773541.21299999999</v>
      </c>
      <c r="H23" s="16"/>
      <c r="I23" s="16">
        <v>285996.11499999999</v>
      </c>
      <c r="J23" s="16"/>
      <c r="K23" s="16">
        <v>487545.098</v>
      </c>
      <c r="L23" s="16"/>
      <c r="M23" s="16">
        <v>7625</v>
      </c>
      <c r="N23" s="16"/>
      <c r="O23" s="16">
        <v>232464.40900000001</v>
      </c>
      <c r="P23" s="16"/>
      <c r="Q23" s="16">
        <v>228330.69399999999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43</v>
      </c>
      <c r="F24" s="16"/>
      <c r="G24" s="16">
        <v>59480.366000000002</v>
      </c>
      <c r="H24" s="16"/>
      <c r="I24" s="16">
        <v>23695.661</v>
      </c>
      <c r="J24" s="16"/>
      <c r="K24" s="16">
        <v>35784.705000000002</v>
      </c>
      <c r="L24" s="16"/>
      <c r="M24" s="16">
        <v>360</v>
      </c>
      <c r="N24" s="16"/>
      <c r="O24" s="16">
        <v>11627.561</v>
      </c>
      <c r="P24" s="16"/>
      <c r="Q24" s="16">
        <v>11466.312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153</v>
      </c>
      <c r="F25" s="16"/>
      <c r="G25" s="16">
        <v>165656.44500000001</v>
      </c>
      <c r="H25" s="16"/>
      <c r="I25" s="16">
        <v>58969.785000000003</v>
      </c>
      <c r="J25" s="16"/>
      <c r="K25" s="16">
        <v>106686.66</v>
      </c>
      <c r="L25" s="16"/>
      <c r="M25" s="16">
        <v>973</v>
      </c>
      <c r="N25" s="16"/>
      <c r="O25" s="16">
        <v>38717.565999999999</v>
      </c>
      <c r="P25" s="16"/>
      <c r="Q25" s="16">
        <v>34669.512000000002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240</v>
      </c>
      <c r="F26" s="16"/>
      <c r="G26" s="16">
        <v>305400.12300000002</v>
      </c>
      <c r="H26" s="16"/>
      <c r="I26" s="16">
        <v>99899.103000000003</v>
      </c>
      <c r="J26" s="16"/>
      <c r="K26" s="16">
        <v>205501.02</v>
      </c>
      <c r="L26" s="16"/>
      <c r="M26" s="16">
        <v>1913</v>
      </c>
      <c r="N26" s="16"/>
      <c r="O26" s="16">
        <v>70290.365999999995</v>
      </c>
      <c r="P26" s="16"/>
      <c r="Q26" s="16">
        <v>42566.231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16">
        <v>1047</v>
      </c>
      <c r="F27" s="16"/>
      <c r="G27" s="16">
        <v>1999233.3940000001</v>
      </c>
      <c r="H27" s="16"/>
      <c r="I27" s="16">
        <v>729233.54299999995</v>
      </c>
      <c r="J27" s="16"/>
      <c r="K27" s="16">
        <v>1269999.851</v>
      </c>
      <c r="L27" s="16"/>
      <c r="M27" s="16">
        <v>12539</v>
      </c>
      <c r="N27" s="16"/>
      <c r="O27" s="16">
        <v>470861.78200000001</v>
      </c>
      <c r="P27" s="16"/>
      <c r="Q27" s="16">
        <v>458663.12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62">
        <v>6</v>
      </c>
      <c r="F28" s="16"/>
      <c r="G28" s="62">
        <v>2766.145</v>
      </c>
      <c r="H28" s="16"/>
      <c r="I28" s="62">
        <v>1296.9469999999999</v>
      </c>
      <c r="J28" s="16"/>
      <c r="K28" s="62">
        <v>1469.1980000000001</v>
      </c>
      <c r="L28" s="16"/>
      <c r="M28" s="62">
        <v>43</v>
      </c>
      <c r="N28" s="16"/>
      <c r="O28" s="62">
        <v>1023.603</v>
      </c>
      <c r="P28" s="16"/>
      <c r="Q28" s="62">
        <v>2366.5239999999999</v>
      </c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62">
        <v>4</v>
      </c>
      <c r="F29" s="16"/>
      <c r="G29" s="62">
        <v>7755.1229999999996</v>
      </c>
      <c r="H29" s="16"/>
      <c r="I29" s="62">
        <v>2806.1</v>
      </c>
      <c r="J29" s="16"/>
      <c r="K29" s="62">
        <v>4949.0230000000001</v>
      </c>
      <c r="L29" s="16"/>
      <c r="M29" s="62">
        <v>54</v>
      </c>
      <c r="N29" s="16"/>
      <c r="O29" s="62">
        <v>2958.5210000000002</v>
      </c>
      <c r="P29" s="16"/>
      <c r="Q29" s="62">
        <v>290.63299999999998</v>
      </c>
      <c r="R29" s="16"/>
    </row>
    <row r="30" spans="1:22" ht="9.6" customHeight="1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A31" s="520"/>
      <c r="E31" s="169"/>
      <c r="F31" s="170"/>
      <c r="G31" s="171"/>
      <c r="I31" s="171"/>
      <c r="O31" s="171"/>
      <c r="Q31" s="171"/>
    </row>
  </sheetData>
  <sheetProtection algorithmName="SHA-512" hashValue="kIIaJ7Fy0JJ0a3ONYqVrsCZUfdyFxjkJmwQMjhqwWhfsWg6AWiFR1VQZYHo/UiYDaLlBS496qSLkT77vYzYghg==" saltValue="bGHs33YOa8WRXZxBXO8zag==" spinCount="100000" sheet="1" objects="1" scenarios="1"/>
  <mergeCells count="11">
    <mergeCell ref="Q7:Q10"/>
    <mergeCell ref="A1:A31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Y28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28.109375" style="1" customWidth="1"/>
    <col min="4" max="4" width="2.6640625" style="1" customWidth="1"/>
    <col min="5" max="5" width="15.21875" style="1" customWidth="1"/>
    <col min="6" max="6" width="2.6640625" style="1" customWidth="1"/>
    <col min="7" max="7" width="18.6640625" style="1" customWidth="1"/>
    <col min="8" max="8" width="2.6640625" style="1" customWidth="1"/>
    <col min="9" max="9" width="18.6640625" style="1" customWidth="1"/>
    <col min="10" max="10" width="2.6640625" style="1" customWidth="1"/>
    <col min="11" max="11" width="17.44140625" style="1" customWidth="1"/>
    <col min="12" max="12" width="2.6640625" style="1" customWidth="1"/>
    <col min="13" max="13" width="17.21875" style="1" customWidth="1"/>
    <col min="14" max="14" width="2.6640625" style="1" customWidth="1"/>
    <col min="15" max="15" width="15" style="1" customWidth="1"/>
    <col min="16" max="16" width="2.6640625" style="1" customWidth="1"/>
    <col min="17" max="17" width="15.441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1+'2.2'!A1:A13</f>
        <v>54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95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96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21.6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6.6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25.2" customHeight="1" thickBot="1">
      <c r="A12" s="520"/>
      <c r="B12" s="3"/>
      <c r="C12" s="436"/>
      <c r="D12" s="436"/>
      <c r="E12" s="350"/>
      <c r="F12" s="350"/>
      <c r="G12" s="439" t="s">
        <v>168</v>
      </c>
      <c r="H12" s="351"/>
      <c r="I12" s="439" t="s">
        <v>168</v>
      </c>
      <c r="J12" s="351"/>
      <c r="K12" s="439" t="s">
        <v>168</v>
      </c>
      <c r="L12" s="351"/>
      <c r="M12" s="351"/>
      <c r="N12" s="351"/>
      <c r="O12" s="439" t="s">
        <v>168</v>
      </c>
      <c r="P12" s="351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343">
        <f>E17+E16+E15+E14</f>
        <v>4212</v>
      </c>
      <c r="F13" s="343"/>
      <c r="G13" s="343">
        <f>G17+G16+G15+G14</f>
        <v>4089812.2489999998</v>
      </c>
      <c r="H13" s="343"/>
      <c r="I13" s="343">
        <f>I17+I16+I15+I14</f>
        <v>1493062.395</v>
      </c>
      <c r="J13" s="343"/>
      <c r="K13" s="343">
        <f>K17+K16+K15+K14</f>
        <v>2596749.8539999998</v>
      </c>
      <c r="L13" s="343"/>
      <c r="M13" s="343">
        <f>M17+M16+M15+M14</f>
        <v>29532</v>
      </c>
      <c r="N13" s="343"/>
      <c r="O13" s="343">
        <f>O17+O16+O15+O14</f>
        <v>1017365.487</v>
      </c>
      <c r="P13" s="343"/>
      <c r="Q13" s="343">
        <f>Q17+Q16+Q15+Q14</f>
        <v>926776.14099999995</v>
      </c>
      <c r="R13" s="73"/>
      <c r="S13" s="93"/>
      <c r="T13" s="93"/>
      <c r="U13" s="93"/>
      <c r="V13" s="93"/>
    </row>
    <row r="14" spans="1:25" ht="60.6" customHeight="1">
      <c r="A14" s="520"/>
      <c r="B14" s="3"/>
      <c r="C14" s="39" t="s">
        <v>32</v>
      </c>
      <c r="D14" s="39"/>
      <c r="E14" s="16">
        <v>1480</v>
      </c>
      <c r="F14" s="16"/>
      <c r="G14" s="16">
        <v>691873.80900000001</v>
      </c>
      <c r="H14" s="16"/>
      <c r="I14" s="16">
        <v>249450.23300000001</v>
      </c>
      <c r="J14" s="16"/>
      <c r="K14" s="16">
        <v>442423.576</v>
      </c>
      <c r="L14" s="16"/>
      <c r="M14" s="16">
        <v>6983</v>
      </c>
      <c r="N14" s="16"/>
      <c r="O14" s="16">
        <v>164161.04800000001</v>
      </c>
      <c r="P14" s="16"/>
      <c r="Q14" s="16">
        <v>102099.60400000001</v>
      </c>
      <c r="R14" s="134"/>
      <c r="S14" s="133"/>
      <c r="T14" s="135"/>
      <c r="U14" s="136"/>
      <c r="V14" s="133"/>
    </row>
    <row r="15" spans="1:25" ht="60.6" customHeight="1">
      <c r="A15" s="520"/>
      <c r="B15" s="3"/>
      <c r="C15" s="39" t="s">
        <v>33</v>
      </c>
      <c r="D15" s="39"/>
      <c r="E15" s="16">
        <v>300</v>
      </c>
      <c r="F15" s="16"/>
      <c r="G15" s="16">
        <v>162962.587</v>
      </c>
      <c r="H15" s="16"/>
      <c r="I15" s="16">
        <v>58286.843999999997</v>
      </c>
      <c r="J15" s="16"/>
      <c r="K15" s="16">
        <v>104675.743</v>
      </c>
      <c r="L15" s="16"/>
      <c r="M15" s="16">
        <v>1740</v>
      </c>
      <c r="N15" s="16"/>
      <c r="O15" s="16">
        <v>34495.165999999997</v>
      </c>
      <c r="P15" s="16"/>
      <c r="Q15" s="16">
        <v>25400.089</v>
      </c>
      <c r="R15" s="134"/>
      <c r="S15" s="133"/>
      <c r="T15" s="135"/>
      <c r="U15" s="136"/>
      <c r="V15" s="133"/>
    </row>
    <row r="16" spans="1:25" ht="60.6" customHeight="1">
      <c r="A16" s="520"/>
      <c r="B16" s="3"/>
      <c r="C16" s="39" t="s">
        <v>34</v>
      </c>
      <c r="D16" s="39"/>
      <c r="E16" s="16">
        <v>15</v>
      </c>
      <c r="F16" s="16"/>
      <c r="G16" s="16">
        <v>2909.174</v>
      </c>
      <c r="H16" s="16"/>
      <c r="I16" s="16">
        <v>1004.91</v>
      </c>
      <c r="J16" s="16"/>
      <c r="K16" s="16">
        <v>1904.2639999999999</v>
      </c>
      <c r="L16" s="16"/>
      <c r="M16" s="16">
        <v>35</v>
      </c>
      <c r="N16" s="16"/>
      <c r="O16" s="16">
        <v>755.11699999999996</v>
      </c>
      <c r="P16" s="16"/>
      <c r="Q16" s="16">
        <v>266.66800000000001</v>
      </c>
      <c r="R16" s="134"/>
      <c r="S16" s="133"/>
      <c r="T16" s="135"/>
      <c r="U16" s="136"/>
      <c r="V16" s="133"/>
    </row>
    <row r="17" spans="1:22" ht="60.6" customHeight="1">
      <c r="A17" s="520"/>
      <c r="B17" s="3"/>
      <c r="C17" s="39" t="s">
        <v>35</v>
      </c>
      <c r="D17" s="39"/>
      <c r="E17" s="589">
        <v>2417</v>
      </c>
      <c r="F17" s="16"/>
      <c r="G17" s="589">
        <v>3232066.679</v>
      </c>
      <c r="H17" s="16"/>
      <c r="I17" s="589">
        <v>1184320.4080000001</v>
      </c>
      <c r="J17" s="16"/>
      <c r="K17" s="589">
        <v>2047746.2709999999</v>
      </c>
      <c r="L17" s="16"/>
      <c r="M17" s="589">
        <v>20774</v>
      </c>
      <c r="N17" s="16"/>
      <c r="O17" s="589">
        <v>817954.15599999996</v>
      </c>
      <c r="P17" s="16"/>
      <c r="Q17" s="589">
        <v>799009.77999999991</v>
      </c>
      <c r="R17" s="134"/>
      <c r="S17" s="133"/>
      <c r="T17" s="135"/>
      <c r="U17" s="136"/>
      <c r="V17" s="133"/>
    </row>
    <row r="18" spans="1:22" ht="60.6" customHeight="1">
      <c r="A18" s="520"/>
      <c r="B18" s="3"/>
      <c r="C18" s="39" t="s">
        <v>36</v>
      </c>
      <c r="D18" s="39"/>
      <c r="E18" s="589"/>
      <c r="F18" s="16"/>
      <c r="G18" s="589"/>
      <c r="H18" s="16"/>
      <c r="I18" s="589"/>
      <c r="J18" s="16"/>
      <c r="K18" s="589"/>
      <c r="L18" s="16"/>
      <c r="M18" s="589"/>
      <c r="N18" s="16"/>
      <c r="O18" s="589"/>
      <c r="P18" s="16"/>
      <c r="Q18" s="589"/>
      <c r="R18" s="134"/>
      <c r="S18" s="133"/>
      <c r="T18" s="135"/>
      <c r="U18" s="136"/>
      <c r="V18" s="133"/>
    </row>
    <row r="19" spans="1:22" ht="14.25" customHeight="1">
      <c r="A19" s="520"/>
      <c r="B19" s="3"/>
      <c r="C19" s="103"/>
      <c r="D19" s="10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22" ht="14.25" customHeight="1">
      <c r="A20" s="520"/>
      <c r="B20" s="3"/>
      <c r="C20" s="103"/>
      <c r="D20" s="10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22" ht="14.25" customHeight="1">
      <c r="A21" s="520"/>
      <c r="B21" s="3"/>
      <c r="C21" s="103"/>
      <c r="D21" s="103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2">
      <c r="A22" s="520"/>
      <c r="B22" s="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22">
      <c r="A23" s="520"/>
      <c r="B23" s="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22">
      <c r="A24" s="520"/>
    </row>
    <row r="27" spans="1:22" ht="24" customHeight="1" thickBot="1">
      <c r="C27" s="352"/>
      <c r="D27" s="352"/>
      <c r="E27" s="481"/>
      <c r="F27" s="330"/>
      <c r="G27" s="481"/>
      <c r="H27" s="330"/>
      <c r="I27" s="482"/>
      <c r="J27" s="330"/>
      <c r="K27" s="482"/>
      <c r="L27" s="330"/>
      <c r="M27" s="482"/>
      <c r="N27" s="330"/>
      <c r="O27" s="482"/>
      <c r="P27" s="330"/>
      <c r="Q27" s="482"/>
    </row>
    <row r="28" spans="1:22" ht="13.8" customHeight="1"/>
  </sheetData>
  <sheetProtection algorithmName="SHA-512" hashValue="Gr/24MlBDBIXsQ/Ed6ry3lOn6jv2xJ2/YWwmYQBNbW5eoxWP1oPBwIXZaKGDqEkkslZhpmcEeomVekrGMPWOaw==" saltValue="4xzYnCFCMnytWVGfOCLyXw==" spinCount="100000" sheet="1" objects="1" scenarios="1"/>
  <mergeCells count="18">
    <mergeCell ref="M17:M18"/>
    <mergeCell ref="O17:O18"/>
    <mergeCell ref="Q17:Q18"/>
    <mergeCell ref="A1:A24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  <mergeCell ref="E17:E18"/>
    <mergeCell ref="G17:G18"/>
    <mergeCell ref="I17:I18"/>
    <mergeCell ref="K17:K1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AA27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28.88671875" style="1" customWidth="1"/>
    <col min="4" max="4" width="2.6640625" style="1" customWidth="1"/>
    <col min="5" max="5" width="17.33203125" style="1" customWidth="1"/>
    <col min="6" max="6" width="2.6640625" style="1" customWidth="1"/>
    <col min="7" max="7" width="17.3320312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5.109375" style="1" customWidth="1"/>
    <col min="12" max="12" width="2.6640625" style="1" customWidth="1"/>
    <col min="13" max="13" width="16" style="1" customWidth="1"/>
    <col min="14" max="14" width="2.6640625" style="1" customWidth="1"/>
    <col min="15" max="15" width="16.6640625" style="1" customWidth="1"/>
    <col min="16" max="16" width="2.6640625" style="1" customWidth="1"/>
    <col min="17" max="17" width="16.66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7" ht="14.25" customHeight="1">
      <c r="A1" s="520">
        <f>1+'2.3'!A1:A23</f>
        <v>55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203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204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25.8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51"/>
      <c r="I12" s="439" t="s">
        <v>168</v>
      </c>
      <c r="J12" s="351"/>
      <c r="K12" s="439" t="s">
        <v>168</v>
      </c>
      <c r="L12" s="351"/>
      <c r="M12" s="351"/>
      <c r="N12" s="351"/>
      <c r="O12" s="439" t="s">
        <v>168</v>
      </c>
      <c r="P12" s="351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49.95" customHeight="1" thickBot="1">
      <c r="A13" s="520"/>
      <c r="B13" s="3"/>
      <c r="C13" s="342" t="s">
        <v>154</v>
      </c>
      <c r="D13" s="342"/>
      <c r="E13" s="343">
        <f>E14+E15</f>
        <v>4212</v>
      </c>
      <c r="F13" s="343"/>
      <c r="G13" s="343">
        <f>G14+G15</f>
        <v>4089812.2490000003</v>
      </c>
      <c r="H13" s="343"/>
      <c r="I13" s="343">
        <f>I14+I15</f>
        <v>1493062.395</v>
      </c>
      <c r="J13" s="343"/>
      <c r="K13" s="343">
        <f>K14+K15</f>
        <v>2596749.8539999998</v>
      </c>
      <c r="L13" s="343"/>
      <c r="M13" s="343">
        <f>M14+M15</f>
        <v>29532</v>
      </c>
      <c r="N13" s="343"/>
      <c r="O13" s="343">
        <f>O14+O15</f>
        <v>1017365.487</v>
      </c>
      <c r="P13" s="343"/>
      <c r="Q13" s="343">
        <f>Q14+Q15</f>
        <v>926776.14099999995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27.2" customHeight="1">
      <c r="A14" s="520"/>
      <c r="B14" s="3"/>
      <c r="C14" s="39" t="s">
        <v>40</v>
      </c>
      <c r="D14" s="39"/>
      <c r="E14" s="54">
        <v>4204</v>
      </c>
      <c r="F14" s="67"/>
      <c r="G14" s="67">
        <v>4062118.0610000002</v>
      </c>
      <c r="H14" s="67"/>
      <c r="I14" s="67">
        <v>1482213.4539999999</v>
      </c>
      <c r="J14" s="67"/>
      <c r="K14" s="67">
        <v>2579904.6069999998</v>
      </c>
      <c r="L14" s="67"/>
      <c r="M14" s="67">
        <v>29321</v>
      </c>
      <c r="N14" s="67"/>
      <c r="O14" s="67">
        <v>1010157.297</v>
      </c>
      <c r="P14" s="67"/>
      <c r="Q14" s="67">
        <v>923983.08799999999</v>
      </c>
      <c r="R14" s="67"/>
      <c r="S14" s="2"/>
      <c r="T14" s="2"/>
      <c r="U14" s="2"/>
      <c r="V14" s="2"/>
    </row>
    <row r="15" spans="1:27" ht="127.2" customHeight="1">
      <c r="A15" s="520"/>
      <c r="B15" s="3"/>
      <c r="C15" s="39" t="s">
        <v>41</v>
      </c>
      <c r="D15" s="39"/>
      <c r="E15" s="54">
        <v>8</v>
      </c>
      <c r="F15" s="68"/>
      <c r="G15" s="54">
        <v>27694.187999999998</v>
      </c>
      <c r="H15" s="68"/>
      <c r="I15" s="54">
        <v>10848.941000000001</v>
      </c>
      <c r="J15" s="68"/>
      <c r="K15" s="54">
        <v>16845.246999999999</v>
      </c>
      <c r="L15" s="54"/>
      <c r="M15" s="54">
        <v>211</v>
      </c>
      <c r="N15" s="54"/>
      <c r="O15" s="54">
        <v>7208.19</v>
      </c>
      <c r="P15" s="68"/>
      <c r="Q15" s="54">
        <v>2793.0529999999999</v>
      </c>
      <c r="R15" s="69"/>
      <c r="S15" s="2"/>
      <c r="T15" s="2"/>
      <c r="U15" s="2"/>
      <c r="V15" s="2"/>
    </row>
    <row r="16" spans="1:27">
      <c r="A16" s="520"/>
      <c r="B16" s="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>
      <c r="A17" s="520"/>
      <c r="B17" s="3"/>
    </row>
    <row r="18" spans="1:17">
      <c r="A18" s="520"/>
    </row>
    <row r="19" spans="1:17">
      <c r="A19" s="520"/>
    </row>
    <row r="20" spans="1:17">
      <c r="A20" s="520"/>
    </row>
    <row r="21" spans="1:17">
      <c r="A21" s="520"/>
    </row>
    <row r="22" spans="1:17">
      <c r="A22" s="520"/>
    </row>
    <row r="23" spans="1:17">
      <c r="A23" s="520"/>
    </row>
    <row r="24" spans="1:17">
      <c r="A24" s="520"/>
    </row>
    <row r="25" spans="1:17">
      <c r="A25" s="520"/>
    </row>
    <row r="26" spans="1:17" ht="21.6" customHeight="1" thickBot="1">
      <c r="A26" s="520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</row>
    <row r="27" spans="1:17" ht="13.8" customHeight="1">
      <c r="A27" s="520"/>
    </row>
  </sheetData>
  <sheetProtection algorithmName="SHA-512" hashValue="j2/L2H6shmc5Vo1wdGHgPwAtcRCpGxeI/vSO8CbYzu1xHqVP/QOp4kkjtoLSpOGEHJ4ZUagrwGGmsJp0U+7zKA==" saltValue="yu+vTeK5vHnjspNrPusRAQ==" spinCount="100000" sheet="1" objects="1" scenarios="1"/>
  <mergeCells count="12">
    <mergeCell ref="A1:A27"/>
    <mergeCell ref="O7:O10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N7:N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V35"/>
  <sheetViews>
    <sheetView showGridLines="0" view="pageBreakPreview" zoomScale="70" zoomScaleNormal="90" zoomScaleSheetLayoutView="70" workbookViewId="0">
      <selection activeCell="M14" sqref="M14"/>
    </sheetView>
  </sheetViews>
  <sheetFormatPr defaultColWidth="9.109375" defaultRowHeight="13.8"/>
  <cols>
    <col min="1" max="1" width="4.88671875" style="111" customWidth="1"/>
    <col min="2" max="2" width="1.77734375" style="111" customWidth="1"/>
    <col min="3" max="3" width="44.6640625" style="82" customWidth="1"/>
    <col min="4" max="4" width="2.6640625" style="82" customWidth="1"/>
    <col min="5" max="5" width="14.88671875" style="82" bestFit="1" customWidth="1"/>
    <col min="6" max="6" width="2.6640625" style="82" customWidth="1"/>
    <col min="7" max="7" width="12" style="82" bestFit="1" customWidth="1"/>
    <col min="8" max="8" width="2.6640625" style="82" customWidth="1"/>
    <col min="9" max="9" width="14.109375" style="83" customWidth="1"/>
    <col min="10" max="10" width="1.88671875" style="83" customWidth="1"/>
    <col min="11" max="11" width="15.44140625" style="82" customWidth="1"/>
    <col min="12" max="12" width="1.77734375" style="82" customWidth="1"/>
    <col min="13" max="13" width="15.77734375" style="82" customWidth="1"/>
    <col min="14" max="14" width="2.6640625" style="82" customWidth="1"/>
    <col min="15" max="15" width="14.21875" style="82" customWidth="1"/>
    <col min="16" max="16" width="2.6640625" style="82" customWidth="1"/>
    <col min="17" max="17" width="16.21875" style="83" customWidth="1"/>
    <col min="18" max="18" width="2.6640625" style="82" customWidth="1"/>
    <col min="19" max="16384" width="9.109375" style="82"/>
  </cols>
  <sheetData>
    <row r="1" spans="1:22" ht="14.25" customHeight="1">
      <c r="A1" s="520">
        <f>'1.1'!A1:A20+1</f>
        <v>38</v>
      </c>
      <c r="B1" s="507"/>
    </row>
    <row r="2" spans="1:22" ht="14.25" customHeight="1">
      <c r="A2" s="520"/>
      <c r="B2" s="507"/>
    </row>
    <row r="3" spans="1:22" ht="14.25" customHeight="1">
      <c r="A3" s="520"/>
      <c r="B3" s="507"/>
      <c r="C3" s="529" t="s">
        <v>190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122"/>
      <c r="S3" s="122"/>
      <c r="T3" s="122"/>
      <c r="U3" s="122"/>
      <c r="V3" s="122"/>
    </row>
    <row r="4" spans="1:22" ht="14.25" customHeight="1">
      <c r="A4" s="520"/>
      <c r="B4" s="507"/>
      <c r="C4" s="523" t="s">
        <v>191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122"/>
      <c r="S4" s="122"/>
      <c r="T4" s="122"/>
      <c r="U4" s="122"/>
      <c r="V4" s="122"/>
    </row>
    <row r="5" spans="1:22" ht="9" customHeight="1" thickBot="1">
      <c r="A5" s="520"/>
      <c r="B5" s="507"/>
      <c r="C5" s="331"/>
      <c r="D5" s="331"/>
      <c r="E5" s="331"/>
      <c r="F5" s="331"/>
      <c r="G5" s="331"/>
      <c r="H5" s="331"/>
      <c r="I5" s="332"/>
      <c r="J5" s="332"/>
      <c r="K5" s="331"/>
      <c r="L5" s="331"/>
      <c r="M5" s="331"/>
      <c r="N5" s="331"/>
      <c r="O5" s="331"/>
      <c r="P5" s="331"/>
      <c r="Q5" s="332"/>
      <c r="R5" s="83"/>
    </row>
    <row r="6" spans="1:22" ht="9" customHeight="1">
      <c r="A6" s="520"/>
      <c r="B6" s="507"/>
      <c r="I6" s="91"/>
      <c r="J6" s="91"/>
      <c r="P6" s="90"/>
      <c r="Q6" s="91"/>
      <c r="R6" s="91"/>
    </row>
    <row r="7" spans="1:22" s="124" customFormat="1" ht="58.5" customHeight="1">
      <c r="A7" s="520"/>
      <c r="B7" s="507"/>
      <c r="C7" s="525" t="s">
        <v>169</v>
      </c>
      <c r="D7" s="5"/>
      <c r="E7" s="526" t="s">
        <v>171</v>
      </c>
      <c r="F7" s="6"/>
      <c r="G7" s="526" t="s">
        <v>172</v>
      </c>
      <c r="H7" s="6"/>
      <c r="I7" s="526" t="s">
        <v>2</v>
      </c>
      <c r="J7" s="6"/>
      <c r="K7" s="527" t="s">
        <v>3</v>
      </c>
      <c r="L7" s="6"/>
      <c r="M7" s="519" t="s">
        <v>265</v>
      </c>
      <c r="N7" s="309"/>
      <c r="O7" s="519" t="s">
        <v>187</v>
      </c>
      <c r="P7" s="6"/>
      <c r="Q7" s="519" t="s">
        <v>4</v>
      </c>
      <c r="R7" s="123"/>
    </row>
    <row r="8" spans="1:22" s="124" customFormat="1" ht="1.8" customHeight="1">
      <c r="A8" s="520"/>
      <c r="B8" s="507"/>
      <c r="C8" s="525"/>
      <c r="D8" s="5"/>
      <c r="E8" s="526"/>
      <c r="F8" s="6"/>
      <c r="G8" s="526"/>
      <c r="H8" s="6"/>
      <c r="I8" s="526"/>
      <c r="J8" s="6"/>
      <c r="K8" s="528"/>
      <c r="L8" s="6"/>
      <c r="M8" s="519"/>
      <c r="N8" s="310"/>
      <c r="O8" s="519"/>
      <c r="P8" s="6"/>
      <c r="Q8" s="519"/>
      <c r="R8" s="123"/>
    </row>
    <row r="9" spans="1:22" s="124" customFormat="1" ht="1.8" customHeight="1">
      <c r="A9" s="520"/>
      <c r="B9" s="507"/>
      <c r="C9" s="8"/>
      <c r="D9" s="5"/>
      <c r="E9" s="526"/>
      <c r="F9" s="311"/>
      <c r="G9" s="526"/>
      <c r="H9" s="311"/>
      <c r="I9" s="526"/>
      <c r="J9" s="311"/>
      <c r="K9" s="528"/>
      <c r="L9" s="311"/>
      <c r="M9" s="519"/>
      <c r="N9" s="310"/>
      <c r="O9" s="519"/>
      <c r="P9" s="311"/>
      <c r="Q9" s="519"/>
      <c r="R9" s="123"/>
    </row>
    <row r="10" spans="1:22" s="124" customFormat="1" ht="1.8" customHeight="1">
      <c r="A10" s="520"/>
      <c r="B10" s="507"/>
      <c r="C10" s="5"/>
      <c r="D10" s="5"/>
      <c r="E10" s="526"/>
      <c r="F10" s="311"/>
      <c r="G10" s="526"/>
      <c r="H10" s="311"/>
      <c r="I10" s="526"/>
      <c r="J10" s="311"/>
      <c r="K10" s="528"/>
      <c r="L10" s="311"/>
      <c r="M10" s="519"/>
      <c r="N10" s="1"/>
      <c r="O10" s="519"/>
      <c r="P10" s="311"/>
      <c r="Q10" s="519"/>
      <c r="R10" s="123"/>
    </row>
    <row r="11" spans="1:22" s="124" customFormat="1" ht="9" customHeight="1">
      <c r="A11" s="520"/>
      <c r="B11" s="507"/>
      <c r="C11" s="5"/>
      <c r="D11" s="5"/>
      <c r="E11" s="5"/>
      <c r="F11" s="5"/>
      <c r="G11" s="311"/>
      <c r="H11" s="311"/>
      <c r="I11" s="5"/>
      <c r="J11" s="5"/>
      <c r="K11" s="311"/>
      <c r="L11" s="311"/>
      <c r="M11" s="10"/>
      <c r="N11" s="10"/>
      <c r="O11" s="5"/>
      <c r="P11" s="5"/>
      <c r="Q11" s="11"/>
      <c r="R11" s="123"/>
    </row>
    <row r="12" spans="1:22" s="124" customFormat="1" ht="18" customHeight="1">
      <c r="A12" s="520"/>
      <c r="B12" s="507"/>
      <c r="C12" s="312"/>
      <c r="D12" s="312"/>
      <c r="E12" s="312"/>
      <c r="F12" s="312"/>
      <c r="G12" s="308" t="s">
        <v>168</v>
      </c>
      <c r="H12" s="12"/>
      <c r="I12" s="308" t="s">
        <v>168</v>
      </c>
      <c r="J12" s="12"/>
      <c r="K12" s="308" t="s">
        <v>168</v>
      </c>
      <c r="L12" s="12"/>
      <c r="M12" s="312"/>
      <c r="N12" s="312"/>
      <c r="O12" s="308" t="s">
        <v>168</v>
      </c>
      <c r="P12" s="312"/>
      <c r="Q12" s="308" t="s">
        <v>168</v>
      </c>
      <c r="R12" s="123"/>
    </row>
    <row r="13" spans="1:22" s="126" customFormat="1" ht="9" customHeight="1" thickBot="1">
      <c r="A13" s="520"/>
      <c r="B13" s="507"/>
      <c r="C13" s="333"/>
      <c r="D13" s="334"/>
      <c r="E13" s="335"/>
      <c r="F13" s="336"/>
      <c r="G13" s="337"/>
      <c r="H13" s="338"/>
      <c r="I13" s="339"/>
      <c r="J13" s="340"/>
      <c r="K13" s="338"/>
      <c r="L13" s="341"/>
      <c r="M13" s="337"/>
      <c r="N13" s="336"/>
      <c r="O13" s="339"/>
      <c r="P13" s="336"/>
      <c r="Q13" s="338"/>
      <c r="R13" s="262"/>
    </row>
    <row r="14" spans="1:22" ht="42.75" customHeight="1" thickBot="1">
      <c r="A14" s="520"/>
      <c r="B14" s="507"/>
      <c r="C14" s="342" t="s">
        <v>154</v>
      </c>
      <c r="D14" s="343"/>
      <c r="E14" s="343">
        <f>E16+E17+E18+E19+E20+E21+E22+E23+E24+E25</f>
        <v>56164</v>
      </c>
      <c r="F14" s="343"/>
      <c r="G14" s="343">
        <f>G16+G17+G18+G19+G20+G21+G22+G23+G24+G25</f>
        <v>60001165.299000002</v>
      </c>
      <c r="H14" s="343"/>
      <c r="I14" s="343">
        <f>I16+I17+I18+I19+I20+I21+I22+I23+I24+I25</f>
        <v>23412789.916999999</v>
      </c>
      <c r="J14" s="344"/>
      <c r="K14" s="343">
        <f>K16+K17+K18+K19+K20+K21+K22+K23+K24+K25</f>
        <v>36588375.381999992</v>
      </c>
      <c r="L14" s="343"/>
      <c r="M14" s="343">
        <f>M16+M17+M18+M19+M20+M21+M22+M23+M24+M25</f>
        <v>359405</v>
      </c>
      <c r="N14" s="343"/>
      <c r="O14" s="343">
        <f>O16+O17+O18+O19+O20+O21+O22+O23+O24+O25</f>
        <v>14218132.044</v>
      </c>
      <c r="P14" s="343"/>
      <c r="Q14" s="343">
        <f>Q16+Q17+Q18+Q19+Q20+Q21+Q22+Q23+Q24+Q25</f>
        <v>16213224.239999998</v>
      </c>
      <c r="R14" s="73"/>
    </row>
    <row r="15" spans="1:22" ht="9.6" customHeight="1">
      <c r="A15" s="520"/>
      <c r="B15" s="507"/>
      <c r="C15" s="39"/>
      <c r="D15" s="127"/>
      <c r="E15" s="50"/>
      <c r="F15" s="50"/>
      <c r="G15" s="50"/>
      <c r="H15" s="50"/>
      <c r="I15" s="50"/>
      <c r="J15" s="128"/>
      <c r="K15" s="50"/>
      <c r="L15" s="16"/>
      <c r="M15" s="50"/>
      <c r="N15" s="50"/>
      <c r="O15" s="50"/>
      <c r="P15" s="16"/>
      <c r="Q15" s="50"/>
      <c r="R15" s="129"/>
    </row>
    <row r="16" spans="1:22" ht="40.200000000000003" customHeight="1">
      <c r="A16" s="520"/>
      <c r="B16" s="507"/>
      <c r="C16" s="41" t="s">
        <v>5</v>
      </c>
      <c r="D16" s="127"/>
      <c r="E16" s="50">
        <v>4212</v>
      </c>
      <c r="F16" s="50"/>
      <c r="G16" s="50">
        <v>4089812.2489999998</v>
      </c>
      <c r="H16" s="50"/>
      <c r="I16" s="50">
        <v>1493062.395</v>
      </c>
      <c r="J16" s="128"/>
      <c r="K16" s="50">
        <v>2596749.8539999998</v>
      </c>
      <c r="L16" s="16"/>
      <c r="M16" s="50">
        <v>29532</v>
      </c>
      <c r="N16" s="50"/>
      <c r="O16" s="50">
        <v>1017365.487</v>
      </c>
      <c r="P16" s="16"/>
      <c r="Q16" s="50">
        <v>926776.14099999995</v>
      </c>
      <c r="R16" s="129"/>
    </row>
    <row r="17" spans="1:18" ht="40.200000000000003" customHeight="1">
      <c r="A17" s="520"/>
      <c r="B17" s="507"/>
      <c r="C17" s="41" t="s">
        <v>6</v>
      </c>
      <c r="D17" s="127"/>
      <c r="E17" s="50">
        <v>8113</v>
      </c>
      <c r="F17" s="50"/>
      <c r="G17" s="50">
        <v>13927933.596999999</v>
      </c>
      <c r="H17" s="50"/>
      <c r="I17" s="50">
        <v>5723039.25</v>
      </c>
      <c r="J17" s="128"/>
      <c r="K17" s="50">
        <v>8204894.3470000001</v>
      </c>
      <c r="L17" s="16"/>
      <c r="M17" s="50">
        <v>64689</v>
      </c>
      <c r="N17" s="50"/>
      <c r="O17" s="50">
        <v>2720609.0589999999</v>
      </c>
      <c r="P17" s="16"/>
      <c r="Q17" s="50">
        <v>2555383.6540000001</v>
      </c>
      <c r="R17" s="129"/>
    </row>
    <row r="18" spans="1:18" ht="40.200000000000003" customHeight="1">
      <c r="A18" s="520"/>
      <c r="B18" s="507"/>
      <c r="C18" s="41" t="s">
        <v>7</v>
      </c>
      <c r="D18" s="127"/>
      <c r="E18" s="50">
        <v>1297</v>
      </c>
      <c r="F18" s="50"/>
      <c r="G18" s="50">
        <v>1585956.8389999999</v>
      </c>
      <c r="H18" s="50"/>
      <c r="I18" s="50">
        <v>642763.27399999998</v>
      </c>
      <c r="J18" s="128"/>
      <c r="K18" s="50">
        <v>943193.56499999994</v>
      </c>
      <c r="L18" s="16"/>
      <c r="M18" s="50">
        <v>11630</v>
      </c>
      <c r="N18" s="50"/>
      <c r="O18" s="50">
        <v>365661.68800000002</v>
      </c>
      <c r="P18" s="16"/>
      <c r="Q18" s="50">
        <v>433483.70500000002</v>
      </c>
      <c r="R18" s="129"/>
    </row>
    <row r="19" spans="1:18" ht="40.200000000000003" customHeight="1">
      <c r="A19" s="520"/>
      <c r="B19" s="507"/>
      <c r="C19" s="43" t="s">
        <v>8</v>
      </c>
      <c r="D19" s="127"/>
      <c r="E19" s="50">
        <v>5061</v>
      </c>
      <c r="F19" s="50"/>
      <c r="G19" s="50">
        <v>7773692.9409999996</v>
      </c>
      <c r="H19" s="50"/>
      <c r="I19" s="50">
        <v>2644934.466</v>
      </c>
      <c r="J19" s="128"/>
      <c r="K19" s="50">
        <v>5128758.4749999996</v>
      </c>
      <c r="L19" s="16"/>
      <c r="M19" s="50">
        <v>41272</v>
      </c>
      <c r="N19" s="50"/>
      <c r="O19" s="50">
        <v>1844017.7169999999</v>
      </c>
      <c r="P19" s="16"/>
      <c r="Q19" s="50">
        <v>1117845.034</v>
      </c>
      <c r="R19" s="129"/>
    </row>
    <row r="20" spans="1:18" ht="40.200000000000003" customHeight="1">
      <c r="A20" s="520"/>
      <c r="B20" s="507"/>
      <c r="C20" s="44" t="s">
        <v>9</v>
      </c>
      <c r="D20" s="127"/>
      <c r="E20" s="50">
        <v>6636</v>
      </c>
      <c r="F20" s="50"/>
      <c r="G20" s="50">
        <v>7705847.2929999996</v>
      </c>
      <c r="H20" s="50"/>
      <c r="I20" s="50">
        <v>2109834.1740000001</v>
      </c>
      <c r="J20" s="128"/>
      <c r="K20" s="50">
        <v>5596013.1189999999</v>
      </c>
      <c r="L20" s="16"/>
      <c r="M20" s="50">
        <v>55771</v>
      </c>
      <c r="N20" s="50"/>
      <c r="O20" s="50">
        <v>1921991.7379999999</v>
      </c>
      <c r="P20" s="16"/>
      <c r="Q20" s="50">
        <v>638230.58400000003</v>
      </c>
      <c r="R20" s="129"/>
    </row>
    <row r="21" spans="1:18" ht="40.200000000000003" customHeight="1">
      <c r="A21" s="520"/>
      <c r="B21" s="507"/>
      <c r="C21" s="41" t="s">
        <v>10</v>
      </c>
      <c r="D21" s="127"/>
      <c r="E21" s="50">
        <v>4226</v>
      </c>
      <c r="F21" s="50"/>
      <c r="G21" s="50">
        <v>6744781.5719999997</v>
      </c>
      <c r="H21" s="50"/>
      <c r="I21" s="50">
        <v>4336831.2690000003</v>
      </c>
      <c r="J21" s="128"/>
      <c r="K21" s="50">
        <v>2407950.3029999998</v>
      </c>
      <c r="L21" s="16"/>
      <c r="M21" s="50">
        <v>35257</v>
      </c>
      <c r="N21" s="50"/>
      <c r="O21" s="50">
        <v>1341290.081</v>
      </c>
      <c r="P21" s="16"/>
      <c r="Q21" s="50">
        <v>1570679.003</v>
      </c>
      <c r="R21" s="129"/>
    </row>
    <row r="22" spans="1:18" ht="45" customHeight="1">
      <c r="A22" s="520"/>
      <c r="B22" s="507"/>
      <c r="C22" s="41" t="s">
        <v>11</v>
      </c>
      <c r="D22" s="127"/>
      <c r="E22" s="50">
        <v>14785</v>
      </c>
      <c r="F22" s="50"/>
      <c r="G22" s="50">
        <v>5219457.7520000003</v>
      </c>
      <c r="H22" s="50"/>
      <c r="I22" s="50">
        <v>1664172.6939999999</v>
      </c>
      <c r="J22" s="128"/>
      <c r="K22" s="50">
        <v>3555285.0580000002</v>
      </c>
      <c r="L22" s="16"/>
      <c r="M22" s="50">
        <v>49031</v>
      </c>
      <c r="N22" s="50"/>
      <c r="O22" s="50">
        <v>1890875.6540000001</v>
      </c>
      <c r="P22" s="16"/>
      <c r="Q22" s="50">
        <v>1497618.923</v>
      </c>
      <c r="R22" s="129"/>
    </row>
    <row r="23" spans="1:18" ht="40.200000000000003" customHeight="1">
      <c r="A23" s="520"/>
      <c r="B23" s="507"/>
      <c r="C23" s="41" t="s">
        <v>12</v>
      </c>
      <c r="D23" s="127"/>
      <c r="E23" s="50">
        <v>401</v>
      </c>
      <c r="F23" s="50"/>
      <c r="G23" s="50">
        <v>219698.413</v>
      </c>
      <c r="H23" s="50"/>
      <c r="I23" s="50">
        <v>117555.712</v>
      </c>
      <c r="J23" s="128"/>
      <c r="K23" s="50">
        <v>102142.701</v>
      </c>
      <c r="L23" s="16"/>
      <c r="M23" s="50">
        <v>1790</v>
      </c>
      <c r="N23" s="50"/>
      <c r="O23" s="50">
        <v>51666.457000000002</v>
      </c>
      <c r="P23" s="16"/>
      <c r="Q23" s="50">
        <v>75470.119000000006</v>
      </c>
      <c r="R23" s="129"/>
    </row>
    <row r="24" spans="1:18" ht="64.95" customHeight="1">
      <c r="A24" s="520"/>
      <c r="B24" s="507"/>
      <c r="C24" s="41" t="s">
        <v>13</v>
      </c>
      <c r="D24" s="127"/>
      <c r="E24" s="50">
        <v>2083</v>
      </c>
      <c r="F24" s="50"/>
      <c r="G24" s="50">
        <v>5292326.0389999999</v>
      </c>
      <c r="H24" s="50"/>
      <c r="I24" s="50">
        <v>1692493.733</v>
      </c>
      <c r="J24" s="128"/>
      <c r="K24" s="50">
        <v>3599832.3059999999</v>
      </c>
      <c r="L24" s="16"/>
      <c r="M24" s="50">
        <v>19875</v>
      </c>
      <c r="N24" s="50"/>
      <c r="O24" s="50">
        <v>1173023.4129999999</v>
      </c>
      <c r="P24" s="16"/>
      <c r="Q24" s="50">
        <v>2910244.96</v>
      </c>
      <c r="R24" s="129"/>
    </row>
    <row r="25" spans="1:18" ht="36.6" customHeight="1">
      <c r="A25" s="520"/>
      <c r="B25" s="507"/>
      <c r="C25" s="43" t="s">
        <v>14</v>
      </c>
      <c r="D25" s="127"/>
      <c r="E25" s="50">
        <v>9350</v>
      </c>
      <c r="F25" s="50"/>
      <c r="G25" s="50">
        <v>7441658.6040000003</v>
      </c>
      <c r="H25" s="50"/>
      <c r="I25" s="50">
        <v>2988102.95</v>
      </c>
      <c r="J25" s="130"/>
      <c r="K25" s="50">
        <v>4453555.6540000001</v>
      </c>
      <c r="L25" s="50"/>
      <c r="M25" s="50">
        <v>50558</v>
      </c>
      <c r="N25" s="50"/>
      <c r="O25" s="50">
        <v>1891630.75</v>
      </c>
      <c r="P25" s="50"/>
      <c r="Q25" s="50">
        <v>4487492.1169999996</v>
      </c>
      <c r="R25" s="129"/>
    </row>
    <row r="26" spans="1:18" ht="10.199999999999999" customHeight="1" thickBot="1">
      <c r="A26" s="520"/>
      <c r="B26" s="507"/>
      <c r="C26" s="331"/>
      <c r="D26" s="331"/>
      <c r="E26" s="345"/>
      <c r="F26" s="331"/>
      <c r="G26" s="345"/>
      <c r="H26" s="331"/>
      <c r="I26" s="346"/>
      <c r="J26" s="346"/>
      <c r="K26" s="331"/>
      <c r="L26" s="345"/>
      <c r="M26" s="331"/>
      <c r="N26" s="331"/>
      <c r="O26" s="331"/>
      <c r="P26" s="331"/>
      <c r="Q26" s="346"/>
    </row>
    <row r="27" spans="1:18">
      <c r="E27" s="105"/>
      <c r="G27" s="105"/>
      <c r="I27" s="106"/>
      <c r="J27" s="106"/>
      <c r="L27" s="105"/>
      <c r="Q27" s="106"/>
    </row>
    <row r="28" spans="1:18">
      <c r="E28" s="109"/>
      <c r="G28" s="109"/>
      <c r="I28" s="110"/>
      <c r="J28" s="110"/>
      <c r="L28" s="109"/>
      <c r="Q28" s="110"/>
    </row>
    <row r="29" spans="1:18">
      <c r="E29" s="105"/>
      <c r="G29" s="105"/>
      <c r="I29" s="106"/>
      <c r="J29" s="106"/>
      <c r="L29" s="105"/>
      <c r="Q29" s="106"/>
    </row>
    <row r="30" spans="1:18">
      <c r="E30" s="109"/>
      <c r="G30" s="109"/>
      <c r="I30" s="110"/>
      <c r="J30" s="110"/>
      <c r="L30" s="109"/>
      <c r="Q30" s="110"/>
    </row>
    <row r="31" spans="1:18">
      <c r="E31" s="29"/>
      <c r="F31" s="29"/>
      <c r="G31" s="30"/>
      <c r="H31" s="30"/>
      <c r="I31" s="30"/>
      <c r="J31" s="30"/>
      <c r="K31" s="30"/>
      <c r="L31" s="30"/>
      <c r="M31" s="29"/>
      <c r="N31" s="29"/>
      <c r="O31" s="30"/>
      <c r="P31" s="30"/>
      <c r="Q31" s="30"/>
    </row>
    <row r="32" spans="1:18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5:17">
      <c r="E33" s="114"/>
      <c r="G33" s="114"/>
    </row>
    <row r="34" spans="5:17">
      <c r="E34" s="114"/>
      <c r="G34" s="114"/>
      <c r="I34" s="115"/>
      <c r="J34" s="115"/>
      <c r="O34" s="114"/>
      <c r="Q34" s="115"/>
    </row>
    <row r="35" spans="5:17">
      <c r="E35" s="114"/>
      <c r="G35" s="114"/>
      <c r="I35" s="115"/>
      <c r="J35" s="115"/>
      <c r="O35" s="114"/>
      <c r="Q35" s="115"/>
    </row>
  </sheetData>
  <sheetProtection algorithmName="SHA-512" hashValue="VBpEzty21LtiXASxlg+YQGxsR1OsQIegJknXpSDi7arCg30GHTysQyCX/79xG/aQw++RrdFydIEO7XJEacFKIg==" saltValue="+TAVRXs4b2J52xzTBcob5w==" spinCount="100000" sheet="1" objects="1" scenarios="1"/>
  <mergeCells count="11">
    <mergeCell ref="M7:M10"/>
    <mergeCell ref="O7:O10"/>
    <mergeCell ref="Q7:Q10"/>
    <mergeCell ref="A1:A26"/>
    <mergeCell ref="C3:Q3"/>
    <mergeCell ref="C4:Q4"/>
    <mergeCell ref="C7:C8"/>
    <mergeCell ref="E7:E10"/>
    <mergeCell ref="G7:G10"/>
    <mergeCell ref="I7:I10"/>
    <mergeCell ref="K7:K10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P29"/>
  <sheetViews>
    <sheetView showGridLines="0" view="pageBreakPreview" zoomScale="70" zoomScaleNormal="70" zoomScaleSheetLayoutView="70" workbookViewId="0">
      <selection activeCell="M14" sqref="M14"/>
    </sheetView>
  </sheetViews>
  <sheetFormatPr defaultColWidth="3.6640625" defaultRowHeight="13.8"/>
  <cols>
    <col min="1" max="1" width="4.6640625" style="168" customWidth="1"/>
    <col min="2" max="2" width="1.77734375" style="168" customWidth="1"/>
    <col min="3" max="3" width="77.88671875" style="168" customWidth="1"/>
    <col min="4" max="4" width="2.6640625" style="168" customWidth="1"/>
    <col min="5" max="5" width="16.77734375" style="168" customWidth="1"/>
    <col min="6" max="6" width="2.6640625" style="168" customWidth="1"/>
    <col min="7" max="7" width="19.6640625" style="174" customWidth="1"/>
    <col min="8" max="8" width="2.6640625" style="174" customWidth="1"/>
    <col min="9" max="9" width="19.6640625" style="174" customWidth="1"/>
    <col min="10" max="10" width="2.6640625" style="168" customWidth="1"/>
    <col min="11" max="11" width="19.109375" style="168" customWidth="1"/>
    <col min="12" max="12" width="2.6640625" style="168" customWidth="1"/>
    <col min="13" max="16384" width="3.6640625" style="168"/>
  </cols>
  <sheetData>
    <row r="1" spans="1:16" ht="14.25" customHeight="1">
      <c r="A1" s="544">
        <f>1+'2.4'!A1:A15</f>
        <v>56</v>
      </c>
      <c r="B1" s="173"/>
    </row>
    <row r="2" spans="1:16" ht="14.25" customHeight="1">
      <c r="A2" s="544"/>
      <c r="B2" s="173"/>
    </row>
    <row r="3" spans="1:16" ht="14.25" customHeight="1">
      <c r="A3" s="544"/>
      <c r="B3" s="173"/>
      <c r="C3" s="545" t="s">
        <v>243</v>
      </c>
      <c r="D3" s="545"/>
      <c r="E3" s="545"/>
      <c r="F3" s="545"/>
      <c r="G3" s="545"/>
      <c r="H3" s="545"/>
      <c r="I3" s="545"/>
      <c r="J3" s="545"/>
      <c r="K3" s="545"/>
    </row>
    <row r="4" spans="1:16" ht="17.25" customHeight="1">
      <c r="A4" s="544"/>
      <c r="B4" s="173"/>
      <c r="C4" s="546" t="s">
        <v>244</v>
      </c>
      <c r="D4" s="546"/>
      <c r="E4" s="546"/>
      <c r="F4" s="546"/>
      <c r="G4" s="546"/>
      <c r="H4" s="546"/>
      <c r="I4" s="546"/>
      <c r="J4" s="546"/>
      <c r="K4" s="546"/>
    </row>
    <row r="5" spans="1:16" ht="4.8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6" ht="4.2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6" ht="14.25" customHeight="1">
      <c r="A7" s="544"/>
      <c r="B7" s="173"/>
      <c r="C7" s="547" t="s">
        <v>179</v>
      </c>
      <c r="D7" s="318"/>
      <c r="E7" s="590" t="s">
        <v>90</v>
      </c>
      <c r="F7" s="590"/>
      <c r="G7" s="590"/>
      <c r="H7" s="590"/>
      <c r="I7" s="590"/>
      <c r="J7" s="46"/>
      <c r="K7" s="519" t="s">
        <v>187</v>
      </c>
    </row>
    <row r="8" spans="1:16" ht="14.25" customHeight="1">
      <c r="A8" s="544"/>
      <c r="B8" s="173"/>
      <c r="C8" s="548"/>
      <c r="D8" s="318"/>
      <c r="E8" s="590"/>
      <c r="F8" s="590"/>
      <c r="G8" s="590"/>
      <c r="H8" s="590"/>
      <c r="I8" s="590"/>
      <c r="J8" s="46"/>
      <c r="K8" s="519"/>
    </row>
    <row r="9" spans="1:16" ht="3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</row>
    <row r="10" spans="1:16" ht="6.6" customHeight="1">
      <c r="A10" s="544"/>
      <c r="B10" s="173"/>
      <c r="C10" s="77"/>
      <c r="D10" s="318"/>
      <c r="G10" s="168"/>
      <c r="H10" s="168"/>
      <c r="I10" s="168"/>
      <c r="J10" s="78"/>
      <c r="K10" s="519"/>
    </row>
    <row r="11" spans="1:16" s="175" customFormat="1" ht="14.4">
      <c r="A11" s="544"/>
      <c r="B11" s="173"/>
      <c r="C11" s="77"/>
      <c r="D11" s="77"/>
      <c r="E11" s="526" t="s">
        <v>43</v>
      </c>
      <c r="F11" s="7"/>
      <c r="G11" s="526" t="s">
        <v>45</v>
      </c>
      <c r="H11" s="7"/>
      <c r="I11" s="526" t="s">
        <v>46</v>
      </c>
      <c r="J11" s="7"/>
      <c r="K11" s="7"/>
      <c r="L11" s="168"/>
    </row>
    <row r="12" spans="1:16" ht="19.8" customHeight="1" thickBot="1">
      <c r="A12" s="544"/>
      <c r="B12" s="319"/>
      <c r="C12" s="366"/>
      <c r="D12" s="367"/>
      <c r="E12" s="542"/>
      <c r="F12" s="368"/>
      <c r="G12" s="542"/>
      <c r="H12" s="368"/>
      <c r="I12" s="542"/>
      <c r="J12" s="368"/>
      <c r="K12" s="439" t="s">
        <v>168</v>
      </c>
    </row>
    <row r="13" spans="1:16" s="179" customFormat="1" ht="33.6" customHeight="1" thickBot="1">
      <c r="A13" s="544"/>
      <c r="B13" s="471"/>
      <c r="C13" s="342" t="s">
        <v>154</v>
      </c>
      <c r="D13" s="458"/>
      <c r="E13" s="459">
        <f>G13+I13</f>
        <v>29532</v>
      </c>
      <c r="F13" s="459"/>
      <c r="G13" s="459">
        <f>G14+G17+G28</f>
        <v>17426</v>
      </c>
      <c r="H13" s="459"/>
      <c r="I13" s="459">
        <f>I14+I17+I28</f>
        <v>12106</v>
      </c>
      <c r="J13" s="459"/>
      <c r="K13" s="459">
        <f>K14+K17+K28</f>
        <v>1017365.487</v>
      </c>
      <c r="L13" s="180"/>
      <c r="M13" s="180"/>
      <c r="N13" s="181"/>
      <c r="O13" s="182"/>
      <c r="P13" s="180"/>
    </row>
    <row r="14" spans="1:16" ht="45" customHeight="1">
      <c r="A14" s="544"/>
      <c r="B14" s="173"/>
      <c r="C14" s="264" t="s">
        <v>158</v>
      </c>
      <c r="D14" s="77"/>
      <c r="E14" s="177">
        <f>G14+I14</f>
        <v>2391</v>
      </c>
      <c r="F14" s="74"/>
      <c r="G14" s="74">
        <f>G15+G16</f>
        <v>2223</v>
      </c>
      <c r="H14" s="74"/>
      <c r="I14" s="74">
        <f>I15+I16</f>
        <v>168</v>
      </c>
      <c r="J14" s="186"/>
      <c r="K14" s="286">
        <v>0</v>
      </c>
    </row>
    <row r="15" spans="1:16" ht="31.95" customHeight="1">
      <c r="A15" s="544"/>
      <c r="B15" s="173"/>
      <c r="C15" s="183" t="s">
        <v>159</v>
      </c>
      <c r="D15" s="77"/>
      <c r="E15" s="184">
        <f>G15+I15</f>
        <v>2058</v>
      </c>
      <c r="F15" s="185"/>
      <c r="G15" s="184">
        <v>1913</v>
      </c>
      <c r="H15" s="184"/>
      <c r="I15" s="184">
        <v>145</v>
      </c>
      <c r="J15" s="186"/>
      <c r="K15" s="286">
        <v>0</v>
      </c>
    </row>
    <row r="16" spans="1:16" ht="48" customHeight="1">
      <c r="A16" s="544"/>
      <c r="B16" s="173"/>
      <c r="C16" s="183" t="s">
        <v>160</v>
      </c>
      <c r="D16" s="187"/>
      <c r="E16" s="184">
        <f>G16+I16</f>
        <v>333</v>
      </c>
      <c r="F16" s="185"/>
      <c r="G16" s="184">
        <v>310</v>
      </c>
      <c r="H16" s="184"/>
      <c r="I16" s="184">
        <v>23</v>
      </c>
      <c r="J16" s="186"/>
      <c r="K16" s="286">
        <v>0</v>
      </c>
    </row>
    <row r="17" spans="1:11" ht="30" customHeight="1">
      <c r="A17" s="544"/>
      <c r="B17" s="173"/>
      <c r="C17" s="188" t="s">
        <v>47</v>
      </c>
      <c r="D17" s="77"/>
      <c r="E17" s="177">
        <f>G17+I17</f>
        <v>26778</v>
      </c>
      <c r="F17" s="189"/>
      <c r="G17" s="177">
        <f>G18+G19+G22+G23+G24+G25+G26+G27</f>
        <v>14944</v>
      </c>
      <c r="H17" s="177"/>
      <c r="I17" s="177">
        <f>I18+I19+I22+I23+I24+I25+I26+I27</f>
        <v>11834</v>
      </c>
      <c r="J17" s="190"/>
      <c r="K17" s="177">
        <f>K18+K19+K22+K23+K24+K25+K26+K27</f>
        <v>1012354.9199999999</v>
      </c>
    </row>
    <row r="18" spans="1:11" ht="30" customHeight="1">
      <c r="A18" s="544"/>
      <c r="B18" s="173"/>
      <c r="C18" s="183" t="s">
        <v>48</v>
      </c>
      <c r="D18" s="14"/>
      <c r="E18" s="184">
        <f t="shared" ref="E18:E28" si="0">G18+I18</f>
        <v>3642</v>
      </c>
      <c r="F18" s="185"/>
      <c r="G18" s="184">
        <v>2678</v>
      </c>
      <c r="H18" s="184"/>
      <c r="I18" s="184">
        <v>964</v>
      </c>
      <c r="J18" s="69"/>
      <c r="K18" s="184">
        <v>213592.55799999999</v>
      </c>
    </row>
    <row r="19" spans="1:11" ht="30" customHeight="1">
      <c r="A19" s="544"/>
      <c r="B19" s="173"/>
      <c r="C19" s="183" t="s">
        <v>153</v>
      </c>
      <c r="D19" s="14"/>
      <c r="E19" s="177">
        <f t="shared" si="0"/>
        <v>6391</v>
      </c>
      <c r="F19" s="177"/>
      <c r="G19" s="177">
        <f>G20+G21</f>
        <v>3439</v>
      </c>
      <c r="H19" s="177"/>
      <c r="I19" s="177">
        <f>I20+I21</f>
        <v>2952</v>
      </c>
      <c r="J19" s="184"/>
      <c r="K19" s="177">
        <f>K20+K21</f>
        <v>296242.929</v>
      </c>
    </row>
    <row r="20" spans="1:11" ht="30" customHeight="1">
      <c r="A20" s="544"/>
      <c r="B20" s="173"/>
      <c r="C20" s="191" t="s">
        <v>157</v>
      </c>
      <c r="D20" s="14"/>
      <c r="E20" s="184">
        <f t="shared" si="0"/>
        <v>6245</v>
      </c>
      <c r="F20" s="185"/>
      <c r="G20" s="184">
        <v>3351</v>
      </c>
      <c r="H20" s="184"/>
      <c r="I20" s="184">
        <v>2894</v>
      </c>
      <c r="J20" s="69"/>
      <c r="K20" s="184">
        <v>290486.73300000001</v>
      </c>
    </row>
    <row r="21" spans="1:11" ht="30" customHeight="1">
      <c r="A21" s="544"/>
      <c r="B21" s="173"/>
      <c r="C21" s="191" t="s">
        <v>49</v>
      </c>
      <c r="D21" s="14"/>
      <c r="E21" s="184">
        <f t="shared" si="0"/>
        <v>146</v>
      </c>
      <c r="F21" s="185"/>
      <c r="G21" s="184">
        <v>88</v>
      </c>
      <c r="H21" s="184"/>
      <c r="I21" s="184">
        <v>58</v>
      </c>
      <c r="J21" s="69"/>
      <c r="K21" s="184">
        <v>5756.1959999999999</v>
      </c>
    </row>
    <row r="22" spans="1:11" ht="30" customHeight="1">
      <c r="A22" s="544"/>
      <c r="B22" s="173"/>
      <c r="C22" s="183" t="s">
        <v>50</v>
      </c>
      <c r="D22" s="14"/>
      <c r="E22" s="184">
        <f t="shared" si="0"/>
        <v>4909</v>
      </c>
      <c r="F22" s="185"/>
      <c r="G22" s="184">
        <v>3634</v>
      </c>
      <c r="H22" s="184"/>
      <c r="I22" s="184">
        <v>1275</v>
      </c>
      <c r="J22" s="69"/>
      <c r="K22" s="184">
        <v>193144.18400000001</v>
      </c>
    </row>
    <row r="23" spans="1:11" ht="30" customHeight="1">
      <c r="A23" s="544"/>
      <c r="B23" s="173"/>
      <c r="C23" s="183" t="s">
        <v>51</v>
      </c>
      <c r="D23" s="14"/>
      <c r="E23" s="184">
        <f t="shared" si="0"/>
        <v>5095</v>
      </c>
      <c r="F23" s="185"/>
      <c r="G23" s="184">
        <v>1094</v>
      </c>
      <c r="H23" s="184"/>
      <c r="I23" s="184">
        <v>4001</v>
      </c>
      <c r="J23" s="69"/>
      <c r="K23" s="184">
        <v>163642.85800000001</v>
      </c>
    </row>
    <row r="24" spans="1:11" ht="30" customHeight="1">
      <c r="A24" s="544"/>
      <c r="B24" s="173"/>
      <c r="C24" s="183" t="s">
        <v>52</v>
      </c>
      <c r="D24" s="176"/>
      <c r="E24" s="184">
        <f t="shared" si="0"/>
        <v>1690</v>
      </c>
      <c r="F24" s="185"/>
      <c r="G24" s="184">
        <v>1005</v>
      </c>
      <c r="H24" s="184"/>
      <c r="I24" s="184">
        <v>685</v>
      </c>
      <c r="J24" s="69"/>
      <c r="K24" s="184">
        <v>53072.182999999997</v>
      </c>
    </row>
    <row r="25" spans="1:11" ht="30" customHeight="1">
      <c r="A25" s="544"/>
      <c r="B25" s="173"/>
      <c r="C25" s="183" t="s">
        <v>53</v>
      </c>
      <c r="D25" s="176"/>
      <c r="E25" s="184">
        <f t="shared" si="0"/>
        <v>1337</v>
      </c>
      <c r="F25" s="185"/>
      <c r="G25" s="184">
        <v>1027</v>
      </c>
      <c r="H25" s="184"/>
      <c r="I25" s="184">
        <v>310</v>
      </c>
      <c r="J25" s="69"/>
      <c r="K25" s="184">
        <v>32150.375</v>
      </c>
    </row>
    <row r="26" spans="1:11" ht="30" customHeight="1">
      <c r="A26" s="544"/>
      <c r="B26" s="173"/>
      <c r="C26" s="183" t="s">
        <v>161</v>
      </c>
      <c r="D26" s="176"/>
      <c r="E26" s="184">
        <f t="shared" si="0"/>
        <v>223</v>
      </c>
      <c r="F26" s="185"/>
      <c r="G26" s="184">
        <v>139</v>
      </c>
      <c r="H26" s="184"/>
      <c r="I26" s="184">
        <v>84</v>
      </c>
      <c r="J26" s="69"/>
      <c r="K26" s="184">
        <v>5296.7879999999996</v>
      </c>
    </row>
    <row r="27" spans="1:11" ht="30" customHeight="1">
      <c r="A27" s="544"/>
      <c r="B27" s="173"/>
      <c r="C27" s="183" t="s">
        <v>54</v>
      </c>
      <c r="D27" s="14"/>
      <c r="E27" s="184">
        <f t="shared" si="0"/>
        <v>3491</v>
      </c>
      <c r="F27" s="185"/>
      <c r="G27" s="184">
        <v>1928</v>
      </c>
      <c r="H27" s="184"/>
      <c r="I27" s="184">
        <v>1563</v>
      </c>
      <c r="J27" s="69"/>
      <c r="K27" s="184">
        <v>55213.044999999998</v>
      </c>
    </row>
    <row r="28" spans="1:11" ht="30" customHeight="1">
      <c r="A28" s="544"/>
      <c r="B28" s="173"/>
      <c r="C28" s="59" t="s">
        <v>55</v>
      </c>
      <c r="D28" s="77"/>
      <c r="E28" s="177">
        <f t="shared" si="0"/>
        <v>363</v>
      </c>
      <c r="F28" s="189"/>
      <c r="G28" s="177">
        <v>259</v>
      </c>
      <c r="H28" s="177"/>
      <c r="I28" s="177">
        <v>104</v>
      </c>
      <c r="J28" s="190"/>
      <c r="K28" s="177">
        <v>5010.567</v>
      </c>
    </row>
    <row r="29" spans="1:11" ht="6" customHeight="1" thickBot="1">
      <c r="A29" s="544"/>
      <c r="B29" s="173"/>
      <c r="C29" s="446"/>
      <c r="D29" s="447"/>
      <c r="E29" s="448"/>
      <c r="F29" s="449"/>
      <c r="G29" s="448"/>
      <c r="H29" s="448"/>
      <c r="I29" s="448"/>
      <c r="J29" s="450"/>
      <c r="K29" s="450"/>
    </row>
  </sheetData>
  <sheetProtection algorithmName="SHA-512" hashValue="TwQf52JDdN2c8V+liAVp38D9HgqtEVbGMuA4Gc2fI/1wTW1b7qVlRjPaVwUnFGdLPGuWuPN4F+3/gh04CGIQWQ==" saltValue="QUI6LBvhyMHreha1Qaz3YQ==" spinCount="100000" sheet="1" objects="1" scenarios="1"/>
  <mergeCells count="10">
    <mergeCell ref="I11:I12"/>
    <mergeCell ref="A1:A29"/>
    <mergeCell ref="C3:K3"/>
    <mergeCell ref="C4:K4"/>
    <mergeCell ref="C7:C9"/>
    <mergeCell ref="E7:I8"/>
    <mergeCell ref="K7:K10"/>
    <mergeCell ref="E9:I9"/>
    <mergeCell ref="E11:E12"/>
    <mergeCell ref="G11:G1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70C0"/>
  </sheetPr>
  <dimension ref="A1:X11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77734375" style="1" customWidth="1"/>
    <col min="2" max="2" width="1.77734375" style="1" customWidth="1"/>
    <col min="3" max="3" width="18.44140625" style="31" customWidth="1"/>
    <col min="4" max="4" width="2.6640625" style="1" customWidth="1"/>
    <col min="5" max="5" width="17.88671875" style="1" customWidth="1"/>
    <col min="6" max="6" width="2.6640625" style="1" customWidth="1"/>
    <col min="7" max="7" width="17.109375" style="1" customWidth="1"/>
    <col min="8" max="8" width="2.6640625" style="1" customWidth="1"/>
    <col min="9" max="9" width="20.6640625" style="1" customWidth="1"/>
    <col min="10" max="10" width="2.6640625" style="1" customWidth="1"/>
    <col min="11" max="11" width="17.88671875" style="1" customWidth="1"/>
    <col min="12" max="12" width="2.6640625" style="1" customWidth="1"/>
    <col min="13" max="13" width="18.6640625" style="1" customWidth="1"/>
    <col min="14" max="14" width="2.6640625" style="1" customWidth="1"/>
    <col min="15" max="15" width="16.21875" style="1" customWidth="1"/>
    <col min="16" max="16" width="2.6640625" style="1" customWidth="1"/>
    <col min="17" max="17" width="18.109375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1+'2.5'!A1:A27</f>
        <v>57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135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136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97.8" customHeight="1">
      <c r="A13" s="520"/>
      <c r="B13" s="3"/>
      <c r="C13" s="14">
        <v>2022</v>
      </c>
      <c r="D13" s="5"/>
      <c r="E13" s="16">
        <f>'3.2'!E13</f>
        <v>8113</v>
      </c>
      <c r="F13" s="42"/>
      <c r="G13" s="16">
        <f>'3.2'!G13</f>
        <v>13927933.596999997</v>
      </c>
      <c r="H13" s="16"/>
      <c r="I13" s="16">
        <f>'3.2'!I13</f>
        <v>5723039.25</v>
      </c>
      <c r="J13" s="16"/>
      <c r="K13" s="16">
        <f>'3.2'!K13</f>
        <v>8204894.3469999991</v>
      </c>
      <c r="L13" s="16"/>
      <c r="M13" s="16">
        <f>'3.2'!M13</f>
        <v>64689</v>
      </c>
      <c r="N13" s="16"/>
      <c r="O13" s="16">
        <f>'3.2'!O13</f>
        <v>2720609.0589999999</v>
      </c>
      <c r="P13" s="16"/>
      <c r="Q13" s="16">
        <f>'3.2'!Q13</f>
        <v>2555383.6540000001</v>
      </c>
      <c r="R13" s="96"/>
    </row>
    <row r="14" spans="1:24" ht="97.8" customHeight="1">
      <c r="A14" s="520"/>
      <c r="B14" s="3"/>
      <c r="C14" s="14">
        <v>2015</v>
      </c>
      <c r="D14" s="5"/>
      <c r="E14" s="16">
        <v>5288</v>
      </c>
      <c r="F14" s="42"/>
      <c r="G14" s="260">
        <v>8272405.9122700002</v>
      </c>
      <c r="H14" s="260"/>
      <c r="I14" s="260">
        <v>3430953.841</v>
      </c>
      <c r="J14" s="260"/>
      <c r="K14" s="260">
        <v>4841452.0712700002</v>
      </c>
      <c r="L14" s="260"/>
      <c r="M14" s="260">
        <v>58035</v>
      </c>
      <c r="N14" s="260"/>
      <c r="O14" s="260">
        <v>1771947.5830000001</v>
      </c>
      <c r="P14" s="261"/>
      <c r="Q14" s="261">
        <v>2119200.605</v>
      </c>
      <c r="R14" s="282"/>
      <c r="S14" s="167"/>
      <c r="T14" s="167"/>
      <c r="U14" s="167"/>
      <c r="V14" s="167"/>
    </row>
    <row r="15" spans="1:24" ht="97.8" customHeight="1">
      <c r="A15" s="520"/>
      <c r="B15" s="3"/>
      <c r="C15" s="14">
        <v>2010</v>
      </c>
      <c r="D15" s="5"/>
      <c r="E15" s="16">
        <v>2719</v>
      </c>
      <c r="F15" s="42"/>
      <c r="G15" s="16">
        <v>4971330.6749999998</v>
      </c>
      <c r="H15" s="16"/>
      <c r="I15" s="16">
        <v>2450883.8459999999</v>
      </c>
      <c r="J15" s="16"/>
      <c r="K15" s="16">
        <v>2520446.8289999999</v>
      </c>
      <c r="L15" s="16"/>
      <c r="M15" s="16">
        <v>29940</v>
      </c>
      <c r="N15" s="16"/>
      <c r="O15" s="16">
        <v>964315.54500000004</v>
      </c>
      <c r="P15" s="16"/>
      <c r="Q15" s="16">
        <v>1735529.1740000001</v>
      </c>
      <c r="R15" s="134"/>
      <c r="S15" s="133"/>
      <c r="T15" s="135"/>
      <c r="U15" s="136"/>
      <c r="V15" s="133"/>
    </row>
    <row r="16" spans="1:24" ht="14.25" customHeight="1">
      <c r="A16" s="520"/>
      <c r="B16" s="3"/>
      <c r="D16" s="31"/>
    </row>
    <row r="17" spans="1:18" ht="14.25" customHeight="1">
      <c r="A17" s="520"/>
      <c r="B17" s="3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</row>
    <row r="18" spans="1:18" ht="14.25" customHeight="1">
      <c r="A18" s="520"/>
      <c r="B18" s="3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</row>
    <row r="19" spans="1:18" ht="14.25" customHeight="1">
      <c r="A19" s="520"/>
    </row>
    <row r="20" spans="1:18" ht="14.25" customHeight="1">
      <c r="A20" s="520"/>
    </row>
    <row r="21" spans="1:18" ht="14.25" customHeight="1">
      <c r="A21" s="520"/>
    </row>
    <row r="22" spans="1:18" ht="14.25" customHeight="1">
      <c r="A22" s="520"/>
    </row>
    <row r="23" spans="1:18" ht="14.25" customHeight="1">
      <c r="A23" s="520"/>
    </row>
    <row r="24" spans="1:18" ht="14.25" customHeight="1">
      <c r="A24" s="520"/>
    </row>
    <row r="25" spans="1:18" ht="14.25" customHeight="1">
      <c r="A25" s="520"/>
    </row>
    <row r="26" spans="1:18" ht="14.25" customHeight="1">
      <c r="A26" s="520"/>
    </row>
    <row r="27" spans="1:18" ht="14.25" customHeight="1">
      <c r="A27" s="520"/>
    </row>
    <row r="28" spans="1:18" ht="16.8" customHeight="1" thickBot="1">
      <c r="A28" s="520"/>
      <c r="B28" s="323"/>
      <c r="C28" s="440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</row>
    <row r="29" spans="1:18" ht="13.8" customHeight="1">
      <c r="A29" s="520"/>
    </row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bnqznVFryTDzbbBpRz4VcPna7pA5+0YJ6h3gVK3GPssSzcaXmoO5d6Wm/A3XAkYtmdE13n74oxklNUfvZzttEw==" saltValue="1l2+ugyXeuG8QX7mBLuSlA==" spinCount="100000" sheet="1" objects="1" scenarios="1"/>
  <mergeCells count="11">
    <mergeCell ref="A1:A29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70C0"/>
  </sheetPr>
  <dimension ref="A1:Y31"/>
  <sheetViews>
    <sheetView showGridLines="0" view="pageBreakPreview" zoomScale="70" zoomScaleNormal="85" zoomScaleSheetLayoutView="70" workbookViewId="0">
      <selection activeCell="M14" sqref="M14"/>
    </sheetView>
  </sheetViews>
  <sheetFormatPr defaultColWidth="1.77734375" defaultRowHeight="13.8"/>
  <cols>
    <col min="1" max="1" width="4.6640625" style="21" customWidth="1"/>
    <col min="2" max="2" width="1.6640625" style="21" customWidth="1"/>
    <col min="3" max="3" width="20.109375" style="1" customWidth="1"/>
    <col min="4" max="4" width="2.6640625" style="1" customWidth="1"/>
    <col min="5" max="5" width="15.6640625" style="1" customWidth="1"/>
    <col min="6" max="6" width="2.6640625" style="1" customWidth="1"/>
    <col min="7" max="7" width="19.6640625" style="1" customWidth="1"/>
    <col min="8" max="8" width="2.6640625" style="1" customWidth="1"/>
    <col min="9" max="9" width="19.6640625" style="1" customWidth="1"/>
    <col min="10" max="10" width="2.6640625" style="1" customWidth="1"/>
    <col min="11" max="11" width="18.21875" style="1" customWidth="1"/>
    <col min="12" max="12" width="2.6640625" style="1" customWidth="1"/>
    <col min="13" max="13" width="19.21875" style="1" customWidth="1"/>
    <col min="14" max="14" width="2.6640625" style="1" customWidth="1"/>
    <col min="15" max="15" width="17.109375" style="1" customWidth="1"/>
    <col min="16" max="16" width="2.6640625" style="1" customWidth="1"/>
    <col min="17" max="17" width="16.109375" style="1" customWidth="1"/>
    <col min="18" max="18" width="2.6640625" style="1" customWidth="1"/>
    <col min="19" max="22" width="10.6640625" style="1" customWidth="1"/>
    <col min="23" max="16384" width="1.77734375" style="1"/>
  </cols>
  <sheetData>
    <row r="1" spans="1:25" ht="14.25" customHeight="1">
      <c r="A1" s="520">
        <f>'3.1'!A1:A18+1</f>
        <v>58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97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205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9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4.8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25.8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5" ht="42.6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8113</v>
      </c>
      <c r="F13" s="343"/>
      <c r="G13" s="343">
        <f>G14+G15+G16+G17+G18+G19+G20+G21+G22+G23+G24+G25+G26+G27+G28+G29</f>
        <v>13927933.596999997</v>
      </c>
      <c r="H13" s="343"/>
      <c r="I13" s="343">
        <f>I14+I15+I16+I17+I18+I19+I20+I21+I22+I23+I24+I25+I26+I27+I28+I29</f>
        <v>5723039.25</v>
      </c>
      <c r="J13" s="343"/>
      <c r="K13" s="343">
        <f>K14+K15+K16+K17+K18+K19+K20+K21+K22+K23+K24+K25+K26+K27+K28+K29</f>
        <v>8204894.3469999991</v>
      </c>
      <c r="L13" s="343"/>
      <c r="M13" s="343">
        <f>M14+M15+M16+M17+M18+M19+M20+M21+M22+M23+M24+M25+M26+M27+M28+M29</f>
        <v>64689</v>
      </c>
      <c r="N13" s="343"/>
      <c r="O13" s="343">
        <f>O14+O15+O16+O17+O18+O19+O20+O21+O22+O23+O24+O25+O26+O27+O28+O29</f>
        <v>2720609.0589999999</v>
      </c>
      <c r="P13" s="343"/>
      <c r="Q13" s="343">
        <f>Q14+Q15+Q16+Q17+Q18+Q19+Q20+Q21+Q22+Q23+Q24+Q25+Q26+Q27+Q28+Q29</f>
        <v>2555383.6540000001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828</v>
      </c>
      <c r="F14" s="16"/>
      <c r="G14" s="16">
        <v>529545.12</v>
      </c>
      <c r="H14" s="16"/>
      <c r="I14" s="16">
        <v>225385.46599999999</v>
      </c>
      <c r="J14" s="16"/>
      <c r="K14" s="16">
        <v>304159.65399999998</v>
      </c>
      <c r="L14" s="16"/>
      <c r="M14" s="16">
        <v>5034</v>
      </c>
      <c r="N14" s="16"/>
      <c r="O14" s="16">
        <v>178784.91399999999</v>
      </c>
      <c r="P14" s="16"/>
      <c r="Q14" s="16">
        <v>217302.177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120</v>
      </c>
      <c r="F15" s="16"/>
      <c r="G15" s="16">
        <v>94669.544999999998</v>
      </c>
      <c r="H15" s="16"/>
      <c r="I15" s="16">
        <v>33348.169000000002</v>
      </c>
      <c r="J15" s="16"/>
      <c r="K15" s="16">
        <v>61321.375999999997</v>
      </c>
      <c r="L15" s="16"/>
      <c r="M15" s="16">
        <v>612</v>
      </c>
      <c r="N15" s="16"/>
      <c r="O15" s="16">
        <v>20014.039000000001</v>
      </c>
      <c r="P15" s="16"/>
      <c r="Q15" s="16">
        <v>13758.912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40</v>
      </c>
      <c r="F16" s="16"/>
      <c r="G16" s="62">
        <v>57956.911999999997</v>
      </c>
      <c r="H16" s="16"/>
      <c r="I16" s="62">
        <v>26666.062000000002</v>
      </c>
      <c r="J16" s="16"/>
      <c r="K16" s="62">
        <v>31290.85</v>
      </c>
      <c r="L16" s="16"/>
      <c r="M16" s="62">
        <v>296</v>
      </c>
      <c r="N16" s="16"/>
      <c r="O16" s="62">
        <v>10060.116</v>
      </c>
      <c r="P16" s="16"/>
      <c r="Q16" s="62">
        <v>2456.009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170</v>
      </c>
      <c r="F17" s="16"/>
      <c r="G17" s="62">
        <v>60612.661</v>
      </c>
      <c r="H17" s="16"/>
      <c r="I17" s="62">
        <v>17136.001</v>
      </c>
      <c r="J17" s="16"/>
      <c r="K17" s="62">
        <v>43476.66</v>
      </c>
      <c r="L17" s="16"/>
      <c r="M17" s="62">
        <v>616</v>
      </c>
      <c r="N17" s="16"/>
      <c r="O17" s="62">
        <v>13821.901</v>
      </c>
      <c r="P17" s="16"/>
      <c r="Q17" s="62">
        <v>28310.565999999999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307</v>
      </c>
      <c r="F18" s="16"/>
      <c r="G18" s="16">
        <v>102894.56600000001</v>
      </c>
      <c r="H18" s="16"/>
      <c r="I18" s="16">
        <v>55056.978000000003</v>
      </c>
      <c r="J18" s="16"/>
      <c r="K18" s="16">
        <v>47837.588000000003</v>
      </c>
      <c r="L18" s="16"/>
      <c r="M18" s="16">
        <v>1017</v>
      </c>
      <c r="N18" s="16"/>
      <c r="O18" s="16">
        <v>29835.088</v>
      </c>
      <c r="P18" s="16"/>
      <c r="Q18" s="16">
        <v>40006.451000000001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106</v>
      </c>
      <c r="F19" s="16"/>
      <c r="G19" s="16">
        <v>54056.123</v>
      </c>
      <c r="H19" s="16"/>
      <c r="I19" s="16">
        <v>24266.300999999999</v>
      </c>
      <c r="J19" s="16"/>
      <c r="K19" s="16">
        <v>29789.822</v>
      </c>
      <c r="L19" s="16"/>
      <c r="M19" s="16">
        <v>676</v>
      </c>
      <c r="N19" s="16"/>
      <c r="O19" s="16">
        <v>21529.891</v>
      </c>
      <c r="P19" s="16"/>
      <c r="Q19" s="16">
        <v>30541.022000000001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727</v>
      </c>
      <c r="F20" s="16"/>
      <c r="G20" s="16">
        <v>505663.94400000002</v>
      </c>
      <c r="H20" s="16"/>
      <c r="I20" s="16">
        <v>168152.992</v>
      </c>
      <c r="J20" s="16"/>
      <c r="K20" s="16">
        <v>337510.95199999999</v>
      </c>
      <c r="L20" s="16"/>
      <c r="M20" s="16">
        <v>2998</v>
      </c>
      <c r="N20" s="16"/>
      <c r="O20" s="16">
        <v>105292.92200000001</v>
      </c>
      <c r="P20" s="16"/>
      <c r="Q20" s="16">
        <v>102160.033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16">
        <v>247</v>
      </c>
      <c r="F21" s="16"/>
      <c r="G21" s="16">
        <v>94566.41</v>
      </c>
      <c r="H21" s="16"/>
      <c r="I21" s="16">
        <v>32526.145</v>
      </c>
      <c r="J21" s="16"/>
      <c r="K21" s="16">
        <v>62040.264999999999</v>
      </c>
      <c r="L21" s="16"/>
      <c r="M21" s="16">
        <v>971</v>
      </c>
      <c r="N21" s="16"/>
      <c r="O21" s="16">
        <v>29654.319</v>
      </c>
      <c r="P21" s="16"/>
      <c r="Q21" s="16">
        <v>35336.004000000001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16">
        <v>7</v>
      </c>
      <c r="F22" s="16"/>
      <c r="G22" s="16">
        <v>5751.2640000000001</v>
      </c>
      <c r="H22" s="16"/>
      <c r="I22" s="16">
        <v>2514.5</v>
      </c>
      <c r="J22" s="16"/>
      <c r="K22" s="16">
        <v>3236.7640000000001</v>
      </c>
      <c r="L22" s="16"/>
      <c r="M22" s="16">
        <v>41</v>
      </c>
      <c r="N22" s="16"/>
      <c r="O22" s="261">
        <v>1339</v>
      </c>
      <c r="P22" s="16"/>
      <c r="Q22" s="16">
        <v>1636.2660000000001</v>
      </c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3615</v>
      </c>
      <c r="F23" s="16"/>
      <c r="G23" s="16">
        <v>5886321.0630000001</v>
      </c>
      <c r="H23" s="16"/>
      <c r="I23" s="16">
        <v>2509344.5099999998</v>
      </c>
      <c r="J23" s="16"/>
      <c r="K23" s="16">
        <v>3376976.5529999998</v>
      </c>
      <c r="L23" s="16"/>
      <c r="M23" s="16">
        <v>21835</v>
      </c>
      <c r="N23" s="16"/>
      <c r="O23" s="16">
        <v>1050358.095</v>
      </c>
      <c r="P23" s="16"/>
      <c r="Q23" s="16">
        <v>1006300.124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158</v>
      </c>
      <c r="F24" s="16"/>
      <c r="G24" s="16">
        <v>154113.72700000001</v>
      </c>
      <c r="H24" s="16"/>
      <c r="I24" s="16">
        <v>70612.990999999995</v>
      </c>
      <c r="J24" s="16"/>
      <c r="K24" s="16">
        <v>83500.736000000004</v>
      </c>
      <c r="L24" s="16"/>
      <c r="M24" s="16">
        <v>731</v>
      </c>
      <c r="N24" s="16"/>
      <c r="O24" s="16">
        <v>26953.357</v>
      </c>
      <c r="P24" s="16"/>
      <c r="Q24" s="16">
        <v>22856.645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164</v>
      </c>
      <c r="F25" s="16"/>
      <c r="G25" s="16">
        <v>441455.2</v>
      </c>
      <c r="H25" s="16"/>
      <c r="I25" s="16">
        <v>179163.00399999999</v>
      </c>
      <c r="J25" s="16"/>
      <c r="K25" s="16">
        <v>262292.196</v>
      </c>
      <c r="L25" s="16"/>
      <c r="M25" s="16">
        <v>1826</v>
      </c>
      <c r="N25" s="16"/>
      <c r="O25" s="16">
        <v>81661.788</v>
      </c>
      <c r="P25" s="16"/>
      <c r="Q25" s="16">
        <v>43233.601000000002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264</v>
      </c>
      <c r="F26" s="16"/>
      <c r="G26" s="16">
        <v>792697.80299999996</v>
      </c>
      <c r="H26" s="16"/>
      <c r="I26" s="16">
        <v>290563.14399999997</v>
      </c>
      <c r="J26" s="16"/>
      <c r="K26" s="16">
        <v>502134.65899999999</v>
      </c>
      <c r="L26" s="16"/>
      <c r="M26" s="16">
        <v>3577</v>
      </c>
      <c r="N26" s="16"/>
      <c r="O26" s="16">
        <v>170954.054</v>
      </c>
      <c r="P26" s="16"/>
      <c r="Q26" s="16">
        <v>55661.254999999997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16">
        <v>1340</v>
      </c>
      <c r="F27" s="16"/>
      <c r="G27" s="16">
        <v>5142781.0029999996</v>
      </c>
      <c r="H27" s="16"/>
      <c r="I27" s="16">
        <v>2086345.223</v>
      </c>
      <c r="J27" s="16"/>
      <c r="K27" s="16">
        <v>3056435.78</v>
      </c>
      <c r="L27" s="16"/>
      <c r="M27" s="16">
        <v>24376</v>
      </c>
      <c r="N27" s="16"/>
      <c r="O27" s="16">
        <v>978107.06</v>
      </c>
      <c r="P27" s="16"/>
      <c r="Q27" s="16">
        <v>951233.61199999996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62">
        <v>14</v>
      </c>
      <c r="F28" s="16"/>
      <c r="G28" s="62">
        <v>1955.6120000000001</v>
      </c>
      <c r="H28" s="16"/>
      <c r="I28" s="62">
        <v>826.26400000000001</v>
      </c>
      <c r="J28" s="16"/>
      <c r="K28" s="62">
        <v>1129.348</v>
      </c>
      <c r="L28" s="16"/>
      <c r="M28" s="62">
        <v>42</v>
      </c>
      <c r="N28" s="16"/>
      <c r="O28" s="62">
        <v>960.51499999999999</v>
      </c>
      <c r="P28" s="16"/>
      <c r="Q28" s="62">
        <v>2645.1219999999998</v>
      </c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62">
        <v>6</v>
      </c>
      <c r="F29" s="16"/>
      <c r="G29" s="62">
        <v>2892.6439999999998</v>
      </c>
      <c r="H29" s="16"/>
      <c r="I29" s="62">
        <v>1131.5</v>
      </c>
      <c r="J29" s="16"/>
      <c r="K29" s="62">
        <v>1761.144</v>
      </c>
      <c r="L29" s="16"/>
      <c r="M29" s="62">
        <v>41</v>
      </c>
      <c r="N29" s="16"/>
      <c r="O29" s="62">
        <v>1282</v>
      </c>
      <c r="P29" s="16"/>
      <c r="Q29" s="62">
        <v>1945.855</v>
      </c>
      <c r="R29" s="16"/>
    </row>
    <row r="30" spans="1:22" ht="14.4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A31" s="520"/>
      <c r="E31" s="169"/>
      <c r="F31" s="170"/>
      <c r="G31" s="171"/>
      <c r="I31" s="171"/>
      <c r="O31" s="171"/>
      <c r="Q31" s="171"/>
    </row>
  </sheetData>
  <sheetProtection algorithmName="SHA-512" hashValue="qWxKZnZmyaLIN+5dqG6V87zD/m9GAElvPyVpL/+iI24nU/7blxMnQdrN0btesTp0oKxLDN0Hzw9NlI7erWDYTQ==" saltValue="W6R85gG0wFLSBg80h5eQOA==" spinCount="100000" sheet="1" objects="1" scenarios="1"/>
  <mergeCells count="11">
    <mergeCell ref="Q7:Q10"/>
    <mergeCell ref="A1:A31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70C0"/>
  </sheetPr>
  <dimension ref="A1:Y28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30.33203125" style="1" customWidth="1"/>
    <col min="4" max="4" width="2.6640625" style="1" customWidth="1"/>
    <col min="5" max="5" width="16.44140625" style="1" customWidth="1"/>
    <col min="6" max="6" width="2.6640625" style="1" customWidth="1"/>
    <col min="7" max="7" width="16.77734375" style="1" customWidth="1"/>
    <col min="8" max="8" width="2.6640625" style="1" customWidth="1"/>
    <col min="9" max="9" width="18.6640625" style="1" customWidth="1"/>
    <col min="10" max="10" width="2.6640625" style="1" customWidth="1"/>
    <col min="11" max="11" width="15.5546875" style="1" customWidth="1"/>
    <col min="12" max="12" width="2.6640625" style="1" customWidth="1"/>
    <col min="13" max="13" width="17.33203125" style="1" customWidth="1"/>
    <col min="14" max="14" width="2.6640625" style="1" customWidth="1"/>
    <col min="15" max="15" width="13.5546875" style="1" customWidth="1"/>
    <col min="16" max="16" width="2.6640625" style="1" customWidth="1"/>
    <col min="17" max="17" width="16.441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1+'3.2'!A1:A13</f>
        <v>59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98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99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12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30" customHeight="1" thickBot="1">
      <c r="A12" s="520"/>
      <c r="B12" s="3"/>
      <c r="C12" s="436"/>
      <c r="D12" s="436"/>
      <c r="E12" s="350"/>
      <c r="F12" s="350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343">
        <f>+E14+E15+E16+E17+E18</f>
        <v>8113</v>
      </c>
      <c r="F13" s="343"/>
      <c r="G13" s="343">
        <f>+G14+G15+G16+G17+G18</f>
        <v>13927933.597000001</v>
      </c>
      <c r="H13" s="343"/>
      <c r="I13" s="343">
        <f>+I14+I15+I16+I17+I18</f>
        <v>5723039.2500000009</v>
      </c>
      <c r="J13" s="343"/>
      <c r="K13" s="343">
        <f>+K14+K15+K16+K17+K18</f>
        <v>8204894.347000001</v>
      </c>
      <c r="L13" s="343"/>
      <c r="M13" s="343">
        <f>+M14+M15+M16+M17+M18</f>
        <v>64689</v>
      </c>
      <c r="N13" s="343"/>
      <c r="O13" s="343">
        <f>+O14+O15+O16+O17+O18</f>
        <v>2720609.0589999999</v>
      </c>
      <c r="P13" s="343"/>
      <c r="Q13" s="343">
        <f>+Q14+Q15+Q16+Q17+Q18</f>
        <v>2555383.6540000001</v>
      </c>
      <c r="R13" s="73"/>
      <c r="S13" s="93"/>
      <c r="T13" s="93"/>
      <c r="U13" s="93"/>
      <c r="V13" s="93"/>
    </row>
    <row r="14" spans="1:25" ht="60" customHeight="1">
      <c r="A14" s="520"/>
      <c r="B14" s="3"/>
      <c r="C14" s="39" t="s">
        <v>32</v>
      </c>
      <c r="D14" s="39"/>
      <c r="E14" s="16">
        <v>1532</v>
      </c>
      <c r="F14" s="16"/>
      <c r="G14" s="16">
        <v>507102.891</v>
      </c>
      <c r="H14" s="16"/>
      <c r="I14" s="16">
        <v>193917.65400000001</v>
      </c>
      <c r="J14" s="16"/>
      <c r="K14" s="16">
        <v>313185.23700000002</v>
      </c>
      <c r="L14" s="16"/>
      <c r="M14" s="16">
        <v>5462</v>
      </c>
      <c r="N14" s="16"/>
      <c r="O14" s="16">
        <v>102041.79</v>
      </c>
      <c r="P14" s="16"/>
      <c r="Q14" s="16">
        <v>80307.06</v>
      </c>
      <c r="R14" s="134"/>
      <c r="S14" s="133"/>
      <c r="T14" s="135"/>
      <c r="U14" s="136"/>
      <c r="V14" s="133"/>
    </row>
    <row r="15" spans="1:25" ht="60" customHeight="1">
      <c r="A15" s="520"/>
      <c r="B15" s="3"/>
      <c r="C15" s="39" t="s">
        <v>33</v>
      </c>
      <c r="D15" s="39"/>
      <c r="E15" s="16">
        <v>434</v>
      </c>
      <c r="F15" s="16"/>
      <c r="G15" s="16">
        <v>189776.96599999999</v>
      </c>
      <c r="H15" s="16"/>
      <c r="I15" s="16">
        <v>74317.142999999996</v>
      </c>
      <c r="J15" s="16"/>
      <c r="K15" s="16">
        <v>115459.823</v>
      </c>
      <c r="L15" s="16"/>
      <c r="M15" s="16">
        <v>1943</v>
      </c>
      <c r="N15" s="16"/>
      <c r="O15" s="16">
        <v>38939.108999999997</v>
      </c>
      <c r="P15" s="16"/>
      <c r="Q15" s="16">
        <v>28066.400000000001</v>
      </c>
      <c r="R15" s="134"/>
      <c r="S15" s="133"/>
      <c r="T15" s="135"/>
      <c r="U15" s="136"/>
      <c r="V15" s="133"/>
    </row>
    <row r="16" spans="1:25" ht="60" customHeight="1">
      <c r="A16" s="520"/>
      <c r="B16" s="3"/>
      <c r="C16" s="39" t="s">
        <v>34</v>
      </c>
      <c r="D16" s="39"/>
      <c r="E16" s="16">
        <v>27</v>
      </c>
      <c r="F16" s="16"/>
      <c r="G16" s="16">
        <v>8322.0509999999995</v>
      </c>
      <c r="H16" s="16"/>
      <c r="I16" s="16">
        <v>3433.7730000000001</v>
      </c>
      <c r="J16" s="16"/>
      <c r="K16" s="16">
        <v>4888.2780000000002</v>
      </c>
      <c r="L16" s="16"/>
      <c r="M16" s="16">
        <v>68</v>
      </c>
      <c r="N16" s="16"/>
      <c r="O16" s="16">
        <v>1584.8019999999999</v>
      </c>
      <c r="P16" s="16"/>
      <c r="Q16" s="16">
        <v>1495.3910000000001</v>
      </c>
      <c r="R16" s="134"/>
      <c r="S16" s="133"/>
      <c r="T16" s="135"/>
      <c r="U16" s="136"/>
      <c r="V16" s="133"/>
    </row>
    <row r="17" spans="1:22" ht="60" customHeight="1">
      <c r="A17" s="520"/>
      <c r="B17" s="3"/>
      <c r="C17" s="39" t="s">
        <v>35</v>
      </c>
      <c r="D17" s="39"/>
      <c r="E17" s="16">
        <v>6111</v>
      </c>
      <c r="F17" s="16"/>
      <c r="G17" s="16">
        <v>13099539.004000001</v>
      </c>
      <c r="H17" s="16"/>
      <c r="I17" s="16">
        <v>5415147.8150000004</v>
      </c>
      <c r="J17" s="16"/>
      <c r="K17" s="16">
        <v>7684391.1890000002</v>
      </c>
      <c r="L17" s="16"/>
      <c r="M17" s="16">
        <v>56267</v>
      </c>
      <c r="N17" s="16"/>
      <c r="O17" s="16">
        <v>2561053.875</v>
      </c>
      <c r="P17" s="16"/>
      <c r="Q17" s="16">
        <v>2429069.0950000002</v>
      </c>
      <c r="R17" s="134"/>
      <c r="S17" s="133"/>
      <c r="T17" s="135"/>
      <c r="U17" s="136"/>
      <c r="V17" s="133"/>
    </row>
    <row r="18" spans="1:22" ht="60" customHeight="1">
      <c r="A18" s="520"/>
      <c r="B18" s="3"/>
      <c r="C18" s="39" t="s">
        <v>36</v>
      </c>
      <c r="D18" s="39"/>
      <c r="E18" s="62">
        <v>9</v>
      </c>
      <c r="F18" s="16"/>
      <c r="G18" s="62">
        <v>123192.685</v>
      </c>
      <c r="H18" s="16"/>
      <c r="I18" s="62">
        <v>36222.864999999998</v>
      </c>
      <c r="J18" s="16"/>
      <c r="K18" s="62">
        <v>86969.82</v>
      </c>
      <c r="L18" s="16"/>
      <c r="M18" s="62">
        <v>949</v>
      </c>
      <c r="N18" s="16"/>
      <c r="O18" s="62">
        <v>16989.483</v>
      </c>
      <c r="P18" s="16"/>
      <c r="Q18" s="62">
        <v>16445.707999999999</v>
      </c>
      <c r="R18" s="134"/>
      <c r="S18" s="133"/>
      <c r="T18" s="135"/>
      <c r="U18" s="136"/>
      <c r="V18" s="133"/>
    </row>
    <row r="19" spans="1:22" ht="14.25" customHeight="1">
      <c r="A19" s="520"/>
      <c r="B19" s="3"/>
      <c r="C19" s="103"/>
      <c r="D19" s="10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22">
      <c r="A20" s="520"/>
      <c r="B20" s="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22">
      <c r="A21" s="520"/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2">
      <c r="A22" s="520"/>
    </row>
    <row r="23" spans="1:22">
      <c r="A23" s="520"/>
    </row>
    <row r="24" spans="1:22">
      <c r="A24" s="520"/>
    </row>
    <row r="25" spans="1:22">
      <c r="A25" s="520"/>
    </row>
    <row r="26" spans="1:22">
      <c r="A26" s="520"/>
    </row>
    <row r="27" spans="1:22" ht="23.4" customHeight="1" thickBot="1">
      <c r="A27" s="520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</row>
    <row r="28" spans="1:22" ht="13.8" customHeight="1">
      <c r="A28" s="520"/>
    </row>
  </sheetData>
  <sheetProtection algorithmName="SHA-512" hashValue="lO065lee3Y5+kVTmnDAQJwEVeY0Pslc8vZTIQ0NN1QxTZn5OiKVKChMrYu6H44b9yH08UdLzRksWTQWOjj4HDA==" saltValue="MbeMoBNyqFehPkO7aWIx0A==" spinCount="100000" sheet="1" objects="1" scenarios="1"/>
  <mergeCells count="11">
    <mergeCell ref="A1:A28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70C0"/>
  </sheetPr>
  <dimension ref="A1:AA22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1" customWidth="1"/>
    <col min="2" max="2" width="1.6640625" style="1" customWidth="1"/>
    <col min="3" max="3" width="29.33203125" style="1" customWidth="1"/>
    <col min="4" max="4" width="2.6640625" style="1" customWidth="1"/>
    <col min="5" max="5" width="15.5546875" style="1" customWidth="1"/>
    <col min="6" max="6" width="2.6640625" style="1" customWidth="1"/>
    <col min="7" max="7" width="17.3320312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5.21875" style="1" customWidth="1"/>
    <col min="12" max="12" width="2.6640625" style="1" customWidth="1"/>
    <col min="13" max="13" width="16.44140625" style="1" customWidth="1"/>
    <col min="14" max="14" width="2.6640625" style="1" customWidth="1"/>
    <col min="15" max="15" width="17.33203125" style="1" customWidth="1"/>
    <col min="16" max="16" width="2.6640625" style="1" customWidth="1"/>
    <col min="17" max="17" width="17.332031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7" ht="14.25" customHeight="1">
      <c r="A1" s="520">
        <f>1+'3.3'!A1:A21</f>
        <v>60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100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206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49.95" customHeight="1" thickBot="1">
      <c r="A13" s="520"/>
      <c r="B13" s="3"/>
      <c r="C13" s="342" t="s">
        <v>154</v>
      </c>
      <c r="D13" s="342"/>
      <c r="E13" s="343">
        <f>E14+E15+E16</f>
        <v>8113</v>
      </c>
      <c r="F13" s="343"/>
      <c r="G13" s="343">
        <f>G14+G15+G16</f>
        <v>13927933.597000001</v>
      </c>
      <c r="H13" s="343"/>
      <c r="I13" s="343">
        <f>I14+I15+I16</f>
        <v>5723039.25</v>
      </c>
      <c r="J13" s="343"/>
      <c r="K13" s="343">
        <f>K14+K15+K16</f>
        <v>8204894.3470000001</v>
      </c>
      <c r="L13" s="343"/>
      <c r="M13" s="343">
        <f>M14+M15+M16</f>
        <v>64689</v>
      </c>
      <c r="N13" s="343"/>
      <c r="O13" s="343">
        <f>O14+O15+O16</f>
        <v>2720609.0589999999</v>
      </c>
      <c r="P13" s="343"/>
      <c r="Q13" s="343">
        <f>Q14+Q15+Q16</f>
        <v>2555383.6540000001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17.6" customHeight="1">
      <c r="A14" s="520"/>
      <c r="B14" s="3"/>
      <c r="C14" s="39" t="s">
        <v>40</v>
      </c>
      <c r="D14" s="39"/>
      <c r="E14" s="54">
        <v>8104</v>
      </c>
      <c r="F14" s="67"/>
      <c r="G14" s="67">
        <v>13898105.457</v>
      </c>
      <c r="H14" s="67"/>
      <c r="I14" s="67">
        <v>5712755.9670000002</v>
      </c>
      <c r="J14" s="67"/>
      <c r="K14" s="67">
        <v>8185349.4900000002</v>
      </c>
      <c r="L14" s="67"/>
      <c r="M14" s="67">
        <v>64528</v>
      </c>
      <c r="N14" s="67"/>
      <c r="O14" s="67">
        <v>2715433.2969999998</v>
      </c>
      <c r="P14" s="67"/>
      <c r="Q14" s="67">
        <v>2540317.37</v>
      </c>
      <c r="R14" s="67"/>
      <c r="S14" s="2"/>
      <c r="T14" s="2"/>
      <c r="U14" s="2"/>
      <c r="V14" s="2"/>
    </row>
    <row r="15" spans="1:27" ht="117.6" customHeight="1">
      <c r="A15" s="520"/>
      <c r="B15" s="3"/>
      <c r="C15" s="39" t="s">
        <v>41</v>
      </c>
      <c r="D15" s="39"/>
      <c r="E15" s="531">
        <v>9</v>
      </c>
      <c r="F15" s="68"/>
      <c r="G15" s="531">
        <v>29828.14</v>
      </c>
      <c r="H15" s="68"/>
      <c r="I15" s="531">
        <v>10283.282999999999</v>
      </c>
      <c r="J15" s="68"/>
      <c r="K15" s="531">
        <v>19544.857</v>
      </c>
      <c r="L15" s="54"/>
      <c r="M15" s="531">
        <v>161</v>
      </c>
      <c r="N15" s="54"/>
      <c r="O15" s="531">
        <v>5175.7619999999997</v>
      </c>
      <c r="P15" s="68"/>
      <c r="Q15" s="531">
        <v>15066.284</v>
      </c>
      <c r="R15" s="531"/>
      <c r="S15" s="2"/>
      <c r="T15" s="2"/>
      <c r="U15" s="2"/>
      <c r="V15" s="2"/>
    </row>
    <row r="16" spans="1:27" ht="117.6" customHeight="1">
      <c r="A16" s="520"/>
      <c r="B16" s="3"/>
      <c r="C16" s="39" t="s">
        <v>42</v>
      </c>
      <c r="D16" s="39"/>
      <c r="E16" s="531"/>
      <c r="F16" s="67"/>
      <c r="G16" s="531"/>
      <c r="H16" s="67"/>
      <c r="I16" s="531"/>
      <c r="J16" s="67"/>
      <c r="K16" s="531"/>
      <c r="L16" s="54"/>
      <c r="M16" s="531"/>
      <c r="N16" s="54"/>
      <c r="O16" s="531"/>
      <c r="P16" s="67"/>
      <c r="Q16" s="531"/>
      <c r="R16" s="531"/>
      <c r="S16" s="2"/>
      <c r="T16" s="2"/>
      <c r="U16" s="2"/>
      <c r="V16" s="2"/>
    </row>
    <row r="17" spans="1:17">
      <c r="A17" s="520"/>
      <c r="B17" s="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520"/>
      <c r="B18" s="3"/>
    </row>
    <row r="19" spans="1:17">
      <c r="A19" s="520"/>
    </row>
    <row r="20" spans="1:17">
      <c r="A20" s="520"/>
    </row>
    <row r="21" spans="1:17" ht="21.6" customHeight="1" thickBot="1">
      <c r="A21" s="520"/>
      <c r="C21" s="352"/>
      <c r="D21" s="352"/>
      <c r="E21" s="483"/>
      <c r="F21" s="484"/>
      <c r="G21" s="483"/>
      <c r="H21" s="484"/>
      <c r="I21" s="483"/>
      <c r="J21" s="484"/>
      <c r="K21" s="483"/>
      <c r="L21" s="483"/>
      <c r="M21" s="483"/>
      <c r="N21" s="483"/>
      <c r="O21" s="483"/>
      <c r="P21" s="484"/>
      <c r="Q21" s="483"/>
    </row>
    <row r="22" spans="1:17">
      <c r="A22" s="520"/>
      <c r="C22" s="39"/>
      <c r="D22" s="39"/>
      <c r="E22" s="54"/>
      <c r="F22" s="67"/>
      <c r="G22" s="54"/>
      <c r="H22" s="67"/>
      <c r="I22" s="54"/>
      <c r="J22" s="67"/>
      <c r="K22" s="54"/>
      <c r="L22" s="54"/>
      <c r="M22" s="54"/>
      <c r="N22" s="54"/>
      <c r="O22" s="54"/>
      <c r="P22" s="67"/>
      <c r="Q22" s="54"/>
    </row>
  </sheetData>
  <sheetProtection algorithmName="SHA-512" hashValue="FJMWrUdOszoTXipAHqcqgVJ+ESOOCWimYVURfJ/k2UpfneZa8v4zi/Bpfs1c4CcOKPufYlNoBdMSFiWU+MNTqg==" saltValue="UeIBD+Memx4KqVF8EY1PsQ==" spinCount="100000" sheet="1" objects="1" scenarios="1"/>
  <mergeCells count="20">
    <mergeCell ref="N7:N10"/>
    <mergeCell ref="R15:R16"/>
    <mergeCell ref="A1:A22"/>
    <mergeCell ref="O15:O16"/>
    <mergeCell ref="Q15:Q16"/>
    <mergeCell ref="O7:O10"/>
    <mergeCell ref="Q7:Q10"/>
    <mergeCell ref="E15:E16"/>
    <mergeCell ref="G15:G16"/>
    <mergeCell ref="I15:I16"/>
    <mergeCell ref="K15:K16"/>
    <mergeCell ref="M15:M16"/>
    <mergeCell ref="C3:Q3"/>
    <mergeCell ref="C4:Q4"/>
    <mergeCell ref="C7:C10"/>
    <mergeCell ref="E7:E10"/>
    <mergeCell ref="G7:G10"/>
    <mergeCell ref="I7:I10"/>
    <mergeCell ref="K7:K10"/>
    <mergeCell ref="M7:M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70C0"/>
  </sheetPr>
  <dimension ref="A1:P29"/>
  <sheetViews>
    <sheetView showGridLines="0" view="pageBreakPreview" zoomScale="70" zoomScaleNormal="60" zoomScaleSheetLayoutView="70" workbookViewId="0">
      <selection activeCell="M14" sqref="M14"/>
    </sheetView>
  </sheetViews>
  <sheetFormatPr defaultColWidth="4.77734375" defaultRowHeight="13.8"/>
  <cols>
    <col min="1" max="1" width="4.77734375" style="168" customWidth="1"/>
    <col min="2" max="2" width="1.6640625" style="168" customWidth="1"/>
    <col min="3" max="3" width="79" style="168" customWidth="1"/>
    <col min="4" max="4" width="2.6640625" style="168" customWidth="1"/>
    <col min="5" max="5" width="16.88671875" style="168" customWidth="1"/>
    <col min="6" max="6" width="2.6640625" style="168" customWidth="1"/>
    <col min="7" max="7" width="19.6640625" style="174" customWidth="1"/>
    <col min="8" max="8" width="2.6640625" style="174" customWidth="1"/>
    <col min="9" max="9" width="19.6640625" style="174" customWidth="1"/>
    <col min="10" max="10" width="2.6640625" style="168" customWidth="1"/>
    <col min="11" max="11" width="18.44140625" style="168" customWidth="1"/>
    <col min="12" max="12" width="2.6640625" style="168" customWidth="1"/>
    <col min="13" max="16384" width="4.77734375" style="168"/>
  </cols>
  <sheetData>
    <row r="1" spans="1:16" ht="14.25" customHeight="1">
      <c r="A1" s="544">
        <f>1+'3.4'!A1:A16</f>
        <v>61</v>
      </c>
      <c r="B1" s="173"/>
    </row>
    <row r="2" spans="1:16" ht="14.25" customHeight="1">
      <c r="A2" s="544"/>
      <c r="B2" s="173"/>
    </row>
    <row r="3" spans="1:16" ht="14.25" customHeight="1">
      <c r="A3" s="544"/>
      <c r="B3" s="173"/>
      <c r="C3" s="545" t="s">
        <v>245</v>
      </c>
      <c r="D3" s="545"/>
      <c r="E3" s="545"/>
      <c r="F3" s="545"/>
      <c r="G3" s="545"/>
      <c r="H3" s="545"/>
      <c r="I3" s="545"/>
      <c r="J3" s="545"/>
      <c r="K3" s="545"/>
    </row>
    <row r="4" spans="1:16" ht="17.25" customHeight="1">
      <c r="A4" s="544"/>
      <c r="B4" s="173"/>
      <c r="C4" s="546" t="s">
        <v>246</v>
      </c>
      <c r="D4" s="546"/>
      <c r="E4" s="546"/>
      <c r="F4" s="546"/>
      <c r="G4" s="546"/>
      <c r="H4" s="546"/>
      <c r="I4" s="546"/>
      <c r="J4" s="546"/>
      <c r="K4" s="546"/>
    </row>
    <row r="5" spans="1:16" ht="3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6" ht="4.2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6" ht="14.25" customHeight="1">
      <c r="A7" s="544"/>
      <c r="B7" s="173"/>
      <c r="C7" s="547" t="s">
        <v>179</v>
      </c>
      <c r="D7" s="318"/>
      <c r="E7" s="590" t="s">
        <v>90</v>
      </c>
      <c r="F7" s="590"/>
      <c r="G7" s="590"/>
      <c r="H7" s="590"/>
      <c r="I7" s="590"/>
      <c r="J7" s="46"/>
      <c r="K7" s="519" t="s">
        <v>187</v>
      </c>
      <c r="L7" s="48"/>
    </row>
    <row r="8" spans="1:16" ht="14.25" customHeight="1">
      <c r="A8" s="544"/>
      <c r="B8" s="173"/>
      <c r="C8" s="548"/>
      <c r="D8" s="318"/>
      <c r="E8" s="590"/>
      <c r="F8" s="590"/>
      <c r="G8" s="590"/>
      <c r="H8" s="590"/>
      <c r="I8" s="590"/>
      <c r="J8" s="46"/>
      <c r="K8" s="519"/>
      <c r="L8" s="48"/>
    </row>
    <row r="9" spans="1:16" ht="7.2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  <c r="L9" s="49"/>
    </row>
    <row r="10" spans="1:16" ht="6.6" customHeight="1">
      <c r="A10" s="544"/>
      <c r="B10" s="173"/>
      <c r="C10" s="77"/>
      <c r="D10" s="318"/>
      <c r="G10" s="168"/>
      <c r="H10" s="168"/>
      <c r="I10" s="168"/>
      <c r="J10" s="78"/>
      <c r="K10" s="519"/>
      <c r="L10" s="49"/>
    </row>
    <row r="11" spans="1:16" s="175" customFormat="1" ht="14.4">
      <c r="A11" s="544"/>
      <c r="B11" s="173"/>
      <c r="C11" s="77"/>
      <c r="D11" s="77"/>
      <c r="E11" s="526" t="s">
        <v>43</v>
      </c>
      <c r="F11" s="7"/>
      <c r="G11" s="526" t="s">
        <v>45</v>
      </c>
      <c r="H11" s="7"/>
      <c r="I11" s="526" t="s">
        <v>46</v>
      </c>
      <c r="J11" s="7"/>
      <c r="K11" s="7"/>
      <c r="L11" s="543"/>
      <c r="M11" s="168"/>
    </row>
    <row r="12" spans="1:16" ht="12.6" customHeight="1" thickBot="1">
      <c r="A12" s="544"/>
      <c r="B12" s="173"/>
      <c r="C12" s="366"/>
      <c r="D12" s="367"/>
      <c r="E12" s="542"/>
      <c r="F12" s="368"/>
      <c r="G12" s="542"/>
      <c r="H12" s="368"/>
      <c r="I12" s="542"/>
      <c r="J12" s="368"/>
      <c r="K12" s="439" t="s">
        <v>168</v>
      </c>
      <c r="L12" s="543"/>
    </row>
    <row r="13" spans="1:16" s="179" customFormat="1" ht="31.2" customHeight="1" thickBot="1">
      <c r="A13" s="544"/>
      <c r="B13" s="173"/>
      <c r="C13" s="342" t="s">
        <v>154</v>
      </c>
      <c r="D13" s="458"/>
      <c r="E13" s="459">
        <f>G13+I13</f>
        <v>64689</v>
      </c>
      <c r="F13" s="459"/>
      <c r="G13" s="459">
        <f>G14+G17+G28</f>
        <v>39611</v>
      </c>
      <c r="H13" s="459"/>
      <c r="I13" s="459">
        <f>I14+I17+I28</f>
        <v>25078</v>
      </c>
      <c r="J13" s="459"/>
      <c r="K13" s="459">
        <f>K14+K17+K28</f>
        <v>2720609.0589999999</v>
      </c>
      <c r="M13" s="180"/>
      <c r="N13" s="180"/>
      <c r="O13" s="182"/>
      <c r="P13" s="180"/>
    </row>
    <row r="14" spans="1:16" ht="42" customHeight="1">
      <c r="A14" s="544"/>
      <c r="B14" s="173"/>
      <c r="C14" s="264" t="s">
        <v>158</v>
      </c>
      <c r="D14" s="77"/>
      <c r="E14" s="177">
        <f>G14+I14</f>
        <v>2035</v>
      </c>
      <c r="F14" s="74"/>
      <c r="G14" s="74">
        <f>G15+G16</f>
        <v>1840</v>
      </c>
      <c r="H14" s="74"/>
      <c r="I14" s="74">
        <f>I15+I16</f>
        <v>195</v>
      </c>
      <c r="J14" s="186"/>
      <c r="K14" s="286">
        <v>0</v>
      </c>
    </row>
    <row r="15" spans="1:16" ht="31.95" customHeight="1">
      <c r="A15" s="544"/>
      <c r="B15" s="173"/>
      <c r="C15" s="183" t="s">
        <v>159</v>
      </c>
      <c r="D15" s="77"/>
      <c r="E15" s="184">
        <f>G15+I15</f>
        <v>1966</v>
      </c>
      <c r="F15" s="185"/>
      <c r="G15" s="184">
        <v>1792</v>
      </c>
      <c r="H15" s="184"/>
      <c r="I15" s="184">
        <v>174</v>
      </c>
      <c r="J15" s="186"/>
      <c r="K15" s="286">
        <v>0</v>
      </c>
    </row>
    <row r="16" spans="1:16" ht="52.2" customHeight="1">
      <c r="A16" s="544"/>
      <c r="B16" s="173"/>
      <c r="C16" s="183" t="s">
        <v>160</v>
      </c>
      <c r="D16" s="187"/>
      <c r="E16" s="184">
        <f>G16+I16</f>
        <v>69</v>
      </c>
      <c r="F16" s="185"/>
      <c r="G16" s="184">
        <v>48</v>
      </c>
      <c r="H16" s="184"/>
      <c r="I16" s="184">
        <v>21</v>
      </c>
      <c r="J16" s="186"/>
      <c r="K16" s="286">
        <v>0</v>
      </c>
    </row>
    <row r="17" spans="1:11" ht="31.95" customHeight="1">
      <c r="A17" s="544"/>
      <c r="B17" s="173"/>
      <c r="C17" s="188" t="s">
        <v>47</v>
      </c>
      <c r="D17" s="77"/>
      <c r="E17" s="177">
        <f>G17+I17</f>
        <v>62063</v>
      </c>
      <c r="F17" s="189"/>
      <c r="G17" s="177">
        <f>G18+G19+G22+G23+G24+G25+G26+G27</f>
        <v>37376</v>
      </c>
      <c r="H17" s="177"/>
      <c r="I17" s="177">
        <f t="shared" ref="I17" si="0">I18+I19+I22+I23+I24+I25+I26+I27</f>
        <v>24687</v>
      </c>
      <c r="J17" s="177"/>
      <c r="K17" s="177">
        <f>K18+K19+K22+K23+K24+K25+K26+K27</f>
        <v>2712076.4559999998</v>
      </c>
    </row>
    <row r="18" spans="1:11" ht="30" customHeight="1">
      <c r="A18" s="544"/>
      <c r="B18" s="173"/>
      <c r="C18" s="183" t="s">
        <v>48</v>
      </c>
      <c r="D18" s="14"/>
      <c r="E18" s="184">
        <f t="shared" ref="E18" si="1">G18+I18</f>
        <v>8139</v>
      </c>
      <c r="F18" s="185"/>
      <c r="G18" s="184">
        <v>6025</v>
      </c>
      <c r="H18" s="184"/>
      <c r="I18" s="184">
        <v>2114</v>
      </c>
      <c r="J18" s="69"/>
      <c r="K18" s="184">
        <v>555357.48</v>
      </c>
    </row>
    <row r="19" spans="1:11" ht="30" customHeight="1">
      <c r="A19" s="544"/>
      <c r="B19" s="173"/>
      <c r="C19" s="183" t="s">
        <v>153</v>
      </c>
      <c r="D19" s="14"/>
      <c r="E19" s="177">
        <f>G19+I19</f>
        <v>14368</v>
      </c>
      <c r="F19" s="177"/>
      <c r="G19" s="177">
        <f>G20+G21</f>
        <v>8046</v>
      </c>
      <c r="H19" s="177"/>
      <c r="I19" s="177">
        <f>I20+I21</f>
        <v>6322</v>
      </c>
      <c r="J19" s="184"/>
      <c r="K19" s="177">
        <f>K20+K21</f>
        <v>880303.24100000004</v>
      </c>
    </row>
    <row r="20" spans="1:11" ht="30" customHeight="1">
      <c r="A20" s="544"/>
      <c r="B20" s="173"/>
      <c r="C20" s="191" t="s">
        <v>157</v>
      </c>
      <c r="D20" s="14"/>
      <c r="E20" s="184">
        <f>G20+I20</f>
        <v>13785</v>
      </c>
      <c r="F20" s="185"/>
      <c r="G20" s="184">
        <v>7703</v>
      </c>
      <c r="H20" s="184"/>
      <c r="I20" s="184">
        <v>6082</v>
      </c>
      <c r="J20" s="69"/>
      <c r="K20" s="184">
        <v>843473.77300000004</v>
      </c>
    </row>
    <row r="21" spans="1:11" ht="30" customHeight="1">
      <c r="A21" s="544"/>
      <c r="B21" s="173"/>
      <c r="C21" s="191" t="s">
        <v>49</v>
      </c>
      <c r="D21" s="14"/>
      <c r="E21" s="184">
        <f t="shared" ref="E21:E27" si="2">G21+I21</f>
        <v>583</v>
      </c>
      <c r="F21" s="185"/>
      <c r="G21" s="184">
        <v>343</v>
      </c>
      <c r="H21" s="184"/>
      <c r="I21" s="184">
        <v>240</v>
      </c>
      <c r="J21" s="69"/>
      <c r="K21" s="184">
        <v>36829.468000000001</v>
      </c>
    </row>
    <row r="22" spans="1:11" ht="30" customHeight="1">
      <c r="A22" s="544"/>
      <c r="B22" s="173"/>
      <c r="C22" s="183" t="s">
        <v>50</v>
      </c>
      <c r="D22" s="14"/>
      <c r="E22" s="184">
        <f t="shared" si="2"/>
        <v>10477</v>
      </c>
      <c r="F22" s="185"/>
      <c r="G22" s="184">
        <v>8135</v>
      </c>
      <c r="H22" s="184"/>
      <c r="I22" s="184">
        <v>2342</v>
      </c>
      <c r="J22" s="69"/>
      <c r="K22" s="184">
        <v>422746.04399999999</v>
      </c>
    </row>
    <row r="23" spans="1:11" ht="30" customHeight="1">
      <c r="A23" s="544"/>
      <c r="B23" s="173"/>
      <c r="C23" s="183" t="s">
        <v>51</v>
      </c>
      <c r="D23" s="14"/>
      <c r="E23" s="184">
        <f t="shared" si="2"/>
        <v>11266</v>
      </c>
      <c r="F23" s="185"/>
      <c r="G23" s="184">
        <v>2677</v>
      </c>
      <c r="H23" s="184"/>
      <c r="I23" s="184">
        <v>8589</v>
      </c>
      <c r="J23" s="69"/>
      <c r="K23" s="184">
        <v>415855.234</v>
      </c>
    </row>
    <row r="24" spans="1:11" ht="30" customHeight="1">
      <c r="A24" s="544"/>
      <c r="B24" s="173"/>
      <c r="C24" s="183" t="s">
        <v>52</v>
      </c>
      <c r="D24" s="176"/>
      <c r="E24" s="184">
        <f t="shared" si="2"/>
        <v>4176</v>
      </c>
      <c r="F24" s="185"/>
      <c r="G24" s="184">
        <v>2591</v>
      </c>
      <c r="H24" s="184"/>
      <c r="I24" s="184">
        <v>1585</v>
      </c>
      <c r="J24" s="69"/>
      <c r="K24" s="184">
        <v>129245.352</v>
      </c>
    </row>
    <row r="25" spans="1:11" ht="30" customHeight="1">
      <c r="A25" s="544"/>
      <c r="B25" s="173"/>
      <c r="C25" s="183" t="s">
        <v>53</v>
      </c>
      <c r="D25" s="176"/>
      <c r="E25" s="184">
        <f t="shared" si="2"/>
        <v>3522</v>
      </c>
      <c r="F25" s="185"/>
      <c r="G25" s="184">
        <v>2854</v>
      </c>
      <c r="H25" s="184"/>
      <c r="I25" s="184">
        <v>668</v>
      </c>
      <c r="J25" s="69"/>
      <c r="K25" s="184">
        <v>115460.064</v>
      </c>
    </row>
    <row r="26" spans="1:11" ht="30" customHeight="1">
      <c r="A26" s="544"/>
      <c r="B26" s="173"/>
      <c r="C26" s="183" t="s">
        <v>161</v>
      </c>
      <c r="D26" s="176"/>
      <c r="E26" s="184">
        <f t="shared" si="2"/>
        <v>1112</v>
      </c>
      <c r="F26" s="185"/>
      <c r="G26" s="184">
        <v>1000</v>
      </c>
      <c r="H26" s="184"/>
      <c r="I26" s="184">
        <v>112</v>
      </c>
      <c r="J26" s="69"/>
      <c r="K26" s="184">
        <v>28828.321</v>
      </c>
    </row>
    <row r="27" spans="1:11" ht="30" customHeight="1">
      <c r="A27" s="544"/>
      <c r="B27" s="173"/>
      <c r="C27" s="183" t="s">
        <v>54</v>
      </c>
      <c r="D27" s="14"/>
      <c r="E27" s="184">
        <f t="shared" si="2"/>
        <v>9003</v>
      </c>
      <c r="F27" s="185"/>
      <c r="G27" s="184">
        <v>6048</v>
      </c>
      <c r="H27" s="184"/>
      <c r="I27" s="184">
        <v>2955</v>
      </c>
      <c r="J27" s="69"/>
      <c r="K27" s="184">
        <v>164280.72</v>
      </c>
    </row>
    <row r="28" spans="1:11" ht="30" customHeight="1">
      <c r="A28" s="544"/>
      <c r="B28" s="173"/>
      <c r="C28" s="59" t="s">
        <v>55</v>
      </c>
      <c r="D28" s="77"/>
      <c r="E28" s="177">
        <f>G28+I28</f>
        <v>591</v>
      </c>
      <c r="F28" s="189"/>
      <c r="G28" s="177">
        <v>395</v>
      </c>
      <c r="H28" s="177"/>
      <c r="I28" s="177">
        <v>196</v>
      </c>
      <c r="J28" s="190"/>
      <c r="K28" s="177">
        <v>8532.6029999999992</v>
      </c>
    </row>
    <row r="29" spans="1:11" ht="6" customHeight="1" thickBot="1">
      <c r="A29" s="544"/>
      <c r="B29" s="173"/>
      <c r="C29" s="446"/>
      <c r="D29" s="447"/>
      <c r="E29" s="448"/>
      <c r="F29" s="449"/>
      <c r="G29" s="448"/>
      <c r="H29" s="448"/>
      <c r="I29" s="448"/>
      <c r="J29" s="450"/>
      <c r="K29" s="450"/>
    </row>
  </sheetData>
  <sheetProtection algorithmName="SHA-512" hashValue="SWhyLJPpZfTJrI3SgCtmJWqdN2g6q+WckJTWIBwrtZuKLgIrmy9JoejA4k6pIlSb2GNMO2HenfGLVuBnXr0p9Q==" saltValue="ZorcL88zcRhgpTVoCMq9lw==" spinCount="100000" sheet="1" objects="1" scenarios="1"/>
  <mergeCells count="11">
    <mergeCell ref="I11:I12"/>
    <mergeCell ref="L11:L12"/>
    <mergeCell ref="A1:A29"/>
    <mergeCell ref="C3:K3"/>
    <mergeCell ref="C4:K4"/>
    <mergeCell ref="C7:C9"/>
    <mergeCell ref="E7:I8"/>
    <mergeCell ref="K7:K10"/>
    <mergeCell ref="E9:I9"/>
    <mergeCell ref="E11:E12"/>
    <mergeCell ref="G11:G1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A1:X11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77734375" style="1" customWidth="1"/>
    <col min="3" max="3" width="15.5546875" style="31" customWidth="1"/>
    <col min="4" max="4" width="2.6640625" style="1" customWidth="1"/>
    <col min="5" max="5" width="20.6640625" style="1" customWidth="1"/>
    <col min="6" max="6" width="2.6640625" style="1" customWidth="1"/>
    <col min="7" max="7" width="17.44140625" style="1" customWidth="1"/>
    <col min="8" max="8" width="2.6640625" style="1" customWidth="1"/>
    <col min="9" max="9" width="20.6640625" style="1" customWidth="1"/>
    <col min="10" max="10" width="2.6640625" style="1" customWidth="1"/>
    <col min="11" max="11" width="19.109375" style="1" customWidth="1"/>
    <col min="12" max="12" width="2.6640625" style="1" customWidth="1"/>
    <col min="13" max="13" width="19.109375" style="1" customWidth="1"/>
    <col min="14" max="14" width="2.6640625" style="1" customWidth="1"/>
    <col min="15" max="15" width="17.77734375" style="1" customWidth="1"/>
    <col min="16" max="16" width="2.6640625" style="1" customWidth="1"/>
    <col min="17" max="17" width="15.44140625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1+'3.5'!A1:A27</f>
        <v>62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137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138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131.4" customHeight="1">
      <c r="A13" s="520"/>
      <c r="B13" s="3"/>
      <c r="C13" s="14">
        <v>2022</v>
      </c>
      <c r="D13" s="5"/>
      <c r="E13" s="16">
        <f>'4.2'!E13</f>
        <v>1297</v>
      </c>
      <c r="F13" s="42"/>
      <c r="G13" s="16">
        <f>'4.2'!G13</f>
        <v>1585956.8390000002</v>
      </c>
      <c r="H13" s="16"/>
      <c r="I13" s="16">
        <f>'4.2'!I13</f>
        <v>642763.27399999998</v>
      </c>
      <c r="J13" s="16"/>
      <c r="K13" s="16">
        <f>'4.2'!K13</f>
        <v>943193.56500000006</v>
      </c>
      <c r="L13" s="16"/>
      <c r="M13" s="16">
        <f>'4.2'!M13</f>
        <v>11630</v>
      </c>
      <c r="N13" s="16"/>
      <c r="O13" s="16">
        <f>'4.2'!O13</f>
        <v>365661.68800000002</v>
      </c>
      <c r="P13" s="16"/>
      <c r="Q13" s="16">
        <f>'4.2'!Q13</f>
        <v>433483.70499999996</v>
      </c>
      <c r="R13" s="96"/>
    </row>
    <row r="14" spans="1:24" ht="131.4" customHeight="1">
      <c r="A14" s="520"/>
      <c r="B14" s="3"/>
      <c r="C14" s="14">
        <v>2015</v>
      </c>
      <c r="D14" s="5"/>
      <c r="E14" s="16">
        <v>1086</v>
      </c>
      <c r="F14" s="42"/>
      <c r="G14" s="16">
        <v>1021385.2948399999</v>
      </c>
      <c r="H14" s="16"/>
      <c r="I14" s="16">
        <v>418521.16600000003</v>
      </c>
      <c r="J14" s="16"/>
      <c r="K14" s="16">
        <v>602864.1288399999</v>
      </c>
      <c r="L14" s="16"/>
      <c r="M14" s="16">
        <v>10107</v>
      </c>
      <c r="N14" s="16"/>
      <c r="O14" s="16">
        <v>251534.79500000001</v>
      </c>
      <c r="P14" s="16"/>
      <c r="Q14" s="16">
        <v>363889.37900000002</v>
      </c>
      <c r="R14" s="282"/>
      <c r="S14" s="167"/>
      <c r="T14" s="167"/>
      <c r="U14" s="167"/>
      <c r="V14" s="167"/>
    </row>
    <row r="15" spans="1:24" ht="131.4" customHeight="1">
      <c r="A15" s="520"/>
      <c r="B15" s="3"/>
      <c r="C15" s="14">
        <v>2010</v>
      </c>
      <c r="D15" s="5"/>
      <c r="E15" s="16">
        <v>642</v>
      </c>
      <c r="F15" s="42"/>
      <c r="G15" s="16">
        <v>921907.45700000005</v>
      </c>
      <c r="H15" s="16"/>
      <c r="I15" s="16">
        <v>388900.07500000001</v>
      </c>
      <c r="J15" s="16"/>
      <c r="K15" s="16">
        <v>533007.38199999998</v>
      </c>
      <c r="L15" s="16"/>
      <c r="M15" s="16">
        <v>8379</v>
      </c>
      <c r="N15" s="16"/>
      <c r="O15" s="16">
        <v>210094.21599999999</v>
      </c>
      <c r="P15" s="16"/>
      <c r="Q15" s="16">
        <v>291679.51400000002</v>
      </c>
      <c r="R15" s="134"/>
      <c r="S15" s="133"/>
      <c r="T15" s="135"/>
      <c r="U15" s="136"/>
      <c r="V15" s="133"/>
    </row>
    <row r="16" spans="1:24" ht="14.25" customHeight="1">
      <c r="A16" s="520"/>
      <c r="B16" s="3"/>
      <c r="D16" s="31"/>
    </row>
    <row r="17" spans="1:18" ht="14.25" customHeight="1">
      <c r="A17" s="520"/>
      <c r="B17" s="3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</row>
    <row r="18" spans="1:18" ht="14.25" customHeight="1">
      <c r="A18" s="520"/>
      <c r="B18" s="3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</row>
    <row r="19" spans="1:18" ht="14.25" customHeight="1">
      <c r="A19" s="520"/>
    </row>
    <row r="20" spans="1:18" ht="14.25" customHeight="1">
      <c r="A20" s="520"/>
    </row>
    <row r="21" spans="1:18" ht="13.8" customHeight="1" thickBot="1">
      <c r="A21" s="520"/>
      <c r="C21" s="440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</row>
    <row r="22" spans="1:18" ht="13.8" customHeight="1">
      <c r="A22" s="520"/>
    </row>
    <row r="23" spans="1:18" ht="14.25" customHeight="1"/>
    <row r="24" spans="1:18" ht="14.25" customHeight="1"/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NRFUK8Ws5dTd++OB5l48n4JON1KXvpHMbe3PwJbUf0Vupfeb6SSOYZqvpgxy98stJ+sudGHA2egUEw8ozeoiHA==" saltValue="xyODfrZpiq8lO3yF3WMAEw==" spinCount="100000" sheet="1" objects="1" scenarios="1"/>
  <mergeCells count="11">
    <mergeCell ref="A1:A22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C000"/>
  </sheetPr>
  <dimension ref="A1:Y35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21" customWidth="1"/>
    <col min="2" max="2" width="1.77734375" style="21" customWidth="1"/>
    <col min="3" max="3" width="22.88671875" style="1" customWidth="1"/>
    <col min="4" max="4" width="2.6640625" style="1" customWidth="1"/>
    <col min="5" max="5" width="16.6640625" style="1" customWidth="1"/>
    <col min="6" max="6" width="2.6640625" style="1" customWidth="1"/>
    <col min="7" max="7" width="16.109375" style="1" customWidth="1"/>
    <col min="8" max="8" width="2.6640625" style="1" customWidth="1"/>
    <col min="9" max="9" width="19.6640625" style="1" customWidth="1"/>
    <col min="10" max="10" width="2.6640625" style="1" customWidth="1"/>
    <col min="11" max="11" width="16.88671875" style="1" customWidth="1"/>
    <col min="12" max="12" width="2.6640625" style="1" customWidth="1"/>
    <col min="13" max="13" width="20.21875" style="1" customWidth="1"/>
    <col min="14" max="14" width="2.6640625" style="1" customWidth="1"/>
    <col min="15" max="15" width="16.6640625" style="1" customWidth="1"/>
    <col min="16" max="16" width="2.6640625" style="1" customWidth="1"/>
    <col min="17" max="17" width="15.554687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'4.1'!A1:A18+1</f>
        <v>63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101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207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9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6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30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5" ht="34.200000000000003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1297</v>
      </c>
      <c r="F13" s="343"/>
      <c r="G13" s="343">
        <f>G14+G15+G16+G17+G18+G19+G20+G21+G22+G23+G24+G25+G26+G27+G28+G29</f>
        <v>1585956.8390000002</v>
      </c>
      <c r="H13" s="343"/>
      <c r="I13" s="343">
        <f>I14+I15+I16+I17+I18+I19+I20+I21+I22+I23+I24+I25+I26+I27+I28+I29</f>
        <v>642763.27399999998</v>
      </c>
      <c r="J13" s="343"/>
      <c r="K13" s="343">
        <f>K14+K15+K16+K17+K18+K19+K20+K21+K22+K23+K24+K25+K26+K27+K28+K29</f>
        <v>943193.56500000006</v>
      </c>
      <c r="L13" s="343"/>
      <c r="M13" s="343">
        <f>M14+M15+M16+M17+M18+M19+M20+M21+M22+M23+M24+M25+M26+M27+M28+M29</f>
        <v>11630</v>
      </c>
      <c r="N13" s="343"/>
      <c r="O13" s="343">
        <f>O14+O15+O16+O17+O18+O19+O20+O21+O22+O23+O24+O25+O26+O27+O28+O29</f>
        <v>365661.68800000002</v>
      </c>
      <c r="P13" s="343"/>
      <c r="Q13" s="343">
        <f>Q14+Q15+Q16+Q17+Q18+Q19+Q20+Q21+Q22+Q23+Q24+Q25+Q26+Q27+Q28+Q29</f>
        <v>433483.70499999996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118</v>
      </c>
      <c r="F14" s="16"/>
      <c r="G14" s="16">
        <v>90056.941999999995</v>
      </c>
      <c r="H14" s="16"/>
      <c r="I14" s="16">
        <v>32886.944000000003</v>
      </c>
      <c r="J14" s="16"/>
      <c r="K14" s="16">
        <v>57169.998</v>
      </c>
      <c r="L14" s="16"/>
      <c r="M14" s="16">
        <v>1179</v>
      </c>
      <c r="N14" s="16"/>
      <c r="O14" s="16">
        <v>34941.095999999998</v>
      </c>
      <c r="P14" s="16"/>
      <c r="Q14" s="16">
        <v>21026.451000000001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58</v>
      </c>
      <c r="F15" s="16"/>
      <c r="G15" s="16">
        <v>47926.220999999998</v>
      </c>
      <c r="H15" s="16"/>
      <c r="I15" s="16">
        <v>15808.877</v>
      </c>
      <c r="J15" s="16"/>
      <c r="K15" s="16">
        <v>32117.344000000001</v>
      </c>
      <c r="L15" s="16"/>
      <c r="M15" s="16">
        <v>392</v>
      </c>
      <c r="N15" s="16"/>
      <c r="O15" s="16">
        <v>12137.76</v>
      </c>
      <c r="P15" s="16"/>
      <c r="Q15" s="16">
        <v>6540.2560000000003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43</v>
      </c>
      <c r="F16" s="16"/>
      <c r="G16" s="62">
        <v>49526.002999999997</v>
      </c>
      <c r="H16" s="16"/>
      <c r="I16" s="62">
        <v>19556.914000000001</v>
      </c>
      <c r="J16" s="16"/>
      <c r="K16" s="62">
        <v>29969.089</v>
      </c>
      <c r="L16" s="16"/>
      <c r="M16" s="62">
        <v>346</v>
      </c>
      <c r="N16" s="16"/>
      <c r="O16" s="62">
        <v>9807.5239999999994</v>
      </c>
      <c r="P16" s="16"/>
      <c r="Q16" s="62">
        <v>4726.1019999999999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28</v>
      </c>
      <c r="F17" s="16"/>
      <c r="G17" s="62">
        <v>22563.977999999999</v>
      </c>
      <c r="H17" s="16"/>
      <c r="I17" s="62">
        <v>10657.789000000001</v>
      </c>
      <c r="J17" s="16"/>
      <c r="K17" s="62">
        <v>11906.189</v>
      </c>
      <c r="L17" s="16"/>
      <c r="M17" s="62">
        <v>214</v>
      </c>
      <c r="N17" s="16"/>
      <c r="O17" s="62">
        <v>4536.9769999999999</v>
      </c>
      <c r="P17" s="16"/>
      <c r="Q17" s="62">
        <v>4879.4549999999999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40</v>
      </c>
      <c r="F18" s="16"/>
      <c r="G18" s="16">
        <v>24963.914000000001</v>
      </c>
      <c r="H18" s="16"/>
      <c r="I18" s="16">
        <v>11972.663</v>
      </c>
      <c r="J18" s="16"/>
      <c r="K18" s="16">
        <v>12991.251</v>
      </c>
      <c r="L18" s="16"/>
      <c r="M18" s="16">
        <v>188</v>
      </c>
      <c r="N18" s="16"/>
      <c r="O18" s="16">
        <v>4897.5349999999999</v>
      </c>
      <c r="P18" s="16"/>
      <c r="Q18" s="16">
        <v>4206.3109999999997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49</v>
      </c>
      <c r="F19" s="16"/>
      <c r="G19" s="16">
        <v>43106.103000000003</v>
      </c>
      <c r="H19" s="16"/>
      <c r="I19" s="16">
        <v>20442.611000000001</v>
      </c>
      <c r="J19" s="16"/>
      <c r="K19" s="16">
        <v>22663.491999999998</v>
      </c>
      <c r="L19" s="16"/>
      <c r="M19" s="16">
        <v>260</v>
      </c>
      <c r="N19" s="16"/>
      <c r="O19" s="16">
        <v>7460.5339999999997</v>
      </c>
      <c r="P19" s="16"/>
      <c r="Q19" s="16">
        <v>5423.6660000000002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64</v>
      </c>
      <c r="F20" s="16"/>
      <c r="G20" s="16">
        <v>44820.000999999997</v>
      </c>
      <c r="H20" s="16"/>
      <c r="I20" s="16">
        <v>17895.007000000001</v>
      </c>
      <c r="J20" s="16"/>
      <c r="K20" s="16">
        <v>26924.993999999999</v>
      </c>
      <c r="L20" s="16"/>
      <c r="M20" s="16">
        <v>456</v>
      </c>
      <c r="N20" s="16"/>
      <c r="O20" s="16">
        <v>12897.907999999999</v>
      </c>
      <c r="P20" s="16"/>
      <c r="Q20" s="16">
        <v>6745.223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589">
        <v>70</v>
      </c>
      <c r="F21" s="16"/>
      <c r="G21" s="589">
        <v>59579.175999999999</v>
      </c>
      <c r="H21" s="16"/>
      <c r="I21" s="589">
        <v>25535.359</v>
      </c>
      <c r="J21" s="16"/>
      <c r="K21" s="589">
        <v>34043.817000000003</v>
      </c>
      <c r="L21" s="16"/>
      <c r="M21" s="589">
        <v>427</v>
      </c>
      <c r="N21" s="16"/>
      <c r="O21" s="589">
        <v>16312.872000000001</v>
      </c>
      <c r="P21" s="16"/>
      <c r="Q21" s="589">
        <v>5803.2669999999998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589"/>
      <c r="F22" s="16"/>
      <c r="G22" s="589"/>
      <c r="H22" s="16"/>
      <c r="I22" s="589"/>
      <c r="J22" s="16"/>
      <c r="K22" s="589"/>
      <c r="L22" s="16"/>
      <c r="M22" s="589"/>
      <c r="N22" s="16"/>
      <c r="O22" s="589"/>
      <c r="P22" s="16"/>
      <c r="Q22" s="589"/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402</v>
      </c>
      <c r="F23" s="16"/>
      <c r="G23" s="16">
        <v>431556.21299999999</v>
      </c>
      <c r="H23" s="16"/>
      <c r="I23" s="16">
        <v>178223.614</v>
      </c>
      <c r="J23" s="16"/>
      <c r="K23" s="16">
        <v>253332.59899999999</v>
      </c>
      <c r="L23" s="16"/>
      <c r="M23" s="16">
        <v>2784</v>
      </c>
      <c r="N23" s="16"/>
      <c r="O23" s="16">
        <v>81081.441000000006</v>
      </c>
      <c r="P23" s="16"/>
      <c r="Q23" s="16">
        <v>150200.64499999999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41</v>
      </c>
      <c r="F24" s="16"/>
      <c r="G24" s="16">
        <v>25338.399000000001</v>
      </c>
      <c r="H24" s="16"/>
      <c r="I24" s="16">
        <v>8303.1540000000005</v>
      </c>
      <c r="J24" s="16"/>
      <c r="K24" s="16">
        <v>17035.244999999999</v>
      </c>
      <c r="L24" s="16"/>
      <c r="M24" s="16">
        <v>200</v>
      </c>
      <c r="N24" s="16"/>
      <c r="O24" s="16">
        <v>5818.0540000000001</v>
      </c>
      <c r="P24" s="16"/>
      <c r="Q24" s="16">
        <v>4956.1229999999996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64</v>
      </c>
      <c r="F25" s="16"/>
      <c r="G25" s="16">
        <v>76650.126000000004</v>
      </c>
      <c r="H25" s="16"/>
      <c r="I25" s="16">
        <v>36955.110999999997</v>
      </c>
      <c r="J25" s="16"/>
      <c r="K25" s="16">
        <v>39695.014999999999</v>
      </c>
      <c r="L25" s="16"/>
      <c r="M25" s="16">
        <v>512</v>
      </c>
      <c r="N25" s="16"/>
      <c r="O25" s="16">
        <v>13421.689</v>
      </c>
      <c r="P25" s="16"/>
      <c r="Q25" s="16">
        <v>19200.312000000002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100</v>
      </c>
      <c r="F26" s="16"/>
      <c r="G26" s="16">
        <v>221200.31200000001</v>
      </c>
      <c r="H26" s="16"/>
      <c r="I26" s="16">
        <v>91583.456999999995</v>
      </c>
      <c r="J26" s="16"/>
      <c r="K26" s="16">
        <v>129616.855</v>
      </c>
      <c r="L26" s="16"/>
      <c r="M26" s="16">
        <v>1429</v>
      </c>
      <c r="N26" s="16"/>
      <c r="O26" s="16">
        <v>43692.942999999999</v>
      </c>
      <c r="P26" s="16"/>
      <c r="Q26" s="16">
        <v>31889.663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589">
        <v>220</v>
      </c>
      <c r="F27" s="16"/>
      <c r="G27" s="589">
        <v>448669.451</v>
      </c>
      <c r="H27" s="16"/>
      <c r="I27" s="589">
        <v>172941.774</v>
      </c>
      <c r="J27" s="16"/>
      <c r="K27" s="589">
        <v>275727.67700000003</v>
      </c>
      <c r="L27" s="16"/>
      <c r="M27" s="589">
        <v>3243</v>
      </c>
      <c r="N27" s="16"/>
      <c r="O27" s="589">
        <v>118655.355</v>
      </c>
      <c r="P27" s="16"/>
      <c r="Q27" s="589">
        <v>167886.231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589"/>
      <c r="F28" s="16"/>
      <c r="G28" s="589"/>
      <c r="H28" s="16"/>
      <c r="I28" s="589"/>
      <c r="J28" s="16"/>
      <c r="K28" s="589"/>
      <c r="L28" s="16"/>
      <c r="M28" s="589"/>
      <c r="N28" s="16"/>
      <c r="O28" s="589"/>
      <c r="P28" s="16"/>
      <c r="Q28" s="589"/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589"/>
      <c r="F29" s="16"/>
      <c r="G29" s="589"/>
      <c r="H29" s="16"/>
      <c r="I29" s="589"/>
      <c r="J29" s="16"/>
      <c r="K29" s="589"/>
      <c r="L29" s="16"/>
      <c r="M29" s="589"/>
      <c r="N29" s="16"/>
      <c r="O29" s="589"/>
      <c r="P29" s="16"/>
      <c r="Q29" s="589"/>
      <c r="R29" s="16"/>
    </row>
    <row r="30" spans="1:22" ht="14.4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A31" s="520"/>
      <c r="E31" s="169"/>
      <c r="F31" s="170"/>
      <c r="G31" s="171"/>
      <c r="I31" s="171"/>
      <c r="O31" s="171"/>
      <c r="Q31" s="171"/>
    </row>
    <row r="34" spans="3:17">
      <c r="C34" s="40"/>
      <c r="D34" s="9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3:17">
      <c r="C35" s="40"/>
      <c r="D35" s="9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76"/>
      <c r="P35" s="16"/>
      <c r="Q35" s="16"/>
    </row>
  </sheetData>
  <sheetProtection algorithmName="SHA-512" hashValue="8ZpJiV7xG13ofKaemmSfVUBGWrSuyaKJ71INuB7pnxnJBWdIXGqKuF/Uc205IAX6TcqrB6CkV9At8AfxPfC3zw==" saltValue="spXAxxIZ0DKJmdShV0S0Ig==" spinCount="100000" sheet="1" objects="1" scenarios="1"/>
  <mergeCells count="25">
    <mergeCell ref="I27:I29"/>
    <mergeCell ref="G27:G29"/>
    <mergeCell ref="E27:E29"/>
    <mergeCell ref="O21:O22"/>
    <mergeCell ref="Q27:Q29"/>
    <mergeCell ref="O27:O29"/>
    <mergeCell ref="M27:M29"/>
    <mergeCell ref="M21:M22"/>
    <mergeCell ref="Q21:Q22"/>
    <mergeCell ref="Q7:Q10"/>
    <mergeCell ref="K27:K29"/>
    <mergeCell ref="A1:A31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E21:E22"/>
    <mergeCell ref="G21:G22"/>
    <mergeCell ref="I21:I22"/>
    <mergeCell ref="K21:K2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rowBreaks count="1" manualBreakCount="1">
    <brk id="30" max="17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C000"/>
  </sheetPr>
  <dimension ref="A1:Y28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30" style="1" customWidth="1"/>
    <col min="4" max="4" width="2.6640625" style="1" customWidth="1"/>
    <col min="5" max="5" width="16.77734375" style="1" customWidth="1"/>
    <col min="6" max="6" width="2.6640625" style="1" customWidth="1"/>
    <col min="7" max="7" width="18.6640625" style="1" customWidth="1"/>
    <col min="8" max="8" width="2.6640625" style="1" customWidth="1"/>
    <col min="9" max="9" width="18.6640625" style="1" customWidth="1"/>
    <col min="10" max="10" width="2.6640625" style="1" customWidth="1"/>
    <col min="11" max="11" width="13.6640625" style="1" customWidth="1"/>
    <col min="12" max="12" width="2.6640625" style="1" customWidth="1"/>
    <col min="13" max="13" width="17.77734375" style="1" customWidth="1"/>
    <col min="14" max="14" width="2.6640625" style="1" customWidth="1"/>
    <col min="15" max="15" width="12.44140625" style="1" customWidth="1"/>
    <col min="16" max="16" width="2.6640625" style="1" customWidth="1"/>
    <col min="17" max="17" width="17.10937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1+'4.2'!A1:A13</f>
        <v>64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102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103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12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30" customHeight="1" thickBot="1">
      <c r="A12" s="520"/>
      <c r="B12" s="3"/>
      <c r="C12" s="436"/>
      <c r="D12" s="436"/>
      <c r="E12" s="350"/>
      <c r="F12" s="350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343">
        <f>+E14+E15+E17</f>
        <v>1297</v>
      </c>
      <c r="F13" s="343"/>
      <c r="G13" s="343">
        <f>+G14+G15+G17</f>
        <v>1585956.8389999999</v>
      </c>
      <c r="H13" s="343"/>
      <c r="I13" s="343">
        <f>+I14+I15+I17</f>
        <v>642763.27399999998</v>
      </c>
      <c r="J13" s="343"/>
      <c r="K13" s="343">
        <f>+K14+K15+K17</f>
        <v>943193.56500000006</v>
      </c>
      <c r="L13" s="343"/>
      <c r="M13" s="343">
        <f>+M14+M15+M17</f>
        <v>11630</v>
      </c>
      <c r="N13" s="343"/>
      <c r="O13" s="343">
        <f>+O14+O15+O17</f>
        <v>365661.68799999997</v>
      </c>
      <c r="P13" s="343"/>
      <c r="Q13" s="343">
        <f>+Q14+Q15+Q17</f>
        <v>433483.70500000002</v>
      </c>
      <c r="R13" s="73"/>
      <c r="S13" s="93"/>
      <c r="T13" s="93"/>
      <c r="U13" s="93"/>
      <c r="V13" s="93"/>
    </row>
    <row r="14" spans="1:25" ht="61.2" customHeight="1">
      <c r="A14" s="520"/>
      <c r="B14" s="3"/>
      <c r="C14" s="39" t="s">
        <v>32</v>
      </c>
      <c r="D14" s="39"/>
      <c r="E14" s="506">
        <v>603</v>
      </c>
      <c r="F14" s="506"/>
      <c r="G14" s="506">
        <v>397316.66899999999</v>
      </c>
      <c r="H14" s="506"/>
      <c r="I14" s="506">
        <v>158209.361</v>
      </c>
      <c r="J14" s="506"/>
      <c r="K14" s="506">
        <v>239107.30799999999</v>
      </c>
      <c r="L14" s="506"/>
      <c r="M14" s="506">
        <v>3600</v>
      </c>
      <c r="N14" s="506"/>
      <c r="O14" s="506">
        <v>87081.085000000006</v>
      </c>
      <c r="P14" s="506"/>
      <c r="Q14" s="506">
        <v>68883.395999999993</v>
      </c>
      <c r="R14" s="134"/>
      <c r="S14" s="133"/>
      <c r="T14" s="135"/>
      <c r="U14" s="136"/>
      <c r="V14" s="133"/>
    </row>
    <row r="15" spans="1:25" ht="61.2" customHeight="1">
      <c r="A15" s="520"/>
      <c r="B15" s="3"/>
      <c r="C15" s="39" t="s">
        <v>33</v>
      </c>
      <c r="D15" s="39"/>
      <c r="E15" s="591">
        <v>107</v>
      </c>
      <c r="F15" s="506"/>
      <c r="G15" s="591">
        <v>103147.149</v>
      </c>
      <c r="H15" s="506"/>
      <c r="I15" s="591">
        <v>43640.273000000001</v>
      </c>
      <c r="J15" s="506"/>
      <c r="K15" s="591">
        <v>59506.875999999997</v>
      </c>
      <c r="L15" s="506"/>
      <c r="M15" s="591">
        <v>981</v>
      </c>
      <c r="N15" s="506"/>
      <c r="O15" s="591">
        <v>22539.875</v>
      </c>
      <c r="P15" s="506"/>
      <c r="Q15" s="591">
        <v>19808.506999999998</v>
      </c>
      <c r="R15" s="134"/>
      <c r="S15" s="133"/>
      <c r="T15" s="135"/>
      <c r="U15" s="136"/>
      <c r="V15" s="133"/>
    </row>
    <row r="16" spans="1:25" ht="61.2" customHeight="1">
      <c r="A16" s="520"/>
      <c r="B16" s="3"/>
      <c r="C16" s="39" t="s">
        <v>34</v>
      </c>
      <c r="D16" s="39"/>
      <c r="E16" s="591"/>
      <c r="F16" s="506"/>
      <c r="G16" s="591"/>
      <c r="H16" s="506"/>
      <c r="I16" s="591"/>
      <c r="J16" s="506"/>
      <c r="K16" s="591"/>
      <c r="L16" s="506"/>
      <c r="M16" s="591"/>
      <c r="N16" s="506"/>
      <c r="O16" s="591"/>
      <c r="P16" s="506"/>
      <c r="Q16" s="591"/>
      <c r="R16" s="134"/>
      <c r="S16" s="133"/>
      <c r="T16" s="135"/>
      <c r="U16" s="136"/>
      <c r="V16" s="133"/>
    </row>
    <row r="17" spans="1:22" ht="61.2" customHeight="1">
      <c r="A17" s="520"/>
      <c r="B17" s="3"/>
      <c r="C17" s="39" t="s">
        <v>35</v>
      </c>
      <c r="D17" s="39"/>
      <c r="E17" s="591">
        <v>587</v>
      </c>
      <c r="F17" s="506"/>
      <c r="G17" s="591">
        <v>1085493.0209999999</v>
      </c>
      <c r="H17" s="506"/>
      <c r="I17" s="591">
        <v>440913.64</v>
      </c>
      <c r="J17" s="506"/>
      <c r="K17" s="591">
        <v>644579.38100000005</v>
      </c>
      <c r="L17" s="506"/>
      <c r="M17" s="591">
        <v>7049</v>
      </c>
      <c r="N17" s="506"/>
      <c r="O17" s="591">
        <v>256040.72799999997</v>
      </c>
      <c r="P17" s="506"/>
      <c r="Q17" s="591">
        <v>344791.80200000003</v>
      </c>
      <c r="R17" s="134"/>
      <c r="S17" s="133"/>
      <c r="T17" s="135"/>
      <c r="U17" s="136"/>
      <c r="V17" s="133"/>
    </row>
    <row r="18" spans="1:22" ht="61.2" customHeight="1">
      <c r="A18" s="520"/>
      <c r="B18" s="3"/>
      <c r="C18" s="59" t="s">
        <v>37</v>
      </c>
      <c r="D18" s="39"/>
      <c r="E18" s="591"/>
      <c r="F18" s="506"/>
      <c r="G18" s="591"/>
      <c r="H18" s="506"/>
      <c r="I18" s="591"/>
      <c r="J18" s="506"/>
      <c r="K18" s="591"/>
      <c r="L18" s="506"/>
      <c r="M18" s="591"/>
      <c r="N18" s="506"/>
      <c r="O18" s="591"/>
      <c r="P18" s="506"/>
      <c r="Q18" s="591"/>
      <c r="R18" s="134"/>
      <c r="S18" s="133"/>
      <c r="T18" s="135"/>
      <c r="U18" s="136"/>
      <c r="V18" s="133"/>
    </row>
    <row r="19" spans="1:22" ht="14.25" customHeight="1">
      <c r="A19" s="520"/>
      <c r="B19" s="3"/>
      <c r="C19" s="103"/>
      <c r="D19" s="10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22">
      <c r="A20" s="520"/>
      <c r="B20" s="3"/>
    </row>
    <row r="21" spans="1:22">
      <c r="A21" s="520"/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2">
      <c r="A22" s="520"/>
    </row>
    <row r="23" spans="1:22">
      <c r="A23" s="520"/>
    </row>
    <row r="24" spans="1:22">
      <c r="A24" s="520"/>
    </row>
    <row r="25" spans="1:22">
      <c r="A25" s="520"/>
    </row>
    <row r="26" spans="1:22">
      <c r="A26" s="520"/>
    </row>
    <row r="27" spans="1:22" ht="16.2" customHeight="1" thickBot="1">
      <c r="A27" s="520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</row>
    <row r="28" spans="1:22" ht="13.8" customHeight="1">
      <c r="A28" s="520"/>
    </row>
  </sheetData>
  <sheetProtection algorithmName="SHA-512" hashValue="ZTAgqTO3rH/szoToDSfMf1cpUYVRpSxrae3/4EZyvLIqk3AScMTC56BsNYplo/zlLaS6KnvOKqaNGre4WVjYUQ==" saltValue="4KTmHRnnqNAkMaaJCeD65g==" spinCount="100000" sheet="1" objects="1" scenarios="1"/>
  <mergeCells count="25">
    <mergeCell ref="A1:A28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  <mergeCell ref="E15:E16"/>
    <mergeCell ref="G15:G16"/>
    <mergeCell ref="I15:I16"/>
    <mergeCell ref="K15:K16"/>
    <mergeCell ref="M15:M16"/>
    <mergeCell ref="O15:O16"/>
    <mergeCell ref="Q15:Q16"/>
    <mergeCell ref="O17:O18"/>
    <mergeCell ref="Q17:Q18"/>
    <mergeCell ref="E17:E18"/>
    <mergeCell ref="G17:G18"/>
    <mergeCell ref="I17:I18"/>
    <mergeCell ref="K17:K18"/>
    <mergeCell ref="M17:M1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AA26"/>
  <sheetViews>
    <sheetView showGridLines="0" view="pageBreakPreview" zoomScale="70" zoomScaleNormal="85" zoomScaleSheetLayoutView="70" workbookViewId="0">
      <selection activeCell="M14" sqref="M14:M15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30.88671875" style="1" customWidth="1"/>
    <col min="4" max="4" width="2.6640625" style="1" customWidth="1"/>
    <col min="5" max="5" width="17.33203125" style="1" customWidth="1"/>
    <col min="6" max="6" width="2.6640625" style="1" customWidth="1"/>
    <col min="7" max="7" width="17.3320312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5.44140625" style="1" customWidth="1"/>
    <col min="12" max="12" width="2.6640625" style="1" customWidth="1"/>
    <col min="13" max="13" width="18.109375" style="1" customWidth="1"/>
    <col min="14" max="14" width="2.6640625" style="1" customWidth="1"/>
    <col min="15" max="15" width="14.5546875" style="1" customWidth="1"/>
    <col min="16" max="16" width="2.6640625" style="1" customWidth="1"/>
    <col min="17" max="17" width="14.332031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7" ht="14.25" customHeight="1">
      <c r="A1" s="520">
        <f>1+'4.3'!A1:A21</f>
        <v>65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104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208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36" customHeight="1" thickBot="1">
      <c r="A13" s="520"/>
      <c r="B13" s="3"/>
      <c r="C13" s="342" t="s">
        <v>154</v>
      </c>
      <c r="D13" s="342"/>
      <c r="E13" s="343">
        <v>1297</v>
      </c>
      <c r="F13" s="343"/>
      <c r="G13" s="343">
        <v>1585956.8390000002</v>
      </c>
      <c r="H13" s="343"/>
      <c r="I13" s="343">
        <v>642763.27399999998</v>
      </c>
      <c r="J13" s="343"/>
      <c r="K13" s="343">
        <v>943193.56500000006</v>
      </c>
      <c r="L13" s="343"/>
      <c r="M13" s="343">
        <v>11630</v>
      </c>
      <c r="N13" s="343"/>
      <c r="O13" s="343">
        <v>365661.68799999997</v>
      </c>
      <c r="P13" s="343"/>
      <c r="Q13" s="343">
        <v>433483.70500000002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50" customHeight="1">
      <c r="A14" s="520"/>
      <c r="B14" s="3"/>
      <c r="C14" s="39" t="s">
        <v>40</v>
      </c>
      <c r="D14" s="39"/>
      <c r="E14" s="531">
        <v>1297</v>
      </c>
      <c r="F14" s="67"/>
      <c r="G14" s="531">
        <v>1585956.8390000002</v>
      </c>
      <c r="H14" s="67"/>
      <c r="I14" s="531">
        <v>642763.27399999998</v>
      </c>
      <c r="J14" s="67"/>
      <c r="K14" s="531">
        <v>943193.56500000006</v>
      </c>
      <c r="L14" s="67"/>
      <c r="M14" s="531">
        <v>11630</v>
      </c>
      <c r="N14" s="67"/>
      <c r="O14" s="531">
        <v>365661.68799999997</v>
      </c>
      <c r="P14" s="67"/>
      <c r="Q14" s="531">
        <v>433483.70500000002</v>
      </c>
      <c r="R14" s="67"/>
      <c r="S14" s="2"/>
      <c r="T14" s="2"/>
      <c r="U14" s="2"/>
      <c r="V14" s="2"/>
    </row>
    <row r="15" spans="1:27" ht="150" customHeight="1">
      <c r="A15" s="520"/>
      <c r="B15" s="3"/>
      <c r="C15" s="39" t="s">
        <v>41</v>
      </c>
      <c r="D15" s="39"/>
      <c r="E15" s="531"/>
      <c r="F15" s="68"/>
      <c r="G15" s="531"/>
      <c r="H15" s="68"/>
      <c r="I15" s="531"/>
      <c r="J15" s="68"/>
      <c r="K15" s="531"/>
      <c r="L15" s="54"/>
      <c r="M15" s="531"/>
      <c r="N15" s="54"/>
      <c r="O15" s="531"/>
      <c r="P15" s="68"/>
      <c r="Q15" s="531"/>
      <c r="R15" s="69"/>
      <c r="S15" s="2"/>
      <c r="T15" s="2"/>
      <c r="U15" s="2"/>
      <c r="V15" s="2"/>
    </row>
    <row r="16" spans="1:27">
      <c r="A16" s="520"/>
      <c r="B16" s="3"/>
    </row>
    <row r="17" spans="1:17">
      <c r="A17" s="520"/>
      <c r="B17" s="3"/>
    </row>
    <row r="18" spans="1:17">
      <c r="A18" s="520"/>
    </row>
    <row r="19" spans="1:17">
      <c r="A19" s="520"/>
    </row>
    <row r="20" spans="1:17">
      <c r="A20" s="520"/>
    </row>
    <row r="21" spans="1:17">
      <c r="A21" s="520"/>
    </row>
    <row r="22" spans="1:17">
      <c r="A22" s="520"/>
    </row>
    <row r="23" spans="1:17">
      <c r="A23" s="520"/>
    </row>
    <row r="24" spans="1:17">
      <c r="A24" s="520"/>
    </row>
    <row r="25" spans="1:17" ht="19.2" customHeight="1" thickBot="1">
      <c r="A25" s="520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</row>
    <row r="26" spans="1:17" ht="13.8" customHeight="1">
      <c r="A26" s="520"/>
    </row>
  </sheetData>
  <sheetProtection algorithmName="SHA-512" hashValue="V1z16M5qQKWmrFF1jQkF0cT71DbDhxjLDkPblLxOkmTQBRXeDtNaA8vEaQfV2s5TcRc5b1lBChoMbjhxzwTKgw==" saltValue="Gz6FLGqmemzGwH3lUhjdXQ==" spinCount="100000" sheet="1" objects="1" scenarios="1"/>
  <mergeCells count="19">
    <mergeCell ref="A1:A26"/>
    <mergeCell ref="C3:Q3"/>
    <mergeCell ref="C4:Q4"/>
    <mergeCell ref="C7:C10"/>
    <mergeCell ref="E7:E10"/>
    <mergeCell ref="G7:G10"/>
    <mergeCell ref="I7:I10"/>
    <mergeCell ref="K7:K10"/>
    <mergeCell ref="M7:M10"/>
    <mergeCell ref="N7:N10"/>
    <mergeCell ref="E14:E15"/>
    <mergeCell ref="G14:G15"/>
    <mergeCell ref="I14:I15"/>
    <mergeCell ref="K14:K15"/>
    <mergeCell ref="M14:M15"/>
    <mergeCell ref="O14:O15"/>
    <mergeCell ref="Q14:Q15"/>
    <mergeCell ref="O7:O10"/>
    <mergeCell ref="Q7:Q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Y37"/>
  <sheetViews>
    <sheetView showGridLines="0" view="pageBreakPreview" zoomScale="70" zoomScaleNormal="85" zoomScaleSheetLayoutView="70" workbookViewId="0">
      <selection activeCell="M14" sqref="M14"/>
    </sheetView>
  </sheetViews>
  <sheetFormatPr defaultColWidth="2.6640625" defaultRowHeight="13.8"/>
  <cols>
    <col min="1" max="1" width="4.6640625" style="3" customWidth="1"/>
    <col min="2" max="2" width="1.6640625" style="3" customWidth="1"/>
    <col min="3" max="3" width="24.88671875" style="1" customWidth="1"/>
    <col min="4" max="4" width="2.6640625" style="1" customWidth="1"/>
    <col min="5" max="5" width="17" style="1" customWidth="1"/>
    <col min="6" max="6" width="2.6640625" style="1" customWidth="1"/>
    <col min="7" max="7" width="18.33203125" style="1" customWidth="1"/>
    <col min="8" max="8" width="2.6640625" style="1" customWidth="1"/>
    <col min="9" max="9" width="17.109375" style="1" customWidth="1"/>
    <col min="10" max="10" width="2.6640625" style="1" customWidth="1"/>
    <col min="11" max="11" width="15.77734375" style="1" customWidth="1"/>
    <col min="12" max="12" width="2.6640625" style="1" customWidth="1"/>
    <col min="13" max="13" width="16.5546875" style="1" customWidth="1"/>
    <col min="14" max="14" width="2.6640625" style="1" customWidth="1"/>
    <col min="15" max="15" width="16.6640625" style="1" customWidth="1"/>
    <col min="16" max="16" width="2.6640625" style="1" customWidth="1"/>
    <col min="17" max="17" width="19.6640625" style="1" customWidth="1"/>
    <col min="18" max="18" width="2.6640625" style="1" customWidth="1"/>
    <col min="19" max="16384" width="2.6640625" style="1"/>
  </cols>
  <sheetData>
    <row r="1" spans="1:25" ht="14.25" customHeight="1">
      <c r="A1" s="520">
        <f>'1.2'!A1:A26+1</f>
        <v>39</v>
      </c>
    </row>
    <row r="2" spans="1:25" ht="14.25" customHeight="1">
      <c r="A2" s="520"/>
    </row>
    <row r="3" spans="1:25" ht="14.25" customHeight="1">
      <c r="A3" s="520"/>
      <c r="C3" s="529" t="s">
        <v>192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C4" s="523" t="s">
        <v>193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</row>
    <row r="6" spans="1:25" ht="9" customHeight="1">
      <c r="A6" s="520"/>
      <c r="M6" s="31"/>
      <c r="N6" s="31"/>
    </row>
    <row r="7" spans="1:25" ht="14.25" customHeight="1">
      <c r="A7" s="520"/>
      <c r="C7" s="525" t="s">
        <v>173</v>
      </c>
      <c r="D7" s="40"/>
      <c r="E7" s="527" t="s">
        <v>174</v>
      </c>
      <c r="F7" s="5"/>
      <c r="G7" s="527" t="s">
        <v>172</v>
      </c>
      <c r="H7" s="6"/>
      <c r="I7" s="527" t="s">
        <v>175</v>
      </c>
      <c r="J7" s="5"/>
      <c r="K7" s="527" t="s">
        <v>176</v>
      </c>
      <c r="L7" s="6"/>
      <c r="M7" s="527" t="s">
        <v>88</v>
      </c>
      <c r="N7" s="309"/>
      <c r="O7" s="519" t="s">
        <v>187</v>
      </c>
      <c r="P7" s="5"/>
      <c r="Q7" s="527" t="s">
        <v>4</v>
      </c>
      <c r="R7" s="7"/>
    </row>
    <row r="8" spans="1:25" ht="14.25" customHeight="1">
      <c r="A8" s="520"/>
      <c r="C8" s="530"/>
      <c r="D8" s="4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27"/>
      <c r="R8" s="7"/>
    </row>
    <row r="9" spans="1:25" ht="14.25" customHeight="1">
      <c r="A9" s="520"/>
      <c r="C9" s="8"/>
      <c r="D9" s="8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27"/>
      <c r="R9" s="7"/>
    </row>
    <row r="10" spans="1:25" ht="14.25" customHeight="1">
      <c r="A10" s="520"/>
      <c r="C10" s="8"/>
      <c r="D10" s="8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27"/>
      <c r="R10" s="9"/>
    </row>
    <row r="11" spans="1:25" ht="9" customHeight="1">
      <c r="A11" s="520"/>
      <c r="C11" s="8"/>
      <c r="D11" s="8"/>
      <c r="E11" s="311"/>
      <c r="F11" s="5"/>
      <c r="G11" s="311"/>
      <c r="H11" s="5"/>
      <c r="I11" s="9"/>
      <c r="J11" s="5"/>
      <c r="K11" s="311"/>
      <c r="L11" s="311"/>
      <c r="M11" s="316"/>
      <c r="N11" s="315"/>
      <c r="O11" s="5"/>
      <c r="P11" s="5"/>
      <c r="Q11" s="308"/>
      <c r="R11" s="9"/>
    </row>
    <row r="12" spans="1:25" ht="14.4" customHeight="1">
      <c r="A12" s="520"/>
      <c r="C12" s="8"/>
      <c r="D12" s="8"/>
      <c r="E12" s="5"/>
      <c r="F12" s="5"/>
      <c r="G12" s="308" t="s">
        <v>168</v>
      </c>
      <c r="H12" s="6"/>
      <c r="I12" s="308" t="s">
        <v>168</v>
      </c>
      <c r="J12" s="6"/>
      <c r="K12" s="308" t="s">
        <v>168</v>
      </c>
      <c r="L12" s="6"/>
      <c r="M12" s="6"/>
      <c r="N12" s="6"/>
      <c r="O12" s="308" t="s">
        <v>168</v>
      </c>
      <c r="P12" s="6"/>
      <c r="Q12" s="308" t="s">
        <v>168</v>
      </c>
      <c r="R12" s="6"/>
    </row>
    <row r="13" spans="1:25" ht="9" customHeight="1" thickBot="1">
      <c r="A13" s="520"/>
      <c r="C13" s="347"/>
      <c r="D13" s="347"/>
      <c r="E13" s="326"/>
      <c r="F13" s="326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6"/>
    </row>
    <row r="14" spans="1:25" ht="34.950000000000003" customHeight="1" thickBot="1">
      <c r="A14" s="520"/>
      <c r="C14" s="451" t="s">
        <v>155</v>
      </c>
      <c r="D14" s="451"/>
      <c r="E14" s="343">
        <f>E15+E16+E17+E18+E19+E20+E21+E22+E23+E24+E25+E26+E27+E28+E29+E30</f>
        <v>56164</v>
      </c>
      <c r="F14" s="343"/>
      <c r="G14" s="343">
        <f>G15+G16+G17+G18+G19+G20+G21+G22+G23+G24+G25+G26+G27+G28+G29+G30</f>
        <v>60001165.299000002</v>
      </c>
      <c r="H14" s="343"/>
      <c r="I14" s="343">
        <f>I15+I16+I17+I18+I19+I20+I21+I22+I23+I24+I25+I26+I27+I28+I29+I30</f>
        <v>23412789.916999996</v>
      </c>
      <c r="J14" s="343"/>
      <c r="K14" s="343">
        <f>K15+K16+K17+K18+K19+K20+K21+K22+K23+K24+K25+K26+K27+K28+K29+K30</f>
        <v>36588375.381999999</v>
      </c>
      <c r="L14" s="343"/>
      <c r="M14" s="343">
        <f>M15+M16+M17+M18+M19+M20+M21+M22+M23+M24+M25+M26+M27+M28+M29+M30</f>
        <v>359405</v>
      </c>
      <c r="N14" s="343"/>
      <c r="O14" s="343">
        <f>O15+O16+O17+O18+O19+O20+O21+O22+O23+O24+O25+O26+O27+O28+O29+O30</f>
        <v>14218132.044</v>
      </c>
      <c r="P14" s="343"/>
      <c r="Q14" s="343">
        <f>Q15+Q16+Q17+Q18+Q19+Q20+Q21+Q22+Q23+Q24+Q25+Q26+Q27+Q28+Q29+Q30</f>
        <v>16213224.239999998</v>
      </c>
      <c r="R14" s="74"/>
    </row>
    <row r="15" spans="1:25" ht="28.05" customHeight="1">
      <c r="A15" s="520"/>
      <c r="C15" s="40" t="s">
        <v>18</v>
      </c>
      <c r="D15" s="40"/>
      <c r="E15" s="16">
        <v>5777</v>
      </c>
      <c r="F15" s="16"/>
      <c r="G15" s="16">
        <v>2835993.85</v>
      </c>
      <c r="H15" s="16"/>
      <c r="I15" s="16">
        <v>1071687.155</v>
      </c>
      <c r="J15" s="16"/>
      <c r="K15" s="16">
        <v>1764306.6950000001</v>
      </c>
      <c r="L15" s="16"/>
      <c r="M15" s="16">
        <v>26242</v>
      </c>
      <c r="N15" s="16"/>
      <c r="O15" s="16">
        <v>893379.81499999994</v>
      </c>
      <c r="P15" s="16"/>
      <c r="Q15" s="16">
        <v>1552184.7239999999</v>
      </c>
      <c r="R15" s="16"/>
    </row>
    <row r="16" spans="1:25" ht="28.05" customHeight="1">
      <c r="A16" s="520"/>
      <c r="C16" s="40" t="s">
        <v>19</v>
      </c>
      <c r="D16" s="40"/>
      <c r="E16" s="16">
        <v>1136</v>
      </c>
      <c r="F16" s="16"/>
      <c r="G16" s="16">
        <v>607141.33200000005</v>
      </c>
      <c r="H16" s="16"/>
      <c r="I16" s="16">
        <v>189836.264</v>
      </c>
      <c r="J16" s="16"/>
      <c r="K16" s="16">
        <v>417305.06800000003</v>
      </c>
      <c r="L16" s="16"/>
      <c r="M16" s="16">
        <v>5676</v>
      </c>
      <c r="N16" s="16"/>
      <c r="O16" s="16">
        <v>159447.59</v>
      </c>
      <c r="P16" s="16"/>
      <c r="Q16" s="16">
        <v>296937.88299999997</v>
      </c>
      <c r="R16" s="16"/>
    </row>
    <row r="17" spans="1:18" ht="28.05" customHeight="1">
      <c r="A17" s="520"/>
      <c r="C17" s="40" t="s">
        <v>20</v>
      </c>
      <c r="D17" s="40"/>
      <c r="E17" s="16">
        <v>574</v>
      </c>
      <c r="F17" s="16"/>
      <c r="G17" s="16">
        <v>264550.74</v>
      </c>
      <c r="H17" s="16"/>
      <c r="I17" s="16">
        <v>94396.555999999997</v>
      </c>
      <c r="J17" s="16"/>
      <c r="K17" s="16">
        <v>170154.18400000001</v>
      </c>
      <c r="L17" s="16"/>
      <c r="M17" s="16">
        <v>3128</v>
      </c>
      <c r="N17" s="16"/>
      <c r="O17" s="16">
        <v>72089.887000000002</v>
      </c>
      <c r="P17" s="16"/>
      <c r="Q17" s="16">
        <v>36861.612999999998</v>
      </c>
      <c r="R17" s="16"/>
    </row>
    <row r="18" spans="1:18" ht="28.05" customHeight="1">
      <c r="A18" s="520"/>
      <c r="C18" s="40" t="s">
        <v>21</v>
      </c>
      <c r="D18" s="40"/>
      <c r="E18" s="16">
        <v>1331</v>
      </c>
      <c r="F18" s="16"/>
      <c r="G18" s="16">
        <v>590808.22900000005</v>
      </c>
      <c r="H18" s="16"/>
      <c r="I18" s="16">
        <v>157604.98199999999</v>
      </c>
      <c r="J18" s="16"/>
      <c r="K18" s="16">
        <v>433203.24699999997</v>
      </c>
      <c r="L18" s="16"/>
      <c r="M18" s="16">
        <v>6178</v>
      </c>
      <c r="N18" s="16"/>
      <c r="O18" s="16">
        <v>168297.92800000001</v>
      </c>
      <c r="P18" s="16"/>
      <c r="Q18" s="16">
        <v>134441.234</v>
      </c>
      <c r="R18" s="16"/>
    </row>
    <row r="19" spans="1:18" ht="28.05" customHeight="1">
      <c r="A19" s="520"/>
      <c r="C19" s="40" t="s">
        <v>22</v>
      </c>
      <c r="D19" s="40"/>
      <c r="E19" s="16">
        <v>1631</v>
      </c>
      <c r="F19" s="16"/>
      <c r="G19" s="16">
        <v>568142.68099999998</v>
      </c>
      <c r="H19" s="16"/>
      <c r="I19" s="16">
        <v>219251.78899999999</v>
      </c>
      <c r="J19" s="16"/>
      <c r="K19" s="16">
        <v>348890.89199999999</v>
      </c>
      <c r="L19" s="16"/>
      <c r="M19" s="16">
        <v>6025</v>
      </c>
      <c r="N19" s="16"/>
      <c r="O19" s="16">
        <v>162881.85200000001</v>
      </c>
      <c r="P19" s="16"/>
      <c r="Q19" s="16">
        <v>157185.94699999999</v>
      </c>
      <c r="R19" s="16"/>
    </row>
    <row r="20" spans="1:18" ht="28.05" customHeight="1">
      <c r="A20" s="520"/>
      <c r="C20" s="40" t="s">
        <v>23</v>
      </c>
      <c r="D20" s="40"/>
      <c r="E20" s="16">
        <v>704</v>
      </c>
      <c r="F20" s="16"/>
      <c r="G20" s="16">
        <v>391546.52600000001</v>
      </c>
      <c r="H20" s="16"/>
      <c r="I20" s="16">
        <v>127896.402</v>
      </c>
      <c r="J20" s="16"/>
      <c r="K20" s="16">
        <v>263650.12400000001</v>
      </c>
      <c r="L20" s="16"/>
      <c r="M20" s="16">
        <v>4449</v>
      </c>
      <c r="N20" s="16"/>
      <c r="O20" s="16">
        <v>123495.122</v>
      </c>
      <c r="P20" s="16"/>
      <c r="Q20" s="16">
        <v>90480.134999999995</v>
      </c>
      <c r="R20" s="16"/>
    </row>
    <row r="21" spans="1:18" ht="28.05" customHeight="1">
      <c r="A21" s="520"/>
      <c r="C21" s="40" t="s">
        <v>26</v>
      </c>
      <c r="D21" s="40"/>
      <c r="E21" s="16">
        <v>4658</v>
      </c>
      <c r="F21" s="16"/>
      <c r="G21" s="16">
        <v>2962912.162</v>
      </c>
      <c r="H21" s="16"/>
      <c r="I21" s="16">
        <v>1085920.6969999999</v>
      </c>
      <c r="J21" s="16"/>
      <c r="K21" s="16">
        <v>1876991.4650000001</v>
      </c>
      <c r="L21" s="16"/>
      <c r="M21" s="16">
        <v>20532</v>
      </c>
      <c r="N21" s="16"/>
      <c r="O21" s="16">
        <v>642165.69499999995</v>
      </c>
      <c r="P21" s="16"/>
      <c r="Q21" s="16">
        <v>732319.21200000006</v>
      </c>
      <c r="R21" s="16"/>
    </row>
    <row r="22" spans="1:18" ht="28.05" customHeight="1">
      <c r="A22" s="520"/>
      <c r="C22" s="40" t="s">
        <v>24</v>
      </c>
      <c r="D22" s="40"/>
      <c r="E22" s="16">
        <v>2137</v>
      </c>
      <c r="F22" s="16"/>
      <c r="G22" s="16">
        <v>919953.65</v>
      </c>
      <c r="H22" s="16"/>
      <c r="I22" s="16">
        <v>305150.16700000002</v>
      </c>
      <c r="J22" s="16"/>
      <c r="K22" s="16">
        <v>614803.48300000001</v>
      </c>
      <c r="L22" s="16"/>
      <c r="M22" s="16">
        <v>9628</v>
      </c>
      <c r="N22" s="16"/>
      <c r="O22" s="16">
        <v>260946.08300000001</v>
      </c>
      <c r="P22" s="16"/>
      <c r="Q22" s="16">
        <v>182815.76800000001</v>
      </c>
      <c r="R22" s="16"/>
    </row>
    <row r="23" spans="1:18" ht="28.05" customHeight="1">
      <c r="A23" s="520"/>
      <c r="C23" s="40" t="s">
        <v>25</v>
      </c>
      <c r="D23" s="40"/>
      <c r="E23" s="16">
        <v>112</v>
      </c>
      <c r="F23" s="16"/>
      <c r="G23" s="16">
        <v>56242.87</v>
      </c>
      <c r="H23" s="16"/>
      <c r="I23" s="16">
        <v>17145.530999999999</v>
      </c>
      <c r="J23" s="16"/>
      <c r="K23" s="16">
        <v>39097.339</v>
      </c>
      <c r="L23" s="16"/>
      <c r="M23" s="16">
        <v>631</v>
      </c>
      <c r="N23" s="16"/>
      <c r="O23" s="16">
        <v>13065.013999999999</v>
      </c>
      <c r="P23" s="16"/>
      <c r="Q23" s="16">
        <v>10471.609</v>
      </c>
      <c r="R23" s="16"/>
    </row>
    <row r="24" spans="1:18" ht="28.05" customHeight="1">
      <c r="A24" s="520"/>
      <c r="C24" s="40" t="s">
        <v>29</v>
      </c>
      <c r="D24" s="40"/>
      <c r="E24" s="16">
        <v>22350</v>
      </c>
      <c r="F24" s="16"/>
      <c r="G24" s="16">
        <v>21079822.105999999</v>
      </c>
      <c r="H24" s="16"/>
      <c r="I24" s="16">
        <v>8605095.7379999999</v>
      </c>
      <c r="J24" s="16"/>
      <c r="K24" s="16">
        <v>12474726.368000001</v>
      </c>
      <c r="L24" s="16"/>
      <c r="M24" s="16">
        <v>120125</v>
      </c>
      <c r="N24" s="16"/>
      <c r="O24" s="16">
        <v>5136790.6500000004</v>
      </c>
      <c r="P24" s="16"/>
      <c r="Q24" s="16">
        <v>6338140.4309999999</v>
      </c>
      <c r="R24" s="16"/>
    </row>
    <row r="25" spans="1:18" ht="28.05" customHeight="1">
      <c r="A25" s="520"/>
      <c r="C25" s="40" t="s">
        <v>30</v>
      </c>
      <c r="D25" s="40"/>
      <c r="E25" s="16">
        <v>646</v>
      </c>
      <c r="F25" s="16"/>
      <c r="G25" s="16">
        <v>479136.49900000001</v>
      </c>
      <c r="H25" s="16"/>
      <c r="I25" s="16">
        <v>211849.774</v>
      </c>
      <c r="J25" s="16"/>
      <c r="K25" s="16">
        <v>267286.72499999998</v>
      </c>
      <c r="L25" s="16"/>
      <c r="M25" s="16">
        <v>3868</v>
      </c>
      <c r="N25" s="16"/>
      <c r="O25" s="16">
        <v>115351.238</v>
      </c>
      <c r="P25" s="16"/>
      <c r="Q25" s="16">
        <v>80889.047999999995</v>
      </c>
      <c r="R25" s="16"/>
    </row>
    <row r="26" spans="1:18" ht="28.05" customHeight="1">
      <c r="A26" s="520"/>
      <c r="C26" s="40" t="s">
        <v>27</v>
      </c>
      <c r="D26" s="40"/>
      <c r="E26" s="16">
        <v>1393</v>
      </c>
      <c r="F26" s="16"/>
      <c r="G26" s="16">
        <v>1413768.4310000001</v>
      </c>
      <c r="H26" s="16"/>
      <c r="I26" s="16">
        <v>483922.429</v>
      </c>
      <c r="J26" s="16"/>
      <c r="K26" s="16">
        <v>929846.00199999998</v>
      </c>
      <c r="L26" s="16"/>
      <c r="M26" s="16">
        <v>10710</v>
      </c>
      <c r="N26" s="16"/>
      <c r="O26" s="16">
        <v>365004.04200000002</v>
      </c>
      <c r="P26" s="16"/>
      <c r="Q26" s="16">
        <v>299123.36700000003</v>
      </c>
      <c r="R26" s="16"/>
    </row>
    <row r="27" spans="1:18" ht="28.05" customHeight="1">
      <c r="A27" s="520"/>
      <c r="C27" s="40" t="s">
        <v>28</v>
      </c>
      <c r="D27" s="40"/>
      <c r="E27" s="16">
        <v>2054</v>
      </c>
      <c r="F27" s="16"/>
      <c r="G27" s="16">
        <v>2056092.8810000001</v>
      </c>
      <c r="H27" s="16"/>
      <c r="I27" s="16">
        <v>689356.25600000005</v>
      </c>
      <c r="J27" s="16"/>
      <c r="K27" s="16">
        <v>1366736.625</v>
      </c>
      <c r="L27" s="16"/>
      <c r="M27" s="16">
        <v>15788</v>
      </c>
      <c r="N27" s="16"/>
      <c r="O27" s="16">
        <v>544228.84699999995</v>
      </c>
      <c r="P27" s="16"/>
      <c r="Q27" s="16">
        <v>446031.15399999998</v>
      </c>
      <c r="R27" s="16"/>
    </row>
    <row r="28" spans="1:18" ht="28.05" customHeight="1">
      <c r="A28" s="520"/>
      <c r="C28" s="46" t="s">
        <v>230</v>
      </c>
      <c r="D28" s="46"/>
      <c r="E28" s="16">
        <v>11535</v>
      </c>
      <c r="F28" s="16"/>
      <c r="G28" s="16">
        <v>25682692.421999998</v>
      </c>
      <c r="H28" s="16"/>
      <c r="I28" s="16">
        <v>10124474.779999999</v>
      </c>
      <c r="J28" s="16"/>
      <c r="K28" s="16">
        <v>15558217.642000001</v>
      </c>
      <c r="L28" s="16"/>
      <c r="M28" s="16">
        <v>125474</v>
      </c>
      <c r="N28" s="16"/>
      <c r="O28" s="16">
        <v>5534286.2570000002</v>
      </c>
      <c r="P28" s="16"/>
      <c r="Q28" s="16">
        <v>5832189.5379999997</v>
      </c>
      <c r="R28" s="16"/>
    </row>
    <row r="29" spans="1:18" ht="28.05" customHeight="1">
      <c r="A29" s="520"/>
      <c r="C29" s="46" t="s">
        <v>231</v>
      </c>
      <c r="D29" s="46"/>
      <c r="E29" s="16">
        <v>67</v>
      </c>
      <c r="F29" s="16"/>
      <c r="G29" s="16">
        <v>49641.955999999998</v>
      </c>
      <c r="H29" s="16"/>
      <c r="I29" s="16">
        <v>18529.155999999999</v>
      </c>
      <c r="J29" s="16"/>
      <c r="K29" s="16">
        <v>31112.799999999999</v>
      </c>
      <c r="L29" s="16"/>
      <c r="M29" s="16">
        <v>351</v>
      </c>
      <c r="N29" s="16"/>
      <c r="O29" s="16">
        <v>10259.5</v>
      </c>
      <c r="P29" s="16"/>
      <c r="Q29" s="16">
        <v>17572.422999999999</v>
      </c>
      <c r="R29" s="16"/>
    </row>
    <row r="30" spans="1:18" ht="28.05" customHeight="1">
      <c r="A30" s="520"/>
      <c r="C30" s="46" t="s">
        <v>232</v>
      </c>
      <c r="D30" s="46"/>
      <c r="E30" s="16">
        <v>59</v>
      </c>
      <c r="F30" s="16"/>
      <c r="G30" s="16">
        <v>42718.964</v>
      </c>
      <c r="H30" s="16"/>
      <c r="I30" s="16">
        <v>10672.241</v>
      </c>
      <c r="J30" s="16"/>
      <c r="K30" s="16">
        <v>32046.723000000002</v>
      </c>
      <c r="L30" s="16"/>
      <c r="M30" s="16">
        <v>600</v>
      </c>
      <c r="N30" s="16"/>
      <c r="O30" s="16">
        <v>16442.524000000001</v>
      </c>
      <c r="P30" s="16"/>
      <c r="Q30" s="16">
        <v>5580.1540000000005</v>
      </c>
      <c r="R30" s="16"/>
    </row>
    <row r="31" spans="1:18" ht="19.2" customHeight="1" thickBot="1">
      <c r="A31" s="520"/>
      <c r="C31" s="348"/>
      <c r="D31" s="348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16"/>
    </row>
    <row r="32" spans="1:18" ht="14.25" customHeight="1">
      <c r="A32" s="520"/>
      <c r="C32" s="47"/>
      <c r="D32" s="47"/>
    </row>
    <row r="33" spans="1:17">
      <c r="A33" s="21"/>
      <c r="B33" s="21"/>
    </row>
    <row r="35" spans="1:17">
      <c r="E35" s="29"/>
      <c r="F35" s="29"/>
      <c r="G35" s="30"/>
      <c r="H35" s="30"/>
      <c r="I35" s="30"/>
      <c r="J35" s="30"/>
      <c r="K35" s="30"/>
      <c r="L35" s="30"/>
      <c r="M35" s="29"/>
      <c r="N35" s="29"/>
      <c r="O35" s="30"/>
      <c r="P35" s="30"/>
      <c r="Q35" s="30"/>
    </row>
    <row r="37" spans="1:17"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</row>
  </sheetData>
  <sheetProtection algorithmName="SHA-512" hashValue="8S8/81H+gIfV3xFGm1nbptomdvJxe2LNcLaqYcvVG+yGofYPbRAgdrXH9ZdC/ggE24y2+h16CzcEsvO4clqPCA==" saltValue="9IQVeJL7nedvPPRY957PNA==" spinCount="100000" sheet="1" objects="1" scenarios="1"/>
  <mergeCells count="11">
    <mergeCell ref="Q7:Q10"/>
    <mergeCell ref="A1:A32"/>
    <mergeCell ref="C3:Q3"/>
    <mergeCell ref="C4:Q4"/>
    <mergeCell ref="C7:C8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C000"/>
  </sheetPr>
  <dimension ref="A1:Q29"/>
  <sheetViews>
    <sheetView showGridLines="0" view="pageBreakPreview" zoomScale="70" zoomScaleNormal="80" zoomScaleSheetLayoutView="70" workbookViewId="0">
      <selection activeCell="M14" sqref="M14"/>
    </sheetView>
  </sheetViews>
  <sheetFormatPr defaultColWidth="3.6640625" defaultRowHeight="13.8"/>
  <cols>
    <col min="1" max="1" width="4.6640625" style="168" customWidth="1"/>
    <col min="2" max="2" width="1.6640625" style="168" customWidth="1"/>
    <col min="3" max="3" width="80.21875" style="168" customWidth="1"/>
    <col min="4" max="4" width="2.6640625" style="168" customWidth="1"/>
    <col min="5" max="5" width="16.77734375" style="168" customWidth="1"/>
    <col min="6" max="6" width="2.6640625" style="168" customWidth="1"/>
    <col min="7" max="7" width="18" style="174" customWidth="1"/>
    <col min="8" max="8" width="2.6640625" style="174" customWidth="1"/>
    <col min="9" max="9" width="18.6640625" style="174" customWidth="1"/>
    <col min="10" max="10" width="2.6640625" style="168" customWidth="1"/>
    <col min="11" max="11" width="19.5546875" style="168" customWidth="1"/>
    <col min="12" max="12" width="2.6640625" style="168" customWidth="1"/>
    <col min="13" max="16384" width="3.6640625" style="168"/>
  </cols>
  <sheetData>
    <row r="1" spans="1:17" ht="14.25" customHeight="1">
      <c r="A1" s="544">
        <f>1+'4.4'!A1:A15</f>
        <v>66</v>
      </c>
      <c r="B1" s="173"/>
    </row>
    <row r="2" spans="1:17" ht="14.25" customHeight="1">
      <c r="A2" s="544"/>
      <c r="B2" s="173"/>
    </row>
    <row r="3" spans="1:17" ht="14.25" customHeight="1">
      <c r="A3" s="544"/>
      <c r="B3" s="173"/>
      <c r="C3" s="545" t="s">
        <v>247</v>
      </c>
      <c r="D3" s="545"/>
      <c r="E3" s="545"/>
      <c r="F3" s="545"/>
      <c r="G3" s="545"/>
      <c r="H3" s="545"/>
      <c r="I3" s="545"/>
      <c r="J3" s="545"/>
      <c r="K3" s="545"/>
    </row>
    <row r="4" spans="1:17" ht="17.25" customHeight="1">
      <c r="A4" s="544"/>
      <c r="B4" s="173"/>
      <c r="C4" s="546" t="s">
        <v>248</v>
      </c>
      <c r="D4" s="546"/>
      <c r="E4" s="546"/>
      <c r="F4" s="546"/>
      <c r="G4" s="546"/>
      <c r="H4" s="546"/>
      <c r="I4" s="546"/>
      <c r="J4" s="546"/>
      <c r="K4" s="546"/>
    </row>
    <row r="5" spans="1:17" ht="3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7" ht="3.6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7" ht="14.25" customHeight="1">
      <c r="A7" s="544"/>
      <c r="B7" s="173"/>
      <c r="C7" s="547" t="s">
        <v>179</v>
      </c>
      <c r="D7" s="318"/>
      <c r="E7" s="590" t="s">
        <v>90</v>
      </c>
      <c r="F7" s="592"/>
      <c r="G7" s="592"/>
      <c r="H7" s="592"/>
      <c r="I7" s="592"/>
      <c r="J7" s="46"/>
      <c r="K7" s="519" t="s">
        <v>187</v>
      </c>
      <c r="L7" s="48"/>
    </row>
    <row r="8" spans="1:17" ht="14.25" customHeight="1">
      <c r="A8" s="544"/>
      <c r="B8" s="173"/>
      <c r="C8" s="548"/>
      <c r="D8" s="318"/>
      <c r="E8" s="592"/>
      <c r="F8" s="592"/>
      <c r="G8" s="592"/>
      <c r="H8" s="592"/>
      <c r="I8" s="592"/>
      <c r="J8" s="46"/>
      <c r="K8" s="519"/>
      <c r="L8" s="48"/>
    </row>
    <row r="9" spans="1:17" ht="7.2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  <c r="L9" s="49"/>
    </row>
    <row r="10" spans="1:17" ht="4.8" customHeight="1">
      <c r="A10" s="544"/>
      <c r="B10" s="173"/>
      <c r="C10" s="77"/>
      <c r="D10" s="318"/>
      <c r="G10" s="168"/>
      <c r="H10" s="168"/>
      <c r="I10" s="168"/>
      <c r="J10" s="78"/>
      <c r="K10" s="519"/>
      <c r="L10" s="49"/>
    </row>
    <row r="11" spans="1:17" s="175" customFormat="1" ht="14.4">
      <c r="A11" s="544"/>
      <c r="B11" s="173"/>
      <c r="C11" s="77"/>
      <c r="D11" s="77"/>
      <c r="E11" s="526" t="s">
        <v>43</v>
      </c>
      <c r="F11" s="7"/>
      <c r="G11" s="526" t="s">
        <v>45</v>
      </c>
      <c r="H11" s="7"/>
      <c r="I11" s="526" t="s">
        <v>46</v>
      </c>
      <c r="J11" s="7"/>
      <c r="K11" s="7"/>
      <c r="L11" s="543"/>
      <c r="M11" s="168"/>
    </row>
    <row r="12" spans="1:17" ht="17.399999999999999" customHeight="1" thickBot="1">
      <c r="A12" s="544"/>
      <c r="B12" s="173"/>
      <c r="C12" s="366"/>
      <c r="D12" s="367"/>
      <c r="E12" s="542"/>
      <c r="F12" s="368"/>
      <c r="G12" s="542"/>
      <c r="H12" s="368"/>
      <c r="I12" s="542"/>
      <c r="J12" s="368"/>
      <c r="K12" s="439" t="s">
        <v>168</v>
      </c>
      <c r="L12" s="543"/>
    </row>
    <row r="13" spans="1:17" s="179" customFormat="1" ht="34.799999999999997" customHeight="1" thickBot="1">
      <c r="A13" s="544"/>
      <c r="B13" s="173"/>
      <c r="C13" s="457" t="s">
        <v>154</v>
      </c>
      <c r="D13" s="458"/>
      <c r="E13" s="459">
        <f>G13+I13</f>
        <v>11630</v>
      </c>
      <c r="F13" s="459"/>
      <c r="G13" s="459">
        <f>G14+G17+G28</f>
        <v>7072</v>
      </c>
      <c r="H13" s="459"/>
      <c r="I13" s="459">
        <f>I14+I17+I28</f>
        <v>4558</v>
      </c>
      <c r="J13" s="459"/>
      <c r="K13" s="459">
        <f>K14+K17+K28</f>
        <v>365661.68800000008</v>
      </c>
      <c r="M13" s="180"/>
      <c r="N13" s="180"/>
      <c r="O13" s="181"/>
      <c r="P13" s="182"/>
      <c r="Q13" s="180"/>
    </row>
    <row r="14" spans="1:17" ht="42" customHeight="1">
      <c r="A14" s="544"/>
      <c r="B14" s="173"/>
      <c r="C14" s="264" t="s">
        <v>158</v>
      </c>
      <c r="D14" s="77"/>
      <c r="E14" s="177">
        <f>G14+I14</f>
        <v>925</v>
      </c>
      <c r="F14" s="74"/>
      <c r="G14" s="74">
        <f>G15+G16</f>
        <v>843</v>
      </c>
      <c r="H14" s="74"/>
      <c r="I14" s="74">
        <f>I15+I16</f>
        <v>82</v>
      </c>
      <c r="J14" s="186"/>
      <c r="K14" s="295">
        <f>K15+K16</f>
        <v>0</v>
      </c>
    </row>
    <row r="15" spans="1:17" ht="31.95" customHeight="1">
      <c r="A15" s="544"/>
      <c r="B15" s="173"/>
      <c r="C15" s="183" t="s">
        <v>159</v>
      </c>
      <c r="D15" s="77"/>
      <c r="E15" s="184">
        <f>G15+I15</f>
        <v>783</v>
      </c>
      <c r="F15" s="185"/>
      <c r="G15" s="184">
        <v>730</v>
      </c>
      <c r="H15" s="184"/>
      <c r="I15" s="184">
        <v>53</v>
      </c>
      <c r="J15" s="186"/>
      <c r="K15" s="286">
        <v>0</v>
      </c>
    </row>
    <row r="16" spans="1:17" ht="52.95" customHeight="1">
      <c r="A16" s="544"/>
      <c r="B16" s="173"/>
      <c r="C16" s="183" t="s">
        <v>160</v>
      </c>
      <c r="D16" s="187"/>
      <c r="E16" s="184">
        <f>G16+I16</f>
        <v>142</v>
      </c>
      <c r="F16" s="185"/>
      <c r="G16" s="184">
        <v>113</v>
      </c>
      <c r="H16" s="184"/>
      <c r="I16" s="184">
        <v>29</v>
      </c>
      <c r="J16" s="186"/>
      <c r="K16" s="286">
        <v>0</v>
      </c>
    </row>
    <row r="17" spans="1:11" ht="30" customHeight="1">
      <c r="A17" s="544"/>
      <c r="B17" s="173"/>
      <c r="C17" s="188" t="s">
        <v>47</v>
      </c>
      <c r="D17" s="77"/>
      <c r="E17" s="177">
        <f>G17+I17</f>
        <v>10375</v>
      </c>
      <c r="F17" s="189"/>
      <c r="G17" s="177">
        <f>G18+G19+G22+G23+G24+G25+G26+G27</f>
        <v>5975</v>
      </c>
      <c r="H17" s="177"/>
      <c r="I17" s="177">
        <f t="shared" ref="I17" si="0">I18+I19+I22+I23+I24+I25+I26+I27</f>
        <v>4400</v>
      </c>
      <c r="J17" s="177"/>
      <c r="K17" s="177">
        <f>K18+K19+K22+K23+K24+K25+K26+K27</f>
        <v>361620.3280000001</v>
      </c>
    </row>
    <row r="18" spans="1:11" ht="30" customHeight="1">
      <c r="A18" s="544"/>
      <c r="B18" s="173"/>
      <c r="C18" s="183" t="s">
        <v>48</v>
      </c>
      <c r="D18" s="14"/>
      <c r="E18" s="184">
        <f t="shared" ref="E18" si="1">G18+I18</f>
        <v>1270</v>
      </c>
      <c r="F18" s="185"/>
      <c r="G18" s="184">
        <v>896</v>
      </c>
      <c r="H18" s="184"/>
      <c r="I18" s="184">
        <v>374</v>
      </c>
      <c r="J18" s="69"/>
      <c r="K18" s="184">
        <v>77046.501999999993</v>
      </c>
    </row>
    <row r="19" spans="1:11" ht="30" customHeight="1">
      <c r="A19" s="544"/>
      <c r="B19" s="173"/>
      <c r="C19" s="183" t="s">
        <v>153</v>
      </c>
      <c r="D19" s="14"/>
      <c r="E19" s="177">
        <f>G19+I19</f>
        <v>2193</v>
      </c>
      <c r="F19" s="177"/>
      <c r="G19" s="177">
        <f>G20+G21</f>
        <v>1226</v>
      </c>
      <c r="H19" s="177"/>
      <c r="I19" s="177">
        <f>I20+I21</f>
        <v>967</v>
      </c>
      <c r="J19" s="184"/>
      <c r="K19" s="177">
        <f>K20+K21</f>
        <v>102724.32399999999</v>
      </c>
    </row>
    <row r="20" spans="1:11" ht="30" customHeight="1">
      <c r="A20" s="544"/>
      <c r="B20" s="173"/>
      <c r="C20" s="191" t="s">
        <v>157</v>
      </c>
      <c r="D20" s="14"/>
      <c r="E20" s="184">
        <f>G20+I20</f>
        <v>2131</v>
      </c>
      <c r="F20" s="185"/>
      <c r="G20" s="184">
        <v>1181</v>
      </c>
      <c r="H20" s="184"/>
      <c r="I20" s="184">
        <v>950</v>
      </c>
      <c r="J20" s="69"/>
      <c r="K20" s="184">
        <v>100377.753</v>
      </c>
    </row>
    <row r="21" spans="1:11" ht="30" customHeight="1">
      <c r="A21" s="544"/>
      <c r="B21" s="173"/>
      <c r="C21" s="191" t="s">
        <v>49</v>
      </c>
      <c r="D21" s="14"/>
      <c r="E21" s="184">
        <f t="shared" ref="E21:E27" si="2">G21+I21</f>
        <v>62</v>
      </c>
      <c r="F21" s="185"/>
      <c r="G21" s="184">
        <v>45</v>
      </c>
      <c r="H21" s="184"/>
      <c r="I21" s="184">
        <v>17</v>
      </c>
      <c r="J21" s="69"/>
      <c r="K21" s="184">
        <v>2346.5709999999999</v>
      </c>
    </row>
    <row r="22" spans="1:11" ht="30" customHeight="1">
      <c r="A22" s="544"/>
      <c r="B22" s="173"/>
      <c r="C22" s="183" t="s">
        <v>50</v>
      </c>
      <c r="D22" s="14"/>
      <c r="E22" s="184">
        <f t="shared" si="2"/>
        <v>1618</v>
      </c>
      <c r="F22" s="185"/>
      <c r="G22" s="184">
        <v>1270</v>
      </c>
      <c r="H22" s="184"/>
      <c r="I22" s="184">
        <v>348</v>
      </c>
      <c r="J22" s="69"/>
      <c r="K22" s="184">
        <v>56569.124000000003</v>
      </c>
    </row>
    <row r="23" spans="1:11" ht="30" customHeight="1">
      <c r="A23" s="544"/>
      <c r="B23" s="173"/>
      <c r="C23" s="183" t="s">
        <v>51</v>
      </c>
      <c r="D23" s="14"/>
      <c r="E23" s="184">
        <f t="shared" si="2"/>
        <v>2040</v>
      </c>
      <c r="F23" s="185"/>
      <c r="G23" s="184">
        <v>431</v>
      </c>
      <c r="H23" s="184"/>
      <c r="I23" s="184">
        <v>1609</v>
      </c>
      <c r="J23" s="69"/>
      <c r="K23" s="184">
        <v>56268.921999999999</v>
      </c>
    </row>
    <row r="24" spans="1:11" ht="30" customHeight="1">
      <c r="A24" s="544"/>
      <c r="B24" s="173"/>
      <c r="C24" s="183" t="s">
        <v>52</v>
      </c>
      <c r="D24" s="176"/>
      <c r="E24" s="184">
        <f t="shared" si="2"/>
        <v>846</v>
      </c>
      <c r="F24" s="185"/>
      <c r="G24" s="184">
        <v>492</v>
      </c>
      <c r="H24" s="184"/>
      <c r="I24" s="184">
        <v>354</v>
      </c>
      <c r="J24" s="69"/>
      <c r="K24" s="184">
        <v>22488.492999999999</v>
      </c>
    </row>
    <row r="25" spans="1:11" ht="30" customHeight="1">
      <c r="A25" s="544"/>
      <c r="B25" s="173"/>
      <c r="C25" s="183" t="s">
        <v>53</v>
      </c>
      <c r="D25" s="176"/>
      <c r="E25" s="184">
        <f t="shared" si="2"/>
        <v>826</v>
      </c>
      <c r="F25" s="185"/>
      <c r="G25" s="184">
        <v>649</v>
      </c>
      <c r="H25" s="184"/>
      <c r="I25" s="184">
        <v>177</v>
      </c>
      <c r="J25" s="69"/>
      <c r="K25" s="184">
        <v>20951.21</v>
      </c>
    </row>
    <row r="26" spans="1:11" ht="30" customHeight="1">
      <c r="A26" s="544"/>
      <c r="B26" s="173"/>
      <c r="C26" s="183" t="s">
        <v>161</v>
      </c>
      <c r="D26" s="176"/>
      <c r="E26" s="184">
        <f t="shared" si="2"/>
        <v>248</v>
      </c>
      <c r="F26" s="185"/>
      <c r="G26" s="184">
        <v>134</v>
      </c>
      <c r="H26" s="184"/>
      <c r="I26" s="184">
        <v>114</v>
      </c>
      <c r="J26" s="69"/>
      <c r="K26" s="184">
        <v>5188.7879999999996</v>
      </c>
    </row>
    <row r="27" spans="1:11" ht="30" customHeight="1">
      <c r="A27" s="544"/>
      <c r="B27" s="173"/>
      <c r="C27" s="183" t="s">
        <v>54</v>
      </c>
      <c r="D27" s="14"/>
      <c r="E27" s="184">
        <f t="shared" si="2"/>
        <v>1334</v>
      </c>
      <c r="F27" s="185"/>
      <c r="G27" s="184">
        <v>877</v>
      </c>
      <c r="H27" s="184"/>
      <c r="I27" s="184">
        <v>457</v>
      </c>
      <c r="J27" s="69"/>
      <c r="K27" s="184">
        <v>20382.965</v>
      </c>
    </row>
    <row r="28" spans="1:11" ht="30" customHeight="1">
      <c r="A28" s="544"/>
      <c r="B28" s="173"/>
      <c r="C28" s="59" t="s">
        <v>55</v>
      </c>
      <c r="D28" s="77"/>
      <c r="E28" s="177">
        <f>G28+I28</f>
        <v>330</v>
      </c>
      <c r="F28" s="189"/>
      <c r="G28" s="177">
        <v>254</v>
      </c>
      <c r="H28" s="177"/>
      <c r="I28" s="177">
        <v>76</v>
      </c>
      <c r="J28" s="190"/>
      <c r="K28" s="177">
        <v>4041.36</v>
      </c>
    </row>
    <row r="29" spans="1:11" ht="6" customHeight="1" thickBot="1">
      <c r="A29" s="544"/>
      <c r="B29" s="173"/>
      <c r="C29" s="446"/>
      <c r="D29" s="447"/>
      <c r="E29" s="448"/>
      <c r="F29" s="449"/>
      <c r="G29" s="448"/>
      <c r="H29" s="448"/>
      <c r="I29" s="448"/>
      <c r="J29" s="450"/>
      <c r="K29" s="450"/>
    </row>
  </sheetData>
  <sheetProtection algorithmName="SHA-512" hashValue="0ZMtl8/1QN9MEXfKgdaUcdEu/XJ6qiOhVr+c8ozQL3aJzcTXdT7Luk8AYKDyJ+v1MnOSYrCyVBDM9LywTPqPXA==" saltValue="r+DrtMXNiH7GViKYexo+1w==" spinCount="100000" sheet="1" objects="1" scenarios="1"/>
  <mergeCells count="11">
    <mergeCell ref="I11:I12"/>
    <mergeCell ref="L11:L12"/>
    <mergeCell ref="A1:A29"/>
    <mergeCell ref="C3:K3"/>
    <mergeCell ref="C4:K4"/>
    <mergeCell ref="C7:C9"/>
    <mergeCell ref="E7:I8"/>
    <mergeCell ref="K7:K10"/>
    <mergeCell ref="E9:I9"/>
    <mergeCell ref="E11:E12"/>
    <mergeCell ref="G11:G1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70C0"/>
  </sheetPr>
  <dimension ref="A1:X11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77734375" style="1" customWidth="1"/>
    <col min="3" max="3" width="17.21875" style="31" customWidth="1"/>
    <col min="4" max="4" width="2.6640625" style="1" customWidth="1"/>
    <col min="5" max="5" width="17.5546875" style="1" customWidth="1"/>
    <col min="6" max="6" width="2.6640625" style="1" customWidth="1"/>
    <col min="7" max="7" width="17.6640625" style="1" customWidth="1"/>
    <col min="8" max="8" width="2.6640625" style="1" customWidth="1"/>
    <col min="9" max="9" width="20.6640625" style="1" customWidth="1"/>
    <col min="10" max="10" width="2.6640625" style="1" customWidth="1"/>
    <col min="11" max="11" width="16.77734375" style="1" customWidth="1"/>
    <col min="12" max="12" width="2.6640625" style="1" customWidth="1"/>
    <col min="13" max="13" width="19.77734375" style="1" customWidth="1"/>
    <col min="14" max="14" width="2.6640625" style="1" customWidth="1"/>
    <col min="15" max="15" width="18.21875" style="1" customWidth="1"/>
    <col min="16" max="16" width="2.6640625" style="1" customWidth="1"/>
    <col min="17" max="17" width="17.88671875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1+'4.5'!A1:A27</f>
        <v>67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140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139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160.19999999999999" customHeight="1">
      <c r="A13" s="520"/>
      <c r="B13" s="3"/>
      <c r="C13" s="14">
        <v>2022</v>
      </c>
      <c r="D13" s="5"/>
      <c r="E13" s="16">
        <f>'5.2'!E13</f>
        <v>5061</v>
      </c>
      <c r="F13" s="42"/>
      <c r="G13" s="16">
        <f>'5.2'!G13</f>
        <v>7773692.9410000006</v>
      </c>
      <c r="H13" s="16"/>
      <c r="I13" s="16">
        <f>'5.2'!I13</f>
        <v>2644934.466</v>
      </c>
      <c r="J13" s="16"/>
      <c r="K13" s="16">
        <f>'5.2'!K13</f>
        <v>5128758.4750000006</v>
      </c>
      <c r="L13" s="16"/>
      <c r="M13" s="16">
        <f>'5.2'!M13</f>
        <v>41272</v>
      </c>
      <c r="N13" s="16"/>
      <c r="O13" s="16">
        <f>'5.2'!O13</f>
        <v>1844017.7169999999</v>
      </c>
      <c r="P13" s="16"/>
      <c r="Q13" s="16">
        <f>'5.2'!Q13</f>
        <v>1117845.0339999998</v>
      </c>
      <c r="R13" s="96"/>
    </row>
    <row r="14" spans="1:24" ht="160.19999999999999" customHeight="1">
      <c r="A14" s="520"/>
      <c r="B14" s="3"/>
      <c r="C14" s="14">
        <v>2015</v>
      </c>
      <c r="D14" s="5"/>
      <c r="E14" s="50">
        <v>3870</v>
      </c>
      <c r="F14" s="50"/>
      <c r="G14" s="50">
        <v>3504104.1169199999</v>
      </c>
      <c r="H14" s="50"/>
      <c r="I14" s="50">
        <v>1145015.449</v>
      </c>
      <c r="J14" s="128"/>
      <c r="K14" s="50">
        <v>2359088.6679199999</v>
      </c>
      <c r="L14" s="16"/>
      <c r="M14" s="50">
        <v>35716</v>
      </c>
      <c r="N14" s="50"/>
      <c r="O14" s="50">
        <v>1250313.581</v>
      </c>
      <c r="P14" s="16"/>
      <c r="Q14" s="50">
        <v>947637.86699999997</v>
      </c>
      <c r="R14" s="282"/>
      <c r="S14" s="167"/>
      <c r="T14" s="167"/>
      <c r="U14" s="167"/>
      <c r="V14" s="167"/>
    </row>
    <row r="15" spans="1:24" ht="154.19999999999999" customHeight="1">
      <c r="A15" s="520"/>
      <c r="B15" s="3"/>
      <c r="C15" s="14">
        <v>2010</v>
      </c>
      <c r="D15" s="5"/>
      <c r="E15" s="16">
        <v>2971</v>
      </c>
      <c r="F15" s="42"/>
      <c r="G15" s="16">
        <v>1989237.4850000001</v>
      </c>
      <c r="H15" s="16"/>
      <c r="I15" s="16">
        <v>621785.00600000005</v>
      </c>
      <c r="J15" s="16"/>
      <c r="K15" s="16">
        <v>1367452.4790000001</v>
      </c>
      <c r="L15" s="16"/>
      <c r="M15" s="16">
        <v>28053</v>
      </c>
      <c r="N15" s="16"/>
      <c r="O15" s="16">
        <v>738227.24899999995</v>
      </c>
      <c r="P15" s="16"/>
      <c r="Q15" s="16">
        <v>309113.33600000001</v>
      </c>
      <c r="R15" s="134"/>
      <c r="S15" s="133"/>
      <c r="T15" s="135"/>
      <c r="U15" s="136"/>
      <c r="V15" s="133"/>
    </row>
    <row r="16" spans="1:24" ht="15" customHeight="1" thickBot="1">
      <c r="A16" s="520"/>
      <c r="B16" s="3"/>
      <c r="C16" s="440"/>
      <c r="D16" s="440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</row>
    <row r="17" spans="1:18" ht="14.25" customHeight="1">
      <c r="A17" s="21"/>
      <c r="B17" s="3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</row>
    <row r="18" spans="1:18" ht="14.25" customHeight="1">
      <c r="A18" s="21"/>
      <c r="B18" s="3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</row>
    <row r="19" spans="1:18" ht="14.25" customHeight="1"/>
    <row r="20" spans="1:18" ht="14.25" customHeight="1"/>
    <row r="21" spans="1:18" ht="14.25" customHeight="1"/>
    <row r="22" spans="1:18" ht="14.25" customHeight="1"/>
    <row r="23" spans="1:18" ht="14.25" customHeight="1"/>
    <row r="24" spans="1:18" ht="14.25" customHeight="1"/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/XsUCY9eJ5bxW8T2NogTpGqj4SQNkFcvzB+6mWZ1du7S7efT2AiBl9oaRV3IItzu08dHH2HkodLnS6PM9TNijQ==" saltValue="/sGwnFG3pW1oHcV3bpC8jQ==" spinCount="100000" sheet="1" objects="1" scenarios="1"/>
  <mergeCells count="11">
    <mergeCell ref="A1:A16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rowBreaks count="1" manualBreakCount="1">
    <brk id="16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70C0"/>
  </sheetPr>
  <dimension ref="A1:Y31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21" customWidth="1"/>
    <col min="2" max="2" width="1.6640625" style="21" customWidth="1"/>
    <col min="3" max="3" width="23.77734375" style="1" customWidth="1"/>
    <col min="4" max="4" width="2.6640625" style="1" customWidth="1"/>
    <col min="5" max="5" width="16.77734375" style="1" customWidth="1"/>
    <col min="6" max="6" width="2.6640625" style="1" customWidth="1"/>
    <col min="7" max="7" width="17.44140625" style="1" customWidth="1"/>
    <col min="8" max="8" width="2.6640625" style="1" customWidth="1"/>
    <col min="9" max="9" width="19.6640625" style="1" customWidth="1"/>
    <col min="10" max="10" width="2.6640625" style="1" customWidth="1"/>
    <col min="11" max="11" width="17.44140625" style="1" customWidth="1"/>
    <col min="12" max="12" width="2.6640625" style="1" customWidth="1"/>
    <col min="13" max="13" width="17" style="1" customWidth="1"/>
    <col min="14" max="14" width="2.6640625" style="1" customWidth="1"/>
    <col min="15" max="15" width="16.88671875" style="1" customWidth="1"/>
    <col min="16" max="16" width="2.6640625" style="1" customWidth="1"/>
    <col min="17" max="17" width="16.7773437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'5.1'!A1:A18+1</f>
        <v>68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105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209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3.6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6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30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5" ht="42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5061</v>
      </c>
      <c r="F13" s="343"/>
      <c r="G13" s="343">
        <f>G14+G15+G16+G17+G18+G19+G20+G21+G22+G23+G24+G25+G26+G27+G28+G29</f>
        <v>7773692.9410000006</v>
      </c>
      <c r="H13" s="343"/>
      <c r="I13" s="343">
        <f>I14+I15+I16+I17+I18+I19+I20+I21+I22+I23+I24+I25+I26+I27+I28+I29</f>
        <v>2644934.466</v>
      </c>
      <c r="J13" s="343"/>
      <c r="K13" s="343">
        <f>K14+K15+K16+K17+K18+K19+K20+K21+K22+K23+K24+K25+K26+K27+K28+K29</f>
        <v>5128758.4750000006</v>
      </c>
      <c r="L13" s="343"/>
      <c r="M13" s="343">
        <f>M14+M15+M16+M17+M18+M19+M20+M21+M22+M23+M24+M25+M26+M27+M28+M29</f>
        <v>41272</v>
      </c>
      <c r="N13" s="343"/>
      <c r="O13" s="343">
        <f>O14+O15+O16+O17+O18+O19+O20+O21+O22+O23+O24+O25+O26+O27+O28+O29</f>
        <v>1844017.7169999999</v>
      </c>
      <c r="P13" s="343"/>
      <c r="Q13" s="343">
        <f>Q14+Q15+Q16+Q17+Q18+Q19+Q20+Q21+Q22+Q23+Q24+Q25+Q26+Q27+Q28+Q29</f>
        <v>1117845.0339999998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639</v>
      </c>
      <c r="F14" s="16"/>
      <c r="G14" s="16">
        <v>401564.755</v>
      </c>
      <c r="H14" s="16"/>
      <c r="I14" s="16">
        <v>102597.845</v>
      </c>
      <c r="J14" s="16"/>
      <c r="K14" s="16">
        <v>298966.90999999997</v>
      </c>
      <c r="L14" s="16"/>
      <c r="M14" s="16">
        <v>4053</v>
      </c>
      <c r="N14" s="16"/>
      <c r="O14" s="16">
        <v>122023.02800000001</v>
      </c>
      <c r="P14" s="16"/>
      <c r="Q14" s="16">
        <v>719156.77399999998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131</v>
      </c>
      <c r="F15" s="16"/>
      <c r="G15" s="16">
        <v>90956.118000000002</v>
      </c>
      <c r="H15" s="16"/>
      <c r="I15" s="16">
        <v>16811.562999999998</v>
      </c>
      <c r="J15" s="16"/>
      <c r="K15" s="16">
        <v>74144.554999999993</v>
      </c>
      <c r="L15" s="16"/>
      <c r="M15" s="16">
        <v>987</v>
      </c>
      <c r="N15" s="16"/>
      <c r="O15" s="16">
        <v>30745.638999999999</v>
      </c>
      <c r="P15" s="16"/>
      <c r="Q15" s="16">
        <v>9362.51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49</v>
      </c>
      <c r="F16" s="16"/>
      <c r="G16" s="62">
        <v>35761.877</v>
      </c>
      <c r="H16" s="16"/>
      <c r="I16" s="62">
        <v>6512.3</v>
      </c>
      <c r="J16" s="16"/>
      <c r="K16" s="62">
        <v>29249.577000000001</v>
      </c>
      <c r="L16" s="16"/>
      <c r="M16" s="62">
        <v>458</v>
      </c>
      <c r="N16" s="16"/>
      <c r="O16" s="62">
        <v>13920.492</v>
      </c>
      <c r="P16" s="16"/>
      <c r="Q16" s="62">
        <v>3366.451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137</v>
      </c>
      <c r="F17" s="16"/>
      <c r="G17" s="62">
        <v>89559.788</v>
      </c>
      <c r="H17" s="16"/>
      <c r="I17" s="62">
        <v>15084.566000000001</v>
      </c>
      <c r="J17" s="16"/>
      <c r="K17" s="62">
        <v>74475.221999999994</v>
      </c>
      <c r="L17" s="16"/>
      <c r="M17" s="62">
        <v>989</v>
      </c>
      <c r="N17" s="16"/>
      <c r="O17" s="62">
        <v>29084.624</v>
      </c>
      <c r="P17" s="16"/>
      <c r="Q17" s="62">
        <v>10326.144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110</v>
      </c>
      <c r="F18" s="16"/>
      <c r="G18" s="16">
        <v>90689.755999999994</v>
      </c>
      <c r="H18" s="16"/>
      <c r="I18" s="16">
        <v>28056.945</v>
      </c>
      <c r="J18" s="16"/>
      <c r="K18" s="16">
        <v>62632.811000000002</v>
      </c>
      <c r="L18" s="16"/>
      <c r="M18" s="16">
        <v>811</v>
      </c>
      <c r="N18" s="16"/>
      <c r="O18" s="16">
        <v>22782.483</v>
      </c>
      <c r="P18" s="16"/>
      <c r="Q18" s="16">
        <v>6362.9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84</v>
      </c>
      <c r="F19" s="16"/>
      <c r="G19" s="16">
        <v>71706.122000000003</v>
      </c>
      <c r="H19" s="16"/>
      <c r="I19" s="16">
        <v>15033.654</v>
      </c>
      <c r="J19" s="16"/>
      <c r="K19" s="16">
        <v>56672.468000000001</v>
      </c>
      <c r="L19" s="16"/>
      <c r="M19" s="16">
        <v>748</v>
      </c>
      <c r="N19" s="16"/>
      <c r="O19" s="16">
        <v>23892.188999999998</v>
      </c>
      <c r="P19" s="16"/>
      <c r="Q19" s="16">
        <v>12994.633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422</v>
      </c>
      <c r="F20" s="16"/>
      <c r="G20" s="16">
        <v>410114.25599999999</v>
      </c>
      <c r="H20" s="16"/>
      <c r="I20" s="16">
        <v>183536.454</v>
      </c>
      <c r="J20" s="16"/>
      <c r="K20" s="16">
        <v>226577.802</v>
      </c>
      <c r="L20" s="16"/>
      <c r="M20" s="16">
        <v>2144</v>
      </c>
      <c r="N20" s="16"/>
      <c r="O20" s="16">
        <v>68081.501999999993</v>
      </c>
      <c r="P20" s="16"/>
      <c r="Q20" s="16">
        <v>47450.031000000003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16">
        <v>325</v>
      </c>
      <c r="F21" s="16"/>
      <c r="G21" s="16">
        <v>270552.30099999998</v>
      </c>
      <c r="H21" s="16"/>
      <c r="I21" s="16">
        <v>77251.202000000005</v>
      </c>
      <c r="J21" s="16"/>
      <c r="K21" s="16">
        <v>193301.09899999999</v>
      </c>
      <c r="L21" s="16"/>
      <c r="M21" s="16">
        <v>1946</v>
      </c>
      <c r="N21" s="16"/>
      <c r="O21" s="16">
        <v>61631.006000000001</v>
      </c>
      <c r="P21" s="16"/>
      <c r="Q21" s="16">
        <v>15223.614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16">
        <v>16</v>
      </c>
      <c r="F22" s="16"/>
      <c r="G22" s="16">
        <v>3394.6329999999998</v>
      </c>
      <c r="H22" s="16"/>
      <c r="I22" s="16">
        <v>862.56600000000003</v>
      </c>
      <c r="J22" s="16"/>
      <c r="K22" s="16">
        <v>2532.067</v>
      </c>
      <c r="L22" s="16"/>
      <c r="M22" s="16">
        <v>79</v>
      </c>
      <c r="N22" s="16"/>
      <c r="O22" s="261">
        <v>1819.5329999999999</v>
      </c>
      <c r="P22" s="16"/>
      <c r="Q22" s="16">
        <v>256.33600000000001</v>
      </c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1425</v>
      </c>
      <c r="F23" s="16"/>
      <c r="G23" s="16">
        <v>2116663.0040000002</v>
      </c>
      <c r="H23" s="16"/>
      <c r="I23" s="16">
        <v>713336.14500000002</v>
      </c>
      <c r="J23" s="16"/>
      <c r="K23" s="16">
        <v>1403326.8589999999</v>
      </c>
      <c r="L23" s="16"/>
      <c r="M23" s="16">
        <v>7085</v>
      </c>
      <c r="N23" s="16"/>
      <c r="O23" s="16">
        <v>440053.462</v>
      </c>
      <c r="P23" s="16"/>
      <c r="Q23" s="16">
        <v>75002.312000000005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55</v>
      </c>
      <c r="F24" s="16"/>
      <c r="G24" s="16">
        <v>34592.481</v>
      </c>
      <c r="H24" s="16"/>
      <c r="I24" s="16">
        <v>9016.6119999999992</v>
      </c>
      <c r="J24" s="16"/>
      <c r="K24" s="16">
        <v>25575.868999999999</v>
      </c>
      <c r="L24" s="16"/>
      <c r="M24" s="16">
        <v>368</v>
      </c>
      <c r="N24" s="16"/>
      <c r="O24" s="16">
        <v>9676.4760000000006</v>
      </c>
      <c r="P24" s="16"/>
      <c r="Q24" s="16">
        <v>5623.1220000000003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241</v>
      </c>
      <c r="F25" s="16"/>
      <c r="G25" s="16">
        <v>271625.00099999999</v>
      </c>
      <c r="H25" s="16"/>
      <c r="I25" s="16">
        <v>57155.12</v>
      </c>
      <c r="J25" s="16"/>
      <c r="K25" s="16">
        <v>214469.88099999999</v>
      </c>
      <c r="L25" s="16"/>
      <c r="M25" s="16">
        <v>2076</v>
      </c>
      <c r="N25" s="16"/>
      <c r="O25" s="16">
        <v>73292.11</v>
      </c>
      <c r="P25" s="16"/>
      <c r="Q25" s="16">
        <v>15996.784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272</v>
      </c>
      <c r="F26" s="16"/>
      <c r="G26" s="16">
        <v>200500.62299999999</v>
      </c>
      <c r="H26" s="16"/>
      <c r="I26" s="16">
        <v>37398.784</v>
      </c>
      <c r="J26" s="16"/>
      <c r="K26" s="16">
        <v>163101.83900000001</v>
      </c>
      <c r="L26" s="16"/>
      <c r="M26" s="16">
        <v>2378</v>
      </c>
      <c r="N26" s="16"/>
      <c r="O26" s="16">
        <v>68889.547999999995</v>
      </c>
      <c r="P26" s="16"/>
      <c r="Q26" s="16">
        <v>22600.541000000001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16">
        <v>1144</v>
      </c>
      <c r="F27" s="16"/>
      <c r="G27" s="16">
        <v>3678566.415</v>
      </c>
      <c r="H27" s="16"/>
      <c r="I27" s="16">
        <v>1381564.2220000001</v>
      </c>
      <c r="J27" s="16"/>
      <c r="K27" s="16">
        <v>2297002.193</v>
      </c>
      <c r="L27" s="16"/>
      <c r="M27" s="16">
        <v>17091</v>
      </c>
      <c r="N27" s="16"/>
      <c r="O27" s="16">
        <v>876169.81900000002</v>
      </c>
      <c r="P27" s="16"/>
      <c r="Q27" s="16">
        <v>173550.21299999999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589">
        <v>11</v>
      </c>
      <c r="F28" s="16"/>
      <c r="G28" s="589">
        <v>7445.8109999999997</v>
      </c>
      <c r="H28" s="16"/>
      <c r="I28" s="589">
        <v>716.48800000000006</v>
      </c>
      <c r="J28" s="16"/>
      <c r="K28" s="589">
        <v>6729.3230000000003</v>
      </c>
      <c r="L28" s="16"/>
      <c r="M28" s="589">
        <v>59</v>
      </c>
      <c r="N28" s="16"/>
      <c r="O28" s="589">
        <v>1955.806</v>
      </c>
      <c r="P28" s="16"/>
      <c r="Q28" s="589">
        <v>572.66899999999998</v>
      </c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589"/>
      <c r="F29" s="16"/>
      <c r="G29" s="589"/>
      <c r="H29" s="16"/>
      <c r="I29" s="589"/>
      <c r="J29" s="16"/>
      <c r="K29" s="589"/>
      <c r="L29" s="16"/>
      <c r="M29" s="589"/>
      <c r="N29" s="16"/>
      <c r="O29" s="589"/>
      <c r="P29" s="16"/>
      <c r="Q29" s="589"/>
      <c r="R29" s="16"/>
    </row>
    <row r="30" spans="1:22" ht="14.4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E31" s="169"/>
      <c r="F31" s="170"/>
      <c r="G31" s="171"/>
      <c r="I31" s="171"/>
      <c r="O31" s="171"/>
      <c r="Q31" s="171"/>
    </row>
  </sheetData>
  <sheetProtection algorithmName="SHA-512" hashValue="TnlXBaGkTyxhSVyfAjYashNbiwoQ9d2Rjao2c0jNui1GHX7Z40ZA07ttJIJpxrBDPlkVS6vTiljugSsAHEjBHQ==" saltValue="rnZaUz+LwY6SLTam6fSAlA==" spinCount="100000" sheet="1" objects="1" scenarios="1"/>
  <mergeCells count="18">
    <mergeCell ref="I28:I29"/>
    <mergeCell ref="G28:G29"/>
    <mergeCell ref="E28:E29"/>
    <mergeCell ref="Q7:Q10"/>
    <mergeCell ref="A1:A30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28:Q29"/>
    <mergeCell ref="O28:O29"/>
    <mergeCell ref="M28:M29"/>
    <mergeCell ref="K28:K2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70C0"/>
  </sheetPr>
  <dimension ref="A1:Y28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1" customWidth="1"/>
    <col min="2" max="2" width="1.6640625" style="1" customWidth="1"/>
    <col min="3" max="3" width="29.77734375" style="1" customWidth="1"/>
    <col min="4" max="4" width="2.6640625" style="1" customWidth="1"/>
    <col min="5" max="5" width="15.5546875" style="1" customWidth="1"/>
    <col min="6" max="6" width="2.6640625" style="1" customWidth="1"/>
    <col min="7" max="7" width="18.6640625" style="1" customWidth="1"/>
    <col min="8" max="8" width="2.6640625" style="1" customWidth="1"/>
    <col min="9" max="9" width="18.6640625" style="1" customWidth="1"/>
    <col min="10" max="10" width="1.5546875" style="1" customWidth="1"/>
    <col min="11" max="11" width="14.5546875" style="1" customWidth="1"/>
    <col min="12" max="12" width="1.88671875" style="1" customWidth="1"/>
    <col min="13" max="13" width="19.5546875" style="1" customWidth="1"/>
    <col min="14" max="14" width="1.5546875" style="1" customWidth="1"/>
    <col min="15" max="15" width="16.6640625" style="1" customWidth="1"/>
    <col min="16" max="16" width="1.77734375" style="1" customWidth="1"/>
    <col min="17" max="17" width="15.66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1+'5.2'!A1:A13</f>
        <v>69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106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107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12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30" customHeight="1" thickBot="1">
      <c r="A12" s="520"/>
      <c r="B12" s="3"/>
      <c r="C12" s="436"/>
      <c r="D12" s="436"/>
      <c r="E12" s="350"/>
      <c r="F12" s="350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343">
        <f>+E17+E16+E15+E14</f>
        <v>5061</v>
      </c>
      <c r="F13" s="343"/>
      <c r="G13" s="343">
        <f>+G17+G16+G15+G14</f>
        <v>7773692.9410000006</v>
      </c>
      <c r="H13" s="343"/>
      <c r="I13" s="343">
        <f>+I17+I16+I15+I14</f>
        <v>2644934.466</v>
      </c>
      <c r="J13" s="343"/>
      <c r="K13" s="343">
        <f>+K17+K16+K15+K14</f>
        <v>5128758.4750000006</v>
      </c>
      <c r="L13" s="343"/>
      <c r="M13" s="343">
        <f>+M17+M16+M15+M14</f>
        <v>41272</v>
      </c>
      <c r="N13" s="343"/>
      <c r="O13" s="343">
        <f>+O17+O16+O15+O14</f>
        <v>1844017.7169999997</v>
      </c>
      <c r="P13" s="343"/>
      <c r="Q13" s="343">
        <f>+Q17+Q16+Q15+Q14</f>
        <v>1117845.034</v>
      </c>
      <c r="R13" s="73"/>
      <c r="S13" s="93"/>
      <c r="T13" s="93"/>
      <c r="U13" s="93"/>
      <c r="V13" s="93"/>
    </row>
    <row r="14" spans="1:25" ht="60" customHeight="1">
      <c r="A14" s="520"/>
      <c r="B14" s="3"/>
      <c r="C14" s="39" t="s">
        <v>32</v>
      </c>
      <c r="D14" s="39"/>
      <c r="E14" s="16">
        <v>1693</v>
      </c>
      <c r="F14" s="16"/>
      <c r="G14" s="16">
        <v>1587251.949</v>
      </c>
      <c r="H14" s="16"/>
      <c r="I14" s="16">
        <v>526370.15500000003</v>
      </c>
      <c r="J14" s="16"/>
      <c r="K14" s="16">
        <v>1060881.794</v>
      </c>
      <c r="L14" s="16"/>
      <c r="M14" s="16">
        <v>11713</v>
      </c>
      <c r="N14" s="16"/>
      <c r="O14" s="16">
        <v>397928.049</v>
      </c>
      <c r="P14" s="16"/>
      <c r="Q14" s="16">
        <v>386806.85600000003</v>
      </c>
      <c r="R14" s="134"/>
      <c r="S14" s="133"/>
      <c r="T14" s="135"/>
      <c r="U14" s="136"/>
      <c r="V14" s="133"/>
    </row>
    <row r="15" spans="1:25" ht="60" customHeight="1">
      <c r="A15" s="520"/>
      <c r="B15" s="3"/>
      <c r="C15" s="39" t="s">
        <v>33</v>
      </c>
      <c r="D15" s="39"/>
      <c r="E15" s="16">
        <v>1051</v>
      </c>
      <c r="F15" s="16"/>
      <c r="G15" s="16">
        <v>1342511.2409999999</v>
      </c>
      <c r="H15" s="16"/>
      <c r="I15" s="16">
        <v>439697.03899999999</v>
      </c>
      <c r="J15" s="16"/>
      <c r="K15" s="16">
        <v>902814.20200000005</v>
      </c>
      <c r="L15" s="16"/>
      <c r="M15" s="16">
        <v>9159</v>
      </c>
      <c r="N15" s="16"/>
      <c r="O15" s="16">
        <v>321732.24099999998</v>
      </c>
      <c r="P15" s="16"/>
      <c r="Q15" s="16">
        <v>164275.965</v>
      </c>
      <c r="R15" s="134"/>
      <c r="S15" s="133"/>
      <c r="T15" s="135"/>
      <c r="U15" s="136"/>
      <c r="V15" s="133"/>
    </row>
    <row r="16" spans="1:25" ht="60" customHeight="1">
      <c r="A16" s="520"/>
      <c r="B16" s="3"/>
      <c r="C16" s="39" t="s">
        <v>34</v>
      </c>
      <c r="D16" s="39"/>
      <c r="E16" s="16">
        <v>130</v>
      </c>
      <c r="F16" s="16"/>
      <c r="G16" s="16">
        <v>130222.409</v>
      </c>
      <c r="H16" s="16"/>
      <c r="I16" s="16">
        <v>38589.387999999999</v>
      </c>
      <c r="J16" s="16"/>
      <c r="K16" s="16">
        <v>91633.020999999993</v>
      </c>
      <c r="L16" s="16"/>
      <c r="M16" s="16">
        <v>756</v>
      </c>
      <c r="N16" s="16"/>
      <c r="O16" s="16">
        <v>30387.633000000002</v>
      </c>
      <c r="P16" s="16"/>
      <c r="Q16" s="16">
        <v>25943.131000000001</v>
      </c>
      <c r="R16" s="134"/>
      <c r="S16" s="133"/>
      <c r="T16" s="135"/>
      <c r="U16" s="136"/>
      <c r="V16" s="133"/>
    </row>
    <row r="17" spans="1:22" ht="60" customHeight="1">
      <c r="A17" s="520"/>
      <c r="B17" s="3"/>
      <c r="C17" s="39" t="s">
        <v>35</v>
      </c>
      <c r="D17" s="39"/>
      <c r="E17" s="589">
        <v>2187</v>
      </c>
      <c r="F17" s="16"/>
      <c r="G17" s="589">
        <v>4713707.3420000002</v>
      </c>
      <c r="H17" s="16"/>
      <c r="I17" s="589">
        <v>1640277.8840000001</v>
      </c>
      <c r="J17" s="16"/>
      <c r="K17" s="589">
        <v>3073429.4580000001</v>
      </c>
      <c r="L17" s="16"/>
      <c r="M17" s="589">
        <v>19644</v>
      </c>
      <c r="N17" s="16"/>
      <c r="O17" s="589">
        <v>1093969.794</v>
      </c>
      <c r="P17" s="16"/>
      <c r="Q17" s="589">
        <v>540819.08200000005</v>
      </c>
      <c r="R17" s="134"/>
      <c r="S17" s="133"/>
      <c r="T17" s="135"/>
      <c r="U17" s="136"/>
      <c r="V17" s="133"/>
    </row>
    <row r="18" spans="1:22" ht="60" customHeight="1">
      <c r="A18" s="520"/>
      <c r="B18" s="3"/>
      <c r="C18" s="39" t="s">
        <v>36</v>
      </c>
      <c r="D18" s="39"/>
      <c r="E18" s="589"/>
      <c r="F18" s="16"/>
      <c r="G18" s="589"/>
      <c r="H18" s="16"/>
      <c r="I18" s="589"/>
      <c r="J18" s="16"/>
      <c r="K18" s="589"/>
      <c r="L18" s="16"/>
      <c r="M18" s="589"/>
      <c r="N18" s="16"/>
      <c r="O18" s="589"/>
      <c r="P18" s="16"/>
      <c r="Q18" s="589"/>
      <c r="R18" s="134"/>
      <c r="S18" s="133"/>
      <c r="T18" s="135"/>
      <c r="U18" s="136"/>
      <c r="V18" s="133"/>
    </row>
    <row r="19" spans="1:22" ht="15.6" customHeight="1">
      <c r="A19" s="520"/>
      <c r="B19" s="3"/>
      <c r="C19" s="103"/>
      <c r="D19" s="10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22">
      <c r="A20" s="520"/>
    </row>
    <row r="21" spans="1:22">
      <c r="A21" s="520"/>
    </row>
    <row r="22" spans="1:22">
      <c r="A22" s="520"/>
    </row>
    <row r="23" spans="1:22">
      <c r="A23" s="520"/>
    </row>
    <row r="24" spans="1:22" ht="13.8" customHeight="1">
      <c r="A24" s="520"/>
    </row>
    <row r="25" spans="1:22" ht="13.8" customHeight="1">
      <c r="A25" s="520"/>
    </row>
    <row r="26" spans="1:22">
      <c r="A26" s="520"/>
    </row>
    <row r="27" spans="1:22" ht="20.399999999999999" customHeight="1" thickBot="1">
      <c r="A27" s="520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</row>
    <row r="28" spans="1:22">
      <c r="A28" s="520"/>
    </row>
  </sheetData>
  <sheetProtection algorithmName="SHA-512" hashValue="6YIo1VHDl5w3tUkraXhe5YSl8jQZexyLyEQNWL2Hs2iigbcmLphXeDyNOvkoBJ161q4vKXjE72tZk7fBTPqgUw==" saltValue="JyTn8MtMUhi51TOs5rwRwg==" spinCount="100000" sheet="1" objects="1" scenarios="1"/>
  <mergeCells count="18">
    <mergeCell ref="Q17:Q18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  <mergeCell ref="E17:E18"/>
    <mergeCell ref="O17:O18"/>
    <mergeCell ref="A1:A28"/>
    <mergeCell ref="G17:G18"/>
    <mergeCell ref="I17:I18"/>
    <mergeCell ref="K17:K18"/>
    <mergeCell ref="M17:M1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70C0"/>
  </sheetPr>
  <dimension ref="A1:AA22"/>
  <sheetViews>
    <sheetView showGridLines="0" view="pageBreakPreview" zoomScale="70" zoomScaleNormal="85" zoomScaleSheetLayoutView="70" workbookViewId="0">
      <selection activeCell="M14" sqref="M14"/>
    </sheetView>
  </sheetViews>
  <sheetFormatPr defaultColWidth="1.77734375" defaultRowHeight="13.8"/>
  <cols>
    <col min="1" max="1" width="4.77734375" style="1" customWidth="1"/>
    <col min="2" max="2" width="1.6640625" style="1" customWidth="1"/>
    <col min="3" max="3" width="25.6640625" style="1" customWidth="1"/>
    <col min="4" max="4" width="2.6640625" style="1" customWidth="1"/>
    <col min="5" max="5" width="17.33203125" style="1" customWidth="1"/>
    <col min="6" max="6" width="2.6640625" style="1" customWidth="1"/>
    <col min="7" max="7" width="17.3320312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4.77734375" style="1" customWidth="1"/>
    <col min="12" max="12" width="2.6640625" style="1" customWidth="1"/>
    <col min="13" max="13" width="18.6640625" style="1" customWidth="1"/>
    <col min="14" max="14" width="2.6640625" style="1" customWidth="1"/>
    <col min="15" max="15" width="17.33203125" style="1" customWidth="1"/>
    <col min="16" max="16" width="2.6640625" style="1" customWidth="1"/>
    <col min="17" max="17" width="17.33203125" style="1" customWidth="1"/>
    <col min="18" max="18" width="2.6640625" style="1" customWidth="1"/>
    <col min="19" max="22" width="10.6640625" style="1" customWidth="1"/>
    <col min="23" max="16384" width="1.77734375" style="1"/>
  </cols>
  <sheetData>
    <row r="1" spans="1:27" ht="14.25" customHeight="1">
      <c r="A1" s="520">
        <f>1+'5.3'!A1:A19</f>
        <v>70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108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210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36" customHeight="1" thickBot="1">
      <c r="A13" s="520"/>
      <c r="B13" s="3"/>
      <c r="C13" s="342" t="s">
        <v>154</v>
      </c>
      <c r="D13" s="342"/>
      <c r="E13" s="343">
        <f>E14+E15+E16</f>
        <v>5061</v>
      </c>
      <c r="F13" s="343"/>
      <c r="G13" s="343">
        <f>G14+G15+G16</f>
        <v>7773692.9409999996</v>
      </c>
      <c r="H13" s="343"/>
      <c r="I13" s="343">
        <f>I14+I15+I16</f>
        <v>2644934.466</v>
      </c>
      <c r="J13" s="343"/>
      <c r="K13" s="343">
        <f>K14+K15+K16</f>
        <v>5128758.4750000006</v>
      </c>
      <c r="L13" s="343"/>
      <c r="M13" s="343">
        <f>M14+M15+M16</f>
        <v>41272</v>
      </c>
      <c r="N13" s="343"/>
      <c r="O13" s="343">
        <f>O14+O15+O16</f>
        <v>1844017.7170000002</v>
      </c>
      <c r="P13" s="343"/>
      <c r="Q13" s="343">
        <f>Q14+Q15+Q16</f>
        <v>1117845.0340000002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21.2" customHeight="1">
      <c r="A14" s="520"/>
      <c r="B14" s="3"/>
      <c r="C14" s="39" t="s">
        <v>40</v>
      </c>
      <c r="D14" s="39"/>
      <c r="E14" s="54">
        <v>5057</v>
      </c>
      <c r="F14" s="67"/>
      <c r="G14" s="67">
        <v>7190105.0719999997</v>
      </c>
      <c r="H14" s="67"/>
      <c r="I14" s="67">
        <v>2468532.122</v>
      </c>
      <c r="J14" s="67"/>
      <c r="K14" s="67">
        <v>4721572.95</v>
      </c>
      <c r="L14" s="67"/>
      <c r="M14" s="67">
        <v>39971</v>
      </c>
      <c r="N14" s="67"/>
      <c r="O14" s="67">
        <v>1732465.5260000001</v>
      </c>
      <c r="P14" s="67"/>
      <c r="Q14" s="67">
        <v>1084772.0660000001</v>
      </c>
      <c r="R14" s="67"/>
      <c r="S14" s="2"/>
      <c r="T14" s="2"/>
      <c r="U14" s="2"/>
      <c r="V14" s="2"/>
    </row>
    <row r="15" spans="1:27" ht="121.2" customHeight="1">
      <c r="A15" s="520"/>
      <c r="B15" s="3"/>
      <c r="C15" s="39" t="s">
        <v>41</v>
      </c>
      <c r="D15" s="39"/>
      <c r="E15" s="531">
        <v>4</v>
      </c>
      <c r="F15" s="68"/>
      <c r="G15" s="531">
        <v>583587.86899999995</v>
      </c>
      <c r="H15" s="68"/>
      <c r="I15" s="531">
        <v>176402.34400000001</v>
      </c>
      <c r="J15" s="68"/>
      <c r="K15" s="531">
        <v>407185.52500000002</v>
      </c>
      <c r="L15" s="54"/>
      <c r="M15" s="531">
        <v>1301</v>
      </c>
      <c r="N15" s="54"/>
      <c r="O15" s="531">
        <v>111552.19100000001</v>
      </c>
      <c r="P15" s="68"/>
      <c r="Q15" s="531">
        <v>33072.968000000001</v>
      </c>
      <c r="R15" s="531"/>
      <c r="S15" s="2"/>
      <c r="T15" s="2"/>
      <c r="U15" s="2"/>
      <c r="V15" s="2"/>
    </row>
    <row r="16" spans="1:27" ht="121.2" customHeight="1">
      <c r="A16" s="520"/>
      <c r="B16" s="3"/>
      <c r="C16" s="39" t="s">
        <v>42</v>
      </c>
      <c r="D16" s="39"/>
      <c r="E16" s="531"/>
      <c r="F16" s="67"/>
      <c r="G16" s="531"/>
      <c r="H16" s="67"/>
      <c r="I16" s="531"/>
      <c r="J16" s="67"/>
      <c r="K16" s="531"/>
      <c r="L16" s="54"/>
      <c r="M16" s="531"/>
      <c r="N16" s="54"/>
      <c r="O16" s="531"/>
      <c r="P16" s="67"/>
      <c r="Q16" s="531"/>
      <c r="R16" s="531"/>
      <c r="S16" s="2"/>
      <c r="T16" s="2"/>
      <c r="U16" s="2"/>
      <c r="V16" s="2"/>
    </row>
    <row r="17" spans="1:17">
      <c r="A17" s="520"/>
      <c r="B17" s="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520"/>
      <c r="B18" s="3"/>
    </row>
    <row r="19" spans="1:17">
      <c r="A19" s="520"/>
    </row>
    <row r="20" spans="1:17">
      <c r="A20" s="520"/>
    </row>
    <row r="21" spans="1:17" ht="25.2" customHeight="1" thickBot="1">
      <c r="A21" s="520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</row>
    <row r="22" spans="1:17">
      <c r="A22" s="520"/>
    </row>
  </sheetData>
  <sheetProtection algorithmName="SHA-512" hashValue="bmqSRQSUoxLATVZ3KJFATs25km7S6ZbFbM8XEz7r/UI2ubdssPHja9oCOwRZ7ADAtrpgxNLZH6yF/Eo4FooiuQ==" saltValue="HnjjLCGaRXJg6o1fgjsX6g==" spinCount="100000" sheet="1" objects="1" scenarios="1"/>
  <mergeCells count="20">
    <mergeCell ref="N7:N10"/>
    <mergeCell ref="R15:R16"/>
    <mergeCell ref="A1:A22"/>
    <mergeCell ref="O15:O16"/>
    <mergeCell ref="Q15:Q16"/>
    <mergeCell ref="O7:O10"/>
    <mergeCell ref="Q7:Q10"/>
    <mergeCell ref="E15:E16"/>
    <mergeCell ref="G15:G16"/>
    <mergeCell ref="I15:I16"/>
    <mergeCell ref="K15:K16"/>
    <mergeCell ref="M15:M16"/>
    <mergeCell ref="C3:Q3"/>
    <mergeCell ref="C4:Q4"/>
    <mergeCell ref="C7:C10"/>
    <mergeCell ref="E7:E10"/>
    <mergeCell ref="G7:G10"/>
    <mergeCell ref="I7:I10"/>
    <mergeCell ref="K7:K10"/>
    <mergeCell ref="M7:M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70C0"/>
  </sheetPr>
  <dimension ref="A1:Q30"/>
  <sheetViews>
    <sheetView showGridLines="0" view="pageBreakPreview" topLeftCell="A10" zoomScale="80" zoomScaleNormal="80" zoomScaleSheetLayoutView="80" workbookViewId="0">
      <selection activeCell="M14" sqref="M14"/>
    </sheetView>
  </sheetViews>
  <sheetFormatPr defaultColWidth="3.6640625" defaultRowHeight="13.8"/>
  <cols>
    <col min="1" max="1" width="4.6640625" style="168" customWidth="1"/>
    <col min="2" max="2" width="1.77734375" style="168" customWidth="1"/>
    <col min="3" max="3" width="78.77734375" style="168" customWidth="1"/>
    <col min="4" max="4" width="2.6640625" style="168" customWidth="1"/>
    <col min="5" max="5" width="16.77734375" style="168" customWidth="1"/>
    <col min="6" max="6" width="2.6640625" style="168" customWidth="1"/>
    <col min="7" max="7" width="18.77734375" style="174" customWidth="1"/>
    <col min="8" max="8" width="2.6640625" style="174" customWidth="1"/>
    <col min="9" max="9" width="18.77734375" style="174" customWidth="1"/>
    <col min="10" max="10" width="2.6640625" style="168" customWidth="1"/>
    <col min="11" max="11" width="19.77734375" style="168" customWidth="1"/>
    <col min="12" max="12" width="2.6640625" style="168" customWidth="1"/>
    <col min="13" max="16384" width="3.6640625" style="168"/>
  </cols>
  <sheetData>
    <row r="1" spans="1:17" ht="14.25" customHeight="1">
      <c r="A1" s="544">
        <f>1+'5.4'!A1:A16</f>
        <v>71</v>
      </c>
      <c r="B1" s="173"/>
    </row>
    <row r="2" spans="1:17" ht="14.25" customHeight="1">
      <c r="A2" s="544"/>
      <c r="B2" s="173"/>
    </row>
    <row r="3" spans="1:17" ht="14.25" customHeight="1">
      <c r="A3" s="544"/>
      <c r="B3" s="173"/>
      <c r="C3" s="545" t="s">
        <v>249</v>
      </c>
      <c r="D3" s="545"/>
      <c r="E3" s="545"/>
      <c r="F3" s="545"/>
      <c r="G3" s="545"/>
      <c r="H3" s="545"/>
      <c r="I3" s="545"/>
      <c r="J3" s="545"/>
      <c r="K3" s="545"/>
    </row>
    <row r="4" spans="1:17" ht="17.25" customHeight="1">
      <c r="A4" s="544"/>
      <c r="B4" s="173"/>
      <c r="C4" s="546" t="s">
        <v>250</v>
      </c>
      <c r="D4" s="546"/>
      <c r="E4" s="546"/>
      <c r="F4" s="546"/>
      <c r="G4" s="546"/>
      <c r="H4" s="546"/>
      <c r="I4" s="546"/>
      <c r="J4" s="546"/>
      <c r="K4" s="546"/>
    </row>
    <row r="5" spans="1:17" ht="9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7" ht="4.8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7" ht="14.25" customHeight="1">
      <c r="A7" s="544"/>
      <c r="B7" s="173"/>
      <c r="C7" s="547" t="s">
        <v>179</v>
      </c>
      <c r="D7" s="318"/>
      <c r="E7" s="590" t="s">
        <v>90</v>
      </c>
      <c r="F7" s="592"/>
      <c r="G7" s="592"/>
      <c r="H7" s="592"/>
      <c r="I7" s="592"/>
      <c r="J7" s="46"/>
      <c r="K7" s="519" t="s">
        <v>187</v>
      </c>
      <c r="L7" s="48"/>
    </row>
    <row r="8" spans="1:17" ht="14.25" customHeight="1">
      <c r="A8" s="544"/>
      <c r="B8" s="173"/>
      <c r="C8" s="548"/>
      <c r="D8" s="318"/>
      <c r="E8" s="592"/>
      <c r="F8" s="592"/>
      <c r="G8" s="592"/>
      <c r="H8" s="592"/>
      <c r="I8" s="592"/>
      <c r="J8" s="46"/>
      <c r="K8" s="519"/>
      <c r="L8" s="48"/>
    </row>
    <row r="9" spans="1:17" ht="3.6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  <c r="L9" s="49"/>
    </row>
    <row r="10" spans="1:17" ht="5.4" customHeight="1">
      <c r="A10" s="544"/>
      <c r="B10" s="173"/>
      <c r="C10" s="77"/>
      <c r="D10" s="318"/>
      <c r="G10" s="168"/>
      <c r="H10" s="168"/>
      <c r="I10" s="168"/>
      <c r="J10" s="78"/>
      <c r="K10" s="519"/>
      <c r="L10" s="49"/>
    </row>
    <row r="11" spans="1:17" ht="10.8" customHeight="1">
      <c r="A11" s="544"/>
      <c r="B11" s="173"/>
      <c r="C11" s="77"/>
      <c r="D11" s="318"/>
      <c r="E11" s="552"/>
      <c r="F11" s="552"/>
      <c r="G11" s="552"/>
      <c r="H11" s="552"/>
      <c r="I11" s="552"/>
      <c r="J11" s="78"/>
      <c r="K11" s="308"/>
      <c r="L11" s="49"/>
    </row>
    <row r="12" spans="1:17" s="175" customFormat="1" ht="14.4">
      <c r="A12" s="544"/>
      <c r="B12" s="173"/>
      <c r="C12" s="77"/>
      <c r="D12" s="77"/>
      <c r="E12" s="526" t="s">
        <v>43</v>
      </c>
      <c r="F12" s="7"/>
      <c r="G12" s="526" t="s">
        <v>45</v>
      </c>
      <c r="H12" s="7"/>
      <c r="I12" s="526" t="s">
        <v>46</v>
      </c>
      <c r="J12" s="7"/>
      <c r="K12" s="7"/>
      <c r="L12" s="543"/>
      <c r="M12" s="168"/>
    </row>
    <row r="13" spans="1:17" ht="19.2" customHeight="1" thickBot="1">
      <c r="A13" s="544"/>
      <c r="B13" s="173"/>
      <c r="C13" s="366"/>
      <c r="D13" s="367"/>
      <c r="E13" s="542"/>
      <c r="F13" s="368"/>
      <c r="G13" s="542"/>
      <c r="H13" s="368"/>
      <c r="I13" s="542"/>
      <c r="J13" s="368"/>
      <c r="K13" s="439" t="s">
        <v>168</v>
      </c>
      <c r="L13" s="543"/>
    </row>
    <row r="14" spans="1:17" s="179" customFormat="1" ht="31.2" customHeight="1" thickBot="1">
      <c r="A14" s="544"/>
      <c r="B14" s="173"/>
      <c r="C14" s="342" t="s">
        <v>154</v>
      </c>
      <c r="D14" s="458"/>
      <c r="E14" s="459">
        <f>G14+I14</f>
        <v>41272</v>
      </c>
      <c r="F14" s="459"/>
      <c r="G14" s="459">
        <f>G15+G18+G29</f>
        <v>20071</v>
      </c>
      <c r="H14" s="459"/>
      <c r="I14" s="459">
        <f>I15+I18+I29</f>
        <v>21201</v>
      </c>
      <c r="J14" s="459"/>
      <c r="K14" s="459">
        <f>K15+K18+K29</f>
        <v>1844017.7169999997</v>
      </c>
      <c r="M14" s="180"/>
      <c r="N14" s="180"/>
      <c r="O14" s="181"/>
      <c r="P14" s="182"/>
      <c r="Q14" s="180"/>
    </row>
    <row r="15" spans="1:17" ht="42" customHeight="1">
      <c r="A15" s="544"/>
      <c r="B15" s="173"/>
      <c r="C15" s="264" t="s">
        <v>158</v>
      </c>
      <c r="D15" s="77"/>
      <c r="E15" s="177">
        <f>G15+I15</f>
        <v>3598</v>
      </c>
      <c r="F15" s="74"/>
      <c r="G15" s="74">
        <f>G16+G17</f>
        <v>3089</v>
      </c>
      <c r="H15" s="74"/>
      <c r="I15" s="74">
        <f>I16+I17</f>
        <v>509</v>
      </c>
      <c r="J15" s="186"/>
      <c r="K15" s="295">
        <f>K16+K17</f>
        <v>0</v>
      </c>
    </row>
    <row r="16" spans="1:17" ht="31.95" customHeight="1">
      <c r="A16" s="544"/>
      <c r="B16" s="173"/>
      <c r="C16" s="183" t="s">
        <v>159</v>
      </c>
      <c r="D16" s="77"/>
      <c r="E16" s="184">
        <f>G16+I16</f>
        <v>3139</v>
      </c>
      <c r="F16" s="185"/>
      <c r="G16" s="184">
        <v>2757</v>
      </c>
      <c r="H16" s="184"/>
      <c r="I16" s="184">
        <v>382</v>
      </c>
      <c r="J16" s="186"/>
      <c r="K16" s="286">
        <v>0</v>
      </c>
    </row>
    <row r="17" spans="1:11" ht="52.95" customHeight="1">
      <c r="A17" s="544"/>
      <c r="B17" s="173"/>
      <c r="C17" s="183" t="s">
        <v>160</v>
      </c>
      <c r="D17" s="187"/>
      <c r="E17" s="184">
        <f>G17+I17</f>
        <v>459</v>
      </c>
      <c r="F17" s="185"/>
      <c r="G17" s="184">
        <v>332</v>
      </c>
      <c r="H17" s="184"/>
      <c r="I17" s="184">
        <v>127</v>
      </c>
      <c r="J17" s="186"/>
      <c r="K17" s="286">
        <v>0</v>
      </c>
    </row>
    <row r="18" spans="1:11" ht="30" customHeight="1">
      <c r="A18" s="544"/>
      <c r="B18" s="173"/>
      <c r="C18" s="188" t="s">
        <v>47</v>
      </c>
      <c r="D18" s="77"/>
      <c r="E18" s="177">
        <f>G18+I18</f>
        <v>36700</v>
      </c>
      <c r="F18" s="189"/>
      <c r="G18" s="177">
        <f>G19+G20+G23+G24+G25+G26+G27+G28</f>
        <v>16585</v>
      </c>
      <c r="H18" s="177"/>
      <c r="I18" s="177">
        <f t="shared" ref="I18" si="0">I19+I20+I23+I24+I25+I26+I27+I28</f>
        <v>20115</v>
      </c>
      <c r="J18" s="177"/>
      <c r="K18" s="177">
        <f>K19+K20+K23+K24+K25+K26+K27+K28</f>
        <v>1832298.9419999998</v>
      </c>
    </row>
    <row r="19" spans="1:11" ht="28.95" customHeight="1">
      <c r="A19" s="544"/>
      <c r="B19" s="173"/>
      <c r="C19" s="183" t="s">
        <v>48</v>
      </c>
      <c r="D19" s="14"/>
      <c r="E19" s="184">
        <f t="shared" ref="E19" si="1">G19+I19</f>
        <v>5134</v>
      </c>
      <c r="F19" s="185"/>
      <c r="G19" s="184">
        <v>3176</v>
      </c>
      <c r="H19" s="184"/>
      <c r="I19" s="184">
        <v>1958</v>
      </c>
      <c r="J19" s="69"/>
      <c r="K19" s="184">
        <v>377765.96</v>
      </c>
    </row>
    <row r="20" spans="1:11" ht="28.95" customHeight="1">
      <c r="A20" s="544"/>
      <c r="B20" s="173"/>
      <c r="C20" s="183" t="s">
        <v>153</v>
      </c>
      <c r="D20" s="14"/>
      <c r="E20" s="177">
        <f>G20+I20</f>
        <v>9268</v>
      </c>
      <c r="F20" s="177"/>
      <c r="G20" s="177">
        <f>G21+G22</f>
        <v>4087</v>
      </c>
      <c r="H20" s="177"/>
      <c r="I20" s="177">
        <f>I21+I22</f>
        <v>5181</v>
      </c>
      <c r="J20" s="184"/>
      <c r="K20" s="177">
        <f>K21+K22</f>
        <v>601518.6129999999</v>
      </c>
    </row>
    <row r="21" spans="1:11" ht="28.95" customHeight="1">
      <c r="A21" s="544"/>
      <c r="B21" s="173"/>
      <c r="C21" s="191" t="s">
        <v>157</v>
      </c>
      <c r="D21" s="14"/>
      <c r="E21" s="184">
        <f>G21+I21</f>
        <v>9176</v>
      </c>
      <c r="F21" s="185"/>
      <c r="G21" s="184">
        <v>4058</v>
      </c>
      <c r="H21" s="184"/>
      <c r="I21" s="184">
        <v>5118</v>
      </c>
      <c r="J21" s="69"/>
      <c r="K21" s="184">
        <v>596761.99899999995</v>
      </c>
    </row>
    <row r="22" spans="1:11" ht="28.95" customHeight="1">
      <c r="A22" s="544"/>
      <c r="B22" s="173"/>
      <c r="C22" s="191" t="s">
        <v>49</v>
      </c>
      <c r="D22" s="14"/>
      <c r="E22" s="184">
        <f t="shared" ref="E22:E28" si="2">G22+I22</f>
        <v>92</v>
      </c>
      <c r="F22" s="185"/>
      <c r="G22" s="184">
        <v>29</v>
      </c>
      <c r="H22" s="184"/>
      <c r="I22" s="184">
        <v>63</v>
      </c>
      <c r="J22" s="69"/>
      <c r="K22" s="184">
        <v>4756.6139999999996</v>
      </c>
    </row>
    <row r="23" spans="1:11" ht="28.95" customHeight="1">
      <c r="A23" s="544"/>
      <c r="B23" s="173"/>
      <c r="C23" s="183" t="s">
        <v>50</v>
      </c>
      <c r="D23" s="14"/>
      <c r="E23" s="184">
        <f t="shared" si="2"/>
        <v>3892</v>
      </c>
      <c r="F23" s="185"/>
      <c r="G23" s="184">
        <v>2389</v>
      </c>
      <c r="H23" s="184"/>
      <c r="I23" s="184">
        <v>1503</v>
      </c>
      <c r="J23" s="69"/>
      <c r="K23" s="184">
        <v>222565.31899999999</v>
      </c>
    </row>
    <row r="24" spans="1:11" ht="28.95" customHeight="1">
      <c r="A24" s="544"/>
      <c r="B24" s="173"/>
      <c r="C24" s="183" t="s">
        <v>51</v>
      </c>
      <c r="D24" s="14"/>
      <c r="E24" s="184">
        <f t="shared" si="2"/>
        <v>9519</v>
      </c>
      <c r="F24" s="185"/>
      <c r="G24" s="184">
        <v>2322</v>
      </c>
      <c r="H24" s="184"/>
      <c r="I24" s="184">
        <v>7197</v>
      </c>
      <c r="J24" s="69"/>
      <c r="K24" s="184">
        <v>386088.14600000001</v>
      </c>
    </row>
    <row r="25" spans="1:11" ht="28.95" customHeight="1">
      <c r="A25" s="544"/>
      <c r="B25" s="173"/>
      <c r="C25" s="183" t="s">
        <v>52</v>
      </c>
      <c r="D25" s="176"/>
      <c r="E25" s="184">
        <f t="shared" si="2"/>
        <v>3295</v>
      </c>
      <c r="F25" s="185"/>
      <c r="G25" s="184">
        <v>1419</v>
      </c>
      <c r="H25" s="184"/>
      <c r="I25" s="184">
        <v>1876</v>
      </c>
      <c r="J25" s="69"/>
      <c r="K25" s="184">
        <v>125553.296</v>
      </c>
    </row>
    <row r="26" spans="1:11" ht="28.95" customHeight="1">
      <c r="A26" s="544"/>
      <c r="B26" s="173"/>
      <c r="C26" s="183" t="s">
        <v>53</v>
      </c>
      <c r="D26" s="176"/>
      <c r="E26" s="184">
        <f t="shared" si="2"/>
        <v>722</v>
      </c>
      <c r="F26" s="185"/>
      <c r="G26" s="184">
        <v>422</v>
      </c>
      <c r="H26" s="184"/>
      <c r="I26" s="184">
        <v>300</v>
      </c>
      <c r="J26" s="69"/>
      <c r="K26" s="184">
        <v>26893.463</v>
      </c>
    </row>
    <row r="27" spans="1:11" ht="28.95" customHeight="1">
      <c r="A27" s="544"/>
      <c r="B27" s="173"/>
      <c r="C27" s="183" t="s">
        <v>161</v>
      </c>
      <c r="D27" s="176"/>
      <c r="E27" s="184">
        <f t="shared" si="2"/>
        <v>293</v>
      </c>
      <c r="F27" s="185"/>
      <c r="G27" s="184">
        <v>162</v>
      </c>
      <c r="H27" s="184"/>
      <c r="I27" s="184">
        <v>131</v>
      </c>
      <c r="J27" s="69"/>
      <c r="K27" s="184">
        <v>7872.3010000000004</v>
      </c>
    </row>
    <row r="28" spans="1:11" ht="28.95" customHeight="1">
      <c r="A28" s="544"/>
      <c r="B28" s="173"/>
      <c r="C28" s="183" t="s">
        <v>54</v>
      </c>
      <c r="D28" s="14"/>
      <c r="E28" s="184">
        <f t="shared" si="2"/>
        <v>4577</v>
      </c>
      <c r="F28" s="185"/>
      <c r="G28" s="184">
        <v>2608</v>
      </c>
      <c r="H28" s="184"/>
      <c r="I28" s="184">
        <v>1969</v>
      </c>
      <c r="J28" s="69"/>
      <c r="K28" s="184">
        <v>84041.843999999997</v>
      </c>
    </row>
    <row r="29" spans="1:11" ht="28.95" customHeight="1">
      <c r="A29" s="544"/>
      <c r="B29" s="173"/>
      <c r="C29" s="59" t="s">
        <v>55</v>
      </c>
      <c r="D29" s="77"/>
      <c r="E29" s="177">
        <f>G29+I29</f>
        <v>974</v>
      </c>
      <c r="F29" s="189"/>
      <c r="G29" s="177">
        <v>397</v>
      </c>
      <c r="H29" s="177"/>
      <c r="I29" s="177">
        <v>577</v>
      </c>
      <c r="J29" s="190"/>
      <c r="K29" s="177">
        <v>11718.775</v>
      </c>
    </row>
    <row r="30" spans="1:11" ht="6" customHeight="1" thickBot="1">
      <c r="A30" s="544"/>
      <c r="B30" s="173"/>
      <c r="C30" s="446"/>
      <c r="D30" s="447"/>
      <c r="E30" s="448"/>
      <c r="F30" s="449"/>
      <c r="G30" s="448"/>
      <c r="H30" s="448"/>
      <c r="I30" s="448"/>
      <c r="J30" s="450"/>
      <c r="K30" s="450"/>
    </row>
  </sheetData>
  <sheetProtection algorithmName="SHA-512" hashValue="uIb6gPbS+LkdCQq3nXjvAbuoJnsiN/E3rnKdqdls0Nc+6dTcUEGV7iZQLHfxA+Au7LuWJRihmovqv7YIO1kKdw==" saltValue="Yc+8UrBxXsmJ+AF0HigNDg==" spinCount="100000" sheet="1" objects="1" scenarios="1"/>
  <mergeCells count="12">
    <mergeCell ref="I12:I13"/>
    <mergeCell ref="L12:L13"/>
    <mergeCell ref="A1:A30"/>
    <mergeCell ref="C3:K3"/>
    <mergeCell ref="C4:K4"/>
    <mergeCell ref="C7:C9"/>
    <mergeCell ref="E7:I8"/>
    <mergeCell ref="K7:K10"/>
    <mergeCell ref="E9:I9"/>
    <mergeCell ref="E11:I11"/>
    <mergeCell ref="E12:E13"/>
    <mergeCell ref="G12:G1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C000"/>
  </sheetPr>
  <dimension ref="A1:X11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77734375" style="1" customWidth="1"/>
    <col min="2" max="2" width="1.6640625" style="1" customWidth="1"/>
    <col min="3" max="3" width="16.33203125" style="31" customWidth="1"/>
    <col min="4" max="4" width="2.6640625" style="1" customWidth="1"/>
    <col min="5" max="5" width="16.21875" style="1" customWidth="1"/>
    <col min="6" max="6" width="2.6640625" style="1" customWidth="1"/>
    <col min="7" max="7" width="20.6640625" style="1" customWidth="1"/>
    <col min="8" max="8" width="2.6640625" style="1" customWidth="1"/>
    <col min="9" max="9" width="20.6640625" style="1" customWidth="1"/>
    <col min="10" max="10" width="2.6640625" style="1" customWidth="1"/>
    <col min="11" max="11" width="20.6640625" style="1" customWidth="1"/>
    <col min="12" max="12" width="2.6640625" style="1" customWidth="1"/>
    <col min="13" max="13" width="20.6640625" style="1" customWidth="1"/>
    <col min="14" max="14" width="2.6640625" style="1" customWidth="1"/>
    <col min="15" max="15" width="14.5546875" style="1" customWidth="1"/>
    <col min="16" max="16" width="2.6640625" style="1" customWidth="1"/>
    <col min="17" max="17" width="15.77734375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1+'5.5'!A1:A28</f>
        <v>72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141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142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143.4" customHeight="1">
      <c r="A13" s="520"/>
      <c r="B13" s="3"/>
      <c r="C13" s="14">
        <v>2022</v>
      </c>
      <c r="D13" s="5"/>
      <c r="E13" s="16">
        <f>'6.2'!E13</f>
        <v>6636</v>
      </c>
      <c r="F13" s="42"/>
      <c r="G13" s="16">
        <f>'6.2'!G13</f>
        <v>7705847.2929999996</v>
      </c>
      <c r="H13" s="16"/>
      <c r="I13" s="16">
        <f>'6.2'!I13</f>
        <v>2109834.1740000001</v>
      </c>
      <c r="J13" s="16"/>
      <c r="K13" s="16">
        <f>'6.2'!K13</f>
        <v>5596013.1189999999</v>
      </c>
      <c r="L13" s="16"/>
      <c r="M13" s="16">
        <f>'6.2'!M13</f>
        <v>55771</v>
      </c>
      <c r="N13" s="16"/>
      <c r="O13" s="16">
        <f>'6.2'!O13</f>
        <v>1921991.7379999999</v>
      </c>
      <c r="P13" s="16"/>
      <c r="Q13" s="16">
        <f>'6.2'!Q13</f>
        <v>638230.58399999992</v>
      </c>
      <c r="R13" s="96"/>
    </row>
    <row r="14" spans="1:24" ht="143.4" customHeight="1">
      <c r="A14" s="520"/>
      <c r="B14" s="3"/>
      <c r="C14" s="14">
        <v>2015</v>
      </c>
      <c r="D14" s="5"/>
      <c r="E14" s="50">
        <v>6054</v>
      </c>
      <c r="F14" s="50"/>
      <c r="G14" s="50">
        <v>4989842.3495546253</v>
      </c>
      <c r="H14" s="50"/>
      <c r="I14" s="50">
        <v>1275831.162</v>
      </c>
      <c r="J14" s="128"/>
      <c r="K14" s="50">
        <v>3714011.1875546253</v>
      </c>
      <c r="L14" s="16"/>
      <c r="M14" s="50">
        <v>47991</v>
      </c>
      <c r="N14" s="50"/>
      <c r="O14" s="50">
        <v>1234115.9839999999</v>
      </c>
      <c r="P14" s="16"/>
      <c r="Q14" s="50">
        <v>554349.16</v>
      </c>
      <c r="R14" s="282"/>
      <c r="S14" s="167"/>
      <c r="T14" s="167"/>
      <c r="U14" s="167"/>
      <c r="V14" s="167"/>
    </row>
    <row r="15" spans="1:24" ht="143.4" customHeight="1">
      <c r="A15" s="520"/>
      <c r="B15" s="3"/>
      <c r="C15" s="14">
        <v>2010</v>
      </c>
      <c r="D15" s="5"/>
      <c r="E15" s="16">
        <v>4889</v>
      </c>
      <c r="F15" s="42"/>
      <c r="G15" s="16">
        <v>3447606.2489999998</v>
      </c>
      <c r="H15" s="16"/>
      <c r="I15" s="16">
        <v>951821.64099999995</v>
      </c>
      <c r="J15" s="16"/>
      <c r="K15" s="16">
        <v>2495784.608</v>
      </c>
      <c r="L15" s="16"/>
      <c r="M15" s="16">
        <v>44847</v>
      </c>
      <c r="N15" s="16"/>
      <c r="O15" s="16">
        <v>1014723.56</v>
      </c>
      <c r="P15" s="16"/>
      <c r="Q15" s="16">
        <v>525916.73699999996</v>
      </c>
      <c r="R15" s="134"/>
      <c r="S15" s="133"/>
      <c r="T15" s="135"/>
      <c r="U15" s="136"/>
      <c r="V15" s="133"/>
    </row>
    <row r="16" spans="1:24" ht="15" customHeight="1">
      <c r="A16" s="520"/>
      <c r="B16" s="3"/>
      <c r="D16" s="31"/>
    </row>
    <row r="17" spans="1:18" ht="14.25" customHeight="1">
      <c r="A17" s="520"/>
      <c r="B17" s="3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</row>
    <row r="18" spans="1:18" ht="18" customHeight="1" thickBot="1">
      <c r="A18" s="520"/>
      <c r="B18" s="3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79"/>
    </row>
    <row r="19" spans="1:18" ht="13.8" customHeight="1">
      <c r="A19" s="520"/>
    </row>
    <row r="20" spans="1:18" ht="14.25" customHeight="1"/>
    <row r="21" spans="1:18" ht="14.25" customHeight="1"/>
    <row r="22" spans="1:18" ht="14.25" customHeight="1"/>
    <row r="23" spans="1:18" ht="14.25" customHeight="1"/>
    <row r="24" spans="1:18" ht="14.25" customHeight="1"/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J4XQNONnuZjZUop0YIwKkzY8NVmKMUZR2ro7hYiCy3BYD3OJW+eaXbpfITKisg5PTZlK8y7rxwmhBHPli7NuTw==" saltValue="VtgF5+Rlb23r8avEfgoiYw==" spinCount="100000" sheet="1" objects="1" scenarios="1"/>
  <mergeCells count="11">
    <mergeCell ref="A1:A19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C000"/>
  </sheetPr>
  <dimension ref="A1:Y31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21" customWidth="1"/>
    <col min="2" max="2" width="1.77734375" style="21" customWidth="1"/>
    <col min="3" max="3" width="24.44140625" style="1" customWidth="1"/>
    <col min="4" max="4" width="2.6640625" style="1" customWidth="1"/>
    <col min="5" max="5" width="14.5546875" style="1" customWidth="1"/>
    <col min="6" max="6" width="2.6640625" style="1" customWidth="1"/>
    <col min="7" max="7" width="19.6640625" style="1" customWidth="1"/>
    <col min="8" max="8" width="1.5546875" style="1" customWidth="1"/>
    <col min="9" max="9" width="19.6640625" style="1" customWidth="1"/>
    <col min="10" max="10" width="2.6640625" style="1" customWidth="1"/>
    <col min="11" max="11" width="17.109375" style="1" customWidth="1"/>
    <col min="12" max="12" width="2.6640625" style="1" customWidth="1"/>
    <col min="13" max="13" width="19.33203125" style="1" customWidth="1"/>
    <col min="14" max="14" width="1.77734375" style="1" customWidth="1"/>
    <col min="15" max="15" width="16.33203125" style="1" customWidth="1"/>
    <col min="16" max="16" width="1.77734375" style="1" customWidth="1"/>
    <col min="17" max="17" width="17.10937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'6.1'!A1:A18+1</f>
        <v>73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109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211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9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6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22.8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5" ht="42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6636</v>
      </c>
      <c r="F13" s="343"/>
      <c r="G13" s="343">
        <f>G14+G15+G16+G17+G18+G19+G20+G21+G22+G23+G24+G25+G26+G27+G28+G29</f>
        <v>7705847.2929999996</v>
      </c>
      <c r="H13" s="343"/>
      <c r="I13" s="343">
        <f>I14+I15+I16+I17+I18+I19+I20+I21+I22+I23+I24+I25+I26+I27+I28+I29</f>
        <v>2109834.1740000001</v>
      </c>
      <c r="J13" s="343"/>
      <c r="K13" s="343">
        <f>K14+K15+K16+K17+K18+K19+K20+K21+K22+K23+K24+K25+K26+K27+K28+K29</f>
        <v>5596013.1189999999</v>
      </c>
      <c r="L13" s="343"/>
      <c r="M13" s="343">
        <f>M14+M15+M16+M17+M18+M19+M20+M21+M22+M23+M24+M25+M26+M27+M28+M29</f>
        <v>55771</v>
      </c>
      <c r="N13" s="343"/>
      <c r="O13" s="343">
        <f>O14+O15+O16+O17+O18+O19+O20+O21+O22+O23+O24+O25+O26+O27+O28+O29</f>
        <v>1921991.7379999999</v>
      </c>
      <c r="P13" s="343"/>
      <c r="Q13" s="343">
        <f>Q14+Q15+Q16+Q17+Q18+Q19+Q20+Q21+Q22+Q23+Q24+Q25+Q26+Q27+Q28+Q29</f>
        <v>638230.58399999992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549</v>
      </c>
      <c r="F14" s="16"/>
      <c r="G14" s="16">
        <v>568757.33600000001</v>
      </c>
      <c r="H14" s="16"/>
      <c r="I14" s="16">
        <v>158318.255</v>
      </c>
      <c r="J14" s="16"/>
      <c r="K14" s="16">
        <v>410439.08100000001</v>
      </c>
      <c r="L14" s="16"/>
      <c r="M14" s="16">
        <v>5082</v>
      </c>
      <c r="N14" s="16"/>
      <c r="O14" s="16">
        <v>183256.17499999999</v>
      </c>
      <c r="P14" s="16"/>
      <c r="Q14" s="16">
        <v>63149.561000000002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206</v>
      </c>
      <c r="F15" s="16"/>
      <c r="G15" s="16">
        <v>102956.07799999999</v>
      </c>
      <c r="H15" s="16"/>
      <c r="I15" s="16">
        <v>25646.223000000002</v>
      </c>
      <c r="J15" s="16"/>
      <c r="K15" s="16">
        <v>77309.854999999996</v>
      </c>
      <c r="L15" s="16"/>
      <c r="M15" s="16">
        <v>1568</v>
      </c>
      <c r="N15" s="16"/>
      <c r="O15" s="16">
        <v>35096.169000000002</v>
      </c>
      <c r="P15" s="16"/>
      <c r="Q15" s="16">
        <v>12239.045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178</v>
      </c>
      <c r="F16" s="16"/>
      <c r="G16" s="62">
        <v>68629.441000000006</v>
      </c>
      <c r="H16" s="16"/>
      <c r="I16" s="62">
        <v>19506.125</v>
      </c>
      <c r="J16" s="16"/>
      <c r="K16" s="62">
        <v>49123.315999999999</v>
      </c>
      <c r="L16" s="16"/>
      <c r="M16" s="62">
        <v>1122</v>
      </c>
      <c r="N16" s="16"/>
      <c r="O16" s="62">
        <v>20839.314999999999</v>
      </c>
      <c r="P16" s="16"/>
      <c r="Q16" s="62">
        <v>12443.634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170</v>
      </c>
      <c r="F17" s="16"/>
      <c r="G17" s="62">
        <v>149856.60999999999</v>
      </c>
      <c r="H17" s="16"/>
      <c r="I17" s="62">
        <v>30775.661</v>
      </c>
      <c r="J17" s="16"/>
      <c r="K17" s="62">
        <v>119080.94899999999</v>
      </c>
      <c r="L17" s="16"/>
      <c r="M17" s="62">
        <v>1338</v>
      </c>
      <c r="N17" s="16"/>
      <c r="O17" s="62">
        <v>36151.652000000002</v>
      </c>
      <c r="P17" s="16"/>
      <c r="Q17" s="62">
        <v>15302.614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257</v>
      </c>
      <c r="F18" s="16"/>
      <c r="G18" s="16">
        <v>110556.31200000001</v>
      </c>
      <c r="H18" s="16"/>
      <c r="I18" s="16">
        <v>28360.154999999999</v>
      </c>
      <c r="J18" s="16"/>
      <c r="K18" s="16">
        <v>82196.157000000007</v>
      </c>
      <c r="L18" s="16"/>
      <c r="M18" s="16">
        <v>1733</v>
      </c>
      <c r="N18" s="16"/>
      <c r="O18" s="16">
        <v>36213.137999999999</v>
      </c>
      <c r="P18" s="16"/>
      <c r="Q18" s="16">
        <v>13256.944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139</v>
      </c>
      <c r="F19" s="16"/>
      <c r="G19" s="16">
        <v>117256.122</v>
      </c>
      <c r="H19" s="16"/>
      <c r="I19" s="16">
        <v>25663.439999999999</v>
      </c>
      <c r="J19" s="16"/>
      <c r="K19" s="16">
        <v>91592.682000000001</v>
      </c>
      <c r="L19" s="16"/>
      <c r="M19" s="16">
        <v>1483</v>
      </c>
      <c r="N19" s="16"/>
      <c r="O19" s="16">
        <v>37149.368999999999</v>
      </c>
      <c r="P19" s="16"/>
      <c r="Q19" s="16">
        <v>14920.233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585</v>
      </c>
      <c r="F20" s="16"/>
      <c r="G20" s="16">
        <v>449550.44699999999</v>
      </c>
      <c r="H20" s="16"/>
      <c r="I20" s="16">
        <v>130458.81299999999</v>
      </c>
      <c r="J20" s="16"/>
      <c r="K20" s="16">
        <v>319091.63400000002</v>
      </c>
      <c r="L20" s="16"/>
      <c r="M20" s="16">
        <v>4111</v>
      </c>
      <c r="N20" s="16"/>
      <c r="O20" s="16">
        <v>100049.13400000001</v>
      </c>
      <c r="P20" s="16"/>
      <c r="Q20" s="16">
        <v>50965.832999999999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16">
        <v>341</v>
      </c>
      <c r="F21" s="16"/>
      <c r="G21" s="16">
        <v>249556.003</v>
      </c>
      <c r="H21" s="16"/>
      <c r="I21" s="16">
        <v>65856.123000000007</v>
      </c>
      <c r="J21" s="16"/>
      <c r="K21" s="16">
        <v>183699.88</v>
      </c>
      <c r="L21" s="16"/>
      <c r="M21" s="16">
        <v>3002</v>
      </c>
      <c r="N21" s="16"/>
      <c r="O21" s="16">
        <v>75594.945999999996</v>
      </c>
      <c r="P21" s="16"/>
      <c r="Q21" s="16">
        <v>29556.145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16">
        <v>19</v>
      </c>
      <c r="F22" s="16"/>
      <c r="G22" s="16">
        <v>6856.1220000000003</v>
      </c>
      <c r="H22" s="16"/>
      <c r="I22" s="16">
        <v>1876.1220000000001</v>
      </c>
      <c r="J22" s="16"/>
      <c r="K22" s="16">
        <v>4980</v>
      </c>
      <c r="L22" s="16"/>
      <c r="M22" s="16">
        <v>131</v>
      </c>
      <c r="N22" s="16"/>
      <c r="O22" s="261">
        <v>3005.308</v>
      </c>
      <c r="P22" s="16"/>
      <c r="Q22" s="16">
        <v>1987.4549999999999</v>
      </c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1946</v>
      </c>
      <c r="F23" s="16"/>
      <c r="G23" s="16">
        <v>2091126.11</v>
      </c>
      <c r="H23" s="16"/>
      <c r="I23" s="16">
        <v>629845.00600000005</v>
      </c>
      <c r="J23" s="16"/>
      <c r="K23" s="16">
        <v>1461281.1040000001</v>
      </c>
      <c r="L23" s="16"/>
      <c r="M23" s="16">
        <v>9714</v>
      </c>
      <c r="N23" s="16"/>
      <c r="O23" s="16">
        <v>455361.52299999999</v>
      </c>
      <c r="P23" s="16"/>
      <c r="Q23" s="16">
        <v>163364.511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95</v>
      </c>
      <c r="F24" s="16"/>
      <c r="G24" s="16">
        <v>42365.432999999997</v>
      </c>
      <c r="H24" s="16"/>
      <c r="I24" s="16">
        <v>12133.625</v>
      </c>
      <c r="J24" s="16"/>
      <c r="K24" s="16">
        <v>30231.808000000001</v>
      </c>
      <c r="L24" s="16"/>
      <c r="M24" s="16">
        <v>835</v>
      </c>
      <c r="N24" s="16"/>
      <c r="O24" s="16">
        <v>20823.281999999999</v>
      </c>
      <c r="P24" s="16"/>
      <c r="Q24" s="16">
        <v>4623.0140000000001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322</v>
      </c>
      <c r="F25" s="16"/>
      <c r="G25" s="16">
        <v>213745.02299999999</v>
      </c>
      <c r="H25" s="16"/>
      <c r="I25" s="16">
        <v>51221.654999999999</v>
      </c>
      <c r="J25" s="16"/>
      <c r="K25" s="16">
        <v>162523.36799999999</v>
      </c>
      <c r="L25" s="16"/>
      <c r="M25" s="16">
        <v>2863</v>
      </c>
      <c r="N25" s="16"/>
      <c r="O25" s="16">
        <v>78079.421000000002</v>
      </c>
      <c r="P25" s="16"/>
      <c r="Q25" s="16">
        <v>29300.612000000001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329</v>
      </c>
      <c r="F26" s="16"/>
      <c r="G26" s="16">
        <v>220544.62299999999</v>
      </c>
      <c r="H26" s="16"/>
      <c r="I26" s="16">
        <v>42699.677000000003</v>
      </c>
      <c r="J26" s="16"/>
      <c r="K26" s="16">
        <v>177844.946</v>
      </c>
      <c r="L26" s="16"/>
      <c r="M26" s="16">
        <v>2895</v>
      </c>
      <c r="N26" s="16"/>
      <c r="O26" s="16">
        <v>75720.123999999996</v>
      </c>
      <c r="P26" s="16"/>
      <c r="Q26" s="16">
        <v>26879.663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16">
        <v>1484</v>
      </c>
      <c r="F27" s="16"/>
      <c r="G27" s="16">
        <v>3305785.4550000001</v>
      </c>
      <c r="H27" s="16"/>
      <c r="I27" s="16">
        <v>885587.55099999998</v>
      </c>
      <c r="J27" s="16"/>
      <c r="K27" s="16">
        <v>2420197.9040000001</v>
      </c>
      <c r="L27" s="16"/>
      <c r="M27" s="16">
        <v>19800</v>
      </c>
      <c r="N27" s="16"/>
      <c r="O27" s="16">
        <v>762215.90399999998</v>
      </c>
      <c r="P27" s="16"/>
      <c r="Q27" s="16">
        <v>199466.321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62">
        <v>12</v>
      </c>
      <c r="F28" s="16"/>
      <c r="G28" s="62">
        <v>6260.0780000000004</v>
      </c>
      <c r="H28" s="16"/>
      <c r="I28" s="62">
        <v>1361.6310000000001</v>
      </c>
      <c r="J28" s="16"/>
      <c r="K28" s="62">
        <v>4898.4470000000001</v>
      </c>
      <c r="L28" s="16"/>
      <c r="M28" s="62">
        <v>58</v>
      </c>
      <c r="N28" s="16"/>
      <c r="O28" s="62">
        <v>1352.9259999999999</v>
      </c>
      <c r="P28" s="16"/>
      <c r="Q28" s="62">
        <v>712.33600000000001</v>
      </c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62">
        <v>4</v>
      </c>
      <c r="F29" s="16"/>
      <c r="G29" s="62">
        <v>2046.1</v>
      </c>
      <c r="H29" s="16"/>
      <c r="I29" s="62">
        <v>524.11199999999997</v>
      </c>
      <c r="J29" s="16"/>
      <c r="K29" s="62">
        <v>1521.9880000000001</v>
      </c>
      <c r="L29" s="16"/>
      <c r="M29" s="62">
        <v>36</v>
      </c>
      <c r="N29" s="16"/>
      <c r="O29" s="62">
        <v>1083.3520000000001</v>
      </c>
      <c r="P29" s="16"/>
      <c r="Q29" s="62">
        <v>62.662999999999997</v>
      </c>
      <c r="R29" s="16"/>
    </row>
    <row r="30" spans="1:22" ht="14.4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A31" s="520"/>
      <c r="E31" s="169"/>
      <c r="F31" s="170"/>
      <c r="G31" s="171"/>
      <c r="I31" s="171"/>
      <c r="O31" s="171"/>
      <c r="Q31" s="171"/>
    </row>
  </sheetData>
  <sheetProtection algorithmName="SHA-512" hashValue="/NJIvpajHZf6PfNEHE0jzm2MKq18qfHIWjjWn/xpLZVUZzyuHWevR4Z83QzyppXYogOD+5drfqxywrzWiY8Xew==" saltValue="Qx/Jgt1BVM8iCXqvpdDuxA==" spinCount="100000" sheet="1" objects="1" scenarios="1"/>
  <mergeCells count="11">
    <mergeCell ref="Q7:Q10"/>
    <mergeCell ref="A1:A31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C000"/>
  </sheetPr>
  <dimension ref="A1:Y29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30.33203125" style="1" customWidth="1"/>
    <col min="4" max="4" width="2.6640625" style="1" customWidth="1"/>
    <col min="5" max="5" width="16.5546875" style="1" customWidth="1"/>
    <col min="6" max="6" width="2.6640625" style="1" customWidth="1"/>
    <col min="7" max="7" width="15.88671875" style="1" customWidth="1"/>
    <col min="8" max="8" width="2.6640625" style="1" customWidth="1"/>
    <col min="9" max="9" width="17.109375" style="1" customWidth="1"/>
    <col min="10" max="10" width="2.6640625" style="1" customWidth="1"/>
    <col min="11" max="11" width="15.5546875" style="1" customWidth="1"/>
    <col min="12" max="12" width="2.6640625" style="1" customWidth="1"/>
    <col min="13" max="13" width="16.44140625" style="1" customWidth="1"/>
    <col min="14" max="14" width="2.6640625" style="1" customWidth="1"/>
    <col min="15" max="15" width="14.88671875" style="1" customWidth="1"/>
    <col min="16" max="16" width="2.6640625" style="1" customWidth="1"/>
    <col min="17" max="17" width="18.66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1+'6.2'!A1:A13</f>
        <v>74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110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111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12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30" customHeight="1" thickBot="1">
      <c r="A12" s="520"/>
      <c r="B12" s="3"/>
      <c r="C12" s="436"/>
      <c r="D12" s="436"/>
      <c r="E12" s="350"/>
      <c r="F12" s="350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343">
        <f>+E17+E16+E15+E14</f>
        <v>6636</v>
      </c>
      <c r="F13" s="343"/>
      <c r="G13" s="343">
        <f>+G17+G16+G15+G14</f>
        <v>7705847.2930000005</v>
      </c>
      <c r="H13" s="343"/>
      <c r="I13" s="343">
        <f>+I17+I16+I15+I14</f>
        <v>2109834.1740000001</v>
      </c>
      <c r="J13" s="343"/>
      <c r="K13" s="343">
        <f>+K17+K16+K15+K14</f>
        <v>5596013.1190000009</v>
      </c>
      <c r="L13" s="343"/>
      <c r="M13" s="343">
        <f>+M17+M16+M15+M14</f>
        <v>55771</v>
      </c>
      <c r="N13" s="343"/>
      <c r="O13" s="343">
        <f>+O17+O16+O15+O14</f>
        <v>1921991.7379999999</v>
      </c>
      <c r="P13" s="343"/>
      <c r="Q13" s="343">
        <f>+Q17+Q16+Q15+Q14</f>
        <v>638230.58400000003</v>
      </c>
      <c r="R13" s="73"/>
      <c r="S13" s="93"/>
      <c r="T13" s="93"/>
      <c r="U13" s="93"/>
      <c r="V13" s="93"/>
    </row>
    <row r="14" spans="1:25" ht="60.6" customHeight="1">
      <c r="A14" s="520"/>
      <c r="B14" s="3"/>
      <c r="C14" s="39" t="s">
        <v>32</v>
      </c>
      <c r="D14" s="39"/>
      <c r="E14" s="505">
        <v>2304</v>
      </c>
      <c r="F14" s="505"/>
      <c r="G14" s="505">
        <v>1909093.08</v>
      </c>
      <c r="H14" s="505"/>
      <c r="I14" s="505">
        <v>526649.91899999999</v>
      </c>
      <c r="J14" s="505"/>
      <c r="K14" s="505">
        <v>1382443.1610000001</v>
      </c>
      <c r="L14" s="505"/>
      <c r="M14" s="505">
        <v>14617</v>
      </c>
      <c r="N14" s="505"/>
      <c r="O14" s="505">
        <v>485726.315</v>
      </c>
      <c r="P14" s="505"/>
      <c r="Q14" s="505">
        <v>148943.77799999999</v>
      </c>
      <c r="R14" s="134"/>
      <c r="S14" s="133"/>
      <c r="T14" s="135"/>
      <c r="U14" s="136"/>
      <c r="V14" s="133"/>
    </row>
    <row r="15" spans="1:25" ht="60.6" customHeight="1">
      <c r="A15" s="520"/>
      <c r="B15" s="3"/>
      <c r="C15" s="39" t="s">
        <v>33</v>
      </c>
      <c r="D15" s="39"/>
      <c r="E15" s="512">
        <v>3983</v>
      </c>
      <c r="F15" s="513"/>
      <c r="G15" s="512">
        <v>5252397.1320000002</v>
      </c>
      <c r="H15" s="513"/>
      <c r="I15" s="512">
        <v>1428375.9350000001</v>
      </c>
      <c r="J15" s="513"/>
      <c r="K15" s="512">
        <v>3824021.1970000002</v>
      </c>
      <c r="L15" s="513"/>
      <c r="M15" s="512">
        <v>38645</v>
      </c>
      <c r="N15" s="513"/>
      <c r="O15" s="512">
        <v>1307590.4010000001</v>
      </c>
      <c r="P15" s="513"/>
      <c r="Q15" s="512">
        <v>430746.72100000002</v>
      </c>
      <c r="R15" s="134"/>
      <c r="S15" s="133"/>
      <c r="T15" s="135"/>
      <c r="U15" s="136"/>
      <c r="V15" s="133"/>
    </row>
    <row r="16" spans="1:25" ht="60.6" customHeight="1">
      <c r="A16" s="520"/>
      <c r="B16" s="3"/>
      <c r="C16" s="39" t="s">
        <v>34</v>
      </c>
      <c r="D16" s="39"/>
      <c r="E16" s="505">
        <v>10</v>
      </c>
      <c r="F16" s="505"/>
      <c r="G16" s="505">
        <v>9724.0730000000003</v>
      </c>
      <c r="H16" s="505"/>
      <c r="I16" s="505">
        <v>2511.6999999999998</v>
      </c>
      <c r="J16" s="505"/>
      <c r="K16" s="505">
        <v>7212.3729999999996</v>
      </c>
      <c r="L16" s="505"/>
      <c r="M16" s="505">
        <v>49</v>
      </c>
      <c r="N16" s="505"/>
      <c r="O16" s="505">
        <v>1842.989</v>
      </c>
      <c r="P16" s="505"/>
      <c r="Q16" s="505">
        <v>507.02300000000002</v>
      </c>
      <c r="R16" s="134"/>
      <c r="S16" s="133"/>
      <c r="T16" s="135"/>
      <c r="U16" s="136"/>
      <c r="V16" s="133"/>
    </row>
    <row r="17" spans="1:22" ht="60.6" customHeight="1">
      <c r="A17" s="520"/>
      <c r="B17" s="3"/>
      <c r="C17" s="39" t="s">
        <v>35</v>
      </c>
      <c r="D17" s="39"/>
      <c r="E17" s="591">
        <v>339</v>
      </c>
      <c r="F17" s="506"/>
      <c r="G17" s="591">
        <v>534633.00800000003</v>
      </c>
      <c r="H17" s="506"/>
      <c r="I17" s="591">
        <v>152296.62</v>
      </c>
      <c r="J17" s="506"/>
      <c r="K17" s="591">
        <v>382336.38800000004</v>
      </c>
      <c r="L17" s="506"/>
      <c r="M17" s="591">
        <v>2460</v>
      </c>
      <c r="N17" s="506"/>
      <c r="O17" s="591">
        <v>126832.033</v>
      </c>
      <c r="P17" s="506"/>
      <c r="Q17" s="591">
        <v>58033.061999999998</v>
      </c>
      <c r="R17" s="306"/>
      <c r="S17" s="133"/>
      <c r="T17" s="135"/>
      <c r="U17" s="136"/>
      <c r="V17" s="133"/>
    </row>
    <row r="18" spans="1:22" ht="60.6" customHeight="1">
      <c r="A18" s="520"/>
      <c r="B18" s="3"/>
      <c r="C18" s="39" t="s">
        <v>36</v>
      </c>
      <c r="D18" s="39"/>
      <c r="E18" s="591"/>
      <c r="F18" s="506"/>
      <c r="G18" s="591"/>
      <c r="H18" s="506"/>
      <c r="I18" s="591"/>
      <c r="J18" s="506"/>
      <c r="K18" s="591"/>
      <c r="L18" s="506"/>
      <c r="M18" s="591"/>
      <c r="N18" s="506"/>
      <c r="O18" s="591"/>
      <c r="P18" s="506"/>
      <c r="Q18" s="591"/>
      <c r="R18" s="306"/>
      <c r="S18" s="133"/>
      <c r="T18" s="135"/>
      <c r="U18" s="136"/>
      <c r="V18" s="133"/>
    </row>
    <row r="19" spans="1:22" ht="60.6" customHeight="1">
      <c r="A19" s="520"/>
      <c r="B19" s="3"/>
      <c r="C19" s="39" t="s">
        <v>184</v>
      </c>
      <c r="D19" s="172"/>
      <c r="E19" s="591"/>
      <c r="F19" s="511"/>
      <c r="G19" s="591"/>
      <c r="H19" s="511"/>
      <c r="I19" s="591"/>
      <c r="J19" s="511"/>
      <c r="K19" s="591"/>
      <c r="L19" s="511"/>
      <c r="M19" s="591"/>
      <c r="N19" s="511"/>
      <c r="O19" s="591"/>
      <c r="P19" s="511"/>
      <c r="Q19" s="591"/>
      <c r="R19" s="307"/>
    </row>
    <row r="20" spans="1:22" ht="14.25" customHeight="1">
      <c r="A20" s="520"/>
      <c r="B20" s="3"/>
      <c r="C20" s="103"/>
      <c r="D20" s="10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22">
      <c r="A21" s="520"/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2">
      <c r="A22" s="520"/>
      <c r="B22" s="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22">
      <c r="A23" s="520"/>
    </row>
    <row r="24" spans="1:22" ht="12.6" customHeight="1" thickBot="1">
      <c r="A24" s="520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</row>
    <row r="25" spans="1:22" ht="13.8" customHeight="1">
      <c r="A25" s="520"/>
      <c r="G25" s="320"/>
      <c r="H25" s="320"/>
      <c r="I25" s="320"/>
      <c r="J25" s="320"/>
      <c r="K25" s="320"/>
      <c r="O25" s="320"/>
      <c r="P25" s="320"/>
      <c r="Q25" s="320"/>
    </row>
    <row r="26" spans="1:22">
      <c r="G26" s="320"/>
      <c r="H26" s="320"/>
      <c r="I26" s="320"/>
      <c r="J26" s="320"/>
      <c r="K26" s="320"/>
      <c r="O26" s="320"/>
      <c r="P26" s="320"/>
      <c r="Q26" s="320"/>
    </row>
    <row r="27" spans="1:22">
      <c r="G27" s="320"/>
      <c r="H27" s="320"/>
      <c r="I27" s="320"/>
      <c r="J27" s="320"/>
      <c r="K27" s="320"/>
      <c r="O27" s="320"/>
      <c r="P27" s="320"/>
      <c r="Q27" s="320"/>
    </row>
    <row r="28" spans="1:22">
      <c r="G28" s="320"/>
      <c r="H28" s="320"/>
      <c r="I28" s="320"/>
      <c r="J28" s="320"/>
      <c r="K28" s="320"/>
      <c r="O28" s="320"/>
      <c r="P28" s="320"/>
      <c r="Q28" s="320"/>
    </row>
    <row r="29" spans="1:22">
      <c r="G29" s="320"/>
      <c r="H29" s="320"/>
      <c r="I29" s="320"/>
      <c r="J29" s="320"/>
      <c r="K29" s="320"/>
      <c r="O29" s="320"/>
      <c r="P29" s="320"/>
      <c r="Q29" s="320"/>
    </row>
  </sheetData>
  <sheetProtection algorithmName="SHA-512" hashValue="i+Z96JIWxHVDzCzGoDYw3E3CZLuEU5q/fPBx809vjhc/ONW4qK4y9p3dTFxOdaU0zh/5oUi6lFH5pqwIwzBrgQ==" saltValue="KleeGyU8NgNvcZW9edLxGQ==" spinCount="100000" sheet="1" objects="1" scenarios="1"/>
  <mergeCells count="18">
    <mergeCell ref="A1:A25"/>
    <mergeCell ref="K17:K19"/>
    <mergeCell ref="M17:M19"/>
    <mergeCell ref="O17:O19"/>
    <mergeCell ref="Q17:Q19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  <mergeCell ref="E17:E19"/>
    <mergeCell ref="G17:G19"/>
    <mergeCell ref="I17:I1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C000"/>
  </sheetPr>
  <dimension ref="A1:AA38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25" style="1" customWidth="1"/>
    <col min="4" max="4" width="2.6640625" style="1" customWidth="1"/>
    <col min="5" max="5" width="16.21875" style="1" customWidth="1"/>
    <col min="6" max="6" width="2.6640625" style="1" customWidth="1"/>
    <col min="7" max="7" width="17.3320312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4.6640625" style="1" customWidth="1"/>
    <col min="12" max="12" width="2.6640625" style="1" customWidth="1"/>
    <col min="13" max="13" width="20.33203125" style="1" customWidth="1"/>
    <col min="14" max="14" width="2.6640625" style="1" customWidth="1"/>
    <col min="15" max="15" width="17.33203125" style="1" customWidth="1"/>
    <col min="16" max="16" width="2.6640625" style="1" customWidth="1"/>
    <col min="17" max="17" width="17.332031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7" ht="14.25" customHeight="1">
      <c r="A1" s="520">
        <f>1+'6.3'!A1:A22</f>
        <v>75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112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212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36" customHeight="1" thickBot="1">
      <c r="A13" s="520"/>
      <c r="B13" s="3"/>
      <c r="C13" s="342" t="s">
        <v>154</v>
      </c>
      <c r="D13" s="342"/>
      <c r="E13" s="343">
        <f>E14+E15+E16</f>
        <v>6636</v>
      </c>
      <c r="F13" s="343"/>
      <c r="G13" s="343">
        <f>G14+G15+G16</f>
        <v>7705847.2929999996</v>
      </c>
      <c r="H13" s="343"/>
      <c r="I13" s="343">
        <f>I14+I15+I16</f>
        <v>2109834.1740000001</v>
      </c>
      <c r="J13" s="343"/>
      <c r="K13" s="343">
        <f>K14+K15+K16</f>
        <v>5596013.1189999999</v>
      </c>
      <c r="L13" s="343"/>
      <c r="M13" s="343">
        <f>M14+M15+M16</f>
        <v>55771</v>
      </c>
      <c r="N13" s="343"/>
      <c r="O13" s="343">
        <f>O14+O15+O16</f>
        <v>1921991.7379999999</v>
      </c>
      <c r="P13" s="343"/>
      <c r="Q13" s="343">
        <f>Q14+Q15+Q16</f>
        <v>638230.58400000003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51.19999999999999" customHeight="1">
      <c r="A14" s="520"/>
      <c r="B14" s="3"/>
      <c r="C14" s="39" t="s">
        <v>40</v>
      </c>
      <c r="D14" s="39"/>
      <c r="E14" s="54">
        <v>6636</v>
      </c>
      <c r="F14" s="67"/>
      <c r="G14" s="67">
        <v>7705847.2929999996</v>
      </c>
      <c r="H14" s="67"/>
      <c r="I14" s="67">
        <v>2109834.1740000001</v>
      </c>
      <c r="J14" s="67"/>
      <c r="K14" s="67">
        <v>5596013.1189999999</v>
      </c>
      <c r="L14" s="67"/>
      <c r="M14" s="67">
        <v>55771</v>
      </c>
      <c r="N14" s="67"/>
      <c r="O14" s="67">
        <v>1921991.7379999999</v>
      </c>
      <c r="P14" s="67"/>
      <c r="Q14" s="67">
        <v>638230.58400000003</v>
      </c>
      <c r="R14" s="67"/>
      <c r="S14" s="2"/>
      <c r="T14" s="2"/>
      <c r="U14" s="2"/>
      <c r="V14" s="2"/>
    </row>
    <row r="15" spans="1:27" ht="150" hidden="1" customHeight="1">
      <c r="A15" s="520"/>
      <c r="B15" s="3"/>
      <c r="C15" s="39" t="s">
        <v>41</v>
      </c>
      <c r="D15" s="39"/>
      <c r="E15" s="54"/>
      <c r="F15" s="68"/>
      <c r="G15" s="54"/>
      <c r="H15" s="68"/>
      <c r="I15" s="54"/>
      <c r="J15" s="68"/>
      <c r="K15" s="54"/>
      <c r="L15" s="54"/>
      <c r="M15" s="54"/>
      <c r="N15" s="54"/>
      <c r="O15" s="54"/>
      <c r="P15" s="68"/>
      <c r="Q15" s="54"/>
      <c r="R15" s="531"/>
      <c r="S15" s="2"/>
      <c r="T15" s="2"/>
      <c r="U15" s="2"/>
      <c r="V15" s="2"/>
    </row>
    <row r="16" spans="1:27" ht="150" hidden="1" customHeight="1">
      <c r="A16" s="520"/>
      <c r="B16" s="3"/>
      <c r="C16" s="39" t="s">
        <v>42</v>
      </c>
      <c r="D16" s="39"/>
      <c r="E16" s="54"/>
      <c r="F16" s="67"/>
      <c r="G16" s="54"/>
      <c r="H16" s="67"/>
      <c r="I16" s="54"/>
      <c r="J16" s="67"/>
      <c r="K16" s="54"/>
      <c r="L16" s="54"/>
      <c r="M16" s="54"/>
      <c r="N16" s="54"/>
      <c r="O16" s="54"/>
      <c r="P16" s="67"/>
      <c r="Q16" s="54"/>
      <c r="R16" s="531"/>
      <c r="S16" s="2"/>
      <c r="T16" s="2"/>
      <c r="U16" s="2"/>
      <c r="V16" s="2"/>
    </row>
    <row r="17" spans="1:17">
      <c r="A17" s="520"/>
      <c r="B17" s="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520"/>
      <c r="B18" s="3"/>
    </row>
    <row r="19" spans="1:17">
      <c r="A19" s="520"/>
    </row>
    <row r="20" spans="1:17">
      <c r="A20" s="520"/>
    </row>
    <row r="21" spans="1:17">
      <c r="A21" s="520"/>
    </row>
    <row r="22" spans="1:17">
      <c r="A22" s="520"/>
    </row>
    <row r="23" spans="1:17">
      <c r="A23" s="520"/>
    </row>
    <row r="24" spans="1:17">
      <c r="A24" s="520"/>
    </row>
    <row r="25" spans="1:17">
      <c r="A25" s="520"/>
    </row>
    <row r="26" spans="1:17">
      <c r="A26" s="520"/>
    </row>
    <row r="27" spans="1:17">
      <c r="A27" s="520"/>
    </row>
    <row r="28" spans="1:17">
      <c r="A28" s="520"/>
    </row>
    <row r="29" spans="1:17">
      <c r="A29" s="520"/>
    </row>
    <row r="30" spans="1:17">
      <c r="A30" s="520"/>
    </row>
    <row r="31" spans="1:17">
      <c r="A31" s="520"/>
    </row>
    <row r="32" spans="1:17">
      <c r="A32" s="520"/>
    </row>
    <row r="33" spans="1:17">
      <c r="A33" s="520"/>
    </row>
    <row r="34" spans="1:17">
      <c r="A34" s="520"/>
    </row>
    <row r="35" spans="1:17">
      <c r="A35" s="520"/>
    </row>
    <row r="36" spans="1:17">
      <c r="A36" s="520"/>
    </row>
    <row r="37" spans="1:17" ht="15.6" customHeight="1" thickBot="1">
      <c r="A37" s="520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</row>
    <row r="38" spans="1:17" ht="13.8" customHeight="1">
      <c r="A38" s="520"/>
    </row>
  </sheetData>
  <sheetProtection algorithmName="SHA-512" hashValue="ZvINZdB0tbE975Hc6j/XyVXGSsA2LzZmCP7/ro7JMjdalwsQkZUiVbS7jZ6Hah6Trj+TfuS2rUOJZxrAst22gQ==" saltValue="XaVZoWBF1uVzMqvAF8H5hA==" spinCount="100000" sheet="1" objects="1" scenarios="1"/>
  <mergeCells count="13">
    <mergeCell ref="A1:A38"/>
    <mergeCell ref="O7:O10"/>
    <mergeCell ref="Q7:Q10"/>
    <mergeCell ref="R15:R16"/>
    <mergeCell ref="C3:Q3"/>
    <mergeCell ref="C4:Q4"/>
    <mergeCell ref="C7:C10"/>
    <mergeCell ref="E7:E10"/>
    <mergeCell ref="G7:G10"/>
    <mergeCell ref="I7:I10"/>
    <mergeCell ref="K7:K10"/>
    <mergeCell ref="M7:M10"/>
    <mergeCell ref="N7:N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X35"/>
  <sheetViews>
    <sheetView showGridLines="0" view="pageBreakPreview" zoomScale="70" zoomScaleNormal="85" zoomScaleSheetLayoutView="70" workbookViewId="0">
      <selection activeCell="M14" sqref="M14"/>
    </sheetView>
  </sheetViews>
  <sheetFormatPr defaultColWidth="4.77734375" defaultRowHeight="13.8"/>
  <cols>
    <col min="1" max="1" width="4.77734375" style="1" customWidth="1"/>
    <col min="2" max="2" width="1.6640625" style="1" customWidth="1"/>
    <col min="3" max="3" width="28.88671875" style="1" customWidth="1"/>
    <col min="4" max="4" width="2.6640625" style="1" customWidth="1"/>
    <col min="5" max="5" width="18.6640625" style="1" customWidth="1"/>
    <col min="6" max="6" width="2.6640625" style="1" customWidth="1"/>
    <col min="7" max="7" width="17.21875" style="1" customWidth="1"/>
    <col min="8" max="8" width="2.6640625" style="1" customWidth="1"/>
    <col min="9" max="9" width="17.21875" style="1" customWidth="1"/>
    <col min="10" max="10" width="2.6640625" style="1" customWidth="1"/>
    <col min="11" max="11" width="17.109375" style="1" customWidth="1"/>
    <col min="12" max="12" width="2.6640625" style="1" customWidth="1"/>
    <col min="13" max="13" width="15.44140625" style="1" customWidth="1"/>
    <col min="14" max="14" width="2.6640625" style="1" customWidth="1"/>
    <col min="15" max="15" width="15.109375" style="1" customWidth="1"/>
    <col min="16" max="16" width="2.6640625" style="1" customWidth="1"/>
    <col min="17" max="17" width="16.33203125" style="1" customWidth="1"/>
    <col min="18" max="18" width="2.6640625" style="1" customWidth="1"/>
    <col min="19" max="16384" width="4.77734375" style="1"/>
  </cols>
  <sheetData>
    <row r="1" spans="1:24" ht="14.25" customHeight="1">
      <c r="A1" s="520">
        <f>'1.3'!A1:A32+1</f>
        <v>40</v>
      </c>
      <c r="B1" s="3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194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195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</row>
    <row r="6" spans="1:24" ht="9" customHeight="1">
      <c r="A6" s="520"/>
      <c r="B6" s="3"/>
      <c r="C6" s="8"/>
      <c r="D6" s="8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1"/>
    </row>
    <row r="7" spans="1:24" ht="14.25" customHeight="1">
      <c r="A7" s="520"/>
      <c r="B7" s="3"/>
      <c r="C7" s="525" t="s">
        <v>31</v>
      </c>
      <c r="D7" s="40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7" t="s">
        <v>4</v>
      </c>
      <c r="R7" s="48"/>
    </row>
    <row r="8" spans="1:24" ht="14.25" customHeight="1">
      <c r="A8" s="520"/>
      <c r="B8" s="3"/>
      <c r="C8" s="530"/>
      <c r="D8" s="4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27"/>
      <c r="R8" s="48"/>
    </row>
    <row r="9" spans="1:24" ht="14.25" customHeight="1">
      <c r="A9" s="520"/>
      <c r="B9" s="3"/>
      <c r="C9" s="8"/>
      <c r="D9" s="8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27"/>
      <c r="R9" s="48"/>
    </row>
    <row r="10" spans="1:24" ht="14.25" customHeight="1">
      <c r="A10" s="520"/>
      <c r="B10" s="3"/>
      <c r="C10" s="8"/>
      <c r="D10" s="8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27"/>
      <c r="R10" s="49"/>
    </row>
    <row r="11" spans="1:24" ht="12" customHeight="1">
      <c r="A11" s="520"/>
      <c r="B11" s="3"/>
      <c r="C11" s="8"/>
      <c r="D11" s="8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4" ht="14.4" customHeight="1">
      <c r="A12" s="520"/>
      <c r="B12" s="3"/>
      <c r="C12" s="8"/>
      <c r="D12" s="8"/>
      <c r="E12" s="50"/>
      <c r="F12" s="50"/>
      <c r="G12" s="308" t="s">
        <v>168</v>
      </c>
      <c r="H12" s="51"/>
      <c r="I12" s="308" t="s">
        <v>168</v>
      </c>
      <c r="J12" s="51"/>
      <c r="K12" s="308" t="s">
        <v>168</v>
      </c>
      <c r="L12" s="51"/>
      <c r="M12" s="51"/>
      <c r="N12" s="51"/>
      <c r="O12" s="308" t="s">
        <v>168</v>
      </c>
      <c r="P12" s="51"/>
      <c r="Q12" s="308" t="s">
        <v>168</v>
      </c>
      <c r="R12" s="52"/>
    </row>
    <row r="13" spans="1:24" ht="7.8" customHeight="1" thickBot="1">
      <c r="A13" s="520"/>
      <c r="B13" s="3"/>
      <c r="C13" s="347"/>
      <c r="D13" s="347"/>
      <c r="E13" s="350"/>
      <c r="F13" s="350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52"/>
    </row>
    <row r="14" spans="1:24" ht="34.950000000000003" customHeight="1" thickBot="1">
      <c r="A14" s="520"/>
      <c r="B14" s="3"/>
      <c r="C14" s="451" t="s">
        <v>155</v>
      </c>
      <c r="D14" s="451"/>
      <c r="E14" s="452">
        <f>E15+E16+E17+E18+E19+E20+E21+E22</f>
        <v>56164</v>
      </c>
      <c r="F14" s="452"/>
      <c r="G14" s="452">
        <f>G15+G16+G17+G18+G19+G20+G21+G22</f>
        <v>60001165.299000002</v>
      </c>
      <c r="H14" s="453"/>
      <c r="I14" s="452">
        <f>I15+I16+I17+I18+I19+I20+I21+I22</f>
        <v>23412789.916999996</v>
      </c>
      <c r="J14" s="453"/>
      <c r="K14" s="452">
        <f>K15+K16+K17+K18+K19+K20+K21+K22</f>
        <v>36588375.381999999</v>
      </c>
      <c r="L14" s="452"/>
      <c r="M14" s="452">
        <f>M15+M16+M17+M18+M19+M20+M21+M22</f>
        <v>359405</v>
      </c>
      <c r="N14" s="452"/>
      <c r="O14" s="452">
        <f>O15+O16+O17+O18+O19+O20+O21+O22</f>
        <v>14218132.044000002</v>
      </c>
      <c r="P14" s="453"/>
      <c r="Q14" s="452">
        <f>Q15+Q16+Q17+Q18+Q19+Q20+Q21+Q22</f>
        <v>16213224.24</v>
      </c>
      <c r="R14" s="263"/>
    </row>
    <row r="15" spans="1:24" ht="54" customHeight="1">
      <c r="A15" s="520"/>
      <c r="B15" s="3"/>
      <c r="C15" s="39" t="s">
        <v>32</v>
      </c>
      <c r="D15" s="39"/>
      <c r="E15" s="54">
        <v>12000</v>
      </c>
      <c r="F15" s="55"/>
      <c r="G15" s="54">
        <v>5799266.733</v>
      </c>
      <c r="H15" s="56"/>
      <c r="I15" s="54">
        <v>1967663.3740000001</v>
      </c>
      <c r="J15" s="16"/>
      <c r="K15" s="54">
        <v>3831603.3590000002</v>
      </c>
      <c r="L15" s="57"/>
      <c r="M15" s="54">
        <v>54274</v>
      </c>
      <c r="N15" s="56"/>
      <c r="O15" s="54">
        <v>1409927.925</v>
      </c>
      <c r="P15" s="56"/>
      <c r="Q15" s="54">
        <v>949798.21600000001</v>
      </c>
      <c r="R15" s="58"/>
    </row>
    <row r="16" spans="1:24" ht="54" customHeight="1">
      <c r="A16" s="520"/>
      <c r="B16" s="3"/>
      <c r="C16" s="39" t="s">
        <v>33</v>
      </c>
      <c r="D16" s="39"/>
      <c r="E16" s="54">
        <v>7250</v>
      </c>
      <c r="F16" s="55"/>
      <c r="G16" s="54">
        <v>7309496.7249999996</v>
      </c>
      <c r="H16" s="56"/>
      <c r="I16" s="54">
        <v>2155889.8470000001</v>
      </c>
      <c r="J16" s="16"/>
      <c r="K16" s="54">
        <v>5153606.8779999996</v>
      </c>
      <c r="L16" s="57"/>
      <c r="M16" s="54">
        <v>56366</v>
      </c>
      <c r="N16" s="56"/>
      <c r="O16" s="54">
        <v>1796652.2339999999</v>
      </c>
      <c r="P16" s="56"/>
      <c r="Q16" s="54">
        <v>752448.76599999995</v>
      </c>
      <c r="R16" s="58"/>
    </row>
    <row r="17" spans="1:18" ht="54" customHeight="1">
      <c r="A17" s="520"/>
      <c r="B17" s="3"/>
      <c r="C17" s="39" t="s">
        <v>34</v>
      </c>
      <c r="D17" s="39"/>
      <c r="E17" s="54">
        <v>547</v>
      </c>
      <c r="F17" s="55"/>
      <c r="G17" s="54">
        <v>228525.89600000001</v>
      </c>
      <c r="H17" s="56"/>
      <c r="I17" s="54">
        <v>77079.937000000005</v>
      </c>
      <c r="J17" s="16"/>
      <c r="K17" s="54">
        <v>151445.959</v>
      </c>
      <c r="L17" s="57"/>
      <c r="M17" s="54">
        <v>1747</v>
      </c>
      <c r="N17" s="56"/>
      <c r="O17" s="54">
        <v>55790.809000000001</v>
      </c>
      <c r="P17" s="56"/>
      <c r="Q17" s="54">
        <v>48721.034</v>
      </c>
      <c r="R17" s="58"/>
    </row>
    <row r="18" spans="1:18" ht="54" customHeight="1">
      <c r="A18" s="520"/>
      <c r="B18" s="3"/>
      <c r="C18" s="39" t="s">
        <v>35</v>
      </c>
      <c r="D18" s="39"/>
      <c r="E18" s="54">
        <v>36224</v>
      </c>
      <c r="F18" s="55"/>
      <c r="G18" s="54">
        <v>44786793.336000003</v>
      </c>
      <c r="H18" s="56"/>
      <c r="I18" s="54">
        <v>18540405.434999999</v>
      </c>
      <c r="J18" s="16"/>
      <c r="K18" s="54">
        <v>26246387.901000001</v>
      </c>
      <c r="L18" s="57"/>
      <c r="M18" s="54">
        <v>240430</v>
      </c>
      <c r="N18" s="56"/>
      <c r="O18" s="54">
        <v>10550334.039000001</v>
      </c>
      <c r="P18" s="56"/>
      <c r="Q18" s="54">
        <v>13452249.977</v>
      </c>
      <c r="R18" s="58"/>
    </row>
    <row r="19" spans="1:18" ht="54" customHeight="1">
      <c r="A19" s="520"/>
      <c r="B19" s="3"/>
      <c r="C19" s="39" t="s">
        <v>36</v>
      </c>
      <c r="D19" s="39"/>
      <c r="E19" s="54">
        <v>96</v>
      </c>
      <c r="F19" s="55"/>
      <c r="G19" s="54">
        <v>1727173.0689999999</v>
      </c>
      <c r="H19" s="56"/>
      <c r="I19" s="54">
        <v>617875.98499999999</v>
      </c>
      <c r="J19" s="16"/>
      <c r="K19" s="54">
        <v>1109297.084</v>
      </c>
      <c r="L19" s="57"/>
      <c r="M19" s="54">
        <v>5872</v>
      </c>
      <c r="N19" s="56"/>
      <c r="O19" s="54">
        <v>373786.10200000001</v>
      </c>
      <c r="P19" s="56"/>
      <c r="Q19" s="54">
        <v>916060.53500000003</v>
      </c>
      <c r="R19" s="58"/>
    </row>
    <row r="20" spans="1:18" ht="54" customHeight="1">
      <c r="A20" s="520"/>
      <c r="B20" s="3"/>
      <c r="C20" s="59" t="s">
        <v>37</v>
      </c>
      <c r="D20" s="59"/>
      <c r="E20" s="54">
        <v>7</v>
      </c>
      <c r="F20" s="60"/>
      <c r="G20" s="54">
        <v>4693.9570000000003</v>
      </c>
      <c r="H20" s="61"/>
      <c r="I20" s="54">
        <v>2324.4229999999998</v>
      </c>
      <c r="J20" s="62"/>
      <c r="K20" s="54">
        <v>2369.5340000000001</v>
      </c>
      <c r="L20" s="54"/>
      <c r="M20" s="54">
        <v>41</v>
      </c>
      <c r="N20" s="54"/>
      <c r="O20" s="54">
        <v>961.81799999999998</v>
      </c>
      <c r="P20" s="61"/>
      <c r="Q20" s="54">
        <v>616.83000000000004</v>
      </c>
      <c r="R20" s="58"/>
    </row>
    <row r="21" spans="1:18" s="66" customFormat="1" ht="54" customHeight="1">
      <c r="A21" s="520"/>
      <c r="B21" s="3"/>
      <c r="C21" s="39" t="s">
        <v>38</v>
      </c>
      <c r="D21" s="39"/>
      <c r="E21" s="54">
        <v>29</v>
      </c>
      <c r="F21" s="63"/>
      <c r="G21" s="54">
        <v>30569.907999999999</v>
      </c>
      <c r="H21" s="64"/>
      <c r="I21" s="54">
        <v>10893.147999999999</v>
      </c>
      <c r="J21" s="64"/>
      <c r="K21" s="54">
        <v>19676.759999999998</v>
      </c>
      <c r="L21" s="54"/>
      <c r="M21" s="54">
        <v>238</v>
      </c>
      <c r="N21" s="54"/>
      <c r="O21" s="54">
        <v>8813.0480000000007</v>
      </c>
      <c r="P21" s="64"/>
      <c r="Q21" s="54">
        <v>19517.519</v>
      </c>
      <c r="R21" s="65"/>
    </row>
    <row r="22" spans="1:18" ht="73.8" customHeight="1">
      <c r="A22" s="520"/>
      <c r="B22" s="3"/>
      <c r="C22" s="39" t="s">
        <v>39</v>
      </c>
      <c r="D22" s="39"/>
      <c r="E22" s="54">
        <v>11</v>
      </c>
      <c r="F22" s="60"/>
      <c r="G22" s="54">
        <v>114645.675</v>
      </c>
      <c r="H22" s="61"/>
      <c r="I22" s="54">
        <v>40657.767999999996</v>
      </c>
      <c r="J22" s="62"/>
      <c r="K22" s="54">
        <v>73987.907000000007</v>
      </c>
      <c r="L22" s="54"/>
      <c r="M22" s="54">
        <v>437</v>
      </c>
      <c r="N22" s="54"/>
      <c r="O22" s="54">
        <v>21866.069</v>
      </c>
      <c r="P22" s="61"/>
      <c r="Q22" s="54">
        <v>73811.362999999998</v>
      </c>
      <c r="R22" s="58"/>
    </row>
    <row r="23" spans="1:18" ht="6" customHeight="1">
      <c r="A23" s="520"/>
      <c r="B23" s="3"/>
      <c r="C23" s="285"/>
      <c r="D23" s="8"/>
      <c r="E23" s="54"/>
      <c r="F23" s="8"/>
      <c r="G23" s="54"/>
      <c r="H23" s="284"/>
      <c r="I23" s="54"/>
      <c r="J23" s="284"/>
      <c r="K23" s="54"/>
      <c r="L23" s="284"/>
      <c r="M23" s="54"/>
      <c r="N23" s="284"/>
      <c r="O23" s="54"/>
      <c r="P23" s="284"/>
      <c r="Q23" s="54"/>
    </row>
    <row r="24" spans="1:18" ht="8.4" customHeight="1" thickBot="1">
      <c r="A24" s="520"/>
      <c r="B24" s="3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</row>
    <row r="25" spans="1:18" ht="13.8" customHeight="1">
      <c r="A25" s="520"/>
      <c r="B25" s="3"/>
    </row>
    <row r="26" spans="1:18">
      <c r="A26" s="21"/>
      <c r="B26" s="21"/>
    </row>
    <row r="27" spans="1:18" ht="14.4">
      <c r="C27"/>
    </row>
    <row r="30" spans="1:18">
      <c r="E30" s="296"/>
      <c r="F30" s="296"/>
      <c r="G30" s="297"/>
      <c r="H30" s="297"/>
      <c r="I30" s="297"/>
      <c r="J30" s="297"/>
      <c r="K30" s="297"/>
      <c r="L30" s="297"/>
      <c r="M30" s="296"/>
      <c r="N30" s="296"/>
      <c r="O30" s="297"/>
      <c r="P30" s="297"/>
      <c r="Q30" s="297"/>
    </row>
    <row r="31" spans="1:18"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</row>
    <row r="35" spans="5:17">
      <c r="E35" s="29"/>
      <c r="F35" s="29"/>
      <c r="G35" s="30"/>
      <c r="H35" s="30"/>
      <c r="I35" s="30"/>
      <c r="J35" s="30"/>
      <c r="K35" s="30"/>
      <c r="L35" s="30"/>
      <c r="M35" s="29"/>
      <c r="N35" s="29"/>
      <c r="O35" s="30"/>
      <c r="P35" s="30"/>
      <c r="Q35" s="30"/>
    </row>
  </sheetData>
  <sheetProtection algorithmName="SHA-512" hashValue="v8dCpkf0ISzyYLwmRiaq04xbUzaGDBz8x7VTyD6Cm4WcGKVc0nE/n+haoVFmXuaFuSoDqJa/4expqCNWlXDl1g==" saltValue="CJvhIa6ieeJl2aMQfrKJHQ==" spinCount="100000" sheet="1" objects="1" scenarios="1"/>
  <mergeCells count="11">
    <mergeCell ref="Q7:Q10"/>
    <mergeCell ref="A1:A25"/>
    <mergeCell ref="C3:Q3"/>
    <mergeCell ref="C4:Q4"/>
    <mergeCell ref="C7:C8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C000"/>
  </sheetPr>
  <dimension ref="A1:P28"/>
  <sheetViews>
    <sheetView showGridLines="0" view="pageBreakPreview" zoomScale="70" zoomScaleNormal="60" zoomScaleSheetLayoutView="70" workbookViewId="0">
      <selection activeCell="M14" sqref="M14"/>
    </sheetView>
  </sheetViews>
  <sheetFormatPr defaultColWidth="3.6640625" defaultRowHeight="13.8"/>
  <cols>
    <col min="1" max="1" width="4.6640625" style="168" customWidth="1"/>
    <col min="2" max="2" width="1.77734375" style="168" customWidth="1"/>
    <col min="3" max="3" width="79.5546875" style="168" customWidth="1"/>
    <col min="4" max="4" width="2.6640625" style="168" customWidth="1"/>
    <col min="5" max="5" width="16.77734375" style="168" customWidth="1"/>
    <col min="6" max="6" width="2.6640625" style="168" customWidth="1"/>
    <col min="7" max="7" width="18.77734375" style="174" customWidth="1"/>
    <col min="8" max="8" width="2.6640625" style="174" customWidth="1"/>
    <col min="9" max="9" width="18.77734375" style="174" customWidth="1"/>
    <col min="10" max="10" width="2.6640625" style="168" customWidth="1"/>
    <col min="11" max="11" width="19.44140625" style="168" customWidth="1"/>
    <col min="12" max="12" width="2.6640625" style="168" customWidth="1"/>
    <col min="13" max="16384" width="3.6640625" style="168"/>
  </cols>
  <sheetData>
    <row r="1" spans="1:16" ht="14.25" customHeight="1">
      <c r="A1" s="544">
        <f>1+'6.4'!A1:A16</f>
        <v>76</v>
      </c>
      <c r="B1" s="173"/>
    </row>
    <row r="2" spans="1:16" ht="14.25" customHeight="1">
      <c r="A2" s="544"/>
      <c r="B2" s="173"/>
    </row>
    <row r="3" spans="1:16" ht="14.25" customHeight="1">
      <c r="A3" s="544"/>
      <c r="B3" s="173"/>
      <c r="C3" s="545" t="s">
        <v>251</v>
      </c>
      <c r="D3" s="545"/>
      <c r="E3" s="545"/>
      <c r="F3" s="545"/>
      <c r="G3" s="545"/>
      <c r="H3" s="545"/>
      <c r="I3" s="545"/>
      <c r="J3" s="545"/>
      <c r="K3" s="545"/>
    </row>
    <row r="4" spans="1:16" ht="17.25" customHeight="1">
      <c r="A4" s="544"/>
      <c r="B4" s="173"/>
      <c r="C4" s="546" t="s">
        <v>252</v>
      </c>
      <c r="D4" s="546"/>
      <c r="E4" s="546"/>
      <c r="F4" s="546"/>
      <c r="G4" s="546"/>
      <c r="H4" s="546"/>
      <c r="I4" s="546"/>
      <c r="J4" s="546"/>
      <c r="K4" s="546"/>
    </row>
    <row r="5" spans="1:16" ht="9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6" ht="5.4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6" ht="14.25" customHeight="1">
      <c r="A7" s="544"/>
      <c r="B7" s="173"/>
      <c r="C7" s="547" t="s">
        <v>179</v>
      </c>
      <c r="D7" s="318"/>
      <c r="E7" s="590" t="s">
        <v>90</v>
      </c>
      <c r="F7" s="592"/>
      <c r="G7" s="592"/>
      <c r="H7" s="592"/>
      <c r="I7" s="592"/>
      <c r="J7" s="46"/>
      <c r="K7" s="519" t="s">
        <v>187</v>
      </c>
    </row>
    <row r="8" spans="1:16" ht="14.25" customHeight="1">
      <c r="A8" s="544"/>
      <c r="B8" s="173"/>
      <c r="C8" s="548"/>
      <c r="D8" s="318"/>
      <c r="E8" s="592"/>
      <c r="F8" s="592"/>
      <c r="G8" s="592"/>
      <c r="H8" s="592"/>
      <c r="I8" s="592"/>
      <c r="J8" s="46"/>
      <c r="K8" s="519"/>
    </row>
    <row r="9" spans="1:16" ht="6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</row>
    <row r="10" spans="1:16" s="175" customFormat="1" ht="14.4">
      <c r="A10" s="544"/>
      <c r="B10" s="173"/>
      <c r="C10" s="77"/>
      <c r="D10" s="77"/>
      <c r="E10" s="526" t="s">
        <v>43</v>
      </c>
      <c r="F10" s="7"/>
      <c r="G10" s="526" t="s">
        <v>45</v>
      </c>
      <c r="H10" s="7"/>
      <c r="I10" s="526" t="s">
        <v>46</v>
      </c>
      <c r="J10" s="7"/>
      <c r="K10" s="7"/>
      <c r="L10" s="168"/>
    </row>
    <row r="11" spans="1:16" ht="19.8" customHeight="1" thickBot="1">
      <c r="A11" s="544"/>
      <c r="B11" s="173"/>
      <c r="C11" s="366"/>
      <c r="D11" s="367"/>
      <c r="E11" s="542"/>
      <c r="F11" s="368"/>
      <c r="G11" s="542"/>
      <c r="H11" s="368"/>
      <c r="I11" s="542"/>
      <c r="J11" s="368"/>
      <c r="K11" s="439" t="s">
        <v>168</v>
      </c>
    </row>
    <row r="12" spans="1:16" s="179" customFormat="1" ht="30" customHeight="1" thickBot="1">
      <c r="A12" s="544"/>
      <c r="B12" s="173"/>
      <c r="C12" s="342" t="s">
        <v>154</v>
      </c>
      <c r="D12" s="458"/>
      <c r="E12" s="459">
        <f>G12+I12</f>
        <v>55771</v>
      </c>
      <c r="F12" s="459"/>
      <c r="G12" s="459">
        <f>G13+G16+G27</f>
        <v>29221</v>
      </c>
      <c r="H12" s="459"/>
      <c r="I12" s="459">
        <f>I13+I16+I27</f>
        <v>26550</v>
      </c>
      <c r="J12" s="459"/>
      <c r="K12" s="459">
        <f>K13+K16+K27</f>
        <v>1921991.7380000001</v>
      </c>
      <c r="L12" s="180"/>
      <c r="M12" s="180"/>
      <c r="N12" s="181"/>
      <c r="O12" s="182"/>
      <c r="P12" s="180"/>
    </row>
    <row r="13" spans="1:16" ht="42" customHeight="1">
      <c r="A13" s="544"/>
      <c r="B13" s="173"/>
      <c r="C13" s="264" t="s">
        <v>158</v>
      </c>
      <c r="D13" s="77"/>
      <c r="E13" s="177">
        <f>G13+I13</f>
        <v>11201</v>
      </c>
      <c r="F13" s="74"/>
      <c r="G13" s="74">
        <f>G14+G15</f>
        <v>9080</v>
      </c>
      <c r="H13" s="74"/>
      <c r="I13" s="74">
        <f>I14+I15</f>
        <v>2121</v>
      </c>
      <c r="J13" s="186"/>
      <c r="K13" s="286">
        <v>0</v>
      </c>
    </row>
    <row r="14" spans="1:16" ht="31.95" customHeight="1">
      <c r="A14" s="544"/>
      <c r="B14" s="173"/>
      <c r="C14" s="183" t="s">
        <v>159</v>
      </c>
      <c r="D14" s="77"/>
      <c r="E14" s="184">
        <f>G14+I14</f>
        <v>8918</v>
      </c>
      <c r="F14" s="185"/>
      <c r="G14" s="184">
        <v>7144</v>
      </c>
      <c r="H14" s="184"/>
      <c r="I14" s="184">
        <v>1774</v>
      </c>
      <c r="J14" s="186"/>
      <c r="K14" s="286">
        <v>0</v>
      </c>
    </row>
    <row r="15" spans="1:16" ht="39.6">
      <c r="A15" s="544"/>
      <c r="B15" s="173"/>
      <c r="C15" s="183" t="s">
        <v>160</v>
      </c>
      <c r="D15" s="187"/>
      <c r="E15" s="184">
        <f>G15+I15</f>
        <v>2283</v>
      </c>
      <c r="F15" s="185"/>
      <c r="G15" s="184">
        <v>1936</v>
      </c>
      <c r="H15" s="184"/>
      <c r="I15" s="184">
        <v>347</v>
      </c>
      <c r="J15" s="186"/>
      <c r="K15" s="286">
        <v>0</v>
      </c>
    </row>
    <row r="16" spans="1:16" ht="30" customHeight="1">
      <c r="A16" s="544"/>
      <c r="B16" s="173"/>
      <c r="C16" s="188" t="s">
        <v>47</v>
      </c>
      <c r="D16" s="77"/>
      <c r="E16" s="177">
        <f>G16+I16</f>
        <v>43140</v>
      </c>
      <c r="F16" s="189"/>
      <c r="G16" s="177">
        <f>G17+G18+G21+G22+G23+G24+G25+G26</f>
        <v>19403</v>
      </c>
      <c r="H16" s="177"/>
      <c r="I16" s="177">
        <f t="shared" ref="I16" si="0">I17+I18+I21+I22+I23+I24+I25+I26</f>
        <v>23737</v>
      </c>
      <c r="J16" s="177"/>
      <c r="K16" s="177">
        <f>K17+K18+K21+K22+K23+K24+K25+K26</f>
        <v>1902369.7400000002</v>
      </c>
    </row>
    <row r="17" spans="1:11" ht="30" customHeight="1">
      <c r="A17" s="544"/>
      <c r="B17" s="173"/>
      <c r="C17" s="183" t="s">
        <v>48</v>
      </c>
      <c r="D17" s="14"/>
      <c r="E17" s="184">
        <f t="shared" ref="E17" si="1">G17+I17</f>
        <v>6556</v>
      </c>
      <c r="F17" s="185"/>
      <c r="G17" s="184">
        <v>4214</v>
      </c>
      <c r="H17" s="184"/>
      <c r="I17" s="184">
        <v>2342</v>
      </c>
      <c r="J17" s="69"/>
      <c r="K17" s="184">
        <v>523025.23499999999</v>
      </c>
    </row>
    <row r="18" spans="1:11" ht="30" customHeight="1">
      <c r="A18" s="544"/>
      <c r="B18" s="173"/>
      <c r="C18" s="183" t="s">
        <v>153</v>
      </c>
      <c r="D18" s="14"/>
      <c r="E18" s="177">
        <f>G18+I18</f>
        <v>11614</v>
      </c>
      <c r="F18" s="177"/>
      <c r="G18" s="177">
        <f>G19+G20</f>
        <v>5653</v>
      </c>
      <c r="H18" s="177"/>
      <c r="I18" s="177">
        <f>I19+I20</f>
        <v>5961</v>
      </c>
      <c r="J18" s="184"/>
      <c r="K18" s="177">
        <f>K19+K20</f>
        <v>668936.54099999997</v>
      </c>
    </row>
    <row r="19" spans="1:11" ht="30" customHeight="1">
      <c r="A19" s="544"/>
      <c r="B19" s="173"/>
      <c r="C19" s="191" t="s">
        <v>157</v>
      </c>
      <c r="D19" s="14"/>
      <c r="E19" s="184">
        <f>G19+I19</f>
        <v>11490</v>
      </c>
      <c r="F19" s="185"/>
      <c r="G19" s="184">
        <v>5635</v>
      </c>
      <c r="H19" s="184"/>
      <c r="I19" s="184">
        <v>5855</v>
      </c>
      <c r="J19" s="69"/>
      <c r="K19" s="184">
        <v>663035.85199999996</v>
      </c>
    </row>
    <row r="20" spans="1:11" ht="30" customHeight="1">
      <c r="A20" s="544"/>
      <c r="B20" s="173"/>
      <c r="C20" s="191" t="s">
        <v>49</v>
      </c>
      <c r="D20" s="14"/>
      <c r="E20" s="184">
        <f t="shared" ref="E20:E26" si="2">G20+I20</f>
        <v>124</v>
      </c>
      <c r="F20" s="185"/>
      <c r="G20" s="184">
        <v>18</v>
      </c>
      <c r="H20" s="184"/>
      <c r="I20" s="184">
        <v>106</v>
      </c>
      <c r="J20" s="69"/>
      <c r="K20" s="184">
        <v>5900.6890000000003</v>
      </c>
    </row>
    <row r="21" spans="1:11" ht="30" customHeight="1">
      <c r="A21" s="544"/>
      <c r="B21" s="173"/>
      <c r="C21" s="183" t="s">
        <v>50</v>
      </c>
      <c r="D21" s="14"/>
      <c r="E21" s="184">
        <f t="shared" si="2"/>
        <v>2876</v>
      </c>
      <c r="F21" s="185"/>
      <c r="G21" s="184">
        <v>1960</v>
      </c>
      <c r="H21" s="184"/>
      <c r="I21" s="184">
        <v>916</v>
      </c>
      <c r="J21" s="69"/>
      <c r="K21" s="184">
        <v>131779.34400000001</v>
      </c>
    </row>
    <row r="22" spans="1:11" ht="30" customHeight="1">
      <c r="A22" s="544"/>
      <c r="B22" s="173"/>
      <c r="C22" s="183" t="s">
        <v>51</v>
      </c>
      <c r="D22" s="14"/>
      <c r="E22" s="184">
        <f t="shared" si="2"/>
        <v>13095</v>
      </c>
      <c r="F22" s="185"/>
      <c r="G22" s="184">
        <v>2971</v>
      </c>
      <c r="H22" s="184"/>
      <c r="I22" s="184">
        <v>10124</v>
      </c>
      <c r="J22" s="69"/>
      <c r="K22" s="184">
        <v>388859.35100000002</v>
      </c>
    </row>
    <row r="23" spans="1:11" ht="30" customHeight="1">
      <c r="A23" s="544"/>
      <c r="B23" s="173"/>
      <c r="C23" s="183" t="s">
        <v>52</v>
      </c>
      <c r="D23" s="176"/>
      <c r="E23" s="184">
        <f t="shared" si="2"/>
        <v>2519</v>
      </c>
      <c r="F23" s="185"/>
      <c r="G23" s="184">
        <v>1375</v>
      </c>
      <c r="H23" s="184"/>
      <c r="I23" s="184">
        <v>1144</v>
      </c>
      <c r="J23" s="69"/>
      <c r="K23" s="184">
        <v>73093.514999999999</v>
      </c>
    </row>
    <row r="24" spans="1:11" ht="30" customHeight="1">
      <c r="A24" s="544"/>
      <c r="B24" s="173"/>
      <c r="C24" s="183" t="s">
        <v>53</v>
      </c>
      <c r="D24" s="176"/>
      <c r="E24" s="184">
        <f t="shared" si="2"/>
        <v>496</v>
      </c>
      <c r="F24" s="185"/>
      <c r="G24" s="184">
        <v>275</v>
      </c>
      <c r="H24" s="184"/>
      <c r="I24" s="184">
        <v>221</v>
      </c>
      <c r="J24" s="69"/>
      <c r="K24" s="184">
        <v>13414.370999999999</v>
      </c>
    </row>
    <row r="25" spans="1:11" ht="30" customHeight="1">
      <c r="A25" s="544"/>
      <c r="B25" s="173"/>
      <c r="C25" s="183" t="s">
        <v>161</v>
      </c>
      <c r="D25" s="176"/>
      <c r="E25" s="184">
        <f t="shared" si="2"/>
        <v>38</v>
      </c>
      <c r="F25" s="185"/>
      <c r="G25" s="184">
        <v>13</v>
      </c>
      <c r="H25" s="184"/>
      <c r="I25" s="184">
        <v>25</v>
      </c>
      <c r="J25" s="69"/>
      <c r="K25" s="184">
        <v>745.25199999999995</v>
      </c>
    </row>
    <row r="26" spans="1:11" ht="30" customHeight="1">
      <c r="A26" s="544"/>
      <c r="B26" s="173"/>
      <c r="C26" s="183" t="s">
        <v>54</v>
      </c>
      <c r="D26" s="14"/>
      <c r="E26" s="184">
        <f t="shared" si="2"/>
        <v>5946</v>
      </c>
      <c r="F26" s="185"/>
      <c r="G26" s="184">
        <v>2942</v>
      </c>
      <c r="H26" s="184"/>
      <c r="I26" s="184">
        <v>3004</v>
      </c>
      <c r="J26" s="69"/>
      <c r="K26" s="184">
        <v>102516.13099999999</v>
      </c>
    </row>
    <row r="27" spans="1:11" ht="30" customHeight="1">
      <c r="A27" s="544"/>
      <c r="B27" s="173"/>
      <c r="C27" s="59" t="s">
        <v>55</v>
      </c>
      <c r="D27" s="77"/>
      <c r="E27" s="177">
        <f>G27+I27</f>
        <v>1430</v>
      </c>
      <c r="F27" s="189"/>
      <c r="G27" s="177">
        <v>738</v>
      </c>
      <c r="H27" s="177"/>
      <c r="I27" s="177">
        <v>692</v>
      </c>
      <c r="J27" s="190"/>
      <c r="K27" s="177">
        <v>19621.998</v>
      </c>
    </row>
    <row r="28" spans="1:11" ht="6" customHeight="1" thickBot="1">
      <c r="A28" s="544"/>
      <c r="B28" s="173"/>
      <c r="C28" s="446"/>
      <c r="D28" s="447"/>
      <c r="E28" s="448"/>
      <c r="F28" s="449"/>
      <c r="G28" s="448"/>
      <c r="H28" s="448"/>
      <c r="I28" s="448"/>
      <c r="J28" s="450"/>
      <c r="K28" s="450"/>
    </row>
  </sheetData>
  <sheetProtection algorithmName="SHA-512" hashValue="nml7RoIuvqFehMiWwZT9QwRrr93Tyon1Ft6PqyflvsxhZE6oLf4xvJVrTTHbIUd856EtsezL+5dzu/z6a+38nA==" saltValue="yYxu46a2mUpPJqEV0uIy8Q==" spinCount="100000" sheet="1" objects="1" scenarios="1"/>
  <mergeCells count="10">
    <mergeCell ref="I10:I11"/>
    <mergeCell ref="A1:A28"/>
    <mergeCell ref="C3:K3"/>
    <mergeCell ref="C4:K4"/>
    <mergeCell ref="C7:C9"/>
    <mergeCell ref="E7:I8"/>
    <mergeCell ref="K7:K9"/>
    <mergeCell ref="E9:I9"/>
    <mergeCell ref="E10:E11"/>
    <mergeCell ref="G10:G1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70C0"/>
  </sheetPr>
  <dimension ref="A1:X11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77734375" style="1" customWidth="1"/>
    <col min="3" max="3" width="17.44140625" style="31" customWidth="1"/>
    <col min="4" max="4" width="2.6640625" style="1" customWidth="1"/>
    <col min="5" max="5" width="15.88671875" style="1" customWidth="1"/>
    <col min="6" max="6" width="2.6640625" style="1" customWidth="1"/>
    <col min="7" max="7" width="18.33203125" style="1" customWidth="1"/>
    <col min="8" max="8" width="2.6640625" style="1" customWidth="1"/>
    <col min="9" max="9" width="20.6640625" style="1" customWidth="1"/>
    <col min="10" max="10" width="2.6640625" style="1" customWidth="1"/>
    <col min="11" max="11" width="17.77734375" style="1" customWidth="1"/>
    <col min="12" max="12" width="2.6640625" style="1" customWidth="1"/>
    <col min="13" max="13" width="20.44140625" style="1" customWidth="1"/>
    <col min="14" max="14" width="2.6640625" style="1" customWidth="1"/>
    <col min="15" max="15" width="18.33203125" style="1" customWidth="1"/>
    <col min="16" max="16" width="2.6640625" style="1" customWidth="1"/>
    <col min="17" max="17" width="17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1+'6.5'!A1:A26</f>
        <v>77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143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144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132" customHeight="1">
      <c r="A13" s="520"/>
      <c r="B13" s="3"/>
      <c r="C13" s="14">
        <v>2022</v>
      </c>
      <c r="D13" s="5"/>
      <c r="E13" s="16">
        <f>'7.2'!E13</f>
        <v>4226</v>
      </c>
      <c r="F13" s="42"/>
      <c r="G13" s="16">
        <f>'7.2'!G13</f>
        <v>6744781.5719999997</v>
      </c>
      <c r="H13" s="16"/>
      <c r="I13" s="16">
        <f>'7.2'!I13</f>
        <v>4336831.2690000003</v>
      </c>
      <c r="J13" s="16"/>
      <c r="K13" s="16">
        <f>'7.2'!K13</f>
        <v>2407950.3029999998</v>
      </c>
      <c r="L13" s="16"/>
      <c r="M13" s="16">
        <f>'7.2'!M13</f>
        <v>35257</v>
      </c>
      <c r="N13" s="16"/>
      <c r="O13" s="16">
        <f>'7.2'!O13</f>
        <v>1341290.081</v>
      </c>
      <c r="P13" s="16"/>
      <c r="Q13" s="16">
        <f>'7.2'!Q13</f>
        <v>1570679.003</v>
      </c>
      <c r="R13" s="96"/>
    </row>
    <row r="14" spans="1:24" ht="132" customHeight="1">
      <c r="A14" s="520"/>
      <c r="B14" s="3"/>
      <c r="C14" s="14">
        <v>2015</v>
      </c>
      <c r="D14" s="5"/>
      <c r="E14" s="50">
        <v>2082</v>
      </c>
      <c r="F14" s="50"/>
      <c r="G14" s="50">
        <v>5237613.592410001</v>
      </c>
      <c r="H14" s="50"/>
      <c r="I14" s="50">
        <v>3398508.2560000001</v>
      </c>
      <c r="J14" s="128"/>
      <c r="K14" s="50">
        <v>1839105.3364100009</v>
      </c>
      <c r="L14" s="16"/>
      <c r="M14" s="50">
        <v>30150</v>
      </c>
      <c r="N14" s="50"/>
      <c r="O14" s="50">
        <v>1126438.313000001</v>
      </c>
      <c r="P14" s="16"/>
      <c r="Q14" s="50">
        <v>1225220.1440000001</v>
      </c>
      <c r="R14" s="282"/>
      <c r="S14" s="167"/>
      <c r="T14" s="167"/>
      <c r="U14" s="167"/>
      <c r="V14" s="167"/>
    </row>
    <row r="15" spans="1:24" ht="132" customHeight="1">
      <c r="A15" s="520"/>
      <c r="B15" s="3"/>
      <c r="C15" s="14">
        <v>2010</v>
      </c>
      <c r="D15" s="5"/>
      <c r="E15" s="16">
        <v>531</v>
      </c>
      <c r="F15" s="42"/>
      <c r="G15" s="16">
        <v>2998983.932</v>
      </c>
      <c r="H15" s="16"/>
      <c r="I15" s="16">
        <v>1934111.317</v>
      </c>
      <c r="J15" s="16"/>
      <c r="K15" s="16">
        <v>1064872.615</v>
      </c>
      <c r="L15" s="16"/>
      <c r="M15" s="16">
        <v>6762</v>
      </c>
      <c r="N15" s="16"/>
      <c r="O15" s="16">
        <v>288314.07500000001</v>
      </c>
      <c r="P15" s="16"/>
      <c r="Q15" s="16">
        <v>282173.77310000005</v>
      </c>
      <c r="R15" s="134"/>
      <c r="S15" s="133"/>
      <c r="T15" s="135"/>
      <c r="U15" s="136"/>
      <c r="V15" s="133"/>
    </row>
    <row r="16" spans="1:24" ht="14.25" customHeight="1">
      <c r="A16" s="520"/>
      <c r="B16" s="3"/>
      <c r="D16" s="31"/>
    </row>
    <row r="17" spans="1:18" ht="14.25" customHeight="1">
      <c r="A17" s="520"/>
      <c r="B17" s="3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</row>
    <row r="18" spans="1:18" ht="14.25" customHeight="1">
      <c r="A18" s="520"/>
      <c r="B18" s="3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</row>
    <row r="19" spans="1:18" ht="14.25" customHeight="1">
      <c r="A19" s="520"/>
    </row>
    <row r="20" spans="1:18" ht="26.4" customHeight="1" thickBot="1">
      <c r="A20" s="520"/>
      <c r="C20" s="440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</row>
    <row r="21" spans="1:18" ht="13.8" customHeight="1">
      <c r="A21" s="520"/>
    </row>
    <row r="22" spans="1:18" ht="14.25" customHeight="1"/>
    <row r="23" spans="1:18" ht="14.25" customHeight="1"/>
    <row r="24" spans="1:18" ht="14.25" customHeight="1"/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t4FCm0QACoPE9TgRtjW2Wxvto/QUTdgepm9fSkt2iSNWTkk/TGW2zFfgfxfVxnM23BnfxzaSMkqD5spK/3aLsg==" saltValue="WbfgFyCFrdtee9pPXbs2sw==" spinCount="100000" sheet="1" objects="1" scenarios="1"/>
  <mergeCells count="11">
    <mergeCell ref="A1:A21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70C0"/>
  </sheetPr>
  <dimension ref="A1:Y31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21" customWidth="1"/>
    <col min="2" max="2" width="1.6640625" style="21" customWidth="1"/>
    <col min="3" max="3" width="24.21875" style="1" customWidth="1"/>
    <col min="4" max="4" width="2.6640625" style="1" customWidth="1"/>
    <col min="5" max="5" width="16" style="1" customWidth="1"/>
    <col min="6" max="6" width="2.6640625" style="1" customWidth="1"/>
    <col min="7" max="7" width="19.6640625" style="1" customWidth="1"/>
    <col min="8" max="8" width="2.6640625" style="1" customWidth="1"/>
    <col min="9" max="9" width="19.6640625" style="1" customWidth="1"/>
    <col min="10" max="10" width="2.6640625" style="1" customWidth="1"/>
    <col min="11" max="11" width="14.6640625" style="1" customWidth="1"/>
    <col min="12" max="12" width="2.6640625" style="1" customWidth="1"/>
    <col min="13" max="13" width="19.21875" style="1" customWidth="1"/>
    <col min="14" max="14" width="2.6640625" style="1" customWidth="1"/>
    <col min="15" max="15" width="17.77734375" style="1" customWidth="1"/>
    <col min="16" max="16" width="2.6640625" style="1" customWidth="1"/>
    <col min="17" max="17" width="1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'7.1'!A1:A18+1</f>
        <v>78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113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213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3.6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6.6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30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5" ht="37.200000000000003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4226</v>
      </c>
      <c r="F13" s="343"/>
      <c r="G13" s="343">
        <f>G14+G15+G16+G17+G18+G19+G20+G21+G22+G23+G24+G25+G26+G27+G28+G29</f>
        <v>6744781.5719999997</v>
      </c>
      <c r="H13" s="343"/>
      <c r="I13" s="343">
        <f>I14+I15+I16+I17+I18+I19+I20+I21+I22+I23+I24+I25+I26+I27+I28+I29</f>
        <v>4336831.2690000003</v>
      </c>
      <c r="J13" s="343"/>
      <c r="K13" s="343">
        <f>K14+K15+K16+K17+K18+K19+K20+K21+K22+K23+K24+K25+K26+K27+K28+K29</f>
        <v>2407950.3029999998</v>
      </c>
      <c r="L13" s="343"/>
      <c r="M13" s="343">
        <f>M14+M15+M16+M17+M18+M19+M20+M21+M22+M23+M24+M25+M26+M27+M28+M29</f>
        <v>35257</v>
      </c>
      <c r="N13" s="343"/>
      <c r="O13" s="343">
        <f>O14+O15+O16+O17+O18+O19+O20+O21+O22+O23+O24+O25+O26+O27+O28+O29</f>
        <v>1341290.081</v>
      </c>
      <c r="P13" s="343"/>
      <c r="Q13" s="343">
        <f>Q14+Q15+Q16+Q17+Q18+Q19+Q20+Q21+Q22+Q23+Q24+Q25+Q26+Q27+Q28+Q29</f>
        <v>1570679.003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380</v>
      </c>
      <c r="F14" s="16"/>
      <c r="G14" s="16">
        <v>242126.45499999999</v>
      </c>
      <c r="H14" s="16"/>
      <c r="I14" s="16">
        <v>168464.103</v>
      </c>
      <c r="J14" s="16"/>
      <c r="K14" s="16">
        <v>73662.351999999999</v>
      </c>
      <c r="L14" s="16"/>
      <c r="M14" s="16">
        <v>1374</v>
      </c>
      <c r="N14" s="16"/>
      <c r="O14" s="16">
        <v>48823.006000000001</v>
      </c>
      <c r="P14" s="16"/>
      <c r="Q14" s="16">
        <v>32205.61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65</v>
      </c>
      <c r="F15" s="16"/>
      <c r="G15" s="16">
        <v>26556.116000000002</v>
      </c>
      <c r="H15" s="16"/>
      <c r="I15" s="16">
        <v>18656.477999999999</v>
      </c>
      <c r="J15" s="16"/>
      <c r="K15" s="16">
        <v>7899.6379999999999</v>
      </c>
      <c r="L15" s="16"/>
      <c r="M15" s="16">
        <v>111</v>
      </c>
      <c r="N15" s="16"/>
      <c r="O15" s="16">
        <v>3786.5459999999998</v>
      </c>
      <c r="P15" s="16"/>
      <c r="Q15" s="16">
        <v>2425.6120000000001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39</v>
      </c>
      <c r="F16" s="16"/>
      <c r="G16" s="62">
        <v>7856.9440000000004</v>
      </c>
      <c r="H16" s="16"/>
      <c r="I16" s="62">
        <v>4355.9449999999997</v>
      </c>
      <c r="J16" s="16"/>
      <c r="K16" s="62">
        <v>3500.9989999999998</v>
      </c>
      <c r="L16" s="16"/>
      <c r="M16" s="62">
        <v>151</v>
      </c>
      <c r="N16" s="16"/>
      <c r="O16" s="62">
        <v>2515.5590000000002</v>
      </c>
      <c r="P16" s="16"/>
      <c r="Q16" s="62">
        <v>3278.4549999999999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112</v>
      </c>
      <c r="F17" s="16"/>
      <c r="G17" s="62">
        <v>49556.313999999998</v>
      </c>
      <c r="H17" s="16"/>
      <c r="I17" s="62">
        <v>30657.154999999999</v>
      </c>
      <c r="J17" s="16"/>
      <c r="K17" s="62">
        <v>18899.159</v>
      </c>
      <c r="L17" s="16"/>
      <c r="M17" s="62">
        <v>497</v>
      </c>
      <c r="N17" s="16"/>
      <c r="O17" s="62">
        <v>16269.376</v>
      </c>
      <c r="P17" s="16"/>
      <c r="Q17" s="62">
        <v>12987.566000000001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99</v>
      </c>
      <c r="F18" s="16"/>
      <c r="G18" s="16">
        <v>58823.601000000002</v>
      </c>
      <c r="H18" s="16"/>
      <c r="I18" s="16">
        <v>26426.39</v>
      </c>
      <c r="J18" s="16"/>
      <c r="K18" s="16">
        <v>32397.210999999999</v>
      </c>
      <c r="L18" s="16"/>
      <c r="M18" s="16">
        <v>492</v>
      </c>
      <c r="N18" s="16"/>
      <c r="O18" s="16">
        <v>20112.402999999998</v>
      </c>
      <c r="P18" s="16"/>
      <c r="Q18" s="16">
        <v>18546.233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35</v>
      </c>
      <c r="F19" s="16"/>
      <c r="G19" s="16">
        <v>6687.5659999999998</v>
      </c>
      <c r="H19" s="16"/>
      <c r="I19" s="16">
        <v>3540.451</v>
      </c>
      <c r="J19" s="16"/>
      <c r="K19" s="16">
        <v>3147.1149999999998</v>
      </c>
      <c r="L19" s="16"/>
      <c r="M19" s="16">
        <v>163</v>
      </c>
      <c r="N19" s="16"/>
      <c r="O19" s="16">
        <v>2705.0189999999998</v>
      </c>
      <c r="P19" s="16"/>
      <c r="Q19" s="16">
        <v>3704.5990000000002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249</v>
      </c>
      <c r="F20" s="16"/>
      <c r="G20" s="16">
        <v>183856.11600000001</v>
      </c>
      <c r="H20" s="16"/>
      <c r="I20" s="16">
        <v>106154.18799999999</v>
      </c>
      <c r="J20" s="16"/>
      <c r="K20" s="16">
        <v>77701.928</v>
      </c>
      <c r="L20" s="16"/>
      <c r="M20" s="16">
        <v>1027</v>
      </c>
      <c r="N20" s="16"/>
      <c r="O20" s="16">
        <v>28873.874</v>
      </c>
      <c r="P20" s="16"/>
      <c r="Q20" s="16">
        <v>20661.542000000001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16">
        <v>150</v>
      </c>
      <c r="F21" s="16"/>
      <c r="G21" s="16">
        <v>37561.999000000003</v>
      </c>
      <c r="H21" s="16"/>
      <c r="I21" s="16">
        <v>21046.023000000001</v>
      </c>
      <c r="J21" s="16"/>
      <c r="K21" s="16">
        <v>16515.975999999999</v>
      </c>
      <c r="L21" s="16"/>
      <c r="M21" s="16">
        <v>822</v>
      </c>
      <c r="N21" s="16"/>
      <c r="O21" s="16">
        <v>14061.931</v>
      </c>
      <c r="P21" s="16"/>
      <c r="Q21" s="16">
        <v>10233.611999999999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16">
        <v>11</v>
      </c>
      <c r="F22" s="16"/>
      <c r="G22" s="16">
        <v>2500.3620000000001</v>
      </c>
      <c r="H22" s="16"/>
      <c r="I22" s="16">
        <v>1165.4659999999999</v>
      </c>
      <c r="J22" s="16"/>
      <c r="K22" s="16">
        <v>1334.896</v>
      </c>
      <c r="L22" s="16"/>
      <c r="M22" s="16">
        <v>45</v>
      </c>
      <c r="N22" s="16"/>
      <c r="O22" s="261">
        <v>661.42499999999995</v>
      </c>
      <c r="P22" s="16"/>
      <c r="Q22" s="16">
        <v>501.233</v>
      </c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1847</v>
      </c>
      <c r="F23" s="16"/>
      <c r="G23" s="16">
        <v>2900123.3029999998</v>
      </c>
      <c r="H23" s="16"/>
      <c r="I23" s="16">
        <v>1779551.003</v>
      </c>
      <c r="J23" s="16"/>
      <c r="K23" s="16">
        <v>1120572.3</v>
      </c>
      <c r="L23" s="16"/>
      <c r="M23" s="16">
        <v>20944</v>
      </c>
      <c r="N23" s="16"/>
      <c r="O23" s="16">
        <v>770360.84900000005</v>
      </c>
      <c r="P23" s="16"/>
      <c r="Q23" s="16">
        <v>968661.52399999998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37</v>
      </c>
      <c r="F24" s="16"/>
      <c r="G24" s="16">
        <v>951.26300000000003</v>
      </c>
      <c r="H24" s="16"/>
      <c r="I24" s="16">
        <v>603.298</v>
      </c>
      <c r="J24" s="16"/>
      <c r="K24" s="16">
        <v>347.96499999999997</v>
      </c>
      <c r="L24" s="16"/>
      <c r="M24" s="16">
        <v>40</v>
      </c>
      <c r="N24" s="16"/>
      <c r="O24" s="16">
        <v>205.529</v>
      </c>
      <c r="P24" s="16"/>
      <c r="Q24" s="16">
        <v>156.89699999999999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59</v>
      </c>
      <c r="F25" s="16"/>
      <c r="G25" s="16">
        <v>41850.122000000003</v>
      </c>
      <c r="H25" s="16"/>
      <c r="I25" s="16">
        <v>29856.784</v>
      </c>
      <c r="J25" s="16"/>
      <c r="K25" s="16">
        <v>11993.338</v>
      </c>
      <c r="L25" s="16"/>
      <c r="M25" s="16">
        <v>383</v>
      </c>
      <c r="N25" s="16"/>
      <c r="O25" s="16">
        <v>10043.468999999999</v>
      </c>
      <c r="P25" s="16"/>
      <c r="Q25" s="16">
        <v>35316.455000000002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69</v>
      </c>
      <c r="F26" s="16"/>
      <c r="G26" s="16">
        <v>29800.623</v>
      </c>
      <c r="H26" s="16"/>
      <c r="I26" s="16">
        <v>20600.623</v>
      </c>
      <c r="J26" s="16"/>
      <c r="K26" s="16">
        <v>9200</v>
      </c>
      <c r="L26" s="16"/>
      <c r="M26" s="16">
        <v>206</v>
      </c>
      <c r="N26" s="16"/>
      <c r="O26" s="16">
        <v>6689.2719999999999</v>
      </c>
      <c r="P26" s="16"/>
      <c r="Q26" s="16">
        <v>3367.451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16">
        <v>1071</v>
      </c>
      <c r="F27" s="16"/>
      <c r="G27" s="16">
        <v>3156411.6209999998</v>
      </c>
      <c r="H27" s="16"/>
      <c r="I27" s="16">
        <v>2125663.7450000001</v>
      </c>
      <c r="J27" s="16"/>
      <c r="K27" s="16">
        <v>1030747.876</v>
      </c>
      <c r="L27" s="16"/>
      <c r="M27" s="16">
        <v>8997</v>
      </c>
      <c r="N27" s="16"/>
      <c r="O27" s="16">
        <v>416179.783</v>
      </c>
      <c r="P27" s="16"/>
      <c r="Q27" s="16">
        <v>458600.21399999998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589">
        <v>3</v>
      </c>
      <c r="F28" s="16"/>
      <c r="G28" s="589">
        <v>119.167</v>
      </c>
      <c r="H28" s="16"/>
      <c r="I28" s="589">
        <v>89.617000000000004</v>
      </c>
      <c r="J28" s="16"/>
      <c r="K28" s="589">
        <v>29.55</v>
      </c>
      <c r="L28" s="16"/>
      <c r="M28" s="589">
        <v>5</v>
      </c>
      <c r="N28" s="16"/>
      <c r="O28" s="589">
        <v>2.04</v>
      </c>
      <c r="P28" s="16"/>
      <c r="Q28" s="589">
        <v>32</v>
      </c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589"/>
      <c r="F29" s="16"/>
      <c r="G29" s="589"/>
      <c r="H29" s="16"/>
      <c r="I29" s="589"/>
      <c r="J29" s="16"/>
      <c r="K29" s="589"/>
      <c r="L29" s="16"/>
      <c r="M29" s="589"/>
      <c r="N29" s="16"/>
      <c r="O29" s="589"/>
      <c r="P29" s="16"/>
      <c r="Q29" s="589"/>
      <c r="R29" s="16"/>
    </row>
    <row r="30" spans="1:22" ht="14.4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E31" s="169"/>
      <c r="F31" s="170"/>
      <c r="G31" s="171"/>
      <c r="I31" s="171"/>
      <c r="O31" s="171"/>
      <c r="Q31" s="171"/>
    </row>
  </sheetData>
  <sheetProtection algorithmName="SHA-512" hashValue="wHv0sAiOhYJHZoCwWiVVONiW4a91PgmKD15mXik9D/BGrcn1CLJz7VjGT9FOfEMGdBqRUQCfROl59lI+bzfiUg==" saltValue="gvYZ+/y9N+LxNy5arPw37g==" spinCount="100000" sheet="1" objects="1" scenarios="1"/>
  <mergeCells count="18">
    <mergeCell ref="M28:M29"/>
    <mergeCell ref="O28:O29"/>
    <mergeCell ref="Q28:Q29"/>
    <mergeCell ref="Q7:Q10"/>
    <mergeCell ref="A1:A30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E28:E29"/>
    <mergeCell ref="G28:G29"/>
    <mergeCell ref="I28:I29"/>
    <mergeCell ref="K28:K2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70C0"/>
  </sheetPr>
  <dimension ref="A1:Y28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29.44140625" style="1" customWidth="1"/>
    <col min="4" max="4" width="2.6640625" style="1" customWidth="1"/>
    <col min="5" max="5" width="14.88671875" style="1" customWidth="1"/>
    <col min="6" max="6" width="2.6640625" style="1" customWidth="1"/>
    <col min="7" max="7" width="18.6640625" style="1" customWidth="1"/>
    <col min="8" max="8" width="2.6640625" style="1" customWidth="1"/>
    <col min="9" max="9" width="18.6640625" style="1" customWidth="1"/>
    <col min="10" max="10" width="2.6640625" style="1" customWidth="1"/>
    <col min="11" max="11" width="15.109375" style="1" customWidth="1"/>
    <col min="12" max="12" width="2.6640625" style="1" customWidth="1"/>
    <col min="13" max="13" width="17.33203125" style="1" customWidth="1"/>
    <col min="14" max="14" width="2.6640625" style="1" customWidth="1"/>
    <col min="15" max="15" width="16.88671875" style="1" customWidth="1"/>
    <col min="16" max="16" width="2.6640625" style="1" customWidth="1"/>
    <col min="17" max="17" width="1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1+'7.2'!A1:A13</f>
        <v>79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114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115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12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30" customHeight="1" thickBot="1">
      <c r="A12" s="520"/>
      <c r="B12" s="3"/>
      <c r="C12" s="436"/>
      <c r="D12" s="436"/>
      <c r="E12" s="350"/>
      <c r="F12" s="350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343">
        <f>+E17+E16+E15+E14</f>
        <v>4226</v>
      </c>
      <c r="F13" s="343"/>
      <c r="G13" s="343">
        <f>+G17+G16+G15+G14</f>
        <v>6744781.5720000006</v>
      </c>
      <c r="H13" s="343"/>
      <c r="I13" s="343">
        <f>+I17+I16+I15+I14</f>
        <v>4336831.2689999994</v>
      </c>
      <c r="J13" s="343"/>
      <c r="K13" s="343">
        <f>+K17+K16+K15+K14</f>
        <v>2407950.3030000003</v>
      </c>
      <c r="L13" s="343"/>
      <c r="M13" s="343">
        <f>+M17+M16+M15+M14</f>
        <v>35257</v>
      </c>
      <c r="N13" s="343"/>
      <c r="O13" s="343">
        <f>+O17+O16+O15+O14</f>
        <v>1341290.081</v>
      </c>
      <c r="P13" s="343"/>
      <c r="Q13" s="343">
        <f>+Q17+Q16+Q15+Q14</f>
        <v>1570679.0029999998</v>
      </c>
      <c r="R13" s="73"/>
      <c r="S13" s="93"/>
      <c r="T13" s="93"/>
      <c r="U13" s="93"/>
      <c r="V13" s="93"/>
    </row>
    <row r="14" spans="1:25" ht="60.6" customHeight="1">
      <c r="A14" s="520"/>
      <c r="B14" s="3"/>
      <c r="C14" s="39" t="s">
        <v>32</v>
      </c>
      <c r="D14" s="39"/>
      <c r="E14" s="16">
        <v>675</v>
      </c>
      <c r="F14" s="16"/>
      <c r="G14" s="16">
        <v>185909.372</v>
      </c>
      <c r="H14" s="16"/>
      <c r="I14" s="16">
        <v>117036.799</v>
      </c>
      <c r="J14" s="16"/>
      <c r="K14" s="16">
        <v>68872.573000000004</v>
      </c>
      <c r="L14" s="16"/>
      <c r="M14" s="16">
        <v>2298</v>
      </c>
      <c r="N14" s="16"/>
      <c r="O14" s="16">
        <v>40346.188999999998</v>
      </c>
      <c r="P14" s="16"/>
      <c r="Q14" s="16">
        <v>30122.254000000001</v>
      </c>
      <c r="R14" s="134"/>
      <c r="S14" s="133"/>
      <c r="T14" s="135"/>
      <c r="U14" s="136"/>
      <c r="V14" s="133"/>
    </row>
    <row r="15" spans="1:25" ht="60.6" customHeight="1">
      <c r="A15" s="520"/>
      <c r="B15" s="3"/>
      <c r="C15" s="39" t="s">
        <v>33</v>
      </c>
      <c r="D15" s="39"/>
      <c r="E15" s="16">
        <v>195</v>
      </c>
      <c r="F15" s="16"/>
      <c r="G15" s="16">
        <v>54413.133000000002</v>
      </c>
      <c r="H15" s="16"/>
      <c r="I15" s="16">
        <v>34843.572</v>
      </c>
      <c r="J15" s="16"/>
      <c r="K15" s="16">
        <v>19569.561000000002</v>
      </c>
      <c r="L15" s="16"/>
      <c r="M15" s="16">
        <v>711</v>
      </c>
      <c r="N15" s="16"/>
      <c r="O15" s="16">
        <v>13898.661</v>
      </c>
      <c r="P15" s="16"/>
      <c r="Q15" s="16">
        <v>9564.866</v>
      </c>
      <c r="R15" s="134"/>
      <c r="S15" s="133"/>
      <c r="T15" s="135"/>
      <c r="U15" s="136"/>
      <c r="V15" s="133"/>
    </row>
    <row r="16" spans="1:25" ht="60.6" customHeight="1">
      <c r="A16" s="520"/>
      <c r="B16" s="3"/>
      <c r="C16" s="39" t="s">
        <v>34</v>
      </c>
      <c r="D16" s="39"/>
      <c r="E16" s="16">
        <v>35</v>
      </c>
      <c r="F16" s="16"/>
      <c r="G16" s="16">
        <v>12976.614</v>
      </c>
      <c r="H16" s="16"/>
      <c r="I16" s="16">
        <v>9119.3119999999999</v>
      </c>
      <c r="J16" s="16"/>
      <c r="K16" s="16">
        <v>3857.3020000000001</v>
      </c>
      <c r="L16" s="16"/>
      <c r="M16" s="16">
        <v>116</v>
      </c>
      <c r="N16" s="16"/>
      <c r="O16" s="16">
        <v>3076.7570000000001</v>
      </c>
      <c r="P16" s="16"/>
      <c r="Q16" s="16">
        <v>1960.481</v>
      </c>
      <c r="R16" s="134"/>
      <c r="S16" s="133"/>
      <c r="T16" s="135"/>
      <c r="U16" s="136"/>
      <c r="V16" s="133"/>
    </row>
    <row r="17" spans="1:22" ht="60.6" customHeight="1">
      <c r="A17" s="520"/>
      <c r="B17" s="3"/>
      <c r="C17" s="39" t="s">
        <v>35</v>
      </c>
      <c r="D17" s="39"/>
      <c r="E17" s="589">
        <v>3321</v>
      </c>
      <c r="F17" s="16"/>
      <c r="G17" s="589">
        <v>6491482.4529999997</v>
      </c>
      <c r="H17" s="16"/>
      <c r="I17" s="589">
        <v>4175831.5860000001</v>
      </c>
      <c r="J17" s="16"/>
      <c r="K17" s="589">
        <v>2315650.8670000001</v>
      </c>
      <c r="L17" s="16"/>
      <c r="M17" s="589">
        <v>32132</v>
      </c>
      <c r="N17" s="16"/>
      <c r="O17" s="589">
        <v>1283968.4739999999</v>
      </c>
      <c r="P17" s="16"/>
      <c r="Q17" s="589">
        <v>1529031.402</v>
      </c>
      <c r="R17" s="134"/>
      <c r="S17" s="133"/>
      <c r="T17" s="135"/>
      <c r="U17" s="136"/>
      <c r="V17" s="133"/>
    </row>
    <row r="18" spans="1:22" ht="60.6" customHeight="1">
      <c r="A18" s="520"/>
      <c r="B18" s="3"/>
      <c r="C18" s="39" t="s">
        <v>36</v>
      </c>
      <c r="D18" s="39"/>
      <c r="E18" s="589"/>
      <c r="F18" s="16"/>
      <c r="G18" s="589"/>
      <c r="H18" s="16"/>
      <c r="I18" s="589"/>
      <c r="J18" s="16"/>
      <c r="K18" s="589"/>
      <c r="L18" s="16"/>
      <c r="M18" s="589"/>
      <c r="N18" s="16"/>
      <c r="O18" s="589"/>
      <c r="P18" s="16"/>
      <c r="Q18" s="589"/>
      <c r="R18" s="134"/>
      <c r="S18" s="133"/>
      <c r="T18" s="135"/>
      <c r="U18" s="136"/>
      <c r="V18" s="133"/>
    </row>
    <row r="19" spans="1:22" ht="14.25" customHeight="1">
      <c r="A19" s="520"/>
      <c r="B19" s="3"/>
      <c r="C19" s="103"/>
      <c r="D19" s="10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22">
      <c r="A20" s="520"/>
      <c r="B20" s="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22">
      <c r="A21" s="520"/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2">
      <c r="A22" s="520"/>
    </row>
    <row r="23" spans="1:22">
      <c r="A23" s="520"/>
    </row>
    <row r="24" spans="1:22">
      <c r="A24" s="520"/>
    </row>
    <row r="25" spans="1:22">
      <c r="A25" s="520"/>
    </row>
    <row r="26" spans="1:22">
      <c r="A26" s="520"/>
    </row>
    <row r="27" spans="1:22" ht="19.8" customHeight="1" thickBot="1">
      <c r="A27" s="520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</row>
    <row r="28" spans="1:22">
      <c r="A28" s="520"/>
    </row>
  </sheetData>
  <sheetProtection algorithmName="SHA-512" hashValue="FDHh+mQ3CwdtetousiP/HAwfuswzkh69C50R0JZgo4eMBRadT1B4GL5R7JTqYvOqDMaa7YC+aAuz663lA+6hqA==" saltValue="vn+zs2IA3OaeCU0DMKlO6Q==" spinCount="100000" sheet="1" objects="1" scenarios="1"/>
  <mergeCells count="18">
    <mergeCell ref="Q17:Q18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  <mergeCell ref="E17:E18"/>
    <mergeCell ref="O17:O18"/>
    <mergeCell ref="A1:A28"/>
    <mergeCell ref="G17:G18"/>
    <mergeCell ref="I17:I18"/>
    <mergeCell ref="K17:K18"/>
    <mergeCell ref="M17:M1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70C0"/>
  </sheetPr>
  <dimension ref="A1:AA21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1" customWidth="1"/>
    <col min="2" max="2" width="1.6640625" style="1" customWidth="1"/>
    <col min="3" max="3" width="30.77734375" style="1" customWidth="1"/>
    <col min="4" max="4" width="2.6640625" style="1" customWidth="1"/>
    <col min="5" max="5" width="15.109375" style="1" customWidth="1"/>
    <col min="6" max="6" width="2.6640625" style="1" customWidth="1"/>
    <col min="7" max="7" width="17.3320312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7.33203125" style="1" customWidth="1"/>
    <col min="12" max="12" width="2.6640625" style="1" customWidth="1"/>
    <col min="13" max="13" width="16.88671875" style="1" customWidth="1"/>
    <col min="14" max="14" width="2.6640625" style="1" customWidth="1"/>
    <col min="15" max="15" width="13.44140625" style="1" customWidth="1"/>
    <col min="16" max="16" width="2.6640625" style="1" customWidth="1"/>
    <col min="17" max="17" width="17.332031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7" ht="14.25" customHeight="1">
      <c r="A1" s="520">
        <f>1+'7.3'!A1:A21</f>
        <v>80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116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214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36" customHeight="1" thickBot="1">
      <c r="A13" s="520"/>
      <c r="B13" s="3"/>
      <c r="C13" s="342" t="s">
        <v>154</v>
      </c>
      <c r="D13" s="342"/>
      <c r="E13" s="343">
        <f>E14+E15+E16</f>
        <v>4226</v>
      </c>
      <c r="F13" s="343"/>
      <c r="G13" s="343">
        <f>G14+G15+G16</f>
        <v>6744781.5720000006</v>
      </c>
      <c r="H13" s="343"/>
      <c r="I13" s="343">
        <f>I14+I15+I16</f>
        <v>4336831.2689999994</v>
      </c>
      <c r="J13" s="343"/>
      <c r="K13" s="343">
        <f>K14+K15+K16</f>
        <v>2407950.3030000003</v>
      </c>
      <c r="L13" s="343"/>
      <c r="M13" s="343">
        <f>M14+M15+M16</f>
        <v>35257</v>
      </c>
      <c r="N13" s="343"/>
      <c r="O13" s="343">
        <f>O14+O15+O16</f>
        <v>1341290.081</v>
      </c>
      <c r="P13" s="343"/>
      <c r="Q13" s="343">
        <f>Q14+Q15+Q16</f>
        <v>1570679.003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26" customHeight="1">
      <c r="A14" s="520"/>
      <c r="B14" s="3"/>
      <c r="C14" s="39" t="s">
        <v>40</v>
      </c>
      <c r="D14" s="39"/>
      <c r="E14" s="54">
        <v>4209</v>
      </c>
      <c r="F14" s="67"/>
      <c r="G14" s="67">
        <v>6105842.8890000004</v>
      </c>
      <c r="H14" s="67"/>
      <c r="I14" s="67">
        <v>3911447.05</v>
      </c>
      <c r="J14" s="67"/>
      <c r="K14" s="67">
        <v>2194395.8390000002</v>
      </c>
      <c r="L14" s="67"/>
      <c r="M14" s="67">
        <v>33930</v>
      </c>
      <c r="N14" s="67"/>
      <c r="O14" s="67">
        <v>1254020.2379999999</v>
      </c>
      <c r="P14" s="67"/>
      <c r="Q14" s="67">
        <v>1481283.1880000001</v>
      </c>
      <c r="R14" s="67"/>
      <c r="S14" s="2"/>
      <c r="T14" s="2"/>
      <c r="U14" s="2"/>
      <c r="V14" s="2"/>
    </row>
    <row r="15" spans="1:27" ht="126" customHeight="1">
      <c r="A15" s="520"/>
      <c r="B15" s="3"/>
      <c r="C15" s="39" t="s">
        <v>41</v>
      </c>
      <c r="D15" s="39"/>
      <c r="E15" s="531">
        <v>17</v>
      </c>
      <c r="F15" s="68"/>
      <c r="G15" s="531">
        <v>638938.68300000008</v>
      </c>
      <c r="H15" s="68"/>
      <c r="I15" s="531">
        <v>425384.21899999998</v>
      </c>
      <c r="J15" s="68"/>
      <c r="K15" s="531">
        <v>213554.46400000001</v>
      </c>
      <c r="L15" s="54"/>
      <c r="M15" s="531">
        <v>1327</v>
      </c>
      <c r="N15" s="54"/>
      <c r="O15" s="531">
        <v>87269.843000000008</v>
      </c>
      <c r="P15" s="68"/>
      <c r="Q15" s="531">
        <v>89395.815000000002</v>
      </c>
      <c r="R15" s="531"/>
      <c r="S15" s="2"/>
      <c r="T15" s="2"/>
      <c r="U15" s="2"/>
      <c r="V15" s="2"/>
    </row>
    <row r="16" spans="1:27" ht="126" customHeight="1">
      <c r="A16" s="520"/>
      <c r="B16" s="3"/>
      <c r="C16" s="39" t="s">
        <v>42</v>
      </c>
      <c r="D16" s="39"/>
      <c r="E16" s="531"/>
      <c r="F16" s="67"/>
      <c r="G16" s="531"/>
      <c r="H16" s="67"/>
      <c r="I16" s="531"/>
      <c r="J16" s="67"/>
      <c r="K16" s="531"/>
      <c r="L16" s="54"/>
      <c r="M16" s="531"/>
      <c r="N16" s="54"/>
      <c r="O16" s="531"/>
      <c r="P16" s="67"/>
      <c r="Q16" s="531"/>
      <c r="R16" s="531"/>
      <c r="S16" s="2"/>
      <c r="T16" s="2"/>
      <c r="U16" s="2"/>
      <c r="V16" s="2"/>
    </row>
    <row r="17" spans="1:17">
      <c r="A17" s="520"/>
      <c r="B17" s="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520"/>
      <c r="B18" s="3"/>
    </row>
    <row r="19" spans="1:17">
      <c r="A19" s="520"/>
    </row>
    <row r="20" spans="1:17" ht="24" customHeight="1" thickBot="1">
      <c r="A20" s="520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</row>
    <row r="21" spans="1:17">
      <c r="A21" s="520"/>
    </row>
  </sheetData>
  <sheetProtection algorithmName="SHA-512" hashValue="NUmeG3Gjpc2YX9xza6lpxMwJitDhsu7ScQMJtJZ7guFDroH+TNsLgd+Z4MfzwafY/Rm8xpmDDRTafbF6mukNEQ==" saltValue="FgS9hEPd+8T5aRUY5DTl0A==" spinCount="100000" sheet="1" objects="1" scenarios="1"/>
  <mergeCells count="20">
    <mergeCell ref="N7:N10"/>
    <mergeCell ref="R15:R16"/>
    <mergeCell ref="A1:A21"/>
    <mergeCell ref="O15:O16"/>
    <mergeCell ref="Q15:Q16"/>
    <mergeCell ref="O7:O10"/>
    <mergeCell ref="Q7:Q10"/>
    <mergeCell ref="E15:E16"/>
    <mergeCell ref="G15:G16"/>
    <mergeCell ref="I15:I16"/>
    <mergeCell ref="K15:K16"/>
    <mergeCell ref="M15:M16"/>
    <mergeCell ref="C3:Q3"/>
    <mergeCell ref="C4:Q4"/>
    <mergeCell ref="C7:C10"/>
    <mergeCell ref="E7:E10"/>
    <mergeCell ref="G7:G10"/>
    <mergeCell ref="I7:I10"/>
    <mergeCell ref="K7:K10"/>
    <mergeCell ref="M7:M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70C0"/>
  </sheetPr>
  <dimension ref="A1:Q28"/>
  <sheetViews>
    <sheetView showGridLines="0" view="pageBreakPreview" topLeftCell="A2" zoomScale="70" zoomScaleNormal="60" zoomScaleSheetLayoutView="70" workbookViewId="0">
      <selection activeCell="M14" sqref="M14"/>
    </sheetView>
  </sheetViews>
  <sheetFormatPr defaultColWidth="3.6640625" defaultRowHeight="13.8"/>
  <cols>
    <col min="1" max="1" width="4.6640625" style="168" customWidth="1"/>
    <col min="2" max="2" width="1.6640625" style="168" customWidth="1"/>
    <col min="3" max="3" width="80.21875" style="168" customWidth="1"/>
    <col min="4" max="4" width="2.6640625" style="168" customWidth="1"/>
    <col min="5" max="5" width="16.77734375" style="168" customWidth="1"/>
    <col min="6" max="6" width="2.6640625" style="168" customWidth="1"/>
    <col min="7" max="7" width="18.77734375" style="174" customWidth="1"/>
    <col min="8" max="8" width="2.6640625" style="174" customWidth="1"/>
    <col min="9" max="9" width="18.77734375" style="174" customWidth="1"/>
    <col min="10" max="10" width="2.6640625" style="168" customWidth="1"/>
    <col min="11" max="11" width="19" style="168" customWidth="1"/>
    <col min="12" max="12" width="2.88671875" style="168" customWidth="1"/>
    <col min="13" max="16384" width="3.6640625" style="168"/>
  </cols>
  <sheetData>
    <row r="1" spans="1:17" ht="14.25" customHeight="1">
      <c r="A1" s="544">
        <f>1+'7.4'!A1:A16</f>
        <v>81</v>
      </c>
      <c r="B1" s="173"/>
    </row>
    <row r="2" spans="1:17" ht="14.25" customHeight="1">
      <c r="A2" s="544"/>
      <c r="B2" s="173"/>
    </row>
    <row r="3" spans="1:17" ht="14.25" customHeight="1">
      <c r="A3" s="544"/>
      <c r="B3" s="173"/>
      <c r="C3" s="545" t="s">
        <v>253</v>
      </c>
      <c r="D3" s="545"/>
      <c r="E3" s="545"/>
      <c r="F3" s="545"/>
      <c r="G3" s="545"/>
      <c r="H3" s="545"/>
      <c r="I3" s="545"/>
      <c r="J3" s="545"/>
      <c r="K3" s="545"/>
    </row>
    <row r="4" spans="1:17" ht="17.25" customHeight="1">
      <c r="A4" s="544"/>
      <c r="B4" s="173"/>
      <c r="C4" s="546" t="s">
        <v>254</v>
      </c>
      <c r="D4" s="546"/>
      <c r="E4" s="546"/>
      <c r="F4" s="546"/>
      <c r="G4" s="546"/>
      <c r="H4" s="546"/>
      <c r="I4" s="546"/>
      <c r="J4" s="546"/>
      <c r="K4" s="546"/>
    </row>
    <row r="5" spans="1:17" ht="9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7" ht="3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7" ht="14.25" customHeight="1">
      <c r="A7" s="544"/>
      <c r="B7" s="173"/>
      <c r="C7" s="547" t="s">
        <v>179</v>
      </c>
      <c r="D7" s="318"/>
      <c r="E7" s="590" t="s">
        <v>90</v>
      </c>
      <c r="F7" s="592"/>
      <c r="G7" s="592"/>
      <c r="H7" s="592"/>
      <c r="I7" s="592"/>
      <c r="J7" s="46"/>
      <c r="K7" s="519" t="s">
        <v>187</v>
      </c>
      <c r="L7" s="48"/>
    </row>
    <row r="8" spans="1:17" ht="14.25" customHeight="1">
      <c r="A8" s="544"/>
      <c r="B8" s="173"/>
      <c r="C8" s="548"/>
      <c r="D8" s="318"/>
      <c r="E8" s="592"/>
      <c r="F8" s="592"/>
      <c r="G8" s="592"/>
      <c r="H8" s="592"/>
      <c r="I8" s="592"/>
      <c r="J8" s="46"/>
      <c r="K8" s="519"/>
      <c r="L8" s="48"/>
    </row>
    <row r="9" spans="1:17" ht="7.8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  <c r="L9" s="49"/>
    </row>
    <row r="10" spans="1:17" s="175" customFormat="1" ht="14.4">
      <c r="A10" s="544"/>
      <c r="B10" s="173"/>
      <c r="C10" s="77"/>
      <c r="D10" s="77"/>
      <c r="E10" s="526" t="s">
        <v>43</v>
      </c>
      <c r="F10" s="7"/>
      <c r="G10" s="526" t="s">
        <v>45</v>
      </c>
      <c r="H10" s="7"/>
      <c r="I10" s="526" t="s">
        <v>46</v>
      </c>
      <c r="J10" s="7"/>
      <c r="K10" s="7"/>
      <c r="L10" s="543"/>
      <c r="M10" s="168"/>
    </row>
    <row r="11" spans="1:17" ht="19.2" customHeight="1" thickBot="1">
      <c r="A11" s="544"/>
      <c r="B11" s="173"/>
      <c r="C11" s="366"/>
      <c r="D11" s="367"/>
      <c r="E11" s="542"/>
      <c r="F11" s="368"/>
      <c r="G11" s="542"/>
      <c r="H11" s="368"/>
      <c r="I11" s="542"/>
      <c r="J11" s="368"/>
      <c r="K11" s="439" t="s">
        <v>168</v>
      </c>
      <c r="L11" s="543"/>
    </row>
    <row r="12" spans="1:17" s="179" customFormat="1" ht="29.4" customHeight="1" thickBot="1">
      <c r="A12" s="544"/>
      <c r="B12" s="173"/>
      <c r="C12" s="342" t="s">
        <v>154</v>
      </c>
      <c r="D12" s="458"/>
      <c r="E12" s="459">
        <f>G12+I12</f>
        <v>35257</v>
      </c>
      <c r="F12" s="459"/>
      <c r="G12" s="459">
        <f>G13+G16+G27</f>
        <v>18958</v>
      </c>
      <c r="H12" s="459"/>
      <c r="I12" s="459">
        <f>I13+I16+I27</f>
        <v>16299</v>
      </c>
      <c r="J12" s="459"/>
      <c r="K12" s="459">
        <f>K13+K16+K27</f>
        <v>1341290.0809999995</v>
      </c>
      <c r="M12" s="180"/>
      <c r="N12" s="180"/>
      <c r="O12" s="181"/>
      <c r="P12" s="182"/>
      <c r="Q12" s="180"/>
    </row>
    <row r="13" spans="1:17" ht="42" customHeight="1">
      <c r="A13" s="544"/>
      <c r="B13" s="173"/>
      <c r="C13" s="264" t="s">
        <v>158</v>
      </c>
      <c r="D13" s="77"/>
      <c r="E13" s="177">
        <f>G13+I13</f>
        <v>892</v>
      </c>
      <c r="F13" s="74"/>
      <c r="G13" s="74">
        <f>G14+G15</f>
        <v>792</v>
      </c>
      <c r="H13" s="74"/>
      <c r="I13" s="74">
        <f>I14+I15</f>
        <v>100</v>
      </c>
      <c r="J13" s="186"/>
      <c r="K13" s="286">
        <v>0</v>
      </c>
    </row>
    <row r="14" spans="1:17" ht="31.95" customHeight="1">
      <c r="A14" s="544"/>
      <c r="B14" s="173"/>
      <c r="C14" s="183" t="s">
        <v>159</v>
      </c>
      <c r="D14" s="77"/>
      <c r="E14" s="184">
        <f>G14+I14</f>
        <v>868</v>
      </c>
      <c r="F14" s="185"/>
      <c r="G14" s="184">
        <v>775</v>
      </c>
      <c r="H14" s="184"/>
      <c r="I14" s="184">
        <v>93</v>
      </c>
      <c r="J14" s="186"/>
      <c r="K14" s="286">
        <v>0</v>
      </c>
    </row>
    <row r="15" spans="1:17" ht="39.6">
      <c r="A15" s="544"/>
      <c r="B15" s="173"/>
      <c r="C15" s="183" t="s">
        <v>160</v>
      </c>
      <c r="D15" s="187"/>
      <c r="E15" s="184">
        <f>G15+I15</f>
        <v>24</v>
      </c>
      <c r="F15" s="185"/>
      <c r="G15" s="184">
        <v>17</v>
      </c>
      <c r="H15" s="184"/>
      <c r="I15" s="184">
        <v>7</v>
      </c>
      <c r="J15" s="186"/>
      <c r="K15" s="286">
        <v>0</v>
      </c>
    </row>
    <row r="16" spans="1:17" ht="30" customHeight="1">
      <c r="A16" s="544"/>
      <c r="B16" s="173"/>
      <c r="C16" s="188" t="s">
        <v>47</v>
      </c>
      <c r="D16" s="77"/>
      <c r="E16" s="177">
        <f>G16+I16</f>
        <v>33536</v>
      </c>
      <c r="F16" s="189"/>
      <c r="G16" s="177">
        <f>G17+G18+G21+G22+G23+G24+G25+G26</f>
        <v>17623</v>
      </c>
      <c r="H16" s="177"/>
      <c r="I16" s="177">
        <f t="shared" ref="I16" si="0">I17+I18+I21+I22+I23+I24+I25+I26</f>
        <v>15913</v>
      </c>
      <c r="J16" s="177"/>
      <c r="K16" s="177">
        <f>K17+K18+K21+K22+K23+K24+K25+K26</f>
        <v>1329877.8839999996</v>
      </c>
    </row>
    <row r="17" spans="1:11" ht="30" customHeight="1">
      <c r="A17" s="544"/>
      <c r="B17" s="173"/>
      <c r="C17" s="183" t="s">
        <v>48</v>
      </c>
      <c r="D17" s="14"/>
      <c r="E17" s="184">
        <f t="shared" ref="E17" si="1">G17+I17</f>
        <v>4974</v>
      </c>
      <c r="F17" s="185"/>
      <c r="G17" s="184">
        <v>3027</v>
      </c>
      <c r="H17" s="184"/>
      <c r="I17" s="184">
        <v>1947</v>
      </c>
      <c r="J17" s="69"/>
      <c r="K17" s="184">
        <v>343775.63500000001</v>
      </c>
    </row>
    <row r="18" spans="1:11" ht="30" customHeight="1">
      <c r="A18" s="544"/>
      <c r="B18" s="173"/>
      <c r="C18" s="183" t="s">
        <v>153</v>
      </c>
      <c r="D18" s="14"/>
      <c r="E18" s="177">
        <f>G18+I18</f>
        <v>8399</v>
      </c>
      <c r="F18" s="177"/>
      <c r="G18" s="177">
        <f>G19+G20</f>
        <v>4522</v>
      </c>
      <c r="H18" s="177"/>
      <c r="I18" s="177">
        <f>I19+I20</f>
        <v>3877</v>
      </c>
      <c r="J18" s="184"/>
      <c r="K18" s="177">
        <f>K19+K20</f>
        <v>458989.58599999995</v>
      </c>
    </row>
    <row r="19" spans="1:11" ht="30" customHeight="1">
      <c r="A19" s="544"/>
      <c r="B19" s="173"/>
      <c r="C19" s="191" t="s">
        <v>157</v>
      </c>
      <c r="D19" s="14"/>
      <c r="E19" s="184">
        <f>G19+I19</f>
        <v>8298</v>
      </c>
      <c r="F19" s="185"/>
      <c r="G19" s="184">
        <v>4448</v>
      </c>
      <c r="H19" s="184"/>
      <c r="I19" s="184">
        <v>3850</v>
      </c>
      <c r="J19" s="69"/>
      <c r="K19" s="184">
        <v>454841.15399999998</v>
      </c>
    </row>
    <row r="20" spans="1:11" ht="30" customHeight="1">
      <c r="A20" s="544"/>
      <c r="B20" s="173"/>
      <c r="C20" s="191" t="s">
        <v>49</v>
      </c>
      <c r="D20" s="14"/>
      <c r="E20" s="184">
        <f t="shared" ref="E20:E26" si="2">G20+I20</f>
        <v>101</v>
      </c>
      <c r="F20" s="185"/>
      <c r="G20" s="184">
        <v>74</v>
      </c>
      <c r="H20" s="184"/>
      <c r="I20" s="184">
        <v>27</v>
      </c>
      <c r="J20" s="69"/>
      <c r="K20" s="184">
        <v>4148.4319999999998</v>
      </c>
    </row>
    <row r="21" spans="1:11" ht="30" customHeight="1">
      <c r="A21" s="544"/>
      <c r="B21" s="173"/>
      <c r="C21" s="183" t="s">
        <v>50</v>
      </c>
      <c r="D21" s="14"/>
      <c r="E21" s="184">
        <f t="shared" si="2"/>
        <v>3443</v>
      </c>
      <c r="F21" s="185"/>
      <c r="G21" s="184">
        <v>2559</v>
      </c>
      <c r="H21" s="184"/>
      <c r="I21" s="184">
        <v>884</v>
      </c>
      <c r="J21" s="69"/>
      <c r="K21" s="184">
        <v>147956.82199999999</v>
      </c>
    </row>
    <row r="22" spans="1:11" ht="30" customHeight="1">
      <c r="A22" s="544"/>
      <c r="B22" s="173"/>
      <c r="C22" s="183" t="s">
        <v>51</v>
      </c>
      <c r="D22" s="14"/>
      <c r="E22" s="184">
        <f t="shared" si="2"/>
        <v>5393</v>
      </c>
      <c r="F22" s="185"/>
      <c r="G22" s="184">
        <v>1255</v>
      </c>
      <c r="H22" s="184"/>
      <c r="I22" s="184">
        <v>4138</v>
      </c>
      <c r="J22" s="69"/>
      <c r="K22" s="184">
        <v>135901.24</v>
      </c>
    </row>
    <row r="23" spans="1:11" ht="30" customHeight="1">
      <c r="A23" s="544"/>
      <c r="B23" s="173"/>
      <c r="C23" s="183" t="s">
        <v>52</v>
      </c>
      <c r="D23" s="176"/>
      <c r="E23" s="184">
        <f t="shared" si="2"/>
        <v>4034</v>
      </c>
      <c r="F23" s="185"/>
      <c r="G23" s="184">
        <v>2100</v>
      </c>
      <c r="H23" s="184"/>
      <c r="I23" s="184">
        <v>1934</v>
      </c>
      <c r="J23" s="69"/>
      <c r="K23" s="184">
        <v>95763.167000000001</v>
      </c>
    </row>
    <row r="24" spans="1:11" ht="30" customHeight="1">
      <c r="A24" s="544"/>
      <c r="B24" s="173"/>
      <c r="C24" s="183" t="s">
        <v>53</v>
      </c>
      <c r="D24" s="176"/>
      <c r="E24" s="184">
        <f t="shared" si="2"/>
        <v>2195</v>
      </c>
      <c r="F24" s="185"/>
      <c r="G24" s="184">
        <v>1248</v>
      </c>
      <c r="H24" s="184"/>
      <c r="I24" s="184">
        <v>947</v>
      </c>
      <c r="J24" s="69"/>
      <c r="K24" s="184">
        <v>54179.095000000001</v>
      </c>
    </row>
    <row r="25" spans="1:11" ht="30" customHeight="1">
      <c r="A25" s="544"/>
      <c r="B25" s="173"/>
      <c r="C25" s="183" t="s">
        <v>161</v>
      </c>
      <c r="D25" s="176"/>
      <c r="E25" s="184">
        <f t="shared" si="2"/>
        <v>958</v>
      </c>
      <c r="F25" s="185"/>
      <c r="G25" s="184">
        <v>564</v>
      </c>
      <c r="H25" s="184"/>
      <c r="I25" s="184">
        <v>394</v>
      </c>
      <c r="J25" s="69"/>
      <c r="K25" s="184">
        <v>21093.473000000002</v>
      </c>
    </row>
    <row r="26" spans="1:11" ht="30" customHeight="1">
      <c r="A26" s="544"/>
      <c r="B26" s="173"/>
      <c r="C26" s="183" t="s">
        <v>54</v>
      </c>
      <c r="D26" s="14"/>
      <c r="E26" s="184">
        <f t="shared" si="2"/>
        <v>4140</v>
      </c>
      <c r="F26" s="185"/>
      <c r="G26" s="184">
        <v>2348</v>
      </c>
      <c r="H26" s="184"/>
      <c r="I26" s="184">
        <v>1792</v>
      </c>
      <c r="J26" s="69"/>
      <c r="K26" s="184">
        <v>72218.865999999995</v>
      </c>
    </row>
    <row r="27" spans="1:11" ht="30" customHeight="1">
      <c r="A27" s="544"/>
      <c r="B27" s="173"/>
      <c r="C27" s="59" t="s">
        <v>55</v>
      </c>
      <c r="D27" s="77"/>
      <c r="E27" s="177">
        <f>G27+I27</f>
        <v>829</v>
      </c>
      <c r="F27" s="189"/>
      <c r="G27" s="177">
        <v>543</v>
      </c>
      <c r="H27" s="177"/>
      <c r="I27" s="177">
        <v>286</v>
      </c>
      <c r="J27" s="190"/>
      <c r="K27" s="177">
        <v>11412.197</v>
      </c>
    </row>
    <row r="28" spans="1:11" ht="6" customHeight="1" thickBot="1">
      <c r="A28" s="544"/>
      <c r="B28" s="173"/>
      <c r="C28" s="446"/>
      <c r="D28" s="447"/>
      <c r="E28" s="448"/>
      <c r="F28" s="449"/>
      <c r="G28" s="448"/>
      <c r="H28" s="448"/>
      <c r="I28" s="448"/>
      <c r="J28" s="450"/>
      <c r="K28" s="450"/>
    </row>
  </sheetData>
  <sheetProtection algorithmName="SHA-512" hashValue="a91MTRxH7AQrmuQD5X8yIUUx00iz9qEC9MlFpNN92zgI/gdHRTOzDdAhkU5hIjl3KV3w2Dod7A663nrX6vuCxQ==" saltValue="4MILDG1QVx1E91nNMYrl7A==" spinCount="100000" sheet="1" objects="1" scenarios="1"/>
  <mergeCells count="11">
    <mergeCell ref="I10:I11"/>
    <mergeCell ref="L10:L11"/>
    <mergeCell ref="A1:A28"/>
    <mergeCell ref="C3:K3"/>
    <mergeCell ref="C4:K4"/>
    <mergeCell ref="C7:C9"/>
    <mergeCell ref="E7:I8"/>
    <mergeCell ref="K7:K9"/>
    <mergeCell ref="E9:I9"/>
    <mergeCell ref="E10:E11"/>
    <mergeCell ref="G10:G1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C000"/>
  </sheetPr>
  <dimension ref="A1:X11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77734375" style="1" customWidth="1"/>
    <col min="3" max="3" width="17.5546875" style="31" customWidth="1"/>
    <col min="4" max="4" width="2.6640625" style="1" customWidth="1"/>
    <col min="5" max="5" width="18.44140625" style="1" customWidth="1"/>
    <col min="6" max="6" width="2.6640625" style="1" customWidth="1"/>
    <col min="7" max="7" width="20.6640625" style="1" customWidth="1"/>
    <col min="8" max="8" width="2.6640625" style="1" customWidth="1"/>
    <col min="9" max="9" width="20.6640625" style="1" customWidth="1"/>
    <col min="10" max="10" width="2.6640625" style="1" customWidth="1"/>
    <col min="11" max="11" width="17.109375" style="1" customWidth="1"/>
    <col min="12" max="12" width="1.77734375" style="1" customWidth="1"/>
    <col min="13" max="13" width="21.109375" style="1" customWidth="1"/>
    <col min="14" max="14" width="1.77734375" style="1" customWidth="1"/>
    <col min="15" max="15" width="16.44140625" style="1" customWidth="1"/>
    <col min="16" max="16" width="1.77734375" style="1" customWidth="1"/>
    <col min="17" max="17" width="16.44140625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1+'7.5'!A1:A26</f>
        <v>82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145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146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136.80000000000001" customHeight="1">
      <c r="A13" s="520"/>
      <c r="B13" s="3"/>
      <c r="C13" s="14">
        <v>2022</v>
      </c>
      <c r="D13" s="5"/>
      <c r="E13" s="16">
        <f>'8.2'!E13</f>
        <v>14785</v>
      </c>
      <c r="F13" s="42"/>
      <c r="G13" s="16">
        <f>'8.2'!G13</f>
        <v>5219457.7520000003</v>
      </c>
      <c r="H13" s="16"/>
      <c r="I13" s="16">
        <f>'8.2'!I13</f>
        <v>1664172.6939999997</v>
      </c>
      <c r="J13" s="16"/>
      <c r="K13" s="16">
        <f>'8.2'!K13</f>
        <v>3555285.0580000007</v>
      </c>
      <c r="L13" s="16"/>
      <c r="M13" s="16">
        <f>'8.2'!M13</f>
        <v>49031</v>
      </c>
      <c r="N13" s="16"/>
      <c r="O13" s="16">
        <f>'8.2'!O13</f>
        <v>1890875.6539999999</v>
      </c>
      <c r="P13" s="16"/>
      <c r="Q13" s="16">
        <f>'8.2'!Q13</f>
        <v>1497618.9230000002</v>
      </c>
      <c r="R13" s="96"/>
    </row>
    <row r="14" spans="1:24" ht="136.80000000000001" customHeight="1">
      <c r="A14" s="520"/>
      <c r="B14" s="3"/>
      <c r="C14" s="14">
        <v>2015</v>
      </c>
      <c r="D14" s="5"/>
      <c r="E14" s="50">
        <v>6154</v>
      </c>
      <c r="F14" s="50"/>
      <c r="G14" s="50">
        <v>4368252.9961999999</v>
      </c>
      <c r="H14" s="50"/>
      <c r="I14" s="50">
        <v>1579155.1569999999</v>
      </c>
      <c r="J14" s="128"/>
      <c r="K14" s="50">
        <v>2789097.8392000003</v>
      </c>
      <c r="L14" s="16"/>
      <c r="M14" s="50">
        <v>42683</v>
      </c>
      <c r="N14" s="50"/>
      <c r="O14" s="50">
        <v>1493843.426</v>
      </c>
      <c r="P14" s="16"/>
      <c r="Q14" s="50">
        <v>977935.82400000002</v>
      </c>
      <c r="R14" s="282"/>
      <c r="S14" s="167"/>
      <c r="T14" s="167"/>
      <c r="U14" s="167"/>
      <c r="V14" s="167"/>
    </row>
    <row r="15" spans="1:24" ht="136.80000000000001" customHeight="1">
      <c r="A15" s="520"/>
      <c r="B15" s="3"/>
      <c r="C15" s="14">
        <v>2010</v>
      </c>
      <c r="D15" s="5"/>
      <c r="E15" s="16">
        <v>2609</v>
      </c>
      <c r="F15" s="42"/>
      <c r="G15" s="16">
        <v>1549416.246</v>
      </c>
      <c r="H15" s="16"/>
      <c r="I15" s="16">
        <v>610800.71100000001</v>
      </c>
      <c r="J15" s="16"/>
      <c r="K15" s="16">
        <v>938615.53500000003</v>
      </c>
      <c r="L15" s="16"/>
      <c r="M15" s="16">
        <v>14165</v>
      </c>
      <c r="N15" s="16"/>
      <c r="O15" s="16">
        <v>426863.24200000003</v>
      </c>
      <c r="P15" s="16"/>
      <c r="Q15" s="16">
        <v>454467.88900000002</v>
      </c>
      <c r="R15" s="134"/>
      <c r="S15" s="133"/>
      <c r="T15" s="135"/>
      <c r="U15" s="136"/>
      <c r="V15" s="133"/>
    </row>
    <row r="16" spans="1:24" ht="14.25" customHeight="1">
      <c r="A16" s="520"/>
      <c r="B16" s="3"/>
      <c r="D16" s="31"/>
    </row>
    <row r="17" spans="1:18" ht="14.25" customHeight="1">
      <c r="A17" s="520"/>
      <c r="B17" s="3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</row>
    <row r="18" spans="1:18" ht="14.25" customHeight="1">
      <c r="A18" s="520"/>
      <c r="B18" s="3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</row>
    <row r="19" spans="1:18" ht="24.6" customHeight="1" thickBot="1">
      <c r="A19" s="520"/>
      <c r="C19" s="440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</row>
    <row r="20" spans="1:18" ht="13.8" customHeight="1">
      <c r="A20" s="520"/>
    </row>
    <row r="21" spans="1:18" ht="14.25" customHeight="1"/>
    <row r="22" spans="1:18" ht="14.25" customHeight="1"/>
    <row r="23" spans="1:18" ht="14.25" customHeight="1"/>
    <row r="24" spans="1:18" ht="14.25" customHeight="1"/>
    <row r="25" spans="1:18" ht="27.6" customHeight="1"/>
    <row r="26" spans="1:18" ht="13.8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MASVkFVwSHdAtfreVkLKnmlKjV9A0FukEGR/e7/6dolpyBToWX6VAHcw5XJQs9E5tH5PdfXALuyzadBAN7tsZA==" saltValue="L7Y3dOJ7H4fHEqKLm86bHQ==" spinCount="100000" sheet="1" objects="1" scenarios="1"/>
  <mergeCells count="11">
    <mergeCell ref="A1:A20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C000"/>
  </sheetPr>
  <dimension ref="A1:Y31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21" customWidth="1"/>
    <col min="2" max="2" width="1.77734375" style="21" customWidth="1"/>
    <col min="3" max="3" width="24.21875" style="1" customWidth="1"/>
    <col min="4" max="4" width="2.6640625" style="1" customWidth="1"/>
    <col min="5" max="5" width="14.5546875" style="1" customWidth="1"/>
    <col min="6" max="6" width="2.6640625" style="1" customWidth="1"/>
    <col min="7" max="7" width="17.44140625" style="1" customWidth="1"/>
    <col min="8" max="8" width="2.6640625" style="1" customWidth="1"/>
    <col min="9" max="9" width="18.6640625" style="1" customWidth="1"/>
    <col min="10" max="10" width="2.6640625" style="1" customWidth="1"/>
    <col min="11" max="11" width="20.5546875" style="1" customWidth="1"/>
    <col min="12" max="12" width="2.6640625" style="1" customWidth="1"/>
    <col min="13" max="13" width="18.109375" style="1" customWidth="1"/>
    <col min="14" max="14" width="2.6640625" style="1" customWidth="1"/>
    <col min="15" max="15" width="14.5546875" style="1" customWidth="1"/>
    <col min="16" max="16" width="2.6640625" style="1" customWidth="1"/>
    <col min="17" max="17" width="17.2187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'8.1'!A1:A18+1</f>
        <v>83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117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215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9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8.4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21.6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5" ht="40.200000000000003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14785</v>
      </c>
      <c r="F13" s="343"/>
      <c r="G13" s="343">
        <f>G14+G15+G16+G17+G18+G19+G20+G21+G22+G23+G24+G25+G26+G27+G28+G29</f>
        <v>5219457.7520000003</v>
      </c>
      <c r="H13" s="343"/>
      <c r="I13" s="343">
        <f>I14+I15+I16+I17+I18+I19+I20+I21+I22+I23+I24+I25+I26+I27+I28+I29</f>
        <v>1664172.6939999997</v>
      </c>
      <c r="J13" s="343"/>
      <c r="K13" s="343">
        <f>K14+K15+K16+K17+K18+K19+K20+K21+K22+K23+K24+K25+K26+K27+K28+K29</f>
        <v>3555285.0580000007</v>
      </c>
      <c r="L13" s="343"/>
      <c r="M13" s="343">
        <f>M14+M15+M16+M17+M18+M19+M20+M21+M22+M23+M24+M25+M26+M27+M28+M29</f>
        <v>49031</v>
      </c>
      <c r="N13" s="343"/>
      <c r="O13" s="343">
        <f>O14+O15+O16+O17+O18+O19+O20+O21+O22+O23+O24+O25+O26+O27+O28+O29</f>
        <v>1890875.6539999999</v>
      </c>
      <c r="P13" s="343"/>
      <c r="Q13" s="343">
        <f>Q14+Q15+Q16+Q17+Q18+Q19+Q20+Q21+Q22+Q23+Q24+Q25+Q26+Q27+Q28+Q29</f>
        <v>1497618.9230000002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1570</v>
      </c>
      <c r="F14" s="16"/>
      <c r="G14" s="16">
        <v>273812.59999999998</v>
      </c>
      <c r="H14" s="16"/>
      <c r="I14" s="16">
        <v>99518.7</v>
      </c>
      <c r="J14" s="16"/>
      <c r="K14" s="16">
        <v>174293.9</v>
      </c>
      <c r="L14" s="16"/>
      <c r="M14" s="16">
        <v>3053</v>
      </c>
      <c r="N14" s="16"/>
      <c r="O14" s="16">
        <v>87306.616999999998</v>
      </c>
      <c r="P14" s="16"/>
      <c r="Q14" s="16">
        <v>76912.587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196</v>
      </c>
      <c r="F15" s="16"/>
      <c r="G15" s="16">
        <v>38550.478000000003</v>
      </c>
      <c r="H15" s="16"/>
      <c r="I15" s="16">
        <v>8094.741</v>
      </c>
      <c r="J15" s="16"/>
      <c r="K15" s="16">
        <v>30455.737000000001</v>
      </c>
      <c r="L15" s="16"/>
      <c r="M15" s="16">
        <v>446</v>
      </c>
      <c r="N15" s="16"/>
      <c r="O15" s="16">
        <v>12200.08</v>
      </c>
      <c r="P15" s="16"/>
      <c r="Q15" s="16">
        <v>7213.0039999999999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78</v>
      </c>
      <c r="F16" s="16"/>
      <c r="G16" s="62">
        <v>7266.9449999999997</v>
      </c>
      <c r="H16" s="16"/>
      <c r="I16" s="62">
        <v>2466.0329999999999</v>
      </c>
      <c r="J16" s="16"/>
      <c r="K16" s="62">
        <v>4800.9120000000003</v>
      </c>
      <c r="L16" s="16"/>
      <c r="M16" s="62">
        <v>195</v>
      </c>
      <c r="N16" s="16"/>
      <c r="O16" s="62">
        <v>3807.8229999999999</v>
      </c>
      <c r="P16" s="16"/>
      <c r="Q16" s="62">
        <v>2863.6990000000001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343</v>
      </c>
      <c r="F17" s="16"/>
      <c r="G17" s="62">
        <v>75569.788</v>
      </c>
      <c r="H17" s="16"/>
      <c r="I17" s="62">
        <v>13119.784</v>
      </c>
      <c r="J17" s="16"/>
      <c r="K17" s="62">
        <v>62450.004000000001</v>
      </c>
      <c r="L17" s="16"/>
      <c r="M17" s="62">
        <v>1097</v>
      </c>
      <c r="N17" s="16"/>
      <c r="O17" s="62">
        <v>29254.400000000001</v>
      </c>
      <c r="P17" s="16"/>
      <c r="Q17" s="62">
        <v>22456.032999999999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413</v>
      </c>
      <c r="F18" s="16"/>
      <c r="G18" s="16">
        <v>36505.607000000004</v>
      </c>
      <c r="H18" s="16"/>
      <c r="I18" s="16">
        <v>12629.004000000001</v>
      </c>
      <c r="J18" s="16"/>
      <c r="K18" s="16">
        <v>23876.602999999999</v>
      </c>
      <c r="L18" s="16"/>
      <c r="M18" s="16">
        <v>540</v>
      </c>
      <c r="N18" s="16"/>
      <c r="O18" s="16">
        <v>12894.84</v>
      </c>
      <c r="P18" s="16"/>
      <c r="Q18" s="16">
        <v>10859.477000000001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71</v>
      </c>
      <c r="F19" s="16"/>
      <c r="G19" s="16">
        <v>29653.044000000002</v>
      </c>
      <c r="H19" s="16"/>
      <c r="I19" s="16">
        <v>10423.002</v>
      </c>
      <c r="J19" s="16"/>
      <c r="K19" s="16">
        <v>19230.042000000001</v>
      </c>
      <c r="L19" s="16"/>
      <c r="M19" s="16">
        <v>320</v>
      </c>
      <c r="N19" s="16"/>
      <c r="O19" s="16">
        <v>8701.7000000000007</v>
      </c>
      <c r="P19" s="16"/>
      <c r="Q19" s="16">
        <v>4552.5609999999997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1249</v>
      </c>
      <c r="F20" s="16"/>
      <c r="G20" s="16">
        <v>335550.41200000001</v>
      </c>
      <c r="H20" s="16"/>
      <c r="I20" s="16">
        <v>98999.455000000002</v>
      </c>
      <c r="J20" s="16"/>
      <c r="K20" s="16">
        <v>236550.95699999999</v>
      </c>
      <c r="L20" s="16"/>
      <c r="M20" s="16">
        <v>4087</v>
      </c>
      <c r="N20" s="16"/>
      <c r="O20" s="16">
        <v>118679.345</v>
      </c>
      <c r="P20" s="16"/>
      <c r="Q20" s="16">
        <v>87453.323000000004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16">
        <v>369</v>
      </c>
      <c r="F21" s="16"/>
      <c r="G21" s="16">
        <v>59503.012000000002</v>
      </c>
      <c r="H21" s="16"/>
      <c r="I21" s="16">
        <v>16114.912</v>
      </c>
      <c r="J21" s="16"/>
      <c r="K21" s="16">
        <v>43388.1</v>
      </c>
      <c r="L21" s="16"/>
      <c r="M21" s="16">
        <v>788</v>
      </c>
      <c r="N21" s="16"/>
      <c r="O21" s="16">
        <v>23201.326000000001</v>
      </c>
      <c r="P21" s="16"/>
      <c r="Q21" s="16">
        <v>17230.612000000001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16">
        <v>9</v>
      </c>
      <c r="F22" s="16"/>
      <c r="G22" s="16">
        <v>1702.3009999999999</v>
      </c>
      <c r="H22" s="16"/>
      <c r="I22" s="16">
        <v>827.23299999999995</v>
      </c>
      <c r="J22" s="16"/>
      <c r="K22" s="16">
        <v>875.06799999999998</v>
      </c>
      <c r="L22" s="16"/>
      <c r="M22" s="16">
        <v>41</v>
      </c>
      <c r="N22" s="16"/>
      <c r="O22" s="261">
        <v>703.64499999999998</v>
      </c>
      <c r="P22" s="16"/>
      <c r="Q22" s="16">
        <v>520.63300000000004</v>
      </c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6587</v>
      </c>
      <c r="F23" s="16"/>
      <c r="G23" s="16">
        <v>2127892.6630000002</v>
      </c>
      <c r="H23" s="16"/>
      <c r="I23" s="16">
        <v>691330.66399999999</v>
      </c>
      <c r="J23" s="16"/>
      <c r="K23" s="16">
        <v>1436561.9990000001</v>
      </c>
      <c r="L23" s="16"/>
      <c r="M23" s="16">
        <v>21188</v>
      </c>
      <c r="N23" s="16"/>
      <c r="O23" s="16">
        <v>832751.40800000005</v>
      </c>
      <c r="P23" s="16"/>
      <c r="Q23" s="16">
        <v>768969.152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83</v>
      </c>
      <c r="F24" s="16"/>
      <c r="G24" s="16">
        <v>24256.236000000001</v>
      </c>
      <c r="H24" s="16"/>
      <c r="I24" s="16">
        <v>10198.155000000001</v>
      </c>
      <c r="J24" s="16"/>
      <c r="K24" s="16">
        <v>14058.081</v>
      </c>
      <c r="L24" s="16"/>
      <c r="M24" s="16">
        <v>273</v>
      </c>
      <c r="N24" s="16"/>
      <c r="O24" s="16">
        <v>7737.9740000000002</v>
      </c>
      <c r="P24" s="16"/>
      <c r="Q24" s="16">
        <v>2056.2330000000002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167</v>
      </c>
      <c r="F25" s="16"/>
      <c r="G25" s="16">
        <v>58936.911</v>
      </c>
      <c r="H25" s="16"/>
      <c r="I25" s="16">
        <v>23486.452000000001</v>
      </c>
      <c r="J25" s="16"/>
      <c r="K25" s="16">
        <v>35450.459000000003</v>
      </c>
      <c r="L25" s="16"/>
      <c r="M25" s="16">
        <v>580</v>
      </c>
      <c r="N25" s="16"/>
      <c r="O25" s="16">
        <v>22008.65</v>
      </c>
      <c r="P25" s="16"/>
      <c r="Q25" s="16">
        <v>8795.6659999999993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371</v>
      </c>
      <c r="F26" s="16"/>
      <c r="G26" s="16">
        <v>106099.25599999999</v>
      </c>
      <c r="H26" s="16"/>
      <c r="I26" s="16">
        <v>41964.510999999999</v>
      </c>
      <c r="J26" s="16"/>
      <c r="K26" s="16">
        <v>64134.745000000003</v>
      </c>
      <c r="L26" s="16"/>
      <c r="M26" s="16">
        <v>998</v>
      </c>
      <c r="N26" s="16"/>
      <c r="O26" s="16">
        <v>29097.095000000001</v>
      </c>
      <c r="P26" s="16"/>
      <c r="Q26" s="16">
        <v>24522.631000000001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16">
        <v>3245</v>
      </c>
      <c r="F27" s="16"/>
      <c r="G27" s="16">
        <v>2038632.213</v>
      </c>
      <c r="H27" s="16"/>
      <c r="I27" s="16">
        <v>633266.44700000004</v>
      </c>
      <c r="J27" s="16"/>
      <c r="K27" s="16">
        <v>1405365.7660000001</v>
      </c>
      <c r="L27" s="16"/>
      <c r="M27" s="16">
        <v>15296</v>
      </c>
      <c r="N27" s="16"/>
      <c r="O27" s="16">
        <v>699713.21499999997</v>
      </c>
      <c r="P27" s="16"/>
      <c r="Q27" s="16">
        <v>462533.12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62">
        <v>12</v>
      </c>
      <c r="F28" s="16"/>
      <c r="G28" s="62">
        <v>2493.1640000000002</v>
      </c>
      <c r="H28" s="16"/>
      <c r="I28" s="62">
        <v>903.26499999999999</v>
      </c>
      <c r="J28" s="16"/>
      <c r="K28" s="62">
        <v>1589.8989999999999</v>
      </c>
      <c r="L28" s="16"/>
      <c r="M28" s="62">
        <v>40</v>
      </c>
      <c r="N28" s="16"/>
      <c r="O28" s="62">
        <v>1202.796</v>
      </c>
      <c r="P28" s="16"/>
      <c r="Q28" s="62">
        <v>301.226</v>
      </c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62">
        <v>22</v>
      </c>
      <c r="F29" s="16"/>
      <c r="G29" s="62">
        <v>3033.1219999999998</v>
      </c>
      <c r="H29" s="16"/>
      <c r="I29" s="62">
        <v>830.33600000000001</v>
      </c>
      <c r="J29" s="16"/>
      <c r="K29" s="62">
        <v>2202.7860000000001</v>
      </c>
      <c r="L29" s="16"/>
      <c r="M29" s="62">
        <v>89</v>
      </c>
      <c r="N29" s="16"/>
      <c r="O29" s="62">
        <v>1614.74</v>
      </c>
      <c r="P29" s="16"/>
      <c r="Q29" s="62">
        <v>378.96600000000001</v>
      </c>
      <c r="R29" s="16"/>
    </row>
    <row r="30" spans="1:22" ht="14.4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A31" s="520"/>
      <c r="E31" s="169"/>
      <c r="F31" s="170"/>
      <c r="G31" s="171"/>
      <c r="I31" s="171"/>
      <c r="O31" s="171"/>
      <c r="Q31" s="171"/>
    </row>
  </sheetData>
  <sheetProtection algorithmName="SHA-512" hashValue="5R4Um8PAPPMaqws/5crJqh1C8+HpC5V1K8std+vwOXy9R9oAJX1NhFhTwaJUgLhGLyPr9PeRgnSP0t0sP6XJQg==" saltValue="gd1AcpPSy7VK9+fVsOV9uw==" spinCount="100000" sheet="1" objects="1" scenarios="1"/>
  <mergeCells count="11">
    <mergeCell ref="Q7:Q10"/>
    <mergeCell ref="A1:A31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rowBreaks count="1" manualBreakCount="1">
    <brk id="30" max="17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C000"/>
  </sheetPr>
  <dimension ref="A1:Y24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1" customWidth="1"/>
    <col min="2" max="2" width="1.6640625" style="1" customWidth="1"/>
    <col min="3" max="3" width="32" style="1" customWidth="1"/>
    <col min="4" max="4" width="2.6640625" style="1" customWidth="1"/>
    <col min="5" max="5" width="16.109375" style="1" customWidth="1"/>
    <col min="6" max="6" width="2.6640625" style="1" customWidth="1"/>
    <col min="7" max="7" width="17.5546875" style="1" customWidth="1"/>
    <col min="8" max="8" width="2.6640625" style="1" customWidth="1"/>
    <col min="9" max="9" width="17.88671875" style="1" customWidth="1"/>
    <col min="10" max="10" width="2.6640625" style="1" customWidth="1"/>
    <col min="11" max="11" width="14.6640625" style="1" customWidth="1"/>
    <col min="12" max="12" width="2.6640625" style="1" customWidth="1"/>
    <col min="13" max="13" width="16.33203125" style="1" customWidth="1"/>
    <col min="14" max="14" width="2.6640625" style="1" customWidth="1"/>
    <col min="15" max="15" width="15.33203125" style="1" customWidth="1"/>
    <col min="16" max="16" width="2.6640625" style="1" customWidth="1"/>
    <col min="17" max="17" width="15.66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1+'8.2'!A1:A13</f>
        <v>84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118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119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12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30" customHeight="1" thickBot="1">
      <c r="A12" s="520"/>
      <c r="B12" s="3"/>
      <c r="C12" s="436"/>
      <c r="D12" s="436"/>
      <c r="E12" s="350"/>
      <c r="F12" s="350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343">
        <f>E14+E15+E16+E17+E18+E19+E20+E21</f>
        <v>14785</v>
      </c>
      <c r="F13" s="343"/>
      <c r="G13" s="343">
        <f>G14+G15+G16+G17+G18+G19+G20+G21</f>
        <v>5219457.7519999994</v>
      </c>
      <c r="H13" s="343"/>
      <c r="I13" s="343">
        <f>I14+I15+I16+I17+I18+I19+I20+I21</f>
        <v>1664172.6940000001</v>
      </c>
      <c r="J13" s="343"/>
      <c r="K13" s="343">
        <f>K14+K15+K16+K17+K18+K19+K20+K21</f>
        <v>3555285.0580000002</v>
      </c>
      <c r="L13" s="343"/>
      <c r="M13" s="343">
        <f>M14+M15+M16+M17+M18+M19+M20+M21</f>
        <v>49031</v>
      </c>
      <c r="N13" s="343"/>
      <c r="O13" s="343">
        <f>O14+O15+O16+O17+O18+O19+O20+O21</f>
        <v>1890875.6540000001</v>
      </c>
      <c r="P13" s="343"/>
      <c r="Q13" s="343">
        <f>Q14+Q15+Q16+Q17+Q18+Q19+Q20+Q21</f>
        <v>1497618.9230000002</v>
      </c>
      <c r="R13" s="73"/>
      <c r="S13" s="93"/>
      <c r="T13" s="93"/>
      <c r="U13" s="93"/>
      <c r="V13" s="93"/>
    </row>
    <row r="14" spans="1:25" ht="48" customHeight="1">
      <c r="A14" s="520"/>
      <c r="B14" s="3"/>
      <c r="C14" s="39" t="s">
        <v>32</v>
      </c>
      <c r="D14" s="39"/>
      <c r="E14" s="16">
        <v>1356</v>
      </c>
      <c r="F14" s="16"/>
      <c r="G14" s="16">
        <v>131031.18399999999</v>
      </c>
      <c r="H14" s="16"/>
      <c r="I14" s="16">
        <v>39672.588000000003</v>
      </c>
      <c r="J14" s="16"/>
      <c r="K14" s="16">
        <v>91358.596000000005</v>
      </c>
      <c r="L14" s="16"/>
      <c r="M14" s="16">
        <v>3082</v>
      </c>
      <c r="N14" s="16"/>
      <c r="O14" s="16">
        <v>39095.455999999998</v>
      </c>
      <c r="P14" s="16"/>
      <c r="Q14" s="16">
        <v>24417.982</v>
      </c>
      <c r="R14" s="134"/>
      <c r="S14" s="133"/>
      <c r="T14" s="135"/>
      <c r="U14" s="136"/>
      <c r="V14" s="133"/>
    </row>
    <row r="15" spans="1:25" ht="48" customHeight="1">
      <c r="A15" s="520"/>
      <c r="B15" s="3"/>
      <c r="C15" s="39" t="s">
        <v>33</v>
      </c>
      <c r="D15" s="39"/>
      <c r="E15" s="16">
        <v>601</v>
      </c>
      <c r="F15" s="16"/>
      <c r="G15" s="16">
        <v>58938.934999999998</v>
      </c>
      <c r="H15" s="16"/>
      <c r="I15" s="16">
        <v>18801.098000000002</v>
      </c>
      <c r="J15" s="16"/>
      <c r="K15" s="16">
        <v>40137.837</v>
      </c>
      <c r="L15" s="16"/>
      <c r="M15" s="16">
        <v>1335</v>
      </c>
      <c r="N15" s="16"/>
      <c r="O15" s="16">
        <v>19520.714</v>
      </c>
      <c r="P15" s="16"/>
      <c r="Q15" s="16">
        <v>13670.53</v>
      </c>
      <c r="R15" s="134"/>
      <c r="S15" s="133"/>
      <c r="T15" s="135"/>
      <c r="U15" s="136"/>
      <c r="V15" s="133"/>
    </row>
    <row r="16" spans="1:25" ht="48" customHeight="1">
      <c r="A16" s="520"/>
      <c r="B16" s="3"/>
      <c r="C16" s="39" t="s">
        <v>34</v>
      </c>
      <c r="D16" s="39"/>
      <c r="E16" s="16">
        <v>219</v>
      </c>
      <c r="F16" s="16"/>
      <c r="G16" s="16">
        <v>23962.244999999999</v>
      </c>
      <c r="H16" s="16"/>
      <c r="I16" s="16">
        <v>7663.6220000000003</v>
      </c>
      <c r="J16" s="16"/>
      <c r="K16" s="16">
        <v>16298.623</v>
      </c>
      <c r="L16" s="16"/>
      <c r="M16" s="16">
        <v>358</v>
      </c>
      <c r="N16" s="16"/>
      <c r="O16" s="16">
        <v>8955.0959999999995</v>
      </c>
      <c r="P16" s="16"/>
      <c r="Q16" s="16">
        <v>4878.6570000000002</v>
      </c>
      <c r="R16" s="134"/>
      <c r="S16" s="133"/>
      <c r="T16" s="135"/>
      <c r="U16" s="136"/>
      <c r="V16" s="133"/>
    </row>
    <row r="17" spans="1:22" ht="48" customHeight="1">
      <c r="A17" s="520"/>
      <c r="B17" s="3"/>
      <c r="C17" s="39" t="s">
        <v>35</v>
      </c>
      <c r="D17" s="39"/>
      <c r="E17" s="16">
        <v>12547</v>
      </c>
      <c r="F17" s="16"/>
      <c r="G17" s="16">
        <v>4885370.7699999996</v>
      </c>
      <c r="H17" s="16"/>
      <c r="I17" s="16">
        <v>1559818.11</v>
      </c>
      <c r="J17" s="16"/>
      <c r="K17" s="16">
        <v>3325552.66</v>
      </c>
      <c r="L17" s="16"/>
      <c r="M17" s="16">
        <v>43517</v>
      </c>
      <c r="N17" s="16"/>
      <c r="O17" s="16">
        <v>1782814.5649999999</v>
      </c>
      <c r="P17" s="16"/>
      <c r="Q17" s="16">
        <v>1419735.12</v>
      </c>
      <c r="R17" s="134"/>
      <c r="S17" s="133"/>
      <c r="T17" s="135"/>
      <c r="U17" s="136"/>
      <c r="V17" s="133"/>
    </row>
    <row r="18" spans="1:22" ht="48" customHeight="1">
      <c r="A18" s="520"/>
      <c r="B18" s="3"/>
      <c r="C18" s="39" t="s">
        <v>36</v>
      </c>
      <c r="D18" s="39"/>
      <c r="E18" s="589">
        <v>36</v>
      </c>
      <c r="F18" s="16"/>
      <c r="G18" s="589">
        <v>112712.069</v>
      </c>
      <c r="H18" s="16"/>
      <c r="I18" s="589">
        <v>35414.29</v>
      </c>
      <c r="J18" s="16"/>
      <c r="K18" s="589">
        <v>77297.778999999995</v>
      </c>
      <c r="L18" s="16"/>
      <c r="M18" s="589">
        <v>634</v>
      </c>
      <c r="N18" s="16"/>
      <c r="O18" s="589">
        <v>37386.614000000001</v>
      </c>
      <c r="P18" s="16"/>
      <c r="Q18" s="589">
        <v>32693.32</v>
      </c>
      <c r="R18" s="134"/>
      <c r="S18" s="133"/>
      <c r="T18" s="135"/>
      <c r="U18" s="136"/>
      <c r="V18" s="133"/>
    </row>
    <row r="19" spans="1:22" ht="48" customHeight="1">
      <c r="A19" s="520"/>
      <c r="B19" s="3"/>
      <c r="C19" s="59" t="s">
        <v>37</v>
      </c>
      <c r="D19" s="59"/>
      <c r="E19" s="589"/>
      <c r="F19" s="8"/>
      <c r="G19" s="589"/>
      <c r="H19" s="8"/>
      <c r="I19" s="589"/>
      <c r="J19" s="8"/>
      <c r="K19" s="589"/>
      <c r="L19" s="8"/>
      <c r="M19" s="589"/>
      <c r="N19" s="8"/>
      <c r="O19" s="589"/>
      <c r="P19" s="8"/>
      <c r="Q19" s="589"/>
      <c r="R19" s="134"/>
      <c r="S19" s="133"/>
      <c r="T19" s="135"/>
      <c r="U19" s="136"/>
      <c r="V19" s="133"/>
    </row>
    <row r="20" spans="1:22" ht="48" customHeight="1">
      <c r="A20" s="520"/>
      <c r="B20" s="3"/>
      <c r="C20" s="39" t="s">
        <v>184</v>
      </c>
      <c r="D20" s="172"/>
      <c r="E20" s="8">
        <v>22</v>
      </c>
      <c r="F20" s="8"/>
      <c r="G20" s="284">
        <v>7178.2550000000001</v>
      </c>
      <c r="H20" s="284"/>
      <c r="I20" s="284">
        <v>2706.26</v>
      </c>
      <c r="J20" s="284"/>
      <c r="K20" s="284">
        <v>4471.9949999999999</v>
      </c>
      <c r="L20" s="284"/>
      <c r="M20" s="284">
        <v>100</v>
      </c>
      <c r="N20" s="284"/>
      <c r="O20" s="284">
        <v>2994.3150000000001</v>
      </c>
      <c r="P20" s="284"/>
      <c r="Q20" s="284">
        <v>2200.9639999999999</v>
      </c>
      <c r="R20" s="58"/>
    </row>
    <row r="21" spans="1:22" ht="78.599999999999994" customHeight="1">
      <c r="A21" s="520"/>
      <c r="B21" s="3"/>
      <c r="C21" s="39" t="s">
        <v>39</v>
      </c>
      <c r="D21" s="39"/>
      <c r="E21" s="62">
        <v>4</v>
      </c>
      <c r="F21" s="55"/>
      <c r="G21" s="62">
        <v>264.29399999999998</v>
      </c>
      <c r="H21" s="56"/>
      <c r="I21" s="62">
        <v>96.725999999999999</v>
      </c>
      <c r="J21" s="56"/>
      <c r="K21" s="62">
        <v>167.56800000000001</v>
      </c>
      <c r="L21" s="16"/>
      <c r="M21" s="62">
        <v>5</v>
      </c>
      <c r="N21" s="16"/>
      <c r="O21" s="62">
        <v>108.89400000000001</v>
      </c>
      <c r="P21" s="56"/>
      <c r="Q21" s="62">
        <v>22.35</v>
      </c>
      <c r="R21" s="58"/>
    </row>
    <row r="22" spans="1:22" ht="13.8" customHeight="1">
      <c r="A22" s="520"/>
      <c r="B22" s="3"/>
      <c r="C22" s="294"/>
      <c r="D22" s="103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22" ht="13.8" customHeight="1" thickBot="1">
      <c r="A23" s="520"/>
      <c r="B23" s="3"/>
      <c r="C23" s="445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</row>
    <row r="24" spans="1:22">
      <c r="A24" s="21"/>
      <c r="B24" s="3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</sheetData>
  <sheetProtection algorithmName="SHA-512" hashValue="FOX0jkpTN9w3/034E5pQHQ3tcMYKDyZojkIwsfkintUPW0ZXuBX3KwbiWdom62vDeQPqir0uxLwXSQHyhLSULQ==" saltValue="6665fAjQKDbP+xTUK0BL9w==" spinCount="100000" sheet="1" objects="1" scenarios="1"/>
  <mergeCells count="18">
    <mergeCell ref="Q18:Q19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  <mergeCell ref="E18:E19"/>
    <mergeCell ref="O18:O19"/>
    <mergeCell ref="A1:A23"/>
    <mergeCell ref="G18:G19"/>
    <mergeCell ref="I18:I19"/>
    <mergeCell ref="K18:K19"/>
    <mergeCell ref="M18:M1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C000"/>
  </sheetPr>
  <dimension ref="A1:AA19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28.88671875" style="1" customWidth="1"/>
    <col min="4" max="4" width="2.6640625" style="1" customWidth="1"/>
    <col min="5" max="5" width="17.33203125" style="1" customWidth="1"/>
    <col min="6" max="6" width="2.6640625" style="1" customWidth="1"/>
    <col min="7" max="7" width="17.3320312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4.44140625" style="1" customWidth="1"/>
    <col min="12" max="12" width="2.6640625" style="1" customWidth="1"/>
    <col min="13" max="13" width="18.6640625" style="1" customWidth="1"/>
    <col min="14" max="14" width="2.6640625" style="1" customWidth="1"/>
    <col min="15" max="15" width="17.33203125" style="1" customWidth="1"/>
    <col min="16" max="16" width="2.6640625" style="1" customWidth="1"/>
    <col min="17" max="17" width="14.441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7" ht="14.25" customHeight="1">
      <c r="A1" s="520">
        <f>1+'8.3'!A1:A24</f>
        <v>85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120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216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36" customHeight="1" thickBot="1">
      <c r="A13" s="520"/>
      <c r="B13" s="3"/>
      <c r="C13" s="342" t="s">
        <v>154</v>
      </c>
      <c r="D13" s="342"/>
      <c r="E13" s="343">
        <f>E14+E15+E16</f>
        <v>14785</v>
      </c>
      <c r="F13" s="343"/>
      <c r="G13" s="343">
        <f>G14+G15+G16</f>
        <v>5219457.7520000003</v>
      </c>
      <c r="H13" s="343"/>
      <c r="I13" s="343">
        <f>I14+I15+I16</f>
        <v>1664172.6940000001</v>
      </c>
      <c r="J13" s="343"/>
      <c r="K13" s="343">
        <f>K14+K15+K16</f>
        <v>3555285.0579999997</v>
      </c>
      <c r="L13" s="343"/>
      <c r="M13" s="343">
        <f>M14+M15+M16</f>
        <v>49031</v>
      </c>
      <c r="N13" s="343"/>
      <c r="O13" s="343">
        <f>O14+O15+O16</f>
        <v>1890875.6539999999</v>
      </c>
      <c r="P13" s="343"/>
      <c r="Q13" s="343">
        <f>Q14+Q15+Q16</f>
        <v>1497618.923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35.6" customHeight="1">
      <c r="A14" s="520"/>
      <c r="B14" s="3"/>
      <c r="C14" s="39" t="s">
        <v>40</v>
      </c>
      <c r="D14" s="39"/>
      <c r="E14" s="54">
        <v>14718</v>
      </c>
      <c r="F14" s="67"/>
      <c r="G14" s="67">
        <v>5095625.0970000001</v>
      </c>
      <c r="H14" s="67"/>
      <c r="I14" s="67">
        <v>1625756.5120000001</v>
      </c>
      <c r="J14" s="67"/>
      <c r="K14" s="67">
        <v>3469868.585</v>
      </c>
      <c r="L14" s="67"/>
      <c r="M14" s="67">
        <v>48343</v>
      </c>
      <c r="N14" s="67"/>
      <c r="O14" s="67">
        <v>1847116.6129999999</v>
      </c>
      <c r="P14" s="67"/>
      <c r="Q14" s="67">
        <v>1445285.8330000001</v>
      </c>
      <c r="R14" s="67"/>
      <c r="S14" s="2"/>
      <c r="T14" s="2"/>
      <c r="U14" s="2"/>
      <c r="V14" s="2"/>
    </row>
    <row r="15" spans="1:27" ht="135.6" customHeight="1">
      <c r="A15" s="520"/>
      <c r="B15" s="3"/>
      <c r="C15" s="39" t="s">
        <v>41</v>
      </c>
      <c r="D15" s="39"/>
      <c r="E15" s="54">
        <v>45</v>
      </c>
      <c r="F15" s="68"/>
      <c r="G15" s="54">
        <v>108622.42200000001</v>
      </c>
      <c r="H15" s="68"/>
      <c r="I15" s="54">
        <v>33772.122000000003</v>
      </c>
      <c r="J15" s="68"/>
      <c r="K15" s="54">
        <v>74850.3</v>
      </c>
      <c r="L15" s="54"/>
      <c r="M15" s="54">
        <v>576</v>
      </c>
      <c r="N15" s="54"/>
      <c r="O15" s="54">
        <v>38568.906000000003</v>
      </c>
      <c r="P15" s="68"/>
      <c r="Q15" s="54">
        <v>45948.309000000001</v>
      </c>
      <c r="R15" s="531"/>
      <c r="S15" s="2"/>
      <c r="T15" s="2"/>
      <c r="U15" s="2"/>
      <c r="V15" s="2"/>
    </row>
    <row r="16" spans="1:27" ht="135.6" customHeight="1">
      <c r="A16" s="520"/>
      <c r="B16" s="3"/>
      <c r="C16" s="39" t="s">
        <v>42</v>
      </c>
      <c r="D16" s="39"/>
      <c r="E16" s="54">
        <v>22</v>
      </c>
      <c r="F16" s="67"/>
      <c r="G16" s="54">
        <v>15210.233</v>
      </c>
      <c r="H16" s="67"/>
      <c r="I16" s="54">
        <v>4644.0600000000004</v>
      </c>
      <c r="J16" s="67"/>
      <c r="K16" s="54">
        <v>10566.173000000001</v>
      </c>
      <c r="L16" s="54"/>
      <c r="M16" s="54">
        <v>112</v>
      </c>
      <c r="N16" s="54"/>
      <c r="O16" s="54">
        <v>5190.1350000000002</v>
      </c>
      <c r="P16" s="67"/>
      <c r="Q16" s="54">
        <v>6384.7809999999999</v>
      </c>
      <c r="R16" s="531"/>
      <c r="S16" s="2"/>
      <c r="T16" s="2"/>
      <c r="U16" s="2"/>
      <c r="V16" s="2"/>
    </row>
    <row r="17" spans="1:17" ht="16.2" customHeight="1">
      <c r="A17" s="520"/>
      <c r="B17" s="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8.600000000000001" customHeight="1" thickBot="1">
      <c r="A18" s="520"/>
      <c r="B18" s="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</row>
    <row r="19" spans="1:17">
      <c r="A19" s="520"/>
    </row>
  </sheetData>
  <sheetProtection algorithmName="SHA-512" hashValue="UTz+dcYispfEfjzPp+lBbgyxGYBV6DARi+ou5MBGCJmOR+CzomhNt1KtkeTyu154WPziI+hnVr6/hxWUDHupZg==" saltValue="5dQOCmgC3gUivmKtn5W3AQ==" spinCount="100000" sheet="1" objects="1" scenarios="1"/>
  <mergeCells count="13">
    <mergeCell ref="A1:A19"/>
    <mergeCell ref="O7:O10"/>
    <mergeCell ref="Q7:Q10"/>
    <mergeCell ref="R15:R16"/>
    <mergeCell ref="C3:Q3"/>
    <mergeCell ref="C4:Q4"/>
    <mergeCell ref="C7:C10"/>
    <mergeCell ref="E7:E10"/>
    <mergeCell ref="G7:G10"/>
    <mergeCell ref="I7:I10"/>
    <mergeCell ref="K7:K10"/>
    <mergeCell ref="M7:M10"/>
    <mergeCell ref="N7:N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Y35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26.88671875" style="1" customWidth="1"/>
    <col min="4" max="4" width="2.6640625" style="1" customWidth="1"/>
    <col min="5" max="5" width="18.6640625" style="1" customWidth="1"/>
    <col min="6" max="6" width="2.6640625" style="1" customWidth="1"/>
    <col min="7" max="7" width="20.6640625" style="1" customWidth="1"/>
    <col min="8" max="8" width="2.6640625" style="1" customWidth="1"/>
    <col min="9" max="9" width="18" style="1" customWidth="1"/>
    <col min="10" max="10" width="2.6640625" style="1" customWidth="1"/>
    <col min="11" max="11" width="15.88671875" style="1" customWidth="1"/>
    <col min="12" max="12" width="2.6640625" style="1" customWidth="1"/>
    <col min="13" max="13" width="17" style="1" customWidth="1"/>
    <col min="14" max="14" width="2.6640625" style="1" customWidth="1"/>
    <col min="15" max="15" width="16.5546875" style="1" customWidth="1"/>
    <col min="16" max="16" width="2.6640625" style="1" customWidth="1"/>
    <col min="17" max="17" width="11.88671875" style="1" bestFit="1" customWidth="1"/>
    <col min="18" max="18" width="2.6640625" style="1" customWidth="1"/>
    <col min="19" max="16384" width="9.109375" style="1"/>
  </cols>
  <sheetData>
    <row r="1" spans="1:25" ht="14.25" customHeight="1">
      <c r="A1" s="520">
        <f>'1.4'!A1:A25+1</f>
        <v>41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196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197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</row>
    <row r="6" spans="1:25" ht="9" customHeight="1">
      <c r="A6" s="520"/>
      <c r="B6" s="3"/>
      <c r="C6" s="8"/>
      <c r="D6" s="8"/>
      <c r="E6" s="5"/>
      <c r="F6" s="5"/>
      <c r="G6" s="5"/>
      <c r="H6" s="5"/>
      <c r="I6" s="5"/>
      <c r="J6" s="5"/>
      <c r="K6" s="5"/>
      <c r="L6" s="5"/>
      <c r="M6" s="349"/>
      <c r="N6" s="349"/>
      <c r="O6" s="5"/>
      <c r="P6" s="5"/>
      <c r="Q6" s="5"/>
      <c r="R6" s="5"/>
    </row>
    <row r="7" spans="1:25" ht="14.25" customHeight="1">
      <c r="A7" s="520"/>
      <c r="B7" s="3"/>
      <c r="C7" s="525" t="s">
        <v>177</v>
      </c>
      <c r="D7" s="40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7" t="s">
        <v>4</v>
      </c>
      <c r="R7" s="7"/>
      <c r="S7" s="2"/>
      <c r="T7" s="2"/>
      <c r="U7" s="2"/>
      <c r="V7" s="2"/>
    </row>
    <row r="8" spans="1:25" ht="14.25" customHeight="1">
      <c r="A8" s="520"/>
      <c r="B8" s="3"/>
      <c r="C8" s="530"/>
      <c r="D8" s="4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27"/>
      <c r="R8" s="7"/>
      <c r="S8" s="2"/>
      <c r="T8" s="2"/>
      <c r="U8" s="2"/>
      <c r="V8" s="2"/>
    </row>
    <row r="9" spans="1:25" ht="14.25" customHeight="1">
      <c r="A9" s="520"/>
      <c r="B9" s="3"/>
      <c r="C9" s="8"/>
      <c r="D9" s="8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27"/>
      <c r="R9" s="7"/>
      <c r="S9" s="2"/>
      <c r="T9" s="2"/>
      <c r="V9" s="2"/>
    </row>
    <row r="10" spans="1:25" ht="14.25" customHeight="1">
      <c r="A10" s="520"/>
      <c r="B10" s="3"/>
      <c r="C10" s="8"/>
      <c r="D10" s="8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27"/>
      <c r="R10" s="9"/>
      <c r="S10" s="2"/>
      <c r="T10" s="2"/>
      <c r="U10" s="2"/>
      <c r="V10" s="2"/>
    </row>
    <row r="11" spans="1:25" ht="12" customHeight="1">
      <c r="A11" s="520"/>
      <c r="B11" s="3"/>
      <c r="C11" s="8"/>
      <c r="D11" s="8"/>
      <c r="E11" s="6"/>
      <c r="F11" s="6"/>
      <c r="G11" s="6"/>
      <c r="H11" s="6"/>
      <c r="I11" s="6"/>
      <c r="J11" s="6"/>
      <c r="K11" s="6"/>
      <c r="L11" s="6"/>
      <c r="M11" s="317"/>
      <c r="N11" s="317"/>
      <c r="O11" s="6"/>
      <c r="P11" s="6"/>
      <c r="Q11" s="6"/>
      <c r="R11" s="6"/>
      <c r="S11" s="2"/>
      <c r="T11" s="2"/>
      <c r="U11" s="2"/>
      <c r="V11" s="2"/>
    </row>
    <row r="12" spans="1:25" ht="30" customHeight="1">
      <c r="A12" s="520"/>
      <c r="B12" s="3"/>
      <c r="C12" s="8"/>
      <c r="D12" s="8"/>
      <c r="E12" s="51"/>
      <c r="F12" s="51"/>
      <c r="G12" s="308" t="s">
        <v>168</v>
      </c>
      <c r="H12" s="51"/>
      <c r="I12" s="308" t="s">
        <v>168</v>
      </c>
      <c r="J12" s="51"/>
      <c r="K12" s="308" t="s">
        <v>168</v>
      </c>
      <c r="L12" s="51"/>
      <c r="M12" s="51"/>
      <c r="N12" s="51"/>
      <c r="O12" s="308" t="s">
        <v>168</v>
      </c>
      <c r="P12" s="51"/>
      <c r="Q12" s="308" t="s">
        <v>168</v>
      </c>
      <c r="R12" s="51"/>
      <c r="S12" s="2"/>
      <c r="T12" s="2"/>
      <c r="U12" s="2"/>
      <c r="V12" s="2"/>
    </row>
    <row r="13" spans="1:25" ht="21" customHeight="1" thickBot="1">
      <c r="A13" s="520"/>
      <c r="B13" s="3"/>
      <c r="C13" s="347"/>
      <c r="D13" s="347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51"/>
      <c r="S13" s="2"/>
      <c r="T13" s="2"/>
      <c r="U13" s="2"/>
      <c r="V13" s="2"/>
    </row>
    <row r="14" spans="1:25" ht="30" customHeight="1" thickBot="1">
      <c r="A14" s="520"/>
      <c r="B14" s="3"/>
      <c r="C14" s="451" t="s">
        <v>156</v>
      </c>
      <c r="D14" s="451"/>
      <c r="E14" s="454">
        <f>E15+E16+E17</f>
        <v>56164</v>
      </c>
      <c r="F14" s="454"/>
      <c r="G14" s="454">
        <f>G15+G16+G17</f>
        <v>60001165.299000002</v>
      </c>
      <c r="H14" s="454"/>
      <c r="I14" s="454">
        <f>I15+I16+I17</f>
        <v>23412789.916999999</v>
      </c>
      <c r="J14" s="454"/>
      <c r="K14" s="454">
        <f>K15+K16+K17</f>
        <v>36588375.381999992</v>
      </c>
      <c r="L14" s="454"/>
      <c r="M14" s="454">
        <f>M15+M16+M17</f>
        <v>359405</v>
      </c>
      <c r="N14" s="454"/>
      <c r="O14" s="454">
        <f>O15+O16+O17</f>
        <v>14218132.044</v>
      </c>
      <c r="P14" s="454"/>
      <c r="Q14" s="454">
        <f>Q15+Q16+Q17</f>
        <v>16213224.24</v>
      </c>
      <c r="R14" s="161"/>
      <c r="S14" s="2"/>
      <c r="T14" s="2"/>
      <c r="U14" s="2"/>
      <c r="V14" s="2"/>
    </row>
    <row r="15" spans="1:25" ht="120" customHeight="1">
      <c r="A15" s="520"/>
      <c r="B15" s="3"/>
      <c r="C15" s="39" t="s">
        <v>40</v>
      </c>
      <c r="D15" s="39"/>
      <c r="E15" s="54">
        <v>56019</v>
      </c>
      <c r="F15" s="67"/>
      <c r="G15" s="54">
        <v>58129764.435999997</v>
      </c>
      <c r="H15" s="67"/>
      <c r="I15" s="54">
        <v>22569906.436999999</v>
      </c>
      <c r="J15" s="67"/>
      <c r="K15" s="54">
        <v>35559857.998999998</v>
      </c>
      <c r="L15" s="67"/>
      <c r="M15" s="54">
        <v>354110</v>
      </c>
      <c r="N15" s="67"/>
      <c r="O15" s="54">
        <v>13856256.25</v>
      </c>
      <c r="P15" s="67"/>
      <c r="Q15" s="54">
        <v>15457032.956</v>
      </c>
      <c r="R15" s="67"/>
      <c r="S15" s="2"/>
      <c r="T15" s="2"/>
      <c r="U15" s="2"/>
      <c r="V15" s="2"/>
    </row>
    <row r="16" spans="1:25" ht="120" customHeight="1">
      <c r="A16" s="520"/>
      <c r="B16" s="3"/>
      <c r="C16" s="39" t="s">
        <v>41</v>
      </c>
      <c r="D16" s="39"/>
      <c r="E16" s="54">
        <v>116</v>
      </c>
      <c r="F16" s="68"/>
      <c r="G16" s="54">
        <v>1808278.0419999999</v>
      </c>
      <c r="H16" s="68"/>
      <c r="I16" s="54">
        <v>806237.58400000003</v>
      </c>
      <c r="J16" s="68"/>
      <c r="K16" s="54">
        <v>1002040.458</v>
      </c>
      <c r="L16" s="54"/>
      <c r="M16" s="54">
        <v>5099</v>
      </c>
      <c r="N16" s="54"/>
      <c r="O16" s="54">
        <v>350876.16100000002</v>
      </c>
      <c r="P16" s="68"/>
      <c r="Q16" s="54">
        <v>741589.05</v>
      </c>
      <c r="R16" s="531"/>
      <c r="S16" s="2"/>
      <c r="T16" s="2"/>
      <c r="U16" s="2"/>
      <c r="V16" s="2"/>
    </row>
    <row r="17" spans="1:22" ht="120" customHeight="1">
      <c r="A17" s="520"/>
      <c r="B17" s="3"/>
      <c r="C17" s="39" t="s">
        <v>42</v>
      </c>
      <c r="D17" s="39"/>
      <c r="E17" s="54">
        <v>29</v>
      </c>
      <c r="F17" s="67"/>
      <c r="G17" s="54">
        <v>63122.821000000004</v>
      </c>
      <c r="H17" s="67"/>
      <c r="I17" s="54">
        <v>36645.896000000001</v>
      </c>
      <c r="J17" s="67"/>
      <c r="K17" s="54">
        <v>26476.924999999999</v>
      </c>
      <c r="L17" s="54"/>
      <c r="M17" s="54">
        <v>196</v>
      </c>
      <c r="N17" s="54"/>
      <c r="O17" s="54">
        <v>10999.633</v>
      </c>
      <c r="P17" s="67"/>
      <c r="Q17" s="54">
        <v>14602.234</v>
      </c>
      <c r="R17" s="531"/>
      <c r="S17" s="2"/>
      <c r="T17" s="2"/>
      <c r="U17" s="2"/>
      <c r="V17" s="2"/>
    </row>
    <row r="18" spans="1:22" ht="39" customHeight="1">
      <c r="A18" s="520"/>
      <c r="B18" s="3"/>
      <c r="C18" s="39"/>
      <c r="D18" s="39"/>
      <c r="E18" s="69"/>
      <c r="F18" s="67"/>
      <c r="G18" s="69"/>
      <c r="H18" s="67"/>
      <c r="I18" s="69"/>
      <c r="J18" s="67"/>
      <c r="K18" s="69"/>
      <c r="L18" s="69"/>
      <c r="M18" s="69"/>
      <c r="N18" s="69"/>
      <c r="O18" s="69"/>
      <c r="P18" s="67"/>
      <c r="Q18" s="69"/>
      <c r="R18" s="69"/>
      <c r="S18" s="2"/>
      <c r="T18" s="2"/>
      <c r="U18" s="2"/>
      <c r="V18" s="2"/>
    </row>
    <row r="19" spans="1:22" ht="14.25" customHeight="1">
      <c r="A19" s="520"/>
      <c r="B19" s="3"/>
      <c r="C19" s="39"/>
      <c r="D19" s="39"/>
      <c r="E19" s="69"/>
      <c r="F19" s="67"/>
      <c r="G19" s="69"/>
      <c r="H19" s="67"/>
      <c r="I19" s="69"/>
      <c r="J19" s="67"/>
      <c r="K19" s="69"/>
      <c r="L19" s="69"/>
      <c r="M19" s="69"/>
      <c r="N19" s="69"/>
      <c r="O19" s="69"/>
      <c r="P19" s="67"/>
      <c r="Q19" s="69"/>
      <c r="R19" s="69"/>
      <c r="S19" s="2"/>
      <c r="T19" s="2"/>
      <c r="U19" s="2"/>
      <c r="V19" s="2"/>
    </row>
    <row r="20" spans="1:22" ht="15" customHeight="1" thickBot="1">
      <c r="A20" s="520"/>
      <c r="B20" s="3"/>
      <c r="C20" s="352"/>
      <c r="D20" s="352"/>
      <c r="E20" s="353"/>
      <c r="F20" s="354"/>
      <c r="G20" s="353"/>
      <c r="H20" s="354"/>
      <c r="I20" s="353"/>
      <c r="J20" s="354"/>
      <c r="K20" s="353"/>
      <c r="L20" s="353"/>
      <c r="M20" s="353"/>
      <c r="N20" s="353"/>
      <c r="O20" s="353"/>
      <c r="P20" s="354"/>
      <c r="Q20" s="353"/>
      <c r="R20" s="69"/>
      <c r="S20" s="2"/>
      <c r="T20" s="2"/>
      <c r="U20" s="2"/>
      <c r="V20" s="2"/>
    </row>
    <row r="21" spans="1:22" ht="13.8" customHeight="1">
      <c r="A21" s="520"/>
      <c r="B21" s="3"/>
      <c r="C21" s="70"/>
      <c r="D21" s="70"/>
      <c r="E21" s="71"/>
      <c r="F21" s="27"/>
      <c r="G21" s="71"/>
      <c r="H21" s="27"/>
      <c r="I21" s="71"/>
      <c r="J21" s="27"/>
      <c r="K21" s="71"/>
      <c r="L21" s="71"/>
      <c r="M21" s="71"/>
      <c r="N21" s="71"/>
      <c r="O21" s="71"/>
      <c r="P21" s="27"/>
      <c r="Q21" s="71"/>
      <c r="R21" s="71"/>
      <c r="S21" s="2"/>
      <c r="T21" s="2"/>
      <c r="U21" s="2"/>
      <c r="V21" s="2"/>
    </row>
    <row r="22" spans="1:22" ht="15" customHeight="1">
      <c r="A22" s="21"/>
      <c r="B22" s="21"/>
      <c r="C22" s="70"/>
      <c r="D22" s="70"/>
      <c r="E22" s="71"/>
      <c r="F22" s="27"/>
      <c r="G22" s="71"/>
      <c r="H22" s="27"/>
      <c r="I22" s="71"/>
      <c r="J22" s="27"/>
      <c r="K22" s="71"/>
      <c r="L22" s="71"/>
      <c r="M22" s="71"/>
      <c r="N22" s="71"/>
      <c r="O22" s="71"/>
      <c r="P22" s="27"/>
      <c r="Q22" s="71"/>
      <c r="R22" s="71"/>
      <c r="S22" s="2"/>
      <c r="T22" s="2"/>
      <c r="U22" s="2"/>
      <c r="V22" s="2"/>
    </row>
    <row r="23" spans="1:22">
      <c r="C23" s="70"/>
      <c r="D23" s="70"/>
      <c r="E23" s="72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22">
      <c r="E24" s="296"/>
      <c r="F24" s="296"/>
      <c r="G24" s="297"/>
      <c r="H24" s="297"/>
      <c r="I24" s="297"/>
      <c r="J24" s="297"/>
      <c r="K24" s="297"/>
      <c r="L24" s="297"/>
      <c r="M24" s="296"/>
      <c r="N24" s="296"/>
      <c r="O24" s="297"/>
      <c r="P24" s="297"/>
      <c r="Q24" s="297"/>
    </row>
    <row r="25" spans="1:22"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</row>
    <row r="35" spans="5:17">
      <c r="E35" s="29"/>
      <c r="F35" s="29"/>
      <c r="G35" s="30"/>
      <c r="H35" s="30"/>
      <c r="I35" s="30"/>
      <c r="J35" s="30"/>
      <c r="K35" s="30"/>
      <c r="L35" s="30"/>
      <c r="M35" s="29"/>
      <c r="N35" s="29"/>
      <c r="O35" s="30"/>
      <c r="P35" s="30"/>
      <c r="Q35" s="30"/>
    </row>
  </sheetData>
  <sheetProtection algorithmName="SHA-512" hashValue="CVHwID/Fgbt5SmPORUOj05xEppqwjlNC9jsVcm4FdABTyw9/xYi4JlP7LpjJmk/llXdwd8L42TXk6AkCiW7kWQ==" saltValue="SvFjNtNeu+Frueq4KGfKSA==" spinCount="100000" sheet="1" objects="1" scenarios="1"/>
  <mergeCells count="12">
    <mergeCell ref="Q7:Q10"/>
    <mergeCell ref="R16:R17"/>
    <mergeCell ref="A1:A21"/>
    <mergeCell ref="C3:Q3"/>
    <mergeCell ref="C4:Q4"/>
    <mergeCell ref="C7:C8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C000"/>
  </sheetPr>
  <dimension ref="A1:Q29"/>
  <sheetViews>
    <sheetView showGridLines="0" view="pageBreakPreview" zoomScale="70" zoomScaleNormal="60" zoomScaleSheetLayoutView="70" workbookViewId="0">
      <selection activeCell="M14" sqref="M14"/>
    </sheetView>
  </sheetViews>
  <sheetFormatPr defaultColWidth="3.6640625" defaultRowHeight="13.8"/>
  <cols>
    <col min="1" max="1" width="4.77734375" style="168" customWidth="1"/>
    <col min="2" max="2" width="1.6640625" style="168" customWidth="1"/>
    <col min="3" max="3" width="75" style="168" customWidth="1"/>
    <col min="4" max="4" width="2.6640625" style="168" customWidth="1"/>
    <col min="5" max="5" width="16.77734375" style="168" customWidth="1"/>
    <col min="6" max="6" width="2.6640625" style="168" customWidth="1"/>
    <col min="7" max="7" width="18.6640625" style="174" customWidth="1"/>
    <col min="8" max="8" width="2.6640625" style="174" customWidth="1"/>
    <col min="9" max="9" width="18.6640625" style="174" customWidth="1"/>
    <col min="10" max="10" width="2.6640625" style="168" customWidth="1"/>
    <col min="11" max="11" width="20.5546875" style="168" customWidth="1"/>
    <col min="12" max="12" width="2.6640625" style="168" customWidth="1"/>
    <col min="13" max="16384" width="3.6640625" style="168"/>
  </cols>
  <sheetData>
    <row r="1" spans="1:17" ht="14.25" customHeight="1">
      <c r="A1" s="544">
        <f>1+'8.4'!A1:A16</f>
        <v>86</v>
      </c>
      <c r="B1" s="173"/>
    </row>
    <row r="2" spans="1:17" ht="14.25" customHeight="1">
      <c r="A2" s="544"/>
      <c r="B2" s="173"/>
    </row>
    <row r="3" spans="1:17" ht="14.25" customHeight="1">
      <c r="A3" s="544"/>
      <c r="B3" s="173"/>
      <c r="C3" s="545" t="s">
        <v>255</v>
      </c>
      <c r="D3" s="545"/>
      <c r="E3" s="545"/>
      <c r="F3" s="545"/>
      <c r="G3" s="545"/>
      <c r="H3" s="545"/>
      <c r="I3" s="545"/>
      <c r="J3" s="545"/>
      <c r="K3" s="545"/>
    </row>
    <row r="4" spans="1:17" ht="17.25" customHeight="1">
      <c r="A4" s="544"/>
      <c r="B4" s="173"/>
      <c r="C4" s="546" t="s">
        <v>256</v>
      </c>
      <c r="D4" s="546"/>
      <c r="E4" s="546"/>
      <c r="F4" s="546"/>
      <c r="G4" s="546"/>
      <c r="H4" s="546"/>
      <c r="I4" s="546"/>
      <c r="J4" s="546"/>
      <c r="K4" s="546"/>
    </row>
    <row r="5" spans="1:17" ht="6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7" ht="9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7" ht="14.25" customHeight="1">
      <c r="A7" s="544"/>
      <c r="B7" s="173"/>
      <c r="C7" s="547" t="s">
        <v>179</v>
      </c>
      <c r="D7" s="318"/>
      <c r="E7" s="590" t="s">
        <v>90</v>
      </c>
      <c r="F7" s="592"/>
      <c r="G7" s="592"/>
      <c r="H7" s="592"/>
      <c r="I7" s="592"/>
      <c r="J7" s="46"/>
      <c r="K7" s="519" t="s">
        <v>187</v>
      </c>
      <c r="L7" s="48"/>
    </row>
    <row r="8" spans="1:17" ht="14.25" customHeight="1">
      <c r="A8" s="544"/>
      <c r="B8" s="173"/>
      <c r="C8" s="548"/>
      <c r="D8" s="318"/>
      <c r="E8" s="592"/>
      <c r="F8" s="592"/>
      <c r="G8" s="592"/>
      <c r="H8" s="592"/>
      <c r="I8" s="592"/>
      <c r="J8" s="46"/>
      <c r="K8" s="519"/>
      <c r="L8" s="48"/>
    </row>
    <row r="9" spans="1:17" ht="6.6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  <c r="L9" s="49"/>
    </row>
    <row r="10" spans="1:17" s="175" customFormat="1" ht="14.4">
      <c r="A10" s="544"/>
      <c r="B10" s="173"/>
      <c r="C10" s="77"/>
      <c r="D10" s="77"/>
      <c r="E10" s="526" t="s">
        <v>43</v>
      </c>
      <c r="F10" s="7"/>
      <c r="G10" s="526" t="s">
        <v>45</v>
      </c>
      <c r="H10" s="7"/>
      <c r="I10" s="526" t="s">
        <v>46</v>
      </c>
      <c r="J10" s="7"/>
      <c r="K10" s="7"/>
      <c r="L10" s="543"/>
      <c r="M10" s="168"/>
    </row>
    <row r="11" spans="1:17" ht="22.2" customHeight="1" thickBot="1">
      <c r="A11" s="544"/>
      <c r="B11" s="173"/>
      <c r="C11" s="366"/>
      <c r="D11" s="367"/>
      <c r="E11" s="542"/>
      <c r="F11" s="368"/>
      <c r="G11" s="542"/>
      <c r="H11" s="368"/>
      <c r="I11" s="542"/>
      <c r="J11" s="368"/>
      <c r="K11" s="439" t="s">
        <v>168</v>
      </c>
      <c r="L11" s="543"/>
    </row>
    <row r="12" spans="1:17" s="179" customFormat="1" ht="30" customHeight="1" thickBot="1">
      <c r="A12" s="544"/>
      <c r="B12" s="173"/>
      <c r="C12" s="342" t="s">
        <v>154</v>
      </c>
      <c r="D12" s="458"/>
      <c r="E12" s="459">
        <f>G12+I12</f>
        <v>49031</v>
      </c>
      <c r="F12" s="459"/>
      <c r="G12" s="459">
        <f>G13+G16+G27</f>
        <v>26461</v>
      </c>
      <c r="H12" s="459"/>
      <c r="I12" s="459">
        <f>I13+I16+I27</f>
        <v>22570</v>
      </c>
      <c r="J12" s="459"/>
      <c r="K12" s="459">
        <f>K13+K16+K27</f>
        <v>1890875.6539999999</v>
      </c>
      <c r="M12" s="180"/>
      <c r="N12" s="180"/>
      <c r="O12" s="181"/>
      <c r="P12" s="182"/>
      <c r="Q12" s="180"/>
    </row>
    <row r="13" spans="1:17" ht="42" customHeight="1">
      <c r="A13" s="544"/>
      <c r="B13" s="173"/>
      <c r="C13" s="264" t="s">
        <v>158</v>
      </c>
      <c r="D13" s="77"/>
      <c r="E13" s="177">
        <f>G13+I13</f>
        <v>2019</v>
      </c>
      <c r="F13" s="74"/>
      <c r="G13" s="74">
        <f>G14+G15</f>
        <v>1597</v>
      </c>
      <c r="H13" s="74"/>
      <c r="I13" s="74">
        <f>I14+I15</f>
        <v>422</v>
      </c>
      <c r="J13" s="186"/>
      <c r="K13" s="286">
        <v>0</v>
      </c>
    </row>
    <row r="14" spans="1:17" ht="31.95" customHeight="1">
      <c r="A14" s="544"/>
      <c r="B14" s="173"/>
      <c r="C14" s="183" t="s">
        <v>159</v>
      </c>
      <c r="D14" s="77"/>
      <c r="E14" s="184">
        <f>G14+I14</f>
        <v>1965</v>
      </c>
      <c r="F14" s="185"/>
      <c r="G14" s="184">
        <v>1553</v>
      </c>
      <c r="H14" s="184"/>
      <c r="I14" s="184">
        <v>412</v>
      </c>
      <c r="J14" s="186"/>
      <c r="K14" s="286">
        <v>0</v>
      </c>
    </row>
    <row r="15" spans="1:17" ht="52.8">
      <c r="A15" s="544"/>
      <c r="B15" s="173"/>
      <c r="C15" s="183" t="s">
        <v>160</v>
      </c>
      <c r="D15" s="187"/>
      <c r="E15" s="184">
        <f>G15+I15</f>
        <v>54</v>
      </c>
      <c r="F15" s="185"/>
      <c r="G15" s="184">
        <v>44</v>
      </c>
      <c r="H15" s="184"/>
      <c r="I15" s="184">
        <v>10</v>
      </c>
      <c r="J15" s="186"/>
      <c r="K15" s="286">
        <v>0</v>
      </c>
    </row>
    <row r="16" spans="1:17" ht="28.05" customHeight="1">
      <c r="A16" s="544"/>
      <c r="B16" s="173"/>
      <c r="C16" s="188" t="s">
        <v>47</v>
      </c>
      <c r="D16" s="77"/>
      <c r="E16" s="177">
        <f>G16+I16</f>
        <v>46348</v>
      </c>
      <c r="F16" s="189"/>
      <c r="G16" s="177">
        <f>G17+G18+G21+G22+G23+G24+G25+G26</f>
        <v>24430</v>
      </c>
      <c r="H16" s="177"/>
      <c r="I16" s="177">
        <f t="shared" ref="I16" si="0">I17+I18+I21+I22+I23+I24+I25+I26</f>
        <v>21918</v>
      </c>
      <c r="J16" s="177"/>
      <c r="K16" s="177">
        <f>K17+K18+K21+K22+K23+K24+K25+K26</f>
        <v>1881090.193</v>
      </c>
    </row>
    <row r="17" spans="1:11" ht="28.95" customHeight="1">
      <c r="A17" s="544"/>
      <c r="B17" s="173"/>
      <c r="C17" s="183" t="s">
        <v>48</v>
      </c>
      <c r="D17" s="14"/>
      <c r="E17" s="184">
        <f t="shared" ref="E17" si="1">G17+I17</f>
        <v>11845</v>
      </c>
      <c r="F17" s="185"/>
      <c r="G17" s="184">
        <v>8215</v>
      </c>
      <c r="H17" s="184"/>
      <c r="I17" s="184">
        <v>3630</v>
      </c>
      <c r="J17" s="69"/>
      <c r="K17" s="184">
        <v>670516.54700000002</v>
      </c>
    </row>
    <row r="18" spans="1:11" ht="28.95" customHeight="1">
      <c r="A18" s="544"/>
      <c r="B18" s="173"/>
      <c r="C18" s="183" t="s">
        <v>153</v>
      </c>
      <c r="D18" s="14"/>
      <c r="E18" s="177">
        <f>G18+I18</f>
        <v>10946</v>
      </c>
      <c r="F18" s="177"/>
      <c r="G18" s="177">
        <f>G19+G20</f>
        <v>6113</v>
      </c>
      <c r="H18" s="177"/>
      <c r="I18" s="177">
        <f>I19+I20</f>
        <v>4833</v>
      </c>
      <c r="J18" s="184"/>
      <c r="K18" s="177">
        <f>K19+K20</f>
        <v>554349.61500000011</v>
      </c>
    </row>
    <row r="19" spans="1:11" ht="28.95" customHeight="1">
      <c r="A19" s="544"/>
      <c r="B19" s="173"/>
      <c r="C19" s="191" t="s">
        <v>157</v>
      </c>
      <c r="D19" s="14"/>
      <c r="E19" s="184">
        <f>G19+I19</f>
        <v>10547</v>
      </c>
      <c r="F19" s="185"/>
      <c r="G19" s="184">
        <v>5906</v>
      </c>
      <c r="H19" s="184"/>
      <c r="I19" s="184">
        <v>4641</v>
      </c>
      <c r="J19" s="69"/>
      <c r="K19" s="184">
        <v>533426.56000000006</v>
      </c>
    </row>
    <row r="20" spans="1:11" ht="28.95" customHeight="1">
      <c r="A20" s="544"/>
      <c r="B20" s="173"/>
      <c r="C20" s="191" t="s">
        <v>49</v>
      </c>
      <c r="D20" s="14"/>
      <c r="E20" s="184">
        <f t="shared" ref="E20:E26" si="2">G20+I20</f>
        <v>399</v>
      </c>
      <c r="F20" s="185"/>
      <c r="G20" s="184">
        <v>207</v>
      </c>
      <c r="H20" s="184"/>
      <c r="I20" s="184">
        <v>192</v>
      </c>
      <c r="J20" s="69"/>
      <c r="K20" s="184">
        <v>20923.055</v>
      </c>
    </row>
    <row r="21" spans="1:11" ht="28.95" customHeight="1">
      <c r="A21" s="544"/>
      <c r="B21" s="173"/>
      <c r="C21" s="183" t="s">
        <v>50</v>
      </c>
      <c r="D21" s="14"/>
      <c r="E21" s="184">
        <f t="shared" si="2"/>
        <v>4028</v>
      </c>
      <c r="F21" s="185"/>
      <c r="G21" s="184">
        <v>3308</v>
      </c>
      <c r="H21" s="184"/>
      <c r="I21" s="184">
        <v>720</v>
      </c>
      <c r="J21" s="69"/>
      <c r="K21" s="184">
        <v>171554.17800000001</v>
      </c>
    </row>
    <row r="22" spans="1:11" ht="28.95" customHeight="1">
      <c r="A22" s="544"/>
      <c r="B22" s="173"/>
      <c r="C22" s="183" t="s">
        <v>51</v>
      </c>
      <c r="D22" s="14"/>
      <c r="E22" s="184">
        <f t="shared" si="2"/>
        <v>9865</v>
      </c>
      <c r="F22" s="185"/>
      <c r="G22" s="184">
        <v>2160</v>
      </c>
      <c r="H22" s="184"/>
      <c r="I22" s="184">
        <v>7705</v>
      </c>
      <c r="J22" s="69"/>
      <c r="K22" s="184">
        <v>264109.01699999999</v>
      </c>
    </row>
    <row r="23" spans="1:11" ht="28.95" customHeight="1">
      <c r="A23" s="544"/>
      <c r="B23" s="173"/>
      <c r="C23" s="183" t="s">
        <v>52</v>
      </c>
      <c r="D23" s="176"/>
      <c r="E23" s="184">
        <f t="shared" si="2"/>
        <v>3923</v>
      </c>
      <c r="F23" s="185"/>
      <c r="G23" s="184">
        <v>2054</v>
      </c>
      <c r="H23" s="184"/>
      <c r="I23" s="184">
        <v>1869</v>
      </c>
      <c r="J23" s="69"/>
      <c r="K23" s="184">
        <v>104803.984</v>
      </c>
    </row>
    <row r="24" spans="1:11" ht="28.95" customHeight="1">
      <c r="A24" s="544"/>
      <c r="B24" s="173"/>
      <c r="C24" s="183" t="s">
        <v>53</v>
      </c>
      <c r="D24" s="176"/>
      <c r="E24" s="184">
        <f t="shared" si="2"/>
        <v>1005</v>
      </c>
      <c r="F24" s="185"/>
      <c r="G24" s="184">
        <v>405</v>
      </c>
      <c r="H24" s="184"/>
      <c r="I24" s="184">
        <v>600</v>
      </c>
      <c r="J24" s="69"/>
      <c r="K24" s="184">
        <v>22754.786</v>
      </c>
    </row>
    <row r="25" spans="1:11" ht="28.95" customHeight="1">
      <c r="A25" s="544"/>
      <c r="B25" s="173"/>
      <c r="C25" s="183" t="s">
        <v>161</v>
      </c>
      <c r="D25" s="176"/>
      <c r="E25" s="184">
        <f t="shared" si="2"/>
        <v>103</v>
      </c>
      <c r="F25" s="185"/>
      <c r="G25" s="184">
        <v>76</v>
      </c>
      <c r="H25" s="184"/>
      <c r="I25" s="184">
        <v>27</v>
      </c>
      <c r="J25" s="69"/>
      <c r="K25" s="184">
        <v>1989.9939999999999</v>
      </c>
    </row>
    <row r="26" spans="1:11" ht="28.95" customHeight="1">
      <c r="A26" s="544"/>
      <c r="B26" s="173"/>
      <c r="C26" s="183" t="s">
        <v>54</v>
      </c>
      <c r="D26" s="14"/>
      <c r="E26" s="184">
        <f t="shared" si="2"/>
        <v>4633</v>
      </c>
      <c r="F26" s="185"/>
      <c r="G26" s="184">
        <v>2099</v>
      </c>
      <c r="H26" s="184"/>
      <c r="I26" s="184">
        <v>2534</v>
      </c>
      <c r="J26" s="69"/>
      <c r="K26" s="184">
        <v>91012.072</v>
      </c>
    </row>
    <row r="27" spans="1:11" ht="34.200000000000003" customHeight="1">
      <c r="A27" s="544"/>
      <c r="B27" s="173"/>
      <c r="C27" s="59" t="s">
        <v>55</v>
      </c>
      <c r="D27" s="77"/>
      <c r="E27" s="177">
        <f>G27+I27</f>
        <v>664</v>
      </c>
      <c r="F27" s="189"/>
      <c r="G27" s="177">
        <v>434</v>
      </c>
      <c r="H27" s="177"/>
      <c r="I27" s="177">
        <v>230</v>
      </c>
      <c r="J27" s="190"/>
      <c r="K27" s="177">
        <v>9785.4609999999993</v>
      </c>
    </row>
    <row r="28" spans="1:11" ht="3" customHeight="1">
      <c r="A28" s="544"/>
      <c r="B28" s="504"/>
      <c r="C28" s="59"/>
      <c r="D28" s="77"/>
      <c r="E28" s="177"/>
      <c r="F28" s="189"/>
      <c r="G28" s="177"/>
      <c r="H28" s="177"/>
      <c r="I28" s="177"/>
      <c r="J28" s="190"/>
      <c r="K28" s="177"/>
    </row>
    <row r="29" spans="1:11" ht="8.4" customHeight="1" thickBot="1">
      <c r="A29" s="544"/>
      <c r="B29" s="173"/>
      <c r="C29" s="446"/>
      <c r="D29" s="447"/>
      <c r="E29" s="448"/>
      <c r="F29" s="449"/>
      <c r="G29" s="448"/>
      <c r="H29" s="448"/>
      <c r="I29" s="448"/>
      <c r="J29" s="450"/>
      <c r="K29" s="450"/>
    </row>
  </sheetData>
  <sheetProtection algorithmName="SHA-512" hashValue="o1y+4+C93OlseMGWE1cPEbzTZyT42gjkJiJI+/2Z4AOdelgWUWLu6KmqeRSg7/PeIeM+id6Q8+7A/CuMu+PViw==" saltValue="WDwEBwekfA6bpiJAAsq03Q==" spinCount="100000" sheet="1" objects="1" scenarios="1"/>
  <mergeCells count="11">
    <mergeCell ref="I10:I11"/>
    <mergeCell ref="L10:L11"/>
    <mergeCell ref="A1:A29"/>
    <mergeCell ref="C3:K3"/>
    <mergeCell ref="C4:K4"/>
    <mergeCell ref="C7:C9"/>
    <mergeCell ref="E7:I8"/>
    <mergeCell ref="K7:K9"/>
    <mergeCell ref="E9:I9"/>
    <mergeCell ref="E10:E11"/>
    <mergeCell ref="G10:G1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0070C0"/>
  </sheetPr>
  <dimension ref="A1:X11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77734375" style="1" customWidth="1"/>
    <col min="2" max="2" width="1.6640625" style="1" customWidth="1"/>
    <col min="3" max="3" width="13.33203125" style="31" customWidth="1"/>
    <col min="4" max="4" width="2.6640625" style="1" customWidth="1"/>
    <col min="5" max="5" width="16" style="1" customWidth="1"/>
    <col min="6" max="6" width="2.6640625" style="1" customWidth="1"/>
    <col min="7" max="7" width="16.5546875" style="1" customWidth="1"/>
    <col min="8" max="8" width="2.6640625" style="1" customWidth="1"/>
    <col min="9" max="9" width="17.109375" style="1" customWidth="1"/>
    <col min="10" max="10" width="2.6640625" style="1" customWidth="1"/>
    <col min="11" max="11" width="16.44140625" style="1" customWidth="1"/>
    <col min="12" max="12" width="2.6640625" style="1" customWidth="1"/>
    <col min="13" max="13" width="23.109375" style="1" customWidth="1"/>
    <col min="14" max="14" width="2.6640625" style="1" customWidth="1"/>
    <col min="15" max="15" width="20.6640625" style="1" customWidth="1"/>
    <col min="16" max="16" width="2.6640625" style="1" customWidth="1"/>
    <col min="17" max="17" width="20.6640625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1+'8.5'!A1:A26</f>
        <v>87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147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148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143.4" customHeight="1">
      <c r="A13" s="520"/>
      <c r="B13" s="3"/>
      <c r="C13" s="14">
        <v>2022</v>
      </c>
      <c r="D13" s="5"/>
      <c r="E13" s="16">
        <f>'9.2'!E13</f>
        <v>401</v>
      </c>
      <c r="F13" s="42"/>
      <c r="G13" s="16">
        <f>'9.2'!G13</f>
        <v>219698.413</v>
      </c>
      <c r="H13" s="16"/>
      <c r="I13" s="16">
        <f>'9.2'!I13</f>
        <v>117555.712</v>
      </c>
      <c r="J13" s="16"/>
      <c r="K13" s="16">
        <f>'9.2'!K13</f>
        <v>102142.70100000002</v>
      </c>
      <c r="L13" s="16"/>
      <c r="M13" s="16">
        <f>'9.2'!M13</f>
        <v>1790</v>
      </c>
      <c r="N13" s="16"/>
      <c r="O13" s="16">
        <f>'9.2'!O13</f>
        <v>51666.456999999995</v>
      </c>
      <c r="P13" s="16"/>
      <c r="Q13" s="16">
        <f>'9.2'!Q13</f>
        <v>75470.119000000006</v>
      </c>
      <c r="R13" s="96"/>
    </row>
    <row r="14" spans="1:24" ht="143.4" customHeight="1">
      <c r="A14" s="520"/>
      <c r="B14" s="3"/>
      <c r="C14" s="14">
        <v>2015</v>
      </c>
      <c r="D14" s="5"/>
      <c r="E14" s="50">
        <v>224</v>
      </c>
      <c r="F14" s="50"/>
      <c r="G14" s="50">
        <v>168647.23630000002</v>
      </c>
      <c r="H14" s="50"/>
      <c r="I14" s="50">
        <v>90392.925000000003</v>
      </c>
      <c r="J14" s="128"/>
      <c r="K14" s="50">
        <v>78254.311300000016</v>
      </c>
      <c r="L14" s="16"/>
      <c r="M14" s="50">
        <v>1447</v>
      </c>
      <c r="N14" s="50"/>
      <c r="O14" s="50">
        <v>38648.288999999997</v>
      </c>
      <c r="P14" s="16"/>
      <c r="Q14" s="50">
        <v>60350.58</v>
      </c>
      <c r="R14" s="282"/>
      <c r="S14" s="167"/>
      <c r="T14" s="167"/>
      <c r="U14" s="167"/>
      <c r="V14" s="167"/>
    </row>
    <row r="15" spans="1:24" ht="143.4" customHeight="1">
      <c r="A15" s="520"/>
      <c r="B15" s="3"/>
      <c r="C15" s="14">
        <v>2010</v>
      </c>
      <c r="D15" s="5"/>
      <c r="E15" s="16">
        <v>178</v>
      </c>
      <c r="F15" s="42"/>
      <c r="G15" s="16">
        <v>76337.051999999996</v>
      </c>
      <c r="H15" s="16"/>
      <c r="I15" s="16">
        <v>45208.303999999996</v>
      </c>
      <c r="J15" s="16"/>
      <c r="K15" s="16">
        <v>31128.748</v>
      </c>
      <c r="L15" s="16"/>
      <c r="M15" s="16">
        <v>977</v>
      </c>
      <c r="N15" s="16"/>
      <c r="O15" s="16">
        <v>15710.186</v>
      </c>
      <c r="P15" s="16"/>
      <c r="Q15" s="16">
        <v>25039.105</v>
      </c>
      <c r="R15" s="134"/>
      <c r="S15" s="133"/>
      <c r="T15" s="135"/>
      <c r="U15" s="136"/>
      <c r="V15" s="133"/>
    </row>
    <row r="16" spans="1:24" ht="14.25" customHeight="1">
      <c r="A16" s="520"/>
      <c r="B16" s="3"/>
      <c r="D16" s="31"/>
    </row>
    <row r="17" spans="1:18" ht="14.25" customHeight="1">
      <c r="A17" s="520"/>
      <c r="B17" s="3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</row>
    <row r="18" spans="1:18" ht="20.399999999999999" customHeight="1" thickBot="1">
      <c r="A18" s="520"/>
      <c r="B18" s="3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79"/>
    </row>
    <row r="19" spans="1:18" ht="13.8" customHeight="1">
      <c r="A19" s="520"/>
    </row>
    <row r="20" spans="1:18" ht="14.25" customHeight="1"/>
    <row r="21" spans="1:18" ht="14.25" customHeight="1"/>
    <row r="22" spans="1:18" ht="14.25" customHeight="1"/>
    <row r="23" spans="1:18" ht="14.25" customHeight="1"/>
    <row r="24" spans="1:18" ht="14.25" customHeight="1"/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QFIRUyKcWUeQ7QrhJtLbnZL8qhLs3gObktgITbvGrGWiuW+8Y5XE3s7aVjJzbdiqHAIztagwJ88sGGqrUQG43A==" saltValue="YC7SprQrwL5JUAvlfhNL/w==" spinCount="100000" sheet="1" objects="1" scenarios="1"/>
  <mergeCells count="11">
    <mergeCell ref="A1:A19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0070C0"/>
  </sheetPr>
  <dimension ref="A1:Y31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21" customWidth="1"/>
    <col min="2" max="2" width="1.77734375" style="21" customWidth="1"/>
    <col min="3" max="3" width="20.109375" style="1" customWidth="1"/>
    <col min="4" max="4" width="2.6640625" style="1" customWidth="1"/>
    <col min="5" max="5" width="16.88671875" style="1" customWidth="1"/>
    <col min="6" max="6" width="2.6640625" style="1" customWidth="1"/>
    <col min="7" max="7" width="17.21875" style="1" customWidth="1"/>
    <col min="8" max="8" width="2.6640625" style="1" customWidth="1"/>
    <col min="9" max="9" width="19.6640625" style="1" customWidth="1"/>
    <col min="10" max="10" width="2.6640625" style="1" customWidth="1"/>
    <col min="11" max="11" width="16.88671875" style="1" customWidth="1"/>
    <col min="12" max="12" width="2.6640625" style="1" customWidth="1"/>
    <col min="13" max="13" width="18.6640625" style="1" customWidth="1"/>
    <col min="14" max="14" width="2.6640625" style="1" customWidth="1"/>
    <col min="15" max="15" width="14.109375" style="1" customWidth="1"/>
    <col min="16" max="16" width="2.6640625" style="1" customWidth="1"/>
    <col min="17" max="17" width="19.66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'9.1'!A1:A18+1</f>
        <v>88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121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217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9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12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21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5" ht="39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401</v>
      </c>
      <c r="F13" s="343"/>
      <c r="G13" s="343">
        <f>G14+G15+G16+G17+G18+G19+G20+G21+G22+G23+G24+G25+G26+G27+G28+G29</f>
        <v>219698.413</v>
      </c>
      <c r="H13" s="343"/>
      <c r="I13" s="343">
        <f>I14+I15+I16+I17+I18+I19+I20+I21+I22+I23+I24+I25+I26+I27+I28+I29</f>
        <v>117555.712</v>
      </c>
      <c r="J13" s="343"/>
      <c r="K13" s="343">
        <f>K14+K15+K16+K17+K18+K19+K20+K21+K22+K23+K24+K25+K26+K27+K28+K29</f>
        <v>102142.70100000002</v>
      </c>
      <c r="L13" s="343"/>
      <c r="M13" s="343">
        <f>M14+M15+M16+M17+M18+M19+M20+M21+M22+M23+M24+M25+M26+M27+M28+M29</f>
        <v>1790</v>
      </c>
      <c r="N13" s="343"/>
      <c r="O13" s="343">
        <f>O14+O15+O16+O17+O18+O19+O20+O21+O22+O23+O24+O25+O26+O27+O28+O29</f>
        <v>51666.456999999995</v>
      </c>
      <c r="P13" s="343"/>
      <c r="Q13" s="343">
        <f>Q14+Q15+Q16+Q17+Q18+Q19+Q20+Q21+Q22+Q23+Q24+Q25+Q26+Q27+Q28+Q29</f>
        <v>75470.119000000006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44</v>
      </c>
      <c r="F14" s="16"/>
      <c r="G14" s="16">
        <v>21361.4</v>
      </c>
      <c r="H14" s="16"/>
      <c r="I14" s="16">
        <v>9252.1769999999997</v>
      </c>
      <c r="J14" s="16"/>
      <c r="K14" s="16">
        <v>12109.223</v>
      </c>
      <c r="L14" s="16"/>
      <c r="M14" s="16">
        <v>206</v>
      </c>
      <c r="N14" s="16"/>
      <c r="O14" s="16">
        <v>5098.79</v>
      </c>
      <c r="P14" s="16"/>
      <c r="Q14" s="16">
        <v>6845.0119999999997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18</v>
      </c>
      <c r="F15" s="16"/>
      <c r="G15" s="16">
        <v>4535.1440000000002</v>
      </c>
      <c r="H15" s="16"/>
      <c r="I15" s="16">
        <v>2221.663</v>
      </c>
      <c r="J15" s="16"/>
      <c r="K15" s="16">
        <v>2313.4810000000002</v>
      </c>
      <c r="L15" s="16"/>
      <c r="M15" s="16">
        <v>41</v>
      </c>
      <c r="N15" s="16"/>
      <c r="O15" s="16">
        <v>752.27200000000005</v>
      </c>
      <c r="P15" s="16"/>
      <c r="Q15" s="16">
        <v>445.63099999999997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5</v>
      </c>
      <c r="F16" s="16"/>
      <c r="G16" s="62">
        <v>2164.6120000000001</v>
      </c>
      <c r="H16" s="16"/>
      <c r="I16" s="62">
        <v>1721.2560000000001</v>
      </c>
      <c r="J16" s="16"/>
      <c r="K16" s="62">
        <v>443.35599999999999</v>
      </c>
      <c r="L16" s="16"/>
      <c r="M16" s="62">
        <v>27</v>
      </c>
      <c r="N16" s="16"/>
      <c r="O16" s="62">
        <v>351.62</v>
      </c>
      <c r="P16" s="16"/>
      <c r="Q16" s="62">
        <v>84.561000000000007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14</v>
      </c>
      <c r="F17" s="16"/>
      <c r="G17" s="62">
        <v>3015.6120000000001</v>
      </c>
      <c r="H17" s="16"/>
      <c r="I17" s="62">
        <v>1629.566</v>
      </c>
      <c r="J17" s="16"/>
      <c r="K17" s="62">
        <v>1386.046</v>
      </c>
      <c r="L17" s="16"/>
      <c r="M17" s="62">
        <v>31</v>
      </c>
      <c r="N17" s="16"/>
      <c r="O17" s="62">
        <v>870.8</v>
      </c>
      <c r="P17" s="16"/>
      <c r="Q17" s="62">
        <v>1654.877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15</v>
      </c>
      <c r="F18" s="16"/>
      <c r="G18" s="16">
        <v>5942.3639999999996</v>
      </c>
      <c r="H18" s="16"/>
      <c r="I18" s="16">
        <v>3416.221</v>
      </c>
      <c r="J18" s="16"/>
      <c r="K18" s="16">
        <v>2526.143</v>
      </c>
      <c r="L18" s="16"/>
      <c r="M18" s="16">
        <v>65</v>
      </c>
      <c r="N18" s="16"/>
      <c r="O18" s="16">
        <v>2345.8870000000002</v>
      </c>
      <c r="P18" s="16"/>
      <c r="Q18" s="16">
        <v>1022.654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8</v>
      </c>
      <c r="F19" s="16"/>
      <c r="G19" s="16">
        <v>8270.6119999999992</v>
      </c>
      <c r="H19" s="16"/>
      <c r="I19" s="16">
        <v>5256.2209999999995</v>
      </c>
      <c r="J19" s="16"/>
      <c r="K19" s="16">
        <v>3014.3910000000001</v>
      </c>
      <c r="L19" s="16"/>
      <c r="M19" s="16">
        <v>48</v>
      </c>
      <c r="N19" s="16"/>
      <c r="O19" s="16">
        <v>1350.894</v>
      </c>
      <c r="P19" s="16"/>
      <c r="Q19" s="16">
        <v>2432.4090000000001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32</v>
      </c>
      <c r="F20" s="16"/>
      <c r="G20" s="16">
        <v>8724.1219999999994</v>
      </c>
      <c r="H20" s="16"/>
      <c r="I20" s="16">
        <v>4790.3310000000001</v>
      </c>
      <c r="J20" s="16"/>
      <c r="K20" s="16">
        <v>3933.7910000000002</v>
      </c>
      <c r="L20" s="16"/>
      <c r="M20" s="16">
        <v>80</v>
      </c>
      <c r="N20" s="16"/>
      <c r="O20" s="16">
        <v>1555.4590000000001</v>
      </c>
      <c r="P20" s="16"/>
      <c r="Q20" s="16">
        <v>1895.663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589">
        <v>36</v>
      </c>
      <c r="F21" s="16"/>
      <c r="G21" s="589">
        <v>9856.4750000000004</v>
      </c>
      <c r="H21" s="16"/>
      <c r="I21" s="589">
        <v>5363.6440000000002</v>
      </c>
      <c r="J21" s="16"/>
      <c r="K21" s="589">
        <v>4492.8310000000001</v>
      </c>
      <c r="L21" s="16"/>
      <c r="M21" s="589">
        <v>115</v>
      </c>
      <c r="N21" s="16"/>
      <c r="O21" s="589">
        <v>2334.12</v>
      </c>
      <c r="P21" s="16"/>
      <c r="Q21" s="589">
        <v>3963.0680000000002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589"/>
      <c r="F22" s="16"/>
      <c r="G22" s="589"/>
      <c r="H22" s="16"/>
      <c r="I22" s="589"/>
      <c r="J22" s="16"/>
      <c r="K22" s="589"/>
      <c r="L22" s="16"/>
      <c r="M22" s="589"/>
      <c r="N22" s="16"/>
      <c r="O22" s="589"/>
      <c r="P22" s="16"/>
      <c r="Q22" s="589"/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134</v>
      </c>
      <c r="F23" s="16"/>
      <c r="G23" s="16">
        <v>92094.532999999996</v>
      </c>
      <c r="H23" s="16"/>
      <c r="I23" s="16">
        <v>47461.004999999997</v>
      </c>
      <c r="J23" s="16"/>
      <c r="K23" s="16">
        <v>44633.527999999998</v>
      </c>
      <c r="L23" s="16"/>
      <c r="M23" s="16">
        <v>625</v>
      </c>
      <c r="N23" s="16"/>
      <c r="O23" s="16">
        <v>22573.226999999999</v>
      </c>
      <c r="P23" s="16"/>
      <c r="Q23" s="16">
        <v>30006.159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5</v>
      </c>
      <c r="F24" s="16"/>
      <c r="G24" s="16">
        <v>96.965999999999994</v>
      </c>
      <c r="H24" s="16"/>
      <c r="I24" s="16">
        <v>53.954000000000001</v>
      </c>
      <c r="J24" s="16"/>
      <c r="K24" s="16">
        <v>43.012</v>
      </c>
      <c r="L24" s="16"/>
      <c r="M24" s="16">
        <v>5</v>
      </c>
      <c r="N24" s="16"/>
      <c r="O24" s="16">
        <v>22.227</v>
      </c>
      <c r="P24" s="16"/>
      <c r="Q24" s="16">
        <v>38.566000000000003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22</v>
      </c>
      <c r="F25" s="16"/>
      <c r="G25" s="16">
        <v>8252.5110000000004</v>
      </c>
      <c r="H25" s="16"/>
      <c r="I25" s="16">
        <v>4860.2309999999998</v>
      </c>
      <c r="J25" s="16"/>
      <c r="K25" s="16">
        <v>3392.28</v>
      </c>
      <c r="L25" s="16"/>
      <c r="M25" s="16">
        <v>96</v>
      </c>
      <c r="N25" s="16"/>
      <c r="O25" s="16">
        <v>2077.221</v>
      </c>
      <c r="P25" s="16"/>
      <c r="Q25" s="16">
        <v>1669.5440000000001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25</v>
      </c>
      <c r="F26" s="16"/>
      <c r="G26" s="16">
        <v>20222.612000000001</v>
      </c>
      <c r="H26" s="16"/>
      <c r="I26" s="16">
        <v>11363.121999999999</v>
      </c>
      <c r="J26" s="16"/>
      <c r="K26" s="16">
        <v>8859.49</v>
      </c>
      <c r="L26" s="16"/>
      <c r="M26" s="16">
        <v>140</v>
      </c>
      <c r="N26" s="16"/>
      <c r="O26" s="16">
        <v>3374.8139999999999</v>
      </c>
      <c r="P26" s="16"/>
      <c r="Q26" s="16">
        <v>3100.5230000000001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589">
        <v>43</v>
      </c>
      <c r="F27" s="16"/>
      <c r="G27" s="589">
        <v>35161.449999999997</v>
      </c>
      <c r="H27" s="16"/>
      <c r="I27" s="589">
        <v>20166.321</v>
      </c>
      <c r="J27" s="16"/>
      <c r="K27" s="589">
        <v>14995.129000000001</v>
      </c>
      <c r="L27" s="16"/>
      <c r="M27" s="589">
        <v>311</v>
      </c>
      <c r="N27" s="16"/>
      <c r="O27" s="589">
        <v>8959.1260000000002</v>
      </c>
      <c r="P27" s="16"/>
      <c r="Q27" s="589">
        <v>22311.452000000001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589"/>
      <c r="F28" s="16"/>
      <c r="G28" s="589"/>
      <c r="H28" s="16"/>
      <c r="I28" s="589"/>
      <c r="J28" s="16"/>
      <c r="K28" s="589"/>
      <c r="L28" s="16"/>
      <c r="M28" s="589"/>
      <c r="N28" s="16"/>
      <c r="O28" s="589"/>
      <c r="P28" s="16"/>
      <c r="Q28" s="589"/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589"/>
      <c r="F29" s="16"/>
      <c r="G29" s="589"/>
      <c r="H29" s="16"/>
      <c r="I29" s="589"/>
      <c r="J29" s="16"/>
      <c r="K29" s="589"/>
      <c r="L29" s="16"/>
      <c r="M29" s="589"/>
      <c r="N29" s="16"/>
      <c r="O29" s="589"/>
      <c r="P29" s="16"/>
      <c r="Q29" s="589"/>
      <c r="R29" s="16"/>
    </row>
    <row r="30" spans="1:22" ht="14.4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E31" s="169"/>
      <c r="F31" s="170"/>
      <c r="G31" s="171"/>
      <c r="I31" s="171"/>
      <c r="O31" s="171"/>
      <c r="Q31" s="171"/>
    </row>
  </sheetData>
  <sheetProtection algorithmName="SHA-512" hashValue="FfZN5Pkh2YbyqHuM1wUcZjCacXNZAZvmWOCpZ/pjH1d4/wyqtd88ovOvAnZT7GkL3a8i9KmNRSuizQwknQEcvw==" saltValue="wlYqAMBSjZXcIdY2HQR5TA==" spinCount="100000" sheet="1" objects="1" scenarios="1"/>
  <mergeCells count="25">
    <mergeCell ref="A1:A30"/>
    <mergeCell ref="I27:I29"/>
    <mergeCell ref="E21:E22"/>
    <mergeCell ref="G21:G22"/>
    <mergeCell ref="I21:I22"/>
    <mergeCell ref="C3:Q3"/>
    <mergeCell ref="C4:Q4"/>
    <mergeCell ref="C7:C10"/>
    <mergeCell ref="E7:E10"/>
    <mergeCell ref="G7:G10"/>
    <mergeCell ref="I7:I10"/>
    <mergeCell ref="E27:E29"/>
    <mergeCell ref="Q27:Q29"/>
    <mergeCell ref="O27:O29"/>
    <mergeCell ref="M27:M29"/>
    <mergeCell ref="K27:K29"/>
    <mergeCell ref="G27:G29"/>
    <mergeCell ref="Q7:Q10"/>
    <mergeCell ref="K21:K22"/>
    <mergeCell ref="M21:M22"/>
    <mergeCell ref="O21:O22"/>
    <mergeCell ref="Q21:Q22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0070C0"/>
  </sheetPr>
  <dimension ref="A1:Y32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30.21875" style="1" customWidth="1"/>
    <col min="4" max="4" width="2.6640625" style="1" customWidth="1"/>
    <col min="5" max="5" width="14.33203125" style="1" customWidth="1"/>
    <col min="6" max="6" width="2.6640625" style="1" customWidth="1"/>
    <col min="7" max="7" width="18.6640625" style="1" customWidth="1"/>
    <col min="8" max="8" width="2.6640625" style="1" customWidth="1"/>
    <col min="9" max="9" width="18.6640625" style="1" customWidth="1"/>
    <col min="10" max="10" width="2.6640625" style="1" customWidth="1"/>
    <col min="11" max="11" width="13.5546875" style="1" customWidth="1"/>
    <col min="12" max="12" width="2.6640625" style="1" customWidth="1"/>
    <col min="13" max="13" width="17.6640625" style="1" customWidth="1"/>
    <col min="14" max="14" width="2.6640625" style="1" customWidth="1"/>
    <col min="15" max="15" width="16.5546875" style="1" customWidth="1"/>
    <col min="16" max="16" width="2.6640625" style="1" customWidth="1"/>
    <col min="17" max="17" width="16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1+'9.2'!A1:A13</f>
        <v>89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122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123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12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30" customHeight="1" thickBot="1">
      <c r="A12" s="520"/>
      <c r="B12" s="3"/>
      <c r="C12" s="436"/>
      <c r="D12" s="436"/>
      <c r="E12" s="350"/>
      <c r="F12" s="350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343">
        <f>+E17+E15+E14</f>
        <v>401</v>
      </c>
      <c r="F13" s="343"/>
      <c r="G13" s="343">
        <f>+G17+G15+G14</f>
        <v>219698.41300000003</v>
      </c>
      <c r="H13" s="343"/>
      <c r="I13" s="343">
        <f>+I17+I15+I14</f>
        <v>117555.712</v>
      </c>
      <c r="J13" s="343"/>
      <c r="K13" s="343">
        <f>+K17+K15+K14</f>
        <v>102142.701</v>
      </c>
      <c r="L13" s="343"/>
      <c r="M13" s="343">
        <f>+M17+M15+M14</f>
        <v>1790</v>
      </c>
      <c r="N13" s="343"/>
      <c r="O13" s="343">
        <f>+O17+O15+O14</f>
        <v>51666.457000000009</v>
      </c>
      <c r="P13" s="343"/>
      <c r="Q13" s="343">
        <f>+Q17+Q15+Q14</f>
        <v>75470.119000000006</v>
      </c>
      <c r="R13" s="73"/>
      <c r="S13" s="93"/>
      <c r="T13" s="93"/>
      <c r="U13" s="93"/>
      <c r="V13" s="93"/>
    </row>
    <row r="14" spans="1:25" ht="60" customHeight="1">
      <c r="A14" s="520"/>
      <c r="B14" s="3"/>
      <c r="C14" s="39" t="s">
        <v>32</v>
      </c>
      <c r="D14" s="39"/>
      <c r="E14" s="16">
        <v>157</v>
      </c>
      <c r="F14" s="16"/>
      <c r="G14" s="16">
        <v>48505.521000000001</v>
      </c>
      <c r="H14" s="16"/>
      <c r="I14" s="16">
        <v>27826.203000000001</v>
      </c>
      <c r="J14" s="16"/>
      <c r="K14" s="16">
        <v>20679.317999999999</v>
      </c>
      <c r="L14" s="16"/>
      <c r="M14" s="16">
        <v>581</v>
      </c>
      <c r="N14" s="16"/>
      <c r="O14" s="16">
        <v>10299.696</v>
      </c>
      <c r="P14" s="16"/>
      <c r="Q14" s="16">
        <v>12741.553</v>
      </c>
      <c r="R14" s="134"/>
      <c r="S14" s="133"/>
      <c r="T14" s="135"/>
      <c r="U14" s="136"/>
      <c r="V14" s="133"/>
    </row>
    <row r="15" spans="1:25" ht="60" customHeight="1">
      <c r="A15" s="520"/>
      <c r="B15" s="3"/>
      <c r="C15" s="39" t="s">
        <v>33</v>
      </c>
      <c r="D15" s="39"/>
      <c r="E15" s="589">
        <v>30</v>
      </c>
      <c r="F15" s="16"/>
      <c r="G15" s="589">
        <v>12049.612999999999</v>
      </c>
      <c r="H15" s="16"/>
      <c r="I15" s="589">
        <v>6605.6570000000002</v>
      </c>
      <c r="J15" s="16"/>
      <c r="K15" s="589">
        <v>5443.9560000000001</v>
      </c>
      <c r="L15" s="16"/>
      <c r="M15" s="589">
        <v>135</v>
      </c>
      <c r="N15" s="16"/>
      <c r="O15" s="589">
        <v>2755.9039999999995</v>
      </c>
      <c r="P15" s="16"/>
      <c r="Q15" s="589">
        <v>2932.1110000000003</v>
      </c>
      <c r="R15" s="134"/>
      <c r="S15" s="133"/>
      <c r="T15" s="135"/>
      <c r="U15" s="136"/>
      <c r="V15" s="133"/>
    </row>
    <row r="16" spans="1:25" ht="60" customHeight="1">
      <c r="A16" s="520"/>
      <c r="B16" s="3"/>
      <c r="C16" s="39" t="s">
        <v>34</v>
      </c>
      <c r="D16" s="39"/>
      <c r="E16" s="589"/>
      <c r="F16" s="16"/>
      <c r="G16" s="589"/>
      <c r="H16" s="16"/>
      <c r="I16" s="589"/>
      <c r="J16" s="16"/>
      <c r="K16" s="589"/>
      <c r="L16" s="16"/>
      <c r="M16" s="589"/>
      <c r="N16" s="16"/>
      <c r="O16" s="589"/>
      <c r="P16" s="16"/>
      <c r="Q16" s="589"/>
      <c r="R16" s="134"/>
      <c r="S16" s="133"/>
      <c r="T16" s="135"/>
      <c r="U16" s="136"/>
      <c r="V16" s="133"/>
    </row>
    <row r="17" spans="1:22" ht="60" customHeight="1">
      <c r="A17" s="520"/>
      <c r="B17" s="3"/>
      <c r="C17" s="39" t="s">
        <v>35</v>
      </c>
      <c r="D17" s="39"/>
      <c r="E17" s="16">
        <v>214</v>
      </c>
      <c r="F17" s="16"/>
      <c r="G17" s="16">
        <v>159143.27900000001</v>
      </c>
      <c r="H17" s="16"/>
      <c r="I17" s="16">
        <v>83123.851999999999</v>
      </c>
      <c r="J17" s="16"/>
      <c r="K17" s="16">
        <v>76019.426999999996</v>
      </c>
      <c r="L17" s="16"/>
      <c r="M17" s="16">
        <v>1074</v>
      </c>
      <c r="N17" s="16"/>
      <c r="O17" s="16">
        <v>38610.857000000004</v>
      </c>
      <c r="P17" s="16"/>
      <c r="Q17" s="16">
        <v>59796.455000000002</v>
      </c>
      <c r="R17" s="134"/>
      <c r="S17" s="133"/>
      <c r="T17" s="135"/>
      <c r="U17" s="136"/>
      <c r="V17" s="133"/>
    </row>
    <row r="18" spans="1:22" ht="14.25" customHeight="1">
      <c r="A18" s="520"/>
      <c r="B18" s="3"/>
      <c r="C18" s="103"/>
      <c r="D18" s="103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22">
      <c r="A19" s="520"/>
      <c r="B19" s="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22">
      <c r="A20" s="520"/>
      <c r="B20" s="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22">
      <c r="A21" s="520"/>
    </row>
    <row r="22" spans="1:22">
      <c r="A22" s="520"/>
    </row>
    <row r="23" spans="1:22">
      <c r="A23" s="520"/>
    </row>
    <row r="24" spans="1:22">
      <c r="A24" s="520"/>
    </row>
    <row r="25" spans="1:22">
      <c r="A25" s="520"/>
    </row>
    <row r="26" spans="1:22">
      <c r="A26" s="520"/>
    </row>
    <row r="27" spans="1:22">
      <c r="A27" s="520"/>
    </row>
    <row r="28" spans="1:22">
      <c r="A28" s="520"/>
    </row>
    <row r="29" spans="1:22">
      <c r="A29" s="520"/>
    </row>
    <row r="30" spans="1:22">
      <c r="A30" s="520"/>
    </row>
    <row r="31" spans="1:22" ht="12.6" customHeight="1" thickBot="1">
      <c r="A31" s="520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</row>
    <row r="32" spans="1:22" ht="13.8" customHeight="1">
      <c r="A32" s="520"/>
    </row>
  </sheetData>
  <sheetProtection algorithmName="SHA-512" hashValue="Sve0bOwt+Tk0CX97QnOaJmjq6y2BuKg1nesu4AUqkh72Db7QriqdMfhWcCmqO4t/LoewlI5KfW/fMkHZrto/AA==" saltValue="0nte6AliEfuQ63Wix9S2RA==" spinCount="100000" sheet="1" objects="1" scenarios="1"/>
  <mergeCells count="18">
    <mergeCell ref="Q15:Q16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  <mergeCell ref="E15:E16"/>
    <mergeCell ref="G15:G16"/>
    <mergeCell ref="I15:I16"/>
    <mergeCell ref="K15:K16"/>
    <mergeCell ref="A1:A32"/>
    <mergeCell ref="M15:M16"/>
    <mergeCell ref="O15:O16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70C0"/>
  </sheetPr>
  <dimension ref="A1:AA38"/>
  <sheetViews>
    <sheetView showGridLines="0" view="pageBreakPreview" topLeftCell="A4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1" customWidth="1"/>
    <col min="2" max="2" width="1.6640625" style="1" customWidth="1"/>
    <col min="3" max="3" width="25.21875" style="1" customWidth="1"/>
    <col min="4" max="4" width="2.6640625" style="1" customWidth="1"/>
    <col min="5" max="5" width="17.33203125" style="1" customWidth="1"/>
    <col min="6" max="6" width="2.6640625" style="1" customWidth="1"/>
    <col min="7" max="7" width="17.3320312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7.33203125" style="1" customWidth="1"/>
    <col min="12" max="12" width="2.6640625" style="1" customWidth="1"/>
    <col min="13" max="13" width="16.44140625" style="1" customWidth="1"/>
    <col min="14" max="14" width="2.6640625" style="1" customWidth="1"/>
    <col min="15" max="15" width="17" style="1" customWidth="1"/>
    <col min="16" max="16" width="2.6640625" style="1" customWidth="1"/>
    <col min="17" max="17" width="17.332031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7" ht="14.25" customHeight="1">
      <c r="A1" s="520">
        <f>1+'9.3'!A1:A20</f>
        <v>90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124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218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36" customHeight="1" thickBot="1">
      <c r="A13" s="520"/>
      <c r="B13" s="3"/>
      <c r="C13" s="342" t="s">
        <v>154</v>
      </c>
      <c r="D13" s="342"/>
      <c r="E13" s="343">
        <f>E14+E15+E16</f>
        <v>401</v>
      </c>
      <c r="F13" s="343"/>
      <c r="G13" s="343">
        <f>G14+G15+G16</f>
        <v>219698.413</v>
      </c>
      <c r="H13" s="343"/>
      <c r="I13" s="343">
        <f>I14+I15+I16</f>
        <v>117555.712</v>
      </c>
      <c r="J13" s="343"/>
      <c r="K13" s="343">
        <f>K14+K15+K16</f>
        <v>102142.701</v>
      </c>
      <c r="L13" s="343"/>
      <c r="M13" s="343">
        <f>M14+M15+M16</f>
        <v>1790</v>
      </c>
      <c r="N13" s="343"/>
      <c r="O13" s="343">
        <f>O14+O15+O16</f>
        <v>51666.457000000002</v>
      </c>
      <c r="P13" s="343"/>
      <c r="Q13" s="343">
        <f>Q14+Q15+Q16</f>
        <v>75470.119000000006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50" customHeight="1">
      <c r="A14" s="520"/>
      <c r="B14" s="3"/>
      <c r="C14" s="39" t="s">
        <v>40</v>
      </c>
      <c r="D14" s="39"/>
      <c r="E14" s="54">
        <v>401</v>
      </c>
      <c r="F14" s="67"/>
      <c r="G14" s="67">
        <v>219698.413</v>
      </c>
      <c r="H14" s="67"/>
      <c r="I14" s="67">
        <v>117555.712</v>
      </c>
      <c r="J14" s="67"/>
      <c r="K14" s="67">
        <v>102142.701</v>
      </c>
      <c r="L14" s="67"/>
      <c r="M14" s="67">
        <v>1790</v>
      </c>
      <c r="N14" s="67"/>
      <c r="O14" s="67">
        <v>51666.457000000002</v>
      </c>
      <c r="P14" s="67"/>
      <c r="Q14" s="67">
        <v>75470.119000000006</v>
      </c>
      <c r="R14" s="67"/>
      <c r="S14" s="2"/>
      <c r="T14" s="2"/>
      <c r="U14" s="2"/>
      <c r="V14" s="2"/>
    </row>
    <row r="15" spans="1:27" ht="150" hidden="1" customHeight="1">
      <c r="A15" s="520"/>
      <c r="B15" s="3"/>
      <c r="C15" s="39" t="s">
        <v>41</v>
      </c>
      <c r="D15" s="39"/>
      <c r="E15" s="54"/>
      <c r="F15" s="68"/>
      <c r="G15" s="54"/>
      <c r="H15" s="68"/>
      <c r="I15" s="54"/>
      <c r="J15" s="68"/>
      <c r="K15" s="54"/>
      <c r="L15" s="54"/>
      <c r="M15" s="54"/>
      <c r="N15" s="54"/>
      <c r="O15" s="54"/>
      <c r="P15" s="68"/>
      <c r="Q15" s="54"/>
      <c r="R15" s="531"/>
      <c r="S15" s="2"/>
      <c r="T15" s="2"/>
      <c r="U15" s="2"/>
      <c r="V15" s="2"/>
    </row>
    <row r="16" spans="1:27" ht="150" hidden="1" customHeight="1">
      <c r="A16" s="520"/>
      <c r="B16" s="3"/>
      <c r="C16" s="39" t="s">
        <v>42</v>
      </c>
      <c r="D16" s="39"/>
      <c r="E16" s="54"/>
      <c r="F16" s="67"/>
      <c r="G16" s="54"/>
      <c r="H16" s="67"/>
      <c r="I16" s="54"/>
      <c r="J16" s="67"/>
      <c r="K16" s="54"/>
      <c r="L16" s="54"/>
      <c r="M16" s="54"/>
      <c r="N16" s="54"/>
      <c r="O16" s="54"/>
      <c r="P16" s="67"/>
      <c r="Q16" s="54"/>
      <c r="R16" s="531"/>
      <c r="S16" s="2"/>
      <c r="T16" s="2"/>
      <c r="U16" s="2"/>
      <c r="V16" s="2"/>
    </row>
    <row r="17" spans="1:17">
      <c r="A17" s="520"/>
      <c r="B17" s="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520"/>
      <c r="B18" s="3"/>
    </row>
    <row r="19" spans="1:17">
      <c r="A19" s="520"/>
    </row>
    <row r="20" spans="1:17">
      <c r="A20" s="520"/>
    </row>
    <row r="21" spans="1:17">
      <c r="A21" s="520"/>
    </row>
    <row r="22" spans="1:17">
      <c r="A22" s="520"/>
    </row>
    <row r="23" spans="1:17">
      <c r="A23" s="520"/>
    </row>
    <row r="24" spans="1:17">
      <c r="A24" s="520"/>
    </row>
    <row r="25" spans="1:17">
      <c r="A25" s="520"/>
    </row>
    <row r="26" spans="1:17">
      <c r="A26" s="520"/>
    </row>
    <row r="27" spans="1:17">
      <c r="A27" s="520"/>
    </row>
    <row r="28" spans="1:17">
      <c r="A28" s="520"/>
    </row>
    <row r="29" spans="1:17">
      <c r="A29" s="520"/>
    </row>
    <row r="30" spans="1:17">
      <c r="A30" s="520"/>
    </row>
    <row r="31" spans="1:17">
      <c r="A31" s="520"/>
    </row>
    <row r="32" spans="1:17">
      <c r="A32" s="520"/>
    </row>
    <row r="33" spans="1:17">
      <c r="A33" s="520"/>
    </row>
    <row r="34" spans="1:17">
      <c r="A34" s="520"/>
    </row>
    <row r="35" spans="1:17">
      <c r="A35" s="520"/>
    </row>
    <row r="36" spans="1:17" ht="15" customHeight="1">
      <c r="A36" s="520"/>
    </row>
    <row r="37" spans="1:17" ht="13.8" customHeight="1" thickBot="1">
      <c r="A37" s="520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</row>
    <row r="38" spans="1:17">
      <c r="A38" s="520"/>
    </row>
  </sheetData>
  <sheetProtection algorithmName="SHA-512" hashValue="qeVAhT52g1B9uw+Pm/Z3Rd9vLB4qf0MsfVqHJuYiLxVluj+LPCIIVVklj6xQtXYjypfEt5g+bPc2b6LAjCWoWQ==" saltValue="v7w9sYLtdpOFjJK7yTkuKg==" spinCount="100000" sheet="1" objects="1" scenarios="1"/>
  <mergeCells count="13">
    <mergeCell ref="A1:A38"/>
    <mergeCell ref="O7:O10"/>
    <mergeCell ref="Q7:Q10"/>
    <mergeCell ref="R15:R16"/>
    <mergeCell ref="C3:Q3"/>
    <mergeCell ref="C4:Q4"/>
    <mergeCell ref="C7:C10"/>
    <mergeCell ref="E7:E10"/>
    <mergeCell ref="G7:G10"/>
    <mergeCell ref="I7:I10"/>
    <mergeCell ref="K7:K10"/>
    <mergeCell ref="M7:M10"/>
    <mergeCell ref="N7:N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0070C0"/>
  </sheetPr>
  <dimension ref="A1:Q29"/>
  <sheetViews>
    <sheetView showGridLines="0" view="pageBreakPreview" zoomScale="70" zoomScaleNormal="130" zoomScaleSheetLayoutView="70" workbookViewId="0">
      <selection activeCell="M14" sqref="M14"/>
    </sheetView>
  </sheetViews>
  <sheetFormatPr defaultColWidth="3.6640625" defaultRowHeight="13.8"/>
  <cols>
    <col min="1" max="1" width="4.77734375" style="168" customWidth="1"/>
    <col min="2" max="2" width="1.6640625" style="168" customWidth="1"/>
    <col min="3" max="3" width="78.21875" style="168" customWidth="1"/>
    <col min="4" max="4" width="2.6640625" style="168" customWidth="1"/>
    <col min="5" max="5" width="16.88671875" style="168" customWidth="1"/>
    <col min="6" max="6" width="2.6640625" style="168" customWidth="1"/>
    <col min="7" max="7" width="18.77734375" style="174" customWidth="1"/>
    <col min="8" max="8" width="2.6640625" style="174" customWidth="1"/>
    <col min="9" max="9" width="18.77734375" style="174" customWidth="1"/>
    <col min="10" max="10" width="2.6640625" style="168" customWidth="1"/>
    <col min="11" max="11" width="20.33203125" style="168" customWidth="1"/>
    <col min="12" max="12" width="2.6640625" style="168" customWidth="1"/>
    <col min="13" max="16384" width="3.6640625" style="168"/>
  </cols>
  <sheetData>
    <row r="1" spans="1:17" ht="14.25" customHeight="1">
      <c r="A1" s="544">
        <f>1+'9.4'!A1:A16</f>
        <v>91</v>
      </c>
      <c r="B1" s="173"/>
    </row>
    <row r="2" spans="1:17" ht="14.25" customHeight="1">
      <c r="A2" s="544"/>
      <c r="B2" s="173"/>
    </row>
    <row r="3" spans="1:17" ht="14.25" customHeight="1">
      <c r="A3" s="544"/>
      <c r="B3" s="173"/>
      <c r="C3" s="545" t="s">
        <v>257</v>
      </c>
      <c r="D3" s="545"/>
      <c r="E3" s="545"/>
      <c r="F3" s="545"/>
      <c r="G3" s="545"/>
      <c r="H3" s="545"/>
      <c r="I3" s="545"/>
      <c r="J3" s="545"/>
      <c r="K3" s="545"/>
    </row>
    <row r="4" spans="1:17" ht="17.25" customHeight="1">
      <c r="A4" s="544"/>
      <c r="B4" s="173"/>
      <c r="C4" s="546" t="s">
        <v>258</v>
      </c>
      <c r="D4" s="546"/>
      <c r="E4" s="546"/>
      <c r="F4" s="546"/>
      <c r="G4" s="546"/>
      <c r="H4" s="546"/>
      <c r="I4" s="546"/>
      <c r="J4" s="546"/>
      <c r="K4" s="546"/>
    </row>
    <row r="5" spans="1:17" ht="3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7" ht="9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7" ht="14.25" customHeight="1">
      <c r="A7" s="544"/>
      <c r="B7" s="173"/>
      <c r="C7" s="547" t="s">
        <v>179</v>
      </c>
      <c r="D7" s="318"/>
      <c r="E7" s="590" t="s">
        <v>90</v>
      </c>
      <c r="F7" s="592"/>
      <c r="G7" s="592"/>
      <c r="H7" s="592"/>
      <c r="I7" s="592"/>
      <c r="J7" s="46"/>
      <c r="K7" s="519" t="s">
        <v>187</v>
      </c>
      <c r="L7" s="48"/>
    </row>
    <row r="8" spans="1:17" ht="14.25" customHeight="1">
      <c r="A8" s="544"/>
      <c r="B8" s="173"/>
      <c r="C8" s="548"/>
      <c r="D8" s="318"/>
      <c r="E8" s="592"/>
      <c r="F8" s="592"/>
      <c r="G8" s="592"/>
      <c r="H8" s="592"/>
      <c r="I8" s="592"/>
      <c r="J8" s="46"/>
      <c r="K8" s="519"/>
      <c r="L8" s="48"/>
    </row>
    <row r="9" spans="1:17" ht="6.6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  <c r="L9" s="49"/>
    </row>
    <row r="10" spans="1:17" ht="14.4">
      <c r="A10" s="544"/>
      <c r="B10" s="173"/>
      <c r="C10" s="77"/>
      <c r="D10" s="318"/>
      <c r="G10" s="168"/>
      <c r="H10" s="168"/>
      <c r="I10" s="168"/>
      <c r="J10" s="78"/>
      <c r="K10" s="519"/>
      <c r="L10" s="49"/>
    </row>
    <row r="11" spans="1:17" s="175" customFormat="1" ht="14.4">
      <c r="A11" s="544"/>
      <c r="B11" s="173"/>
      <c r="C11" s="77"/>
      <c r="D11" s="77"/>
      <c r="E11" s="526" t="s">
        <v>43</v>
      </c>
      <c r="F11" s="7"/>
      <c r="G11" s="526" t="s">
        <v>45</v>
      </c>
      <c r="H11" s="7"/>
      <c r="I11" s="526" t="s">
        <v>46</v>
      </c>
      <c r="J11" s="7"/>
      <c r="K11" s="593" t="s">
        <v>168</v>
      </c>
      <c r="L11" s="543"/>
      <c r="M11" s="168"/>
    </row>
    <row r="12" spans="1:17" ht="13.2" customHeight="1" thickBot="1">
      <c r="A12" s="544"/>
      <c r="B12" s="173"/>
      <c r="C12" s="366"/>
      <c r="D12" s="367"/>
      <c r="E12" s="542"/>
      <c r="F12" s="368"/>
      <c r="G12" s="542"/>
      <c r="H12" s="368"/>
      <c r="I12" s="542"/>
      <c r="J12" s="368"/>
      <c r="K12" s="594"/>
      <c r="L12" s="543"/>
    </row>
    <row r="13" spans="1:17" s="179" customFormat="1" ht="28.8" customHeight="1" thickBot="1">
      <c r="A13" s="544"/>
      <c r="B13" s="173"/>
      <c r="C13" s="342" t="s">
        <v>154</v>
      </c>
      <c r="D13" s="458"/>
      <c r="E13" s="459">
        <f>G13+I13</f>
        <v>1790</v>
      </c>
      <c r="F13" s="459"/>
      <c r="G13" s="459">
        <f>G14+G17+G28</f>
        <v>895</v>
      </c>
      <c r="H13" s="459"/>
      <c r="I13" s="459">
        <f>I14+I17+I28</f>
        <v>895</v>
      </c>
      <c r="J13" s="459"/>
      <c r="K13" s="459">
        <f>K14+K17+K28</f>
        <v>51666.457000000002</v>
      </c>
      <c r="M13" s="180"/>
      <c r="N13" s="180"/>
      <c r="O13" s="181"/>
      <c r="P13" s="182"/>
      <c r="Q13" s="180"/>
    </row>
    <row r="14" spans="1:17" ht="42" customHeight="1">
      <c r="A14" s="544"/>
      <c r="B14" s="173"/>
      <c r="C14" s="264" t="s">
        <v>158</v>
      </c>
      <c r="D14" s="77"/>
      <c r="E14" s="177">
        <f>G14+I14</f>
        <v>210</v>
      </c>
      <c r="F14" s="74"/>
      <c r="G14" s="74">
        <f>G15+G16</f>
        <v>148</v>
      </c>
      <c r="H14" s="74"/>
      <c r="I14" s="74">
        <f>I15+I16</f>
        <v>62</v>
      </c>
      <c r="J14" s="186"/>
      <c r="K14" s="286">
        <v>0</v>
      </c>
    </row>
    <row r="15" spans="1:17" ht="31.95" customHeight="1">
      <c r="A15" s="544"/>
      <c r="B15" s="173"/>
      <c r="C15" s="183" t="s">
        <v>159</v>
      </c>
      <c r="D15" s="77"/>
      <c r="E15" s="184">
        <f>G15+I15</f>
        <v>195</v>
      </c>
      <c r="F15" s="185"/>
      <c r="G15" s="184">
        <v>141</v>
      </c>
      <c r="H15" s="184"/>
      <c r="I15" s="184">
        <v>54</v>
      </c>
      <c r="J15" s="186"/>
      <c r="K15" s="286">
        <v>0</v>
      </c>
    </row>
    <row r="16" spans="1:17" ht="51.6" customHeight="1">
      <c r="A16" s="544"/>
      <c r="B16" s="173"/>
      <c r="C16" s="183" t="s">
        <v>160</v>
      </c>
      <c r="D16" s="187"/>
      <c r="E16" s="184">
        <f>G16+I16</f>
        <v>15</v>
      </c>
      <c r="F16" s="185"/>
      <c r="G16" s="184">
        <v>7</v>
      </c>
      <c r="H16" s="184"/>
      <c r="I16" s="184">
        <v>8</v>
      </c>
      <c r="J16" s="186"/>
      <c r="K16" s="286">
        <v>0</v>
      </c>
    </row>
    <row r="17" spans="1:11" ht="30" customHeight="1">
      <c r="A17" s="544"/>
      <c r="B17" s="173"/>
      <c r="C17" s="188" t="s">
        <v>47</v>
      </c>
      <c r="D17" s="77"/>
      <c r="E17" s="177">
        <f>G17+I17</f>
        <v>1508</v>
      </c>
      <c r="F17" s="189"/>
      <c r="G17" s="177">
        <f>G18+G19+G22+G23+G24+G25+G26+G27</f>
        <v>697</v>
      </c>
      <c r="H17" s="177"/>
      <c r="I17" s="177">
        <f>I18+I19+I22+I23+I24+I25+I26+I27</f>
        <v>811</v>
      </c>
      <c r="J17" s="177"/>
      <c r="K17" s="177">
        <f>K18+K19+K22+K23+K24+K25+K26+K27</f>
        <v>50768.667000000001</v>
      </c>
    </row>
    <row r="18" spans="1:11" ht="28.95" customHeight="1">
      <c r="A18" s="544"/>
      <c r="B18" s="173"/>
      <c r="C18" s="183" t="s">
        <v>48</v>
      </c>
      <c r="D18" s="14"/>
      <c r="E18" s="184">
        <f t="shared" ref="E18" si="0">G18+I18</f>
        <v>283</v>
      </c>
      <c r="F18" s="185"/>
      <c r="G18" s="184">
        <v>185</v>
      </c>
      <c r="H18" s="184"/>
      <c r="I18" s="184">
        <v>98</v>
      </c>
      <c r="J18" s="69"/>
      <c r="K18" s="184">
        <v>15484.502</v>
      </c>
    </row>
    <row r="19" spans="1:11" ht="28.95" customHeight="1">
      <c r="A19" s="544"/>
      <c r="B19" s="173"/>
      <c r="C19" s="183" t="s">
        <v>153</v>
      </c>
      <c r="D19" s="14"/>
      <c r="E19" s="177">
        <f>G19+I19</f>
        <v>382</v>
      </c>
      <c r="F19" s="177"/>
      <c r="G19" s="177">
        <f>G20+G21</f>
        <v>180</v>
      </c>
      <c r="H19" s="177"/>
      <c r="I19" s="177">
        <f>I20+I21</f>
        <v>202</v>
      </c>
      <c r="J19" s="184"/>
      <c r="K19" s="177">
        <f>K20+K21</f>
        <v>16822.262999999999</v>
      </c>
    </row>
    <row r="20" spans="1:11" ht="28.95" customHeight="1">
      <c r="A20" s="544"/>
      <c r="B20" s="173"/>
      <c r="C20" s="191" t="s">
        <v>157</v>
      </c>
      <c r="D20" s="14"/>
      <c r="E20" s="184">
        <f>G20+I20</f>
        <v>335</v>
      </c>
      <c r="F20" s="185"/>
      <c r="G20" s="184">
        <v>152</v>
      </c>
      <c r="H20" s="184"/>
      <c r="I20" s="184">
        <v>183</v>
      </c>
      <c r="J20" s="69"/>
      <c r="K20" s="184">
        <v>14641.457</v>
      </c>
    </row>
    <row r="21" spans="1:11" ht="28.95" customHeight="1">
      <c r="A21" s="544"/>
      <c r="B21" s="173"/>
      <c r="C21" s="191" t="s">
        <v>49</v>
      </c>
      <c r="D21" s="14"/>
      <c r="E21" s="184">
        <f t="shared" ref="E21:E27" si="1">G21+I21</f>
        <v>47</v>
      </c>
      <c r="F21" s="185"/>
      <c r="G21" s="184">
        <v>28</v>
      </c>
      <c r="H21" s="184"/>
      <c r="I21" s="184">
        <v>19</v>
      </c>
      <c r="J21" s="69"/>
      <c r="K21" s="184">
        <v>2180.806</v>
      </c>
    </row>
    <row r="22" spans="1:11" ht="28.95" customHeight="1">
      <c r="A22" s="544"/>
      <c r="B22" s="173"/>
      <c r="C22" s="183" t="s">
        <v>50</v>
      </c>
      <c r="D22" s="14"/>
      <c r="E22" s="184">
        <f t="shared" si="1"/>
        <v>79</v>
      </c>
      <c r="F22" s="185"/>
      <c r="G22" s="184">
        <v>49</v>
      </c>
      <c r="H22" s="184"/>
      <c r="I22" s="184">
        <v>30</v>
      </c>
      <c r="J22" s="69"/>
      <c r="K22" s="184">
        <v>2409.837</v>
      </c>
    </row>
    <row r="23" spans="1:11" ht="28.95" customHeight="1">
      <c r="A23" s="544"/>
      <c r="B23" s="173"/>
      <c r="C23" s="183" t="s">
        <v>51</v>
      </c>
      <c r="D23" s="14"/>
      <c r="E23" s="184">
        <f t="shared" si="1"/>
        <v>266</v>
      </c>
      <c r="F23" s="185"/>
      <c r="G23" s="184">
        <v>45</v>
      </c>
      <c r="H23" s="184"/>
      <c r="I23" s="184">
        <v>221</v>
      </c>
      <c r="J23" s="69"/>
      <c r="K23" s="184">
        <v>6730.0879999999997</v>
      </c>
    </row>
    <row r="24" spans="1:11" ht="28.95" customHeight="1">
      <c r="A24" s="544"/>
      <c r="B24" s="173"/>
      <c r="C24" s="183" t="s">
        <v>52</v>
      </c>
      <c r="D24" s="176"/>
      <c r="E24" s="184">
        <f t="shared" si="1"/>
        <v>253</v>
      </c>
      <c r="F24" s="185"/>
      <c r="G24" s="184">
        <v>106</v>
      </c>
      <c r="H24" s="184"/>
      <c r="I24" s="184">
        <v>147</v>
      </c>
      <c r="J24" s="69"/>
      <c r="K24" s="184">
        <v>5525.0240000000003</v>
      </c>
    </row>
    <row r="25" spans="1:11" ht="28.95" customHeight="1">
      <c r="A25" s="544"/>
      <c r="B25" s="173"/>
      <c r="C25" s="183" t="s">
        <v>53</v>
      </c>
      <c r="D25" s="176"/>
      <c r="E25" s="184">
        <f t="shared" si="1"/>
        <v>27</v>
      </c>
      <c r="F25" s="185"/>
      <c r="G25" s="184">
        <v>8</v>
      </c>
      <c r="H25" s="184"/>
      <c r="I25" s="184">
        <v>19</v>
      </c>
      <c r="J25" s="69"/>
      <c r="K25" s="184">
        <v>638.89</v>
      </c>
    </row>
    <row r="26" spans="1:11" ht="28.95" customHeight="1">
      <c r="A26" s="544"/>
      <c r="B26" s="173"/>
      <c r="C26" s="183" t="s">
        <v>161</v>
      </c>
      <c r="D26" s="176"/>
      <c r="E26" s="184">
        <f t="shared" si="1"/>
        <v>5</v>
      </c>
      <c r="F26" s="185"/>
      <c r="G26" s="184">
        <v>5</v>
      </c>
      <c r="H26" s="184"/>
      <c r="I26" s="184">
        <v>0</v>
      </c>
      <c r="J26" s="69"/>
      <c r="K26" s="184">
        <v>84.138999999999996</v>
      </c>
    </row>
    <row r="27" spans="1:11" ht="28.95" customHeight="1">
      <c r="A27" s="544"/>
      <c r="B27" s="173"/>
      <c r="C27" s="183" t="s">
        <v>54</v>
      </c>
      <c r="D27" s="14"/>
      <c r="E27" s="184">
        <f t="shared" si="1"/>
        <v>213</v>
      </c>
      <c r="F27" s="185"/>
      <c r="G27" s="184">
        <v>119</v>
      </c>
      <c r="H27" s="184"/>
      <c r="I27" s="184">
        <v>94</v>
      </c>
      <c r="J27" s="69"/>
      <c r="K27" s="184">
        <v>3073.924</v>
      </c>
    </row>
    <row r="28" spans="1:11" ht="28.95" customHeight="1">
      <c r="A28" s="544"/>
      <c r="B28" s="173"/>
      <c r="C28" s="59" t="s">
        <v>55</v>
      </c>
      <c r="D28" s="77"/>
      <c r="E28" s="177">
        <f>G28+I28</f>
        <v>72</v>
      </c>
      <c r="F28" s="189"/>
      <c r="G28" s="177">
        <v>50</v>
      </c>
      <c r="H28" s="177"/>
      <c r="I28" s="177">
        <v>22</v>
      </c>
      <c r="J28" s="190"/>
      <c r="K28" s="177">
        <v>897.79</v>
      </c>
    </row>
    <row r="29" spans="1:11" ht="6" customHeight="1" thickBot="1">
      <c r="A29" s="544"/>
      <c r="B29" s="173"/>
      <c r="C29" s="446"/>
      <c r="D29" s="447"/>
      <c r="E29" s="448"/>
      <c r="F29" s="449"/>
      <c r="G29" s="448"/>
      <c r="H29" s="448"/>
      <c r="I29" s="448"/>
      <c r="J29" s="450"/>
      <c r="K29" s="450"/>
    </row>
  </sheetData>
  <sheetProtection algorithmName="SHA-512" hashValue="qN1RFO+9NvFpvd5vgOUiCq1wHTyLI9ONdPapE4D8q4/6NaOsh+Qfq8YotDpllKBI3Z100fSjmuZDEyFXnwfgPQ==" saltValue="ixfNUm8pezjcW/laMp1gsQ==" spinCount="100000" sheet="1" objects="1" scenarios="1"/>
  <mergeCells count="12">
    <mergeCell ref="I11:I12"/>
    <mergeCell ref="L11:L12"/>
    <mergeCell ref="A1:A29"/>
    <mergeCell ref="C3:K3"/>
    <mergeCell ref="C4:K4"/>
    <mergeCell ref="C7:C9"/>
    <mergeCell ref="E7:I8"/>
    <mergeCell ref="K7:K10"/>
    <mergeCell ref="E9:I9"/>
    <mergeCell ref="E11:E12"/>
    <mergeCell ref="G11:G12"/>
    <mergeCell ref="K11:K1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FFC000"/>
  </sheetPr>
  <dimension ref="A1:X117"/>
  <sheetViews>
    <sheetView showGridLines="0" view="pageBreakPreview" topLeftCell="A5" zoomScale="80" zoomScaleNormal="80" zoomScaleSheetLayoutView="8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77734375" style="1" customWidth="1"/>
    <col min="3" max="3" width="14.6640625" style="31" customWidth="1"/>
    <col min="4" max="4" width="2.6640625" style="1" customWidth="1"/>
    <col min="5" max="5" width="20.6640625" style="1" customWidth="1"/>
    <col min="6" max="6" width="2.6640625" style="1" customWidth="1"/>
    <col min="7" max="7" width="17.77734375" style="1" customWidth="1"/>
    <col min="8" max="8" width="2.109375" style="1" customWidth="1"/>
    <col min="9" max="9" width="18.44140625" style="1" customWidth="1"/>
    <col min="10" max="10" width="2.6640625" style="1" customWidth="1"/>
    <col min="11" max="11" width="17.88671875" style="1" customWidth="1"/>
    <col min="12" max="12" width="2.6640625" style="1" customWidth="1"/>
    <col min="13" max="13" width="21.77734375" style="1" customWidth="1"/>
    <col min="14" max="14" width="2.6640625" style="1" customWidth="1"/>
    <col min="15" max="15" width="16.77734375" style="1" customWidth="1"/>
    <col min="16" max="16" width="2.6640625" style="1" customWidth="1"/>
    <col min="17" max="17" width="16.44140625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1+'9.5'!A1:A27</f>
        <v>92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149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150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140.4" customHeight="1">
      <c r="A13" s="520"/>
      <c r="B13" s="3"/>
      <c r="C13" s="14">
        <v>2022</v>
      </c>
      <c r="D13" s="5"/>
      <c r="E13" s="16">
        <f>'10.2'!E13</f>
        <v>2083</v>
      </c>
      <c r="F13" s="42"/>
      <c r="G13" s="16">
        <f>'10.2'!G13</f>
        <v>5292326.0389999999</v>
      </c>
      <c r="H13" s="16"/>
      <c r="I13" s="16">
        <f>'10.2'!I13</f>
        <v>1692493.733</v>
      </c>
      <c r="J13" s="16"/>
      <c r="K13" s="16">
        <f>'10.2'!K13</f>
        <v>3599832.3059999999</v>
      </c>
      <c r="L13" s="16"/>
      <c r="M13" s="16">
        <f>'10.2'!M13</f>
        <v>19875</v>
      </c>
      <c r="N13" s="16"/>
      <c r="O13" s="16">
        <f>'10.2'!O13</f>
        <v>1173023.4129999999</v>
      </c>
      <c r="P13" s="16"/>
      <c r="Q13" s="16">
        <f>'10.2'!Q13</f>
        <v>2910244.96</v>
      </c>
      <c r="R13" s="96"/>
    </row>
    <row r="14" spans="1:24" ht="140.4" customHeight="1">
      <c r="A14" s="520"/>
      <c r="B14" s="3"/>
      <c r="C14" s="14">
        <v>2015</v>
      </c>
      <c r="D14" s="5"/>
      <c r="E14" s="50">
        <v>965</v>
      </c>
      <c r="F14" s="50"/>
      <c r="G14" s="50">
        <v>3773939.738129999</v>
      </c>
      <c r="H14" s="50"/>
      <c r="I14" s="50">
        <v>1132486.3970000001</v>
      </c>
      <c r="J14" s="128"/>
      <c r="K14" s="50">
        <v>2641453.3411299987</v>
      </c>
      <c r="L14" s="16"/>
      <c r="M14" s="50">
        <v>17697</v>
      </c>
      <c r="N14" s="50"/>
      <c r="O14" s="50">
        <v>798113.86399999994</v>
      </c>
      <c r="P14" s="16"/>
      <c r="Q14" s="50">
        <v>2106643.9929999998</v>
      </c>
      <c r="R14" s="282"/>
      <c r="S14" s="167"/>
      <c r="T14" s="167"/>
      <c r="U14" s="167"/>
      <c r="V14" s="167"/>
    </row>
    <row r="15" spans="1:24" ht="140.4" customHeight="1">
      <c r="A15" s="520"/>
      <c r="B15" s="3"/>
      <c r="C15" s="14">
        <v>2010</v>
      </c>
      <c r="D15" s="5"/>
      <c r="E15" s="16">
        <v>202</v>
      </c>
      <c r="F15" s="42"/>
      <c r="G15" s="16">
        <v>1017712.018</v>
      </c>
      <c r="H15" s="16"/>
      <c r="I15" s="16">
        <v>470319.103</v>
      </c>
      <c r="J15" s="16"/>
      <c r="K15" s="16">
        <v>547392.91500000004</v>
      </c>
      <c r="L15" s="16"/>
      <c r="M15" s="16">
        <v>3935</v>
      </c>
      <c r="N15" s="16"/>
      <c r="O15" s="16">
        <v>120658.088</v>
      </c>
      <c r="P15" s="16"/>
      <c r="Q15" s="16">
        <v>589948.46</v>
      </c>
      <c r="R15" s="134"/>
      <c r="S15" s="133"/>
      <c r="T15" s="135"/>
      <c r="U15" s="136"/>
      <c r="V15" s="133"/>
    </row>
    <row r="16" spans="1:24" ht="14.25" customHeight="1">
      <c r="A16" s="520"/>
      <c r="B16" s="3"/>
      <c r="D16" s="31"/>
    </row>
    <row r="17" spans="1:18" ht="14.25" customHeight="1">
      <c r="A17" s="520"/>
      <c r="B17" s="3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</row>
    <row r="18" spans="1:18" ht="14.25" customHeight="1">
      <c r="A18" s="520"/>
      <c r="B18" s="3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</row>
    <row r="19" spans="1:18" ht="12.6" customHeight="1" thickBot="1">
      <c r="A19" s="520"/>
      <c r="C19" s="440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</row>
    <row r="20" spans="1:18" ht="13.8" customHeight="1">
      <c r="A20" s="520"/>
    </row>
    <row r="21" spans="1:18" ht="14.25" customHeight="1">
      <c r="A21" s="520"/>
    </row>
    <row r="22" spans="1:18" ht="14.25" customHeight="1">
      <c r="A22" s="520"/>
    </row>
    <row r="23" spans="1:18" ht="14.25" customHeight="1">
      <c r="A23" s="520"/>
    </row>
    <row r="24" spans="1:18" ht="14.25" customHeight="1">
      <c r="A24" s="520"/>
    </row>
    <row r="25" spans="1:18" ht="13.2" customHeight="1">
      <c r="A25" s="520"/>
    </row>
    <row r="26" spans="1:18" ht="13.8" customHeight="1">
      <c r="A26" s="520"/>
    </row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MHY6+DVmhBXyHdorz5iD4NLx/y7JDDX0a43qmv4MGjREM9zyhxaaZfdjUlHMOPmgyejQF3cKDQD4EEZgMMEZbQ==" saltValue="VW9m2JOxfihtoDOb1HMtEQ==" spinCount="100000" sheet="1" objects="1" scenarios="1"/>
  <mergeCells count="11">
    <mergeCell ref="A1:A26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FFC000"/>
  </sheetPr>
  <dimension ref="A1:Y31"/>
  <sheetViews>
    <sheetView showGridLines="0" view="pageBreakPreview" topLeftCell="A13" zoomScale="80" zoomScaleNormal="85" zoomScaleSheetLayoutView="80" workbookViewId="0">
      <selection activeCell="M14" sqref="M14"/>
    </sheetView>
  </sheetViews>
  <sheetFormatPr defaultColWidth="9.109375" defaultRowHeight="13.8"/>
  <cols>
    <col min="1" max="1" width="4.6640625" style="21" customWidth="1"/>
    <col min="2" max="2" width="1.77734375" style="21" customWidth="1"/>
    <col min="3" max="3" width="20.109375" style="1" customWidth="1"/>
    <col min="4" max="4" width="2.6640625" style="1" customWidth="1"/>
    <col min="5" max="5" width="16.88671875" style="1" customWidth="1"/>
    <col min="6" max="6" width="2.6640625" style="1" customWidth="1"/>
    <col min="7" max="7" width="17.21875" style="1" customWidth="1"/>
    <col min="8" max="8" width="2.6640625" style="1" customWidth="1"/>
    <col min="9" max="9" width="17.109375" style="1" customWidth="1"/>
    <col min="10" max="10" width="2.6640625" style="1" customWidth="1"/>
    <col min="11" max="11" width="15.21875" style="1" customWidth="1"/>
    <col min="12" max="12" width="2.6640625" style="1" customWidth="1"/>
    <col min="13" max="13" width="21.6640625" style="1" customWidth="1"/>
    <col min="14" max="14" width="2.6640625" style="1" customWidth="1"/>
    <col min="15" max="15" width="19.6640625" style="1" customWidth="1"/>
    <col min="16" max="16" width="2.6640625" style="1" customWidth="1"/>
    <col min="17" max="17" width="15.10937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'10.1'!A1:A18+1</f>
        <v>93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125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219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9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6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30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5" ht="36.6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2083</v>
      </c>
      <c r="F13" s="343"/>
      <c r="G13" s="343">
        <f>G14+G15+G16+G17+G18+G19+G20+G21+G22+G23+G24+G25+G26+G27+G28+G29</f>
        <v>5292326.0389999999</v>
      </c>
      <c r="H13" s="343"/>
      <c r="I13" s="343">
        <f>I14+I15+I16+I17+I18+I19+I20+I21+I22+I23+I24+I25+I26+I27+I28+I29</f>
        <v>1692493.733</v>
      </c>
      <c r="J13" s="343"/>
      <c r="K13" s="343">
        <f>K14+K15+K16+K17+K18+K19+K20+K21+K22+K23+K24+K25+K26+K27+K28+K29</f>
        <v>3599832.3059999999</v>
      </c>
      <c r="L13" s="343"/>
      <c r="M13" s="343">
        <f>M14+M15+M16+M17+M18+M19+M20+M21+M22+M23+M24+M25+M26+M27+M28+M29</f>
        <v>19875</v>
      </c>
      <c r="N13" s="343"/>
      <c r="O13" s="343">
        <f>O14+O15+O16+O17+O18+O19+O20+O21+O22+O23+O24+O25+O26+O27+O28+O29</f>
        <v>1173023.4129999999</v>
      </c>
      <c r="P13" s="343"/>
      <c r="Q13" s="343">
        <f>Q14+Q15+Q16+Q17+Q18+Q19+Q20+Q21+Q22+Q23+Q24+Q25+Q26+Q27+Q28+Q29</f>
        <v>2910244.96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140</v>
      </c>
      <c r="F14" s="16"/>
      <c r="G14" s="16">
        <v>67810.641000000003</v>
      </c>
      <c r="H14" s="16"/>
      <c r="I14" s="16">
        <v>22891.874</v>
      </c>
      <c r="J14" s="16"/>
      <c r="K14" s="16">
        <v>44918.767</v>
      </c>
      <c r="L14" s="16"/>
      <c r="M14" s="16">
        <v>499</v>
      </c>
      <c r="N14" s="16"/>
      <c r="O14" s="16">
        <v>16312.218000000001</v>
      </c>
      <c r="P14" s="16"/>
      <c r="Q14" s="16">
        <v>42606.45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28</v>
      </c>
      <c r="F15" s="16"/>
      <c r="G15" s="16">
        <v>72151.055999999997</v>
      </c>
      <c r="H15" s="16"/>
      <c r="I15" s="16">
        <v>18353.451000000001</v>
      </c>
      <c r="J15" s="16"/>
      <c r="K15" s="16">
        <v>53797.605000000003</v>
      </c>
      <c r="L15" s="16"/>
      <c r="M15" s="16">
        <v>302</v>
      </c>
      <c r="N15" s="16"/>
      <c r="O15" s="16">
        <v>10536.012000000001</v>
      </c>
      <c r="P15" s="16"/>
      <c r="Q15" s="16">
        <v>202563.94500000001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5</v>
      </c>
      <c r="F16" s="16"/>
      <c r="G16" s="62">
        <v>823.64400000000001</v>
      </c>
      <c r="H16" s="16"/>
      <c r="I16" s="62">
        <v>406.06599999999997</v>
      </c>
      <c r="J16" s="16"/>
      <c r="K16" s="62">
        <v>417.57799999999997</v>
      </c>
      <c r="L16" s="16"/>
      <c r="M16" s="62">
        <v>11</v>
      </c>
      <c r="N16" s="16"/>
      <c r="O16" s="62">
        <v>355.94</v>
      </c>
      <c r="P16" s="16"/>
      <c r="Q16" s="62">
        <v>28.116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27</v>
      </c>
      <c r="F17" s="16"/>
      <c r="G17" s="62">
        <v>18566.874</v>
      </c>
      <c r="H17" s="16"/>
      <c r="I17" s="62">
        <v>3785.614</v>
      </c>
      <c r="J17" s="16"/>
      <c r="K17" s="62">
        <v>14781.26</v>
      </c>
      <c r="L17" s="16"/>
      <c r="M17" s="62">
        <v>124</v>
      </c>
      <c r="N17" s="16"/>
      <c r="O17" s="62">
        <v>4976.6490000000003</v>
      </c>
      <c r="P17" s="16"/>
      <c r="Q17" s="62">
        <v>4622.6909999999998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36</v>
      </c>
      <c r="F18" s="16"/>
      <c r="G18" s="16">
        <v>28556.912</v>
      </c>
      <c r="H18" s="16"/>
      <c r="I18" s="16">
        <v>6109.1120000000001</v>
      </c>
      <c r="J18" s="16"/>
      <c r="K18" s="16">
        <v>22447.8</v>
      </c>
      <c r="L18" s="16"/>
      <c r="M18" s="16">
        <v>226</v>
      </c>
      <c r="N18" s="16"/>
      <c r="O18" s="16">
        <v>6931.3440000000001</v>
      </c>
      <c r="P18" s="16"/>
      <c r="Q18" s="16">
        <v>40845.000999999997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12</v>
      </c>
      <c r="F19" s="16"/>
      <c r="G19" s="16">
        <v>19553.044999999998</v>
      </c>
      <c r="H19" s="16"/>
      <c r="I19" s="16">
        <v>6512.3</v>
      </c>
      <c r="J19" s="16"/>
      <c r="K19" s="16">
        <v>13040.745000000001</v>
      </c>
      <c r="L19" s="16"/>
      <c r="M19" s="16">
        <v>163</v>
      </c>
      <c r="N19" s="16"/>
      <c r="O19" s="16">
        <v>7227.884</v>
      </c>
      <c r="P19" s="16"/>
      <c r="Q19" s="16">
        <v>3056.1439999999998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187</v>
      </c>
      <c r="F20" s="16"/>
      <c r="G20" s="16">
        <v>530620.45499999996</v>
      </c>
      <c r="H20" s="16"/>
      <c r="I20" s="16">
        <v>185307.81099999999</v>
      </c>
      <c r="J20" s="16"/>
      <c r="K20" s="16">
        <v>345312.64399999997</v>
      </c>
      <c r="L20" s="16"/>
      <c r="M20" s="16">
        <v>1662</v>
      </c>
      <c r="N20" s="16"/>
      <c r="O20" s="16">
        <v>74478.255999999994</v>
      </c>
      <c r="P20" s="16"/>
      <c r="Q20" s="16">
        <v>296541.223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589">
        <v>43</v>
      </c>
      <c r="F21" s="16"/>
      <c r="G21" s="589">
        <v>45863.942000000003</v>
      </c>
      <c r="H21" s="16"/>
      <c r="I21" s="589">
        <v>13302.091</v>
      </c>
      <c r="J21" s="16"/>
      <c r="K21" s="589">
        <v>32561.850999999999</v>
      </c>
      <c r="L21" s="16"/>
      <c r="M21" s="589">
        <v>208</v>
      </c>
      <c r="N21" s="16"/>
      <c r="O21" s="589">
        <v>7491.0370000000003</v>
      </c>
      <c r="P21" s="16"/>
      <c r="Q21" s="589">
        <v>24837.155999999999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589"/>
      <c r="F22" s="16"/>
      <c r="G22" s="589"/>
      <c r="H22" s="16"/>
      <c r="I22" s="589"/>
      <c r="J22" s="16"/>
      <c r="K22" s="589"/>
      <c r="L22" s="16"/>
      <c r="M22" s="589"/>
      <c r="N22" s="16"/>
      <c r="O22" s="589"/>
      <c r="P22" s="16"/>
      <c r="Q22" s="589"/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980</v>
      </c>
      <c r="F23" s="16"/>
      <c r="G23" s="16">
        <v>1887350.004</v>
      </c>
      <c r="H23" s="16"/>
      <c r="I23" s="16">
        <v>635503.16399999999</v>
      </c>
      <c r="J23" s="16"/>
      <c r="K23" s="16">
        <v>1251846.8400000001</v>
      </c>
      <c r="L23" s="16"/>
      <c r="M23" s="16">
        <v>9325</v>
      </c>
      <c r="N23" s="16"/>
      <c r="O23" s="16">
        <v>452016.07799999998</v>
      </c>
      <c r="P23" s="16"/>
      <c r="Q23" s="16">
        <v>1085005.1740000001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18</v>
      </c>
      <c r="F24" s="16"/>
      <c r="G24" s="16">
        <v>109441.251</v>
      </c>
      <c r="H24" s="16"/>
      <c r="I24" s="16">
        <v>64716.012000000002</v>
      </c>
      <c r="J24" s="16"/>
      <c r="K24" s="16">
        <v>44725.239000000001</v>
      </c>
      <c r="L24" s="16"/>
      <c r="M24" s="16">
        <v>720</v>
      </c>
      <c r="N24" s="16"/>
      <c r="O24" s="16">
        <v>25145.237000000001</v>
      </c>
      <c r="P24" s="16"/>
      <c r="Q24" s="16">
        <v>22124.572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43</v>
      </c>
      <c r="F25" s="16"/>
      <c r="G25" s="16">
        <v>66845.888999999996</v>
      </c>
      <c r="H25" s="16"/>
      <c r="I25" s="16">
        <v>15402.699000000001</v>
      </c>
      <c r="J25" s="16"/>
      <c r="K25" s="16">
        <v>51443.19</v>
      </c>
      <c r="L25" s="16"/>
      <c r="M25" s="16">
        <v>589</v>
      </c>
      <c r="N25" s="16"/>
      <c r="O25" s="16">
        <v>19711.255000000001</v>
      </c>
      <c r="P25" s="16"/>
      <c r="Q25" s="16">
        <v>69663.12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67</v>
      </c>
      <c r="F26" s="16"/>
      <c r="G26" s="16">
        <v>39100.784</v>
      </c>
      <c r="H26" s="16"/>
      <c r="I26" s="16">
        <v>12022.612999999999</v>
      </c>
      <c r="J26" s="16"/>
      <c r="K26" s="16">
        <v>27078.170999999998</v>
      </c>
      <c r="L26" s="16"/>
      <c r="M26" s="16">
        <v>550</v>
      </c>
      <c r="N26" s="16"/>
      <c r="O26" s="16">
        <v>19118.965</v>
      </c>
      <c r="P26" s="16"/>
      <c r="Q26" s="16">
        <v>25987.562999999998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16">
        <v>490</v>
      </c>
      <c r="F27" s="16"/>
      <c r="G27" s="16">
        <v>2376996.2999999998</v>
      </c>
      <c r="H27" s="16"/>
      <c r="I27" s="16">
        <v>695163.85400000005</v>
      </c>
      <c r="J27" s="16"/>
      <c r="K27" s="16">
        <v>1681832.446</v>
      </c>
      <c r="L27" s="16"/>
      <c r="M27" s="16">
        <v>5408</v>
      </c>
      <c r="N27" s="16"/>
      <c r="O27" s="16">
        <v>524881.00199999998</v>
      </c>
      <c r="P27" s="16"/>
      <c r="Q27" s="16">
        <v>1081633.1240000001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589">
        <v>7</v>
      </c>
      <c r="F28" s="16"/>
      <c r="G28" s="589">
        <v>28645.241999999998</v>
      </c>
      <c r="H28" s="16"/>
      <c r="I28" s="589">
        <v>13017.072</v>
      </c>
      <c r="J28" s="16"/>
      <c r="K28" s="589">
        <v>15628.169999999998</v>
      </c>
      <c r="L28" s="16"/>
      <c r="M28" s="589">
        <v>88</v>
      </c>
      <c r="N28" s="16"/>
      <c r="O28" s="589">
        <v>3841.5360000000001</v>
      </c>
      <c r="P28" s="16"/>
      <c r="Q28" s="589">
        <v>10730.680999999999</v>
      </c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589"/>
      <c r="F29" s="16"/>
      <c r="G29" s="589"/>
      <c r="H29" s="16"/>
      <c r="I29" s="589"/>
      <c r="J29" s="16"/>
      <c r="K29" s="589"/>
      <c r="L29" s="16"/>
      <c r="M29" s="589"/>
      <c r="N29" s="16"/>
      <c r="O29" s="589"/>
      <c r="P29" s="16"/>
      <c r="Q29" s="589"/>
      <c r="R29" s="16"/>
    </row>
    <row r="30" spans="1:22" ht="14.4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E31" s="169"/>
      <c r="F31" s="170"/>
      <c r="G31" s="171"/>
      <c r="I31" s="171"/>
      <c r="O31" s="171"/>
      <c r="Q31" s="171"/>
    </row>
  </sheetData>
  <sheetProtection algorithmName="SHA-512" hashValue="N637/iRG/CF3S5D+CPR52pyjIqWaR/gwozepwYeC78x2xEI/m41JNp18xtbgey0jF7xhzvAU/LKevu7g6vnh5w==" saltValue="BDiQfA/j75vmA4iyL+4baQ==" spinCount="100000" sheet="1" objects="1" scenarios="1"/>
  <mergeCells count="25">
    <mergeCell ref="A1:A30"/>
    <mergeCell ref="O28:O29"/>
    <mergeCell ref="Q28:Q29"/>
    <mergeCell ref="E21:E22"/>
    <mergeCell ref="G21:G22"/>
    <mergeCell ref="I21:I22"/>
    <mergeCell ref="K21:K22"/>
    <mergeCell ref="M21:M22"/>
    <mergeCell ref="O21:O22"/>
    <mergeCell ref="Q21:Q22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E28:E29"/>
    <mergeCell ref="G28:G29"/>
    <mergeCell ref="I28:I29"/>
    <mergeCell ref="K28:K29"/>
    <mergeCell ref="M28:M2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FFC000"/>
  </sheetPr>
  <dimension ref="A1:Y22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26.88671875" style="1" customWidth="1"/>
    <col min="4" max="4" width="2.6640625" style="1" customWidth="1"/>
    <col min="5" max="5" width="14.44140625" style="1" customWidth="1"/>
    <col min="6" max="6" width="2.6640625" style="1" customWidth="1"/>
    <col min="7" max="7" width="18.6640625" style="1" customWidth="1"/>
    <col min="8" max="8" width="2.6640625" style="1" customWidth="1"/>
    <col min="9" max="9" width="18.6640625" style="1" customWidth="1"/>
    <col min="10" max="10" width="2.6640625" style="1" customWidth="1"/>
    <col min="11" max="11" width="13.21875" style="1" customWidth="1"/>
    <col min="12" max="12" width="2.6640625" style="1" customWidth="1"/>
    <col min="13" max="13" width="19.77734375" style="1" customWidth="1"/>
    <col min="14" max="14" width="2.6640625" style="1" customWidth="1"/>
    <col min="15" max="15" width="15.109375" style="1" customWidth="1"/>
    <col min="16" max="16" width="2.6640625" style="1" customWidth="1"/>
    <col min="17" max="17" width="15.332031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1+'10.2'!A1:A13</f>
        <v>94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126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127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12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30" customHeight="1" thickBot="1">
      <c r="A12" s="520"/>
      <c r="B12" s="3"/>
      <c r="C12" s="436"/>
      <c r="D12" s="436"/>
      <c r="E12" s="350"/>
      <c r="F12" s="350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472">
        <f>+E14+E15+E16+E17+E18+E19+E20</f>
        <v>2083</v>
      </c>
      <c r="F13" s="472"/>
      <c r="G13" s="472">
        <f>+G14+G15+G16+G17+G18+G19+G20</f>
        <v>5292326.0389999999</v>
      </c>
      <c r="H13" s="472"/>
      <c r="I13" s="472">
        <f>+I14+I15+I16+I17+I18+I19+I20</f>
        <v>1692493.733</v>
      </c>
      <c r="J13" s="472"/>
      <c r="K13" s="472">
        <f>+K14+K15+K16+K17+K18+K19+K20</f>
        <v>3599832.3059999994</v>
      </c>
      <c r="L13" s="472"/>
      <c r="M13" s="472">
        <f>+M14+M15+M16+M17+M18+M19+M20</f>
        <v>19875</v>
      </c>
      <c r="N13" s="472"/>
      <c r="O13" s="472">
        <f>+O14+O15+O16+O17+O18+O19+O20</f>
        <v>1173023.4129999999</v>
      </c>
      <c r="P13" s="472"/>
      <c r="Q13" s="472">
        <f>+Q14+Q15+Q16+Q17+Q18+Q19+Q20</f>
        <v>2910244.9600000004</v>
      </c>
      <c r="R13" s="73"/>
      <c r="S13" s="93"/>
      <c r="T13" s="93"/>
      <c r="U13" s="93"/>
      <c r="V13" s="93"/>
    </row>
    <row r="14" spans="1:25" ht="51" customHeight="1">
      <c r="A14" s="520"/>
      <c r="B14" s="3"/>
      <c r="C14" s="39" t="s">
        <v>32</v>
      </c>
      <c r="D14" s="39"/>
      <c r="E14" s="261">
        <v>63</v>
      </c>
      <c r="F14" s="261"/>
      <c r="G14" s="261">
        <v>12574.254000000001</v>
      </c>
      <c r="H14" s="261"/>
      <c r="I14" s="261">
        <v>3725.5619999999999</v>
      </c>
      <c r="J14" s="261"/>
      <c r="K14" s="261">
        <v>8848.6919999999991</v>
      </c>
      <c r="L14" s="261"/>
      <c r="M14" s="261">
        <v>162</v>
      </c>
      <c r="N14" s="261"/>
      <c r="O14" s="261">
        <v>2130.319</v>
      </c>
      <c r="P14" s="261"/>
      <c r="Q14" s="261">
        <v>2134.393</v>
      </c>
      <c r="R14" s="134"/>
      <c r="S14" s="133"/>
      <c r="T14" s="135"/>
      <c r="U14" s="136"/>
      <c r="V14" s="133"/>
    </row>
    <row r="15" spans="1:25" ht="51" customHeight="1">
      <c r="A15" s="520"/>
      <c r="B15" s="3"/>
      <c r="C15" s="39" t="s">
        <v>33</v>
      </c>
      <c r="D15" s="39"/>
      <c r="E15" s="261">
        <v>35</v>
      </c>
      <c r="F15" s="261"/>
      <c r="G15" s="261">
        <v>9487.6299999999992</v>
      </c>
      <c r="H15" s="261"/>
      <c r="I15" s="261">
        <v>2544.962</v>
      </c>
      <c r="J15" s="261"/>
      <c r="K15" s="261">
        <v>6942.6679999999997</v>
      </c>
      <c r="L15" s="261"/>
      <c r="M15" s="261">
        <v>111</v>
      </c>
      <c r="N15" s="261"/>
      <c r="O15" s="261">
        <v>2070.5210000000002</v>
      </c>
      <c r="P15" s="261"/>
      <c r="Q15" s="261">
        <v>3445.1170000000002</v>
      </c>
      <c r="R15" s="134"/>
      <c r="S15" s="133"/>
      <c r="T15" s="135"/>
      <c r="U15" s="136"/>
      <c r="V15" s="133"/>
    </row>
    <row r="16" spans="1:25" ht="51" customHeight="1">
      <c r="A16" s="520"/>
      <c r="B16" s="3"/>
      <c r="C16" s="39" t="s">
        <v>34</v>
      </c>
      <c r="D16" s="39"/>
      <c r="E16" s="261">
        <v>24</v>
      </c>
      <c r="F16" s="261"/>
      <c r="G16" s="261">
        <v>4867.0169999999998</v>
      </c>
      <c r="H16" s="261"/>
      <c r="I16" s="261">
        <v>1440.384</v>
      </c>
      <c r="J16" s="261"/>
      <c r="K16" s="261">
        <v>3426.6329999999998</v>
      </c>
      <c r="L16" s="261"/>
      <c r="M16" s="261">
        <v>42</v>
      </c>
      <c r="N16" s="261"/>
      <c r="O16" s="261">
        <v>854.89099999999996</v>
      </c>
      <c r="P16" s="261"/>
      <c r="Q16" s="261">
        <v>1088.441</v>
      </c>
      <c r="R16" s="134"/>
      <c r="S16" s="133"/>
      <c r="T16" s="135"/>
      <c r="U16" s="136"/>
      <c r="V16" s="133"/>
    </row>
    <row r="17" spans="1:22" ht="51" customHeight="1">
      <c r="A17" s="520"/>
      <c r="B17" s="3"/>
      <c r="C17" s="39" t="s">
        <v>35</v>
      </c>
      <c r="D17" s="39"/>
      <c r="E17" s="261">
        <v>1937</v>
      </c>
      <c r="F17" s="261"/>
      <c r="G17" s="261">
        <v>5077786.1880000001</v>
      </c>
      <c r="H17" s="261"/>
      <c r="I17" s="261">
        <v>1629987.834</v>
      </c>
      <c r="J17" s="261"/>
      <c r="K17" s="261">
        <v>3447798.3539999998</v>
      </c>
      <c r="L17" s="261"/>
      <c r="M17" s="261">
        <v>18975</v>
      </c>
      <c r="N17" s="261"/>
      <c r="O17" s="261">
        <v>1128523.156</v>
      </c>
      <c r="P17" s="261"/>
      <c r="Q17" s="261">
        <v>2792544.9190000002</v>
      </c>
      <c r="R17" s="134"/>
      <c r="S17" s="133"/>
      <c r="T17" s="135"/>
      <c r="U17" s="136"/>
      <c r="V17" s="133"/>
    </row>
    <row r="18" spans="1:22" ht="51" customHeight="1">
      <c r="A18" s="520"/>
      <c r="B18" s="3"/>
      <c r="C18" s="39" t="s">
        <v>36</v>
      </c>
      <c r="D18" s="39"/>
      <c r="E18" s="298">
        <v>13</v>
      </c>
      <c r="F18" s="261"/>
      <c r="G18" s="298">
        <v>118924.974</v>
      </c>
      <c r="H18" s="261"/>
      <c r="I18" s="298">
        <v>33120.767999999996</v>
      </c>
      <c r="J18" s="261"/>
      <c r="K18" s="298">
        <v>85804.206000000006</v>
      </c>
      <c r="L18" s="261"/>
      <c r="M18" s="298">
        <v>309</v>
      </c>
      <c r="N18" s="261"/>
      <c r="O18" s="298">
        <v>25104.428</v>
      </c>
      <c r="P18" s="261"/>
      <c r="Q18" s="298">
        <v>78126.972999999998</v>
      </c>
      <c r="R18" s="134"/>
      <c r="S18" s="133"/>
      <c r="T18" s="135"/>
      <c r="U18" s="136"/>
      <c r="V18" s="133"/>
    </row>
    <row r="19" spans="1:22" ht="51" customHeight="1">
      <c r="A19" s="520"/>
      <c r="B19" s="3"/>
      <c r="C19" s="39" t="s">
        <v>184</v>
      </c>
      <c r="D19" s="172"/>
      <c r="E19" s="298">
        <v>6</v>
      </c>
      <c r="F19" s="284"/>
      <c r="G19" s="284">
        <v>22788.307000000001</v>
      </c>
      <c r="H19" s="284"/>
      <c r="I19" s="284">
        <v>8015.8689999999997</v>
      </c>
      <c r="J19" s="284"/>
      <c r="K19" s="284">
        <v>14772.438</v>
      </c>
      <c r="L19" s="284"/>
      <c r="M19" s="284">
        <v>130</v>
      </c>
      <c r="N19" s="284"/>
      <c r="O19" s="284">
        <v>5570.9660000000003</v>
      </c>
      <c r="P19" s="284"/>
      <c r="Q19" s="284">
        <v>17310.235000000001</v>
      </c>
      <c r="R19" s="58"/>
    </row>
    <row r="20" spans="1:22" ht="72" customHeight="1">
      <c r="A20" s="520"/>
      <c r="B20" s="3"/>
      <c r="C20" s="39" t="s">
        <v>39</v>
      </c>
      <c r="D20" s="39"/>
      <c r="E20" s="299">
        <v>5</v>
      </c>
      <c r="F20" s="300"/>
      <c r="G20" s="298">
        <v>45897.669000000002</v>
      </c>
      <c r="H20" s="301"/>
      <c r="I20" s="298">
        <v>13658.353999999999</v>
      </c>
      <c r="J20" s="301"/>
      <c r="K20" s="298">
        <v>32239.314999999999</v>
      </c>
      <c r="L20" s="261"/>
      <c r="M20" s="298">
        <v>146</v>
      </c>
      <c r="N20" s="261"/>
      <c r="O20" s="298">
        <v>8769.1319999999996</v>
      </c>
      <c r="P20" s="301"/>
      <c r="Q20" s="298">
        <v>15594.882</v>
      </c>
      <c r="R20" s="58"/>
    </row>
    <row r="21" spans="1:22" ht="69" customHeight="1" thickBot="1">
      <c r="A21" s="520"/>
      <c r="B21" s="3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</row>
    <row r="22" spans="1:22">
      <c r="A22" s="21"/>
      <c r="B22" s="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</sheetData>
  <sheetProtection algorithmName="SHA-512" hashValue="p/MeOzZJnim6yJjmnImzb0mtXBpIcNFiHb+IPeRJIlUJEGwBVixX0p7zLS2FHwrUZw5ZWxDNPwHP8s+G0a9k3Q==" saltValue="e7sJ0oartinXC5uEJztwfQ==" spinCount="100000" sheet="1" objects="1" scenarios="1"/>
  <mergeCells count="11">
    <mergeCell ref="A1:A21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rowBreaks count="1" manualBreakCount="1">
    <brk id="21" max="17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FFC000"/>
  </sheetPr>
  <dimension ref="A1:AA20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25.44140625" style="1" customWidth="1"/>
    <col min="4" max="4" width="2.6640625" style="1" customWidth="1"/>
    <col min="5" max="5" width="17.33203125" style="1" customWidth="1"/>
    <col min="6" max="6" width="2.6640625" style="1" customWidth="1"/>
    <col min="7" max="7" width="15.8867187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5.6640625" style="1" customWidth="1"/>
    <col min="12" max="12" width="2.6640625" style="1" customWidth="1"/>
    <col min="13" max="13" width="18.77734375" style="1" customWidth="1"/>
    <col min="14" max="14" width="2.6640625" style="1" customWidth="1"/>
    <col min="15" max="15" width="17.33203125" style="1" customWidth="1"/>
    <col min="16" max="16" width="2.6640625" style="1" customWidth="1"/>
    <col min="17" max="17" width="15.332031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7" ht="14.25" customHeight="1">
      <c r="A1" s="520">
        <f>1+'10.3'!A1:A22</f>
        <v>95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128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220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36" customHeight="1" thickBot="1">
      <c r="A13" s="520"/>
      <c r="B13" s="3"/>
      <c r="C13" s="342" t="s">
        <v>154</v>
      </c>
      <c r="D13" s="342"/>
      <c r="E13" s="343">
        <f>E14+E15+E16</f>
        <v>2083</v>
      </c>
      <c r="F13" s="343"/>
      <c r="G13" s="343">
        <f>G14+G15+G16</f>
        <v>5292326.0389999999</v>
      </c>
      <c r="H13" s="343"/>
      <c r="I13" s="343">
        <f>I14+I15+I16</f>
        <v>1692493.733</v>
      </c>
      <c r="J13" s="343"/>
      <c r="K13" s="343">
        <f>K14+K15+K16</f>
        <v>3599832.3059999999</v>
      </c>
      <c r="L13" s="343"/>
      <c r="M13" s="343">
        <f>M14+M15+M16</f>
        <v>19875</v>
      </c>
      <c r="N13" s="343"/>
      <c r="O13" s="343">
        <f>O14+O15+O16</f>
        <v>1173023.4130000002</v>
      </c>
      <c r="P13" s="343"/>
      <c r="Q13" s="343">
        <f>Q14+Q15+Q16</f>
        <v>2910244.96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33.19999999999999" customHeight="1">
      <c r="A14" s="520"/>
      <c r="B14" s="3"/>
      <c r="C14" s="39" t="s">
        <v>40</v>
      </c>
      <c r="D14" s="39"/>
      <c r="E14" s="54">
        <v>2070</v>
      </c>
      <c r="F14" s="67"/>
      <c r="G14" s="67">
        <v>5187282.7280000001</v>
      </c>
      <c r="H14" s="67"/>
      <c r="I14" s="67">
        <v>1657397.314</v>
      </c>
      <c r="J14" s="67"/>
      <c r="K14" s="67">
        <v>3529885.4139999999</v>
      </c>
      <c r="L14" s="67"/>
      <c r="M14" s="67">
        <v>19506</v>
      </c>
      <c r="N14" s="67"/>
      <c r="O14" s="67">
        <v>1149371.1850000001</v>
      </c>
      <c r="P14" s="67"/>
      <c r="Q14" s="67">
        <v>2774921.98</v>
      </c>
      <c r="R14" s="67"/>
      <c r="S14" s="2"/>
      <c r="T14" s="2"/>
      <c r="U14" s="2"/>
      <c r="V14" s="2"/>
    </row>
    <row r="15" spans="1:27" ht="133.19999999999999" customHeight="1">
      <c r="A15" s="520"/>
      <c r="B15" s="3"/>
      <c r="C15" s="39" t="s">
        <v>41</v>
      </c>
      <c r="D15" s="39"/>
      <c r="E15" s="531">
        <v>13</v>
      </c>
      <c r="F15" s="68"/>
      <c r="G15" s="531">
        <v>105043.311</v>
      </c>
      <c r="H15" s="68"/>
      <c r="I15" s="531">
        <v>35096.419000000002</v>
      </c>
      <c r="J15" s="68"/>
      <c r="K15" s="531">
        <v>69946.891999999993</v>
      </c>
      <c r="L15" s="54"/>
      <c r="M15" s="531">
        <v>369</v>
      </c>
      <c r="N15" s="54"/>
      <c r="O15" s="531">
        <v>23652.228000000003</v>
      </c>
      <c r="P15" s="68"/>
      <c r="Q15" s="531">
        <v>135322.98000000001</v>
      </c>
      <c r="R15" s="531"/>
      <c r="S15" s="2"/>
      <c r="T15" s="2"/>
      <c r="U15" s="2"/>
      <c r="V15" s="2"/>
    </row>
    <row r="16" spans="1:27" ht="133.19999999999999" customHeight="1">
      <c r="A16" s="520"/>
      <c r="B16" s="3"/>
      <c r="C16" s="39" t="s">
        <v>42</v>
      </c>
      <c r="D16" s="39"/>
      <c r="E16" s="531"/>
      <c r="F16" s="67"/>
      <c r="G16" s="531"/>
      <c r="H16" s="67"/>
      <c r="I16" s="531"/>
      <c r="J16" s="67"/>
      <c r="K16" s="531"/>
      <c r="L16" s="54"/>
      <c r="M16" s="531"/>
      <c r="N16" s="54"/>
      <c r="O16" s="531"/>
      <c r="P16" s="67"/>
      <c r="Q16" s="531"/>
      <c r="R16" s="531"/>
      <c r="S16" s="2"/>
      <c r="T16" s="2"/>
      <c r="U16" s="2"/>
      <c r="V16" s="2"/>
    </row>
    <row r="17" spans="1:17">
      <c r="A17" s="520"/>
      <c r="B17" s="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520"/>
      <c r="B18" s="3"/>
    </row>
    <row r="19" spans="1:17" ht="15.6" customHeight="1" thickBot="1">
      <c r="A19" s="520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</row>
    <row r="20" spans="1:17" ht="13.8" customHeight="1">
      <c r="A20" s="520"/>
    </row>
  </sheetData>
  <sheetProtection algorithmName="SHA-512" hashValue="DSKVlb4NhK7vjj4m8XCLTaZimCnj8Fd4gQIbmpfdzoJOjG8pZd3kIg2NHckVD2vCAxxaCSMsY1DQbxHTiuSnBA==" saltValue="WS13vq9Wh9GFlbF/A+J6jA==" spinCount="100000" sheet="1" objects="1" scenarios="1"/>
  <mergeCells count="20">
    <mergeCell ref="R15:R16"/>
    <mergeCell ref="C3:Q3"/>
    <mergeCell ref="C4:Q4"/>
    <mergeCell ref="C7:C10"/>
    <mergeCell ref="E7:E10"/>
    <mergeCell ref="G7:G10"/>
    <mergeCell ref="I7:I10"/>
    <mergeCell ref="K7:K10"/>
    <mergeCell ref="M7:M10"/>
    <mergeCell ref="N7:N10"/>
    <mergeCell ref="E15:E16"/>
    <mergeCell ref="G15:G16"/>
    <mergeCell ref="I15:I16"/>
    <mergeCell ref="K15:K16"/>
    <mergeCell ref="M15:M16"/>
    <mergeCell ref="O15:O16"/>
    <mergeCell ref="A1:A20"/>
    <mergeCell ref="Q15:Q16"/>
    <mergeCell ref="O7:O10"/>
    <mergeCell ref="Q7:Q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Y34"/>
  <sheetViews>
    <sheetView showGridLines="0" view="pageBreakPreview" zoomScale="70" zoomScaleNormal="100" zoomScaleSheetLayoutView="70" workbookViewId="0">
      <selection activeCell="M11" sqref="M11:M16"/>
    </sheetView>
  </sheetViews>
  <sheetFormatPr defaultColWidth="2.6640625" defaultRowHeight="13.8"/>
  <cols>
    <col min="1" max="1" width="4.6640625" style="252" customWidth="1"/>
    <col min="2" max="2" width="1.6640625" style="252" customWidth="1"/>
    <col min="3" max="3" width="52.5546875" style="251" customWidth="1"/>
    <col min="4" max="4" width="2.6640625" style="252" customWidth="1"/>
    <col min="5" max="5" width="18.77734375" style="252" customWidth="1"/>
    <col min="6" max="6" width="2.6640625" style="252" customWidth="1"/>
    <col min="7" max="7" width="18.44140625" style="252" customWidth="1"/>
    <col min="8" max="8" width="2.6640625" style="252" customWidth="1"/>
    <col min="9" max="9" width="22.6640625" style="252" customWidth="1"/>
    <col min="10" max="10" width="2.6640625" style="252" customWidth="1"/>
    <col min="11" max="11" width="19.109375" style="252" customWidth="1"/>
    <col min="12" max="12" width="2.6640625" style="252" customWidth="1"/>
    <col min="13" max="13" width="19.33203125" style="252" customWidth="1"/>
    <col min="14" max="14" width="2.6640625" style="252" customWidth="1"/>
    <col min="15" max="16" width="2.6640625" style="252"/>
    <col min="17" max="17" width="2" style="252" customWidth="1"/>
    <col min="18" max="18" width="2.6640625" style="252"/>
    <col min="19" max="19" width="2.21875" style="252" customWidth="1"/>
    <col min="20" max="20" width="2.6640625" style="252"/>
    <col min="21" max="21" width="2.21875" style="252" customWidth="1"/>
    <col min="22" max="16384" width="2.6640625" style="252"/>
  </cols>
  <sheetData>
    <row r="1" spans="1:25" ht="14.25" customHeight="1">
      <c r="A1" s="532">
        <f>'1.5'!A1:A21+1</f>
        <v>42</v>
      </c>
      <c r="B1" s="250"/>
    </row>
    <row r="2" spans="1:25" ht="14.25" customHeight="1">
      <c r="A2" s="532"/>
      <c r="B2" s="250"/>
    </row>
    <row r="3" spans="1:25" ht="14.25" customHeight="1">
      <c r="A3" s="532"/>
      <c r="B3" s="250"/>
      <c r="C3" s="533" t="s">
        <v>198</v>
      </c>
      <c r="D3" s="533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253"/>
      <c r="P3" s="253"/>
      <c r="Q3" s="253"/>
      <c r="R3" s="1"/>
      <c r="S3" s="253"/>
      <c r="T3" s="253"/>
      <c r="U3" s="253"/>
      <c r="V3" s="253"/>
      <c r="W3" s="253"/>
      <c r="X3" s="253"/>
      <c r="Y3" s="253"/>
    </row>
    <row r="4" spans="1:25" ht="14.25" customHeight="1">
      <c r="A4" s="532"/>
      <c r="B4" s="250"/>
      <c r="C4" s="535" t="s">
        <v>233</v>
      </c>
      <c r="D4" s="535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</row>
    <row r="5" spans="1:25" ht="9" customHeight="1" thickBot="1">
      <c r="A5" s="532"/>
      <c r="B5" s="250"/>
    </row>
    <row r="6" spans="1:25" ht="9" customHeight="1">
      <c r="A6" s="532"/>
      <c r="B6" s="250"/>
      <c r="C6" s="355"/>
      <c r="D6" s="355"/>
      <c r="E6" s="356"/>
      <c r="F6" s="355"/>
      <c r="G6" s="355"/>
      <c r="H6" s="355"/>
      <c r="I6" s="355"/>
      <c r="J6" s="355"/>
      <c r="K6" s="355"/>
      <c r="L6" s="355"/>
      <c r="M6" s="355"/>
    </row>
    <row r="7" spans="1:25" ht="14.25" customHeight="1">
      <c r="A7" s="532"/>
      <c r="B7" s="250"/>
      <c r="C7" s="537" t="s">
        <v>68</v>
      </c>
      <c r="D7" s="357"/>
      <c r="E7" s="541" t="s">
        <v>15</v>
      </c>
      <c r="F7" s="358"/>
      <c r="G7" s="539" t="s">
        <v>91</v>
      </c>
      <c r="H7" s="540"/>
      <c r="I7" s="540"/>
      <c r="J7" s="540"/>
      <c r="K7" s="540"/>
      <c r="L7" s="540"/>
      <c r="M7" s="540"/>
      <c r="N7" s="254"/>
    </row>
    <row r="8" spans="1:25" ht="14.25" customHeight="1">
      <c r="A8" s="532"/>
      <c r="B8" s="250"/>
      <c r="C8" s="538"/>
      <c r="D8" s="359"/>
      <c r="E8" s="541"/>
      <c r="F8" s="358"/>
      <c r="G8" s="540"/>
      <c r="H8" s="540"/>
      <c r="I8" s="540"/>
      <c r="J8" s="540"/>
      <c r="K8" s="540"/>
      <c r="L8" s="540"/>
      <c r="M8" s="540"/>
      <c r="N8" s="255"/>
    </row>
    <row r="9" spans="1:25" ht="14.25" customHeight="1" thickBot="1">
      <c r="A9" s="532"/>
      <c r="B9" s="250"/>
      <c r="D9" s="251"/>
      <c r="E9" s="541"/>
      <c r="F9" s="358"/>
      <c r="G9" s="365"/>
      <c r="H9" s="365"/>
      <c r="I9" s="365"/>
      <c r="J9" s="365"/>
      <c r="K9" s="365"/>
      <c r="L9" s="365"/>
      <c r="M9" s="365"/>
      <c r="N9" s="254"/>
    </row>
    <row r="10" spans="1:25" ht="9" customHeight="1">
      <c r="A10" s="532"/>
      <c r="B10" s="250"/>
      <c r="D10" s="251"/>
      <c r="E10" s="541"/>
      <c r="F10" s="358"/>
      <c r="G10" s="358"/>
      <c r="H10" s="358"/>
      <c r="I10" s="358"/>
      <c r="J10" s="358"/>
      <c r="K10" s="358"/>
      <c r="L10" s="358"/>
      <c r="M10" s="358"/>
      <c r="N10" s="254"/>
    </row>
    <row r="11" spans="1:25" ht="14.25" customHeight="1">
      <c r="A11" s="532"/>
      <c r="B11" s="250"/>
      <c r="C11" s="360"/>
      <c r="D11" s="360"/>
      <c r="E11" s="541"/>
      <c r="F11" s="358"/>
      <c r="G11" s="541" t="s">
        <v>43</v>
      </c>
      <c r="H11" s="358"/>
      <c r="I11" s="541" t="s">
        <v>92</v>
      </c>
      <c r="J11" s="358"/>
      <c r="K11" s="541" t="s">
        <v>178</v>
      </c>
      <c r="L11" s="358"/>
      <c r="M11" s="541" t="s">
        <v>93</v>
      </c>
      <c r="N11" s="254"/>
    </row>
    <row r="12" spans="1:25" ht="14.25" customHeight="1">
      <c r="A12" s="532"/>
      <c r="B12" s="250"/>
      <c r="D12" s="251"/>
      <c r="E12" s="361"/>
      <c r="F12" s="358"/>
      <c r="G12" s="541"/>
      <c r="H12" s="362"/>
      <c r="I12" s="541"/>
      <c r="J12" s="358"/>
      <c r="K12" s="541"/>
      <c r="L12" s="358"/>
      <c r="M12" s="541"/>
      <c r="N12" s="254"/>
    </row>
    <row r="13" spans="1:25" ht="14.25" customHeight="1">
      <c r="A13" s="532"/>
      <c r="B13" s="250"/>
      <c r="D13" s="251"/>
      <c r="E13" s="361"/>
      <c r="F13" s="358"/>
      <c r="G13" s="541"/>
      <c r="H13" s="363"/>
      <c r="I13" s="541"/>
      <c r="J13" s="358"/>
      <c r="K13" s="541"/>
      <c r="L13" s="358"/>
      <c r="M13" s="541"/>
      <c r="N13" s="254"/>
    </row>
    <row r="14" spans="1:25" ht="14.25" customHeight="1">
      <c r="A14" s="532"/>
      <c r="B14" s="250"/>
      <c r="D14" s="251"/>
      <c r="E14" s="361"/>
      <c r="F14" s="358"/>
      <c r="G14" s="541"/>
      <c r="H14" s="358"/>
      <c r="I14" s="541"/>
      <c r="J14" s="358"/>
      <c r="K14" s="541"/>
      <c r="L14" s="358"/>
      <c r="M14" s="541"/>
      <c r="N14" s="254"/>
    </row>
    <row r="15" spans="1:25" ht="14.25" customHeight="1">
      <c r="A15" s="532"/>
      <c r="B15" s="250"/>
      <c r="D15" s="251"/>
      <c r="E15" s="358"/>
      <c r="F15" s="358"/>
      <c r="G15" s="541"/>
      <c r="H15" s="358"/>
      <c r="I15" s="541"/>
      <c r="J15" s="358"/>
      <c r="K15" s="541"/>
      <c r="L15" s="358"/>
      <c r="M15" s="541"/>
      <c r="N15" s="254"/>
    </row>
    <row r="16" spans="1:25" ht="25.2" customHeight="1">
      <c r="A16" s="532"/>
      <c r="B16" s="250"/>
      <c r="D16" s="251"/>
      <c r="E16" s="358"/>
      <c r="F16" s="358"/>
      <c r="G16" s="541"/>
      <c r="H16" s="358"/>
      <c r="I16" s="541"/>
      <c r="J16" s="358"/>
      <c r="K16" s="541"/>
      <c r="L16" s="358"/>
      <c r="M16" s="541"/>
      <c r="N16" s="254"/>
    </row>
    <row r="17" spans="1:14" ht="9" customHeight="1" thickBot="1">
      <c r="A17" s="532"/>
      <c r="B17" s="250"/>
      <c r="C17" s="364"/>
      <c r="D17" s="364"/>
      <c r="E17" s="365"/>
      <c r="F17" s="365"/>
      <c r="G17" s="365"/>
      <c r="H17" s="365"/>
      <c r="I17" s="364"/>
      <c r="J17" s="365"/>
      <c r="K17" s="365"/>
      <c r="L17" s="365"/>
      <c r="M17" s="365"/>
      <c r="N17" s="254"/>
    </row>
    <row r="18" spans="1:14" ht="30" customHeight="1" thickBot="1">
      <c r="A18" s="532"/>
      <c r="B18" s="250"/>
      <c r="C18" s="451" t="s">
        <v>154</v>
      </c>
      <c r="D18" s="451"/>
      <c r="E18" s="455">
        <f>E20+E21+E22+E23+E24+E25+E26+E27+E28+E29</f>
        <v>56164</v>
      </c>
      <c r="F18" s="455"/>
      <c r="G18" s="456">
        <f>I18+K18+M18</f>
        <v>359405</v>
      </c>
      <c r="H18" s="455"/>
      <c r="I18" s="455">
        <f>I20+I21+I22+I23+I24+I25+I26+I27+I28+I29</f>
        <v>26248</v>
      </c>
      <c r="J18" s="455"/>
      <c r="K18" s="455">
        <f>K20+K21+K22+K23+K24+K25+K26+K27+K28+K29</f>
        <v>326940</v>
      </c>
      <c r="L18" s="455"/>
      <c r="M18" s="455">
        <f>M20+M21+M22+M23+M24+M25+M26+M27+M28+M29</f>
        <v>6217</v>
      </c>
      <c r="N18" s="73"/>
    </row>
    <row r="19" spans="1:14" ht="6" customHeight="1">
      <c r="A19" s="532"/>
      <c r="B19" s="250"/>
      <c r="C19" s="39"/>
      <c r="D19" s="39"/>
      <c r="E19" s="16"/>
      <c r="F19" s="74"/>
      <c r="G19" s="75"/>
      <c r="H19" s="75"/>
      <c r="I19" s="16"/>
      <c r="J19" s="74"/>
      <c r="K19" s="16"/>
      <c r="L19" s="74"/>
      <c r="M19" s="16"/>
      <c r="N19" s="256"/>
    </row>
    <row r="20" spans="1:14" ht="34.950000000000003" customHeight="1">
      <c r="A20" s="532"/>
      <c r="B20" s="250"/>
      <c r="C20" s="41" t="s">
        <v>5</v>
      </c>
      <c r="D20" s="39"/>
      <c r="E20" s="287">
        <v>4212</v>
      </c>
      <c r="F20" s="288"/>
      <c r="G20" s="289">
        <f>I20+K20+M20</f>
        <v>29532</v>
      </c>
      <c r="H20" s="289"/>
      <c r="I20" s="290">
        <v>2391</v>
      </c>
      <c r="J20" s="288"/>
      <c r="K20" s="287">
        <v>26778</v>
      </c>
      <c r="L20" s="291"/>
      <c r="M20" s="287">
        <v>363</v>
      </c>
      <c r="N20" s="257"/>
    </row>
    <row r="21" spans="1:14" ht="34.950000000000003" customHeight="1">
      <c r="A21" s="532"/>
      <c r="B21" s="250"/>
      <c r="C21" s="41" t="s">
        <v>6</v>
      </c>
      <c r="D21" s="39"/>
      <c r="E21" s="289">
        <v>8113</v>
      </c>
      <c r="F21" s="289"/>
      <c r="G21" s="289">
        <f t="shared" ref="G21:G29" si="0">I21+K21+M21</f>
        <v>64689</v>
      </c>
      <c r="H21" s="289"/>
      <c r="I21" s="289">
        <v>2035</v>
      </c>
      <c r="J21" s="289"/>
      <c r="K21" s="289">
        <v>62063</v>
      </c>
      <c r="L21" s="289"/>
      <c r="M21" s="289">
        <v>591</v>
      </c>
      <c r="N21" s="258"/>
    </row>
    <row r="22" spans="1:14" ht="34.950000000000003" customHeight="1">
      <c r="A22" s="532"/>
      <c r="B22" s="250"/>
      <c r="C22" s="41" t="s">
        <v>7</v>
      </c>
      <c r="D22" s="39"/>
      <c r="E22" s="289">
        <v>1297</v>
      </c>
      <c r="F22" s="289"/>
      <c r="G22" s="289">
        <f t="shared" si="0"/>
        <v>11630</v>
      </c>
      <c r="H22" s="289"/>
      <c r="I22" s="289">
        <v>925</v>
      </c>
      <c r="J22" s="289"/>
      <c r="K22" s="289">
        <v>10375</v>
      </c>
      <c r="L22" s="289"/>
      <c r="M22" s="289">
        <v>330</v>
      </c>
      <c r="N22" s="259"/>
    </row>
    <row r="23" spans="1:14" ht="34.950000000000003" customHeight="1">
      <c r="A23" s="532"/>
      <c r="C23" s="43" t="s">
        <v>8</v>
      </c>
      <c r="E23" s="289">
        <v>5061</v>
      </c>
      <c r="F23" s="289"/>
      <c r="G23" s="289">
        <f t="shared" si="0"/>
        <v>41272</v>
      </c>
      <c r="H23" s="289"/>
      <c r="I23" s="289">
        <v>3598</v>
      </c>
      <c r="J23" s="289"/>
      <c r="K23" s="289">
        <v>36700</v>
      </c>
      <c r="L23" s="289"/>
      <c r="M23" s="289">
        <v>974</v>
      </c>
    </row>
    <row r="24" spans="1:14" ht="34.950000000000003" customHeight="1">
      <c r="A24" s="532"/>
      <c r="C24" s="44" t="s">
        <v>9</v>
      </c>
      <c r="E24" s="289">
        <v>6636</v>
      </c>
      <c r="F24" s="289"/>
      <c r="G24" s="289">
        <f t="shared" si="0"/>
        <v>55771</v>
      </c>
      <c r="H24" s="289"/>
      <c r="I24" s="289">
        <v>11201</v>
      </c>
      <c r="J24" s="289"/>
      <c r="K24" s="289">
        <v>43140</v>
      </c>
      <c r="L24" s="289"/>
      <c r="M24" s="289">
        <v>1430</v>
      </c>
    </row>
    <row r="25" spans="1:14" ht="34.950000000000003" customHeight="1">
      <c r="A25" s="532"/>
      <c r="C25" s="41" t="s">
        <v>10</v>
      </c>
      <c r="E25" s="289">
        <v>4226</v>
      </c>
      <c r="F25" s="289"/>
      <c r="G25" s="289">
        <f t="shared" si="0"/>
        <v>35257</v>
      </c>
      <c r="H25" s="289"/>
      <c r="I25" s="289">
        <v>892</v>
      </c>
      <c r="J25" s="289"/>
      <c r="K25" s="289">
        <v>33536</v>
      </c>
      <c r="L25" s="289"/>
      <c r="M25" s="289">
        <v>829</v>
      </c>
    </row>
    <row r="26" spans="1:14" ht="34.950000000000003" customHeight="1">
      <c r="A26" s="532"/>
      <c r="C26" s="41" t="s">
        <v>11</v>
      </c>
      <c r="E26" s="289">
        <v>14785</v>
      </c>
      <c r="F26" s="289"/>
      <c r="G26" s="289">
        <f t="shared" si="0"/>
        <v>49031</v>
      </c>
      <c r="H26" s="289"/>
      <c r="I26" s="289">
        <v>2019</v>
      </c>
      <c r="J26" s="289"/>
      <c r="K26" s="289">
        <v>46348</v>
      </c>
      <c r="L26" s="289"/>
      <c r="M26" s="289">
        <v>664</v>
      </c>
    </row>
    <row r="27" spans="1:14" ht="34.950000000000003" customHeight="1">
      <c r="A27" s="532"/>
      <c r="C27" s="41" t="s">
        <v>12</v>
      </c>
      <c r="E27" s="289">
        <v>401</v>
      </c>
      <c r="F27" s="289"/>
      <c r="G27" s="289">
        <f t="shared" si="0"/>
        <v>1790</v>
      </c>
      <c r="H27" s="289"/>
      <c r="I27" s="289">
        <v>210</v>
      </c>
      <c r="J27" s="289"/>
      <c r="K27" s="289">
        <v>1508</v>
      </c>
      <c r="L27" s="289"/>
      <c r="M27" s="289">
        <v>72</v>
      </c>
    </row>
    <row r="28" spans="1:14" ht="65.400000000000006" customHeight="1">
      <c r="A28" s="532"/>
      <c r="C28" s="41" t="s">
        <v>13</v>
      </c>
      <c r="E28" s="289">
        <v>2083</v>
      </c>
      <c r="F28" s="289"/>
      <c r="G28" s="289">
        <f t="shared" si="0"/>
        <v>19875</v>
      </c>
      <c r="H28" s="289"/>
      <c r="I28" s="289">
        <v>117</v>
      </c>
      <c r="J28" s="289"/>
      <c r="K28" s="289">
        <v>19545</v>
      </c>
      <c r="L28" s="289"/>
      <c r="M28" s="289">
        <v>213</v>
      </c>
    </row>
    <row r="29" spans="1:14" ht="25.95" customHeight="1">
      <c r="A29" s="532"/>
      <c r="C29" s="43" t="s">
        <v>14</v>
      </c>
      <c r="E29" s="289">
        <v>9350</v>
      </c>
      <c r="F29" s="289"/>
      <c r="G29" s="289">
        <f t="shared" si="0"/>
        <v>50558</v>
      </c>
      <c r="H29" s="289"/>
      <c r="I29" s="289">
        <v>2860</v>
      </c>
      <c r="J29" s="289"/>
      <c r="K29" s="289">
        <v>46947</v>
      </c>
      <c r="L29" s="289"/>
      <c r="M29" s="289">
        <v>751</v>
      </c>
    </row>
    <row r="30" spans="1:14" ht="10.199999999999999" customHeight="1">
      <c r="A30" s="532"/>
      <c r="E30" s="473"/>
      <c r="F30" s="473"/>
      <c r="G30" s="473"/>
      <c r="H30" s="473"/>
      <c r="I30" s="473"/>
      <c r="J30" s="473"/>
      <c r="K30" s="473"/>
      <c r="L30" s="473"/>
      <c r="M30" s="473"/>
    </row>
    <row r="31" spans="1:14" ht="14.4" thickBot="1">
      <c r="A31" s="532"/>
      <c r="C31" s="364"/>
      <c r="D31" s="364"/>
      <c r="E31" s="474"/>
      <c r="F31" s="474"/>
      <c r="G31" s="474"/>
      <c r="H31" s="474"/>
      <c r="I31" s="474"/>
      <c r="J31" s="474"/>
      <c r="K31" s="474"/>
      <c r="L31" s="474"/>
      <c r="M31" s="474"/>
      <c r="N31" s="258"/>
    </row>
    <row r="34" spans="5:7">
      <c r="E34" s="296"/>
      <c r="G34" s="296"/>
    </row>
  </sheetData>
  <sheetProtection algorithmName="SHA-512" hashValue="Bdq2nV70+Mlj2hxX7IKYdx4a7Z5/logw3HRKukN78X00ZFq3eckNKntwAXWApb4RHsf8gBCPX8a5EVrx//otwg==" saltValue="a2HVd+JDG0zwAgf5mp8T1g==" spinCount="100000" sheet="1" objects="1" scenarios="1"/>
  <mergeCells count="10">
    <mergeCell ref="A1:A31"/>
    <mergeCell ref="C3:N3"/>
    <mergeCell ref="C4:N4"/>
    <mergeCell ref="C7:C8"/>
    <mergeCell ref="G7:M8"/>
    <mergeCell ref="G11:G16"/>
    <mergeCell ref="I11:I16"/>
    <mergeCell ref="K11:K16"/>
    <mergeCell ref="M11:M16"/>
    <mergeCell ref="E7:E11"/>
  </mergeCells>
  <pageMargins left="0.39370078740157483" right="0.39370078740157483" top="0.39370078740157483" bottom="0.39370078740157483" header="0.31496062992125984" footer="0.31496062992125984"/>
  <pageSetup paperSize="9" scale="80" firstPageNumber="12" orientation="landscape" useFirstPageNumber="1" r:id="rId1"/>
  <headerFooter alignWithMargins="0"/>
  <rowBreaks count="1" manualBreakCount="1">
    <brk id="35" max="1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FFC000"/>
  </sheetPr>
  <dimension ref="A1:P28"/>
  <sheetViews>
    <sheetView showGridLines="0" view="pageBreakPreview" zoomScale="70" zoomScaleNormal="50" zoomScaleSheetLayoutView="70" workbookViewId="0">
      <selection activeCell="M14" sqref="M14"/>
    </sheetView>
  </sheetViews>
  <sheetFormatPr defaultColWidth="3.6640625" defaultRowHeight="13.8"/>
  <cols>
    <col min="1" max="1" width="4.6640625" style="168" customWidth="1"/>
    <col min="2" max="2" width="1.77734375" style="168" customWidth="1"/>
    <col min="3" max="3" width="79.109375" style="168" customWidth="1"/>
    <col min="4" max="4" width="2.6640625" style="168" customWidth="1"/>
    <col min="5" max="5" width="17" style="168" customWidth="1"/>
    <col min="6" max="6" width="2.6640625" style="168" customWidth="1"/>
    <col min="7" max="7" width="18.77734375" style="174" customWidth="1"/>
    <col min="8" max="8" width="2.6640625" style="174" customWidth="1"/>
    <col min="9" max="9" width="18.77734375" style="174" customWidth="1"/>
    <col min="10" max="10" width="2.6640625" style="168" customWidth="1"/>
    <col min="11" max="11" width="19.33203125" style="168" customWidth="1"/>
    <col min="12" max="12" width="2.6640625" style="168" customWidth="1"/>
    <col min="13" max="16384" width="3.6640625" style="168"/>
  </cols>
  <sheetData>
    <row r="1" spans="1:16" ht="14.25" customHeight="1">
      <c r="A1" s="544">
        <f>1+'10.4'!A1:A16</f>
        <v>96</v>
      </c>
      <c r="B1" s="173"/>
    </row>
    <row r="2" spans="1:16" ht="14.25" customHeight="1">
      <c r="A2" s="544"/>
      <c r="B2" s="173"/>
    </row>
    <row r="3" spans="1:16" ht="14.25" customHeight="1">
      <c r="A3" s="544"/>
      <c r="B3" s="173"/>
      <c r="C3" s="545" t="s">
        <v>259</v>
      </c>
      <c r="D3" s="545"/>
      <c r="E3" s="545"/>
      <c r="F3" s="545"/>
      <c r="G3" s="545"/>
      <c r="H3" s="545"/>
      <c r="I3" s="545"/>
      <c r="J3" s="545"/>
      <c r="K3" s="545"/>
    </row>
    <row r="4" spans="1:16" ht="17.25" customHeight="1">
      <c r="A4" s="544"/>
      <c r="B4" s="173"/>
      <c r="C4" s="546" t="s">
        <v>260</v>
      </c>
      <c r="D4" s="546"/>
      <c r="E4" s="546"/>
      <c r="F4" s="546"/>
      <c r="G4" s="546"/>
      <c r="H4" s="546"/>
      <c r="I4" s="546"/>
      <c r="J4" s="546"/>
      <c r="K4" s="546"/>
    </row>
    <row r="5" spans="1:16" ht="9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6" ht="4.2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6" ht="14.25" customHeight="1">
      <c r="A7" s="544"/>
      <c r="B7" s="173"/>
      <c r="C7" s="547" t="s">
        <v>179</v>
      </c>
      <c r="D7" s="318"/>
      <c r="E7" s="590" t="s">
        <v>90</v>
      </c>
      <c r="F7" s="592"/>
      <c r="G7" s="592"/>
      <c r="H7" s="592"/>
      <c r="I7" s="592"/>
      <c r="J7" s="46"/>
      <c r="K7" s="519" t="s">
        <v>187</v>
      </c>
    </row>
    <row r="8" spans="1:16" ht="14.25" customHeight="1">
      <c r="A8" s="544"/>
      <c r="B8" s="173"/>
      <c r="C8" s="548"/>
      <c r="D8" s="318"/>
      <c r="E8" s="592"/>
      <c r="F8" s="592"/>
      <c r="G8" s="592"/>
      <c r="H8" s="592"/>
      <c r="I8" s="592"/>
      <c r="J8" s="46"/>
      <c r="K8" s="519"/>
    </row>
    <row r="9" spans="1:16" ht="4.8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</row>
    <row r="10" spans="1:16" s="175" customFormat="1" ht="14.4">
      <c r="A10" s="544"/>
      <c r="B10" s="173"/>
      <c r="C10" s="77"/>
      <c r="D10" s="77"/>
      <c r="E10" s="526" t="s">
        <v>43</v>
      </c>
      <c r="F10" s="7"/>
      <c r="G10" s="526" t="s">
        <v>45</v>
      </c>
      <c r="H10" s="7"/>
      <c r="I10" s="526" t="s">
        <v>46</v>
      </c>
      <c r="J10" s="7"/>
      <c r="K10" s="7"/>
      <c r="L10" s="168"/>
    </row>
    <row r="11" spans="1:16" ht="20.399999999999999" customHeight="1" thickBot="1">
      <c r="A11" s="544"/>
      <c r="B11" s="173"/>
      <c r="C11" s="366"/>
      <c r="D11" s="367"/>
      <c r="E11" s="542"/>
      <c r="F11" s="368"/>
      <c r="G11" s="542"/>
      <c r="H11" s="368"/>
      <c r="I11" s="542"/>
      <c r="J11" s="368"/>
      <c r="K11" s="439" t="s">
        <v>168</v>
      </c>
    </row>
    <row r="12" spans="1:16" s="179" customFormat="1" ht="35.4" customHeight="1" thickBot="1">
      <c r="A12" s="544"/>
      <c r="B12" s="173"/>
      <c r="C12" s="342" t="s">
        <v>154</v>
      </c>
      <c r="D12" s="458"/>
      <c r="E12" s="459">
        <f>G12+I12</f>
        <v>19875</v>
      </c>
      <c r="F12" s="459"/>
      <c r="G12" s="459">
        <f>G13+G16+G27</f>
        <v>10042</v>
      </c>
      <c r="H12" s="459"/>
      <c r="I12" s="459">
        <f>I13+I16+I27</f>
        <v>9833</v>
      </c>
      <c r="J12" s="459"/>
      <c r="K12" s="459">
        <f>K13+K16+K27</f>
        <v>1173023.4129999997</v>
      </c>
      <c r="L12" s="180"/>
      <c r="M12" s="180"/>
      <c r="N12" s="181"/>
      <c r="O12" s="182"/>
      <c r="P12" s="180"/>
    </row>
    <row r="13" spans="1:16" ht="42" customHeight="1">
      <c r="A13" s="544"/>
      <c r="B13" s="173"/>
      <c r="C13" s="264" t="s">
        <v>158</v>
      </c>
      <c r="D13" s="77"/>
      <c r="E13" s="177">
        <f>G13+I13</f>
        <v>117</v>
      </c>
      <c r="F13" s="74"/>
      <c r="G13" s="74">
        <f>G14+G15</f>
        <v>103</v>
      </c>
      <c r="H13" s="74"/>
      <c r="I13" s="74">
        <f>I14+I15</f>
        <v>14</v>
      </c>
      <c r="J13" s="186"/>
      <c r="K13" s="286">
        <v>0</v>
      </c>
    </row>
    <row r="14" spans="1:16" ht="31.95" customHeight="1">
      <c r="A14" s="544"/>
      <c r="B14" s="173"/>
      <c r="C14" s="183" t="s">
        <v>159</v>
      </c>
      <c r="D14" s="77"/>
      <c r="E14" s="184">
        <f>G14+I14</f>
        <v>101</v>
      </c>
      <c r="F14" s="185"/>
      <c r="G14" s="184">
        <v>88</v>
      </c>
      <c r="H14" s="184"/>
      <c r="I14" s="184">
        <v>13</v>
      </c>
      <c r="J14" s="186"/>
      <c r="K14" s="286">
        <v>0</v>
      </c>
    </row>
    <row r="15" spans="1:16" ht="52.8" customHeight="1">
      <c r="A15" s="544"/>
      <c r="B15" s="173"/>
      <c r="C15" s="183" t="s">
        <v>160</v>
      </c>
      <c r="D15" s="187"/>
      <c r="E15" s="184">
        <f>G15+I15</f>
        <v>16</v>
      </c>
      <c r="F15" s="185"/>
      <c r="G15" s="184">
        <v>15</v>
      </c>
      <c r="H15" s="184"/>
      <c r="I15" s="184">
        <v>1</v>
      </c>
      <c r="J15" s="186"/>
      <c r="K15" s="286">
        <v>0</v>
      </c>
    </row>
    <row r="16" spans="1:16" ht="31.95" customHeight="1">
      <c r="A16" s="544"/>
      <c r="B16" s="173"/>
      <c r="C16" s="188" t="s">
        <v>47</v>
      </c>
      <c r="D16" s="77"/>
      <c r="E16" s="177">
        <f>G16+I16</f>
        <v>19545</v>
      </c>
      <c r="F16" s="189"/>
      <c r="G16" s="177">
        <f>G17+G18+G21+G22+G23+G24+G25+G26</f>
        <v>9812</v>
      </c>
      <c r="H16" s="177"/>
      <c r="I16" s="177">
        <f t="shared" ref="I16" si="0">I17+I18+I21+I22+I23+I24+I25+I26</f>
        <v>9733</v>
      </c>
      <c r="J16" s="177"/>
      <c r="K16" s="177">
        <f>K17+K18+K21+K22+K23+K24+K25+K26</f>
        <v>1169816.8169999998</v>
      </c>
    </row>
    <row r="17" spans="1:11" ht="28.05" customHeight="1">
      <c r="A17" s="544"/>
      <c r="B17" s="173"/>
      <c r="C17" s="183" t="s">
        <v>48</v>
      </c>
      <c r="D17" s="14"/>
      <c r="E17" s="184">
        <f t="shared" ref="E17" si="1">G17+I17</f>
        <v>2617</v>
      </c>
      <c r="F17" s="185"/>
      <c r="G17" s="184">
        <v>1628</v>
      </c>
      <c r="H17" s="184"/>
      <c r="I17" s="184">
        <v>989</v>
      </c>
      <c r="J17" s="69"/>
      <c r="K17" s="184">
        <v>223472.818</v>
      </c>
    </row>
    <row r="18" spans="1:11" ht="28.05" customHeight="1">
      <c r="A18" s="544"/>
      <c r="B18" s="173"/>
      <c r="C18" s="183" t="s">
        <v>153</v>
      </c>
      <c r="D18" s="14"/>
      <c r="E18" s="177">
        <f>G18+I18</f>
        <v>7273</v>
      </c>
      <c r="F18" s="177"/>
      <c r="G18" s="177">
        <f>G19+G20</f>
        <v>3797</v>
      </c>
      <c r="H18" s="177"/>
      <c r="I18" s="177">
        <f>I19+I20</f>
        <v>3476</v>
      </c>
      <c r="J18" s="184"/>
      <c r="K18" s="177">
        <f>K19+K20</f>
        <v>553799.326</v>
      </c>
    </row>
    <row r="19" spans="1:11" ht="28.05" customHeight="1">
      <c r="A19" s="544"/>
      <c r="B19" s="173"/>
      <c r="C19" s="191" t="s">
        <v>157</v>
      </c>
      <c r="D19" s="14"/>
      <c r="E19" s="184">
        <f>G19+I19</f>
        <v>3719</v>
      </c>
      <c r="F19" s="185"/>
      <c r="G19" s="184">
        <v>1861</v>
      </c>
      <c r="H19" s="184"/>
      <c r="I19" s="184">
        <v>1858</v>
      </c>
      <c r="J19" s="69"/>
      <c r="K19" s="184">
        <v>305007.14799999999</v>
      </c>
    </row>
    <row r="20" spans="1:11" ht="28.05" customHeight="1">
      <c r="A20" s="544"/>
      <c r="B20" s="173"/>
      <c r="C20" s="191" t="s">
        <v>49</v>
      </c>
      <c r="D20" s="14"/>
      <c r="E20" s="184">
        <f t="shared" ref="E20:E26" si="2">G20+I20</f>
        <v>3554</v>
      </c>
      <c r="F20" s="185"/>
      <c r="G20" s="184">
        <v>1936</v>
      </c>
      <c r="H20" s="184"/>
      <c r="I20" s="184">
        <v>1618</v>
      </c>
      <c r="J20" s="69"/>
      <c r="K20" s="184">
        <v>248792.17800000001</v>
      </c>
    </row>
    <row r="21" spans="1:11" ht="30" customHeight="1">
      <c r="A21" s="544"/>
      <c r="B21" s="173"/>
      <c r="C21" s="183" t="s">
        <v>50</v>
      </c>
      <c r="D21" s="14"/>
      <c r="E21" s="184">
        <f t="shared" si="2"/>
        <v>2227</v>
      </c>
      <c r="F21" s="185"/>
      <c r="G21" s="184">
        <v>1508</v>
      </c>
      <c r="H21" s="184"/>
      <c r="I21" s="184">
        <v>719</v>
      </c>
      <c r="J21" s="69"/>
      <c r="K21" s="184">
        <v>135093.427</v>
      </c>
    </row>
    <row r="22" spans="1:11" ht="30" customHeight="1">
      <c r="A22" s="544"/>
      <c r="B22" s="173"/>
      <c r="C22" s="183" t="s">
        <v>51</v>
      </c>
      <c r="D22" s="14"/>
      <c r="E22" s="184">
        <f t="shared" si="2"/>
        <v>3312</v>
      </c>
      <c r="F22" s="185"/>
      <c r="G22" s="184">
        <v>750</v>
      </c>
      <c r="H22" s="184"/>
      <c r="I22" s="184">
        <v>2562</v>
      </c>
      <c r="J22" s="69"/>
      <c r="K22" s="184">
        <v>140524.671</v>
      </c>
    </row>
    <row r="23" spans="1:11" ht="30" customHeight="1">
      <c r="A23" s="544"/>
      <c r="B23" s="173"/>
      <c r="C23" s="183" t="s">
        <v>52</v>
      </c>
      <c r="D23" s="176"/>
      <c r="E23" s="184">
        <f t="shared" si="2"/>
        <v>1054</v>
      </c>
      <c r="F23" s="185"/>
      <c r="G23" s="184">
        <v>576</v>
      </c>
      <c r="H23" s="184"/>
      <c r="I23" s="184">
        <v>478</v>
      </c>
      <c r="J23" s="69"/>
      <c r="K23" s="184">
        <v>48262.67</v>
      </c>
    </row>
    <row r="24" spans="1:11" ht="30" customHeight="1">
      <c r="A24" s="544"/>
      <c r="B24" s="173"/>
      <c r="C24" s="183" t="s">
        <v>53</v>
      </c>
      <c r="D24" s="176"/>
      <c r="E24" s="184">
        <f t="shared" si="2"/>
        <v>819</v>
      </c>
      <c r="F24" s="185"/>
      <c r="G24" s="184">
        <v>394</v>
      </c>
      <c r="H24" s="184"/>
      <c r="I24" s="184">
        <v>425</v>
      </c>
      <c r="J24" s="69"/>
      <c r="K24" s="184">
        <v>24908.135999999999</v>
      </c>
    </row>
    <row r="25" spans="1:11" ht="30" customHeight="1">
      <c r="A25" s="544"/>
      <c r="B25" s="173"/>
      <c r="C25" s="183" t="s">
        <v>161</v>
      </c>
      <c r="D25" s="176"/>
      <c r="E25" s="184">
        <f t="shared" si="2"/>
        <v>420</v>
      </c>
      <c r="F25" s="185"/>
      <c r="G25" s="184">
        <v>232</v>
      </c>
      <c r="H25" s="184"/>
      <c r="I25" s="184">
        <v>188</v>
      </c>
      <c r="J25" s="69"/>
      <c r="K25" s="184">
        <v>10103.960999999999</v>
      </c>
    </row>
    <row r="26" spans="1:11" ht="30" customHeight="1">
      <c r="A26" s="544"/>
      <c r="B26" s="173"/>
      <c r="C26" s="183" t="s">
        <v>54</v>
      </c>
      <c r="D26" s="14"/>
      <c r="E26" s="184">
        <f t="shared" si="2"/>
        <v>1823</v>
      </c>
      <c r="F26" s="185"/>
      <c r="G26" s="184">
        <v>927</v>
      </c>
      <c r="H26" s="184"/>
      <c r="I26" s="184">
        <v>896</v>
      </c>
      <c r="J26" s="69"/>
      <c r="K26" s="184">
        <v>33651.807999999997</v>
      </c>
    </row>
    <row r="27" spans="1:11" ht="30" customHeight="1">
      <c r="A27" s="544"/>
      <c r="B27" s="173"/>
      <c r="C27" s="59" t="s">
        <v>55</v>
      </c>
      <c r="D27" s="77"/>
      <c r="E27" s="177">
        <f>G27+I27</f>
        <v>213</v>
      </c>
      <c r="F27" s="189"/>
      <c r="G27" s="177">
        <v>127</v>
      </c>
      <c r="H27" s="177"/>
      <c r="I27" s="177">
        <v>86</v>
      </c>
      <c r="J27" s="190"/>
      <c r="K27" s="177">
        <v>3206.596</v>
      </c>
    </row>
    <row r="28" spans="1:11" ht="6" customHeight="1" thickBot="1">
      <c r="A28" s="544"/>
      <c r="B28" s="173"/>
      <c r="C28" s="446"/>
      <c r="D28" s="447"/>
      <c r="E28" s="448"/>
      <c r="F28" s="449"/>
      <c r="G28" s="448"/>
      <c r="H28" s="448"/>
      <c r="I28" s="448"/>
      <c r="J28" s="450"/>
      <c r="K28" s="450"/>
    </row>
  </sheetData>
  <sheetProtection algorithmName="SHA-512" hashValue="zYAQNyOP6fAWEc+Q1fnXht6FES9RkZFkii7h6Q7vxy9cyYpYOV3FIlnOVmobPIuI0hDV7w3SeF/jofjYoDu1TA==" saltValue="DUcZW6fVoVSeL37mN1STpA==" spinCount="100000" sheet="1" objects="1" scenarios="1"/>
  <mergeCells count="10">
    <mergeCell ref="I10:I11"/>
    <mergeCell ref="A1:A28"/>
    <mergeCell ref="C3:K3"/>
    <mergeCell ref="C4:K4"/>
    <mergeCell ref="C7:C9"/>
    <mergeCell ref="E7:I8"/>
    <mergeCell ref="K7:K9"/>
    <mergeCell ref="E9:I9"/>
    <mergeCell ref="E10:E11"/>
    <mergeCell ref="G10:G1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0070C0"/>
  </sheetPr>
  <dimension ref="A1:X117"/>
  <sheetViews>
    <sheetView showGridLines="0" view="pageBreakPreview" zoomScale="70" zoomScaleNormal="80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77734375" style="1" customWidth="1"/>
    <col min="3" max="3" width="14.109375" style="31" customWidth="1"/>
    <col min="4" max="4" width="2.6640625" style="1" customWidth="1"/>
    <col min="5" max="5" width="17.5546875" style="1" customWidth="1"/>
    <col min="6" max="6" width="2.6640625" style="1" customWidth="1"/>
    <col min="7" max="7" width="20.6640625" style="1" customWidth="1"/>
    <col min="8" max="8" width="2.6640625" style="1" customWidth="1"/>
    <col min="9" max="9" width="20.6640625" style="1" customWidth="1"/>
    <col min="10" max="10" width="2.6640625" style="1" customWidth="1"/>
    <col min="11" max="11" width="18.21875" style="1" customWidth="1"/>
    <col min="12" max="12" width="2.6640625" style="1" customWidth="1"/>
    <col min="13" max="13" width="16.77734375" style="1" customWidth="1"/>
    <col min="14" max="14" width="1.77734375" style="1" customWidth="1"/>
    <col min="15" max="15" width="18.77734375" style="1" customWidth="1"/>
    <col min="16" max="16" width="1.88671875" style="1" customWidth="1"/>
    <col min="17" max="17" width="18.44140625" style="1" customWidth="1"/>
    <col min="18" max="18" width="2.6640625" style="1" customWidth="1"/>
    <col min="19" max="22" width="10.6640625" style="1" customWidth="1"/>
    <col min="23" max="23" width="11.5546875" style="1" customWidth="1"/>
    <col min="24" max="26" width="9.109375" style="1"/>
    <col min="27" max="27" width="10.5546875" style="1" customWidth="1"/>
    <col min="28" max="28" width="9.109375" style="1"/>
    <col min="29" max="29" width="10.5546875" style="1" customWidth="1"/>
    <col min="30" max="16384" width="9.109375" style="1"/>
  </cols>
  <sheetData>
    <row r="1" spans="1:24" ht="14.25" customHeight="1">
      <c r="A1" s="520">
        <f>1+'10.5'!A1:A26</f>
        <v>97</v>
      </c>
      <c r="B1" s="3"/>
      <c r="C1" s="166"/>
    </row>
    <row r="2" spans="1:24" ht="14.25" customHeight="1">
      <c r="A2" s="520"/>
      <c r="B2" s="3"/>
    </row>
    <row r="3" spans="1:24" ht="14.25" customHeight="1">
      <c r="A3" s="520"/>
      <c r="B3" s="3"/>
      <c r="C3" s="529" t="s">
        <v>151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</row>
    <row r="4" spans="1:24" ht="14.25" customHeight="1">
      <c r="A4" s="520"/>
      <c r="B4" s="3"/>
      <c r="C4" s="523" t="s">
        <v>152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</row>
    <row r="5" spans="1:24" ht="9" customHeight="1" thickBot="1">
      <c r="A5" s="520"/>
      <c r="B5" s="3"/>
    </row>
    <row r="6" spans="1:24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4" ht="14.25" customHeight="1">
      <c r="A7" s="520"/>
      <c r="B7" s="3"/>
      <c r="C7" s="525" t="s">
        <v>0</v>
      </c>
      <c r="D7" s="5"/>
      <c r="E7" s="527" t="s">
        <v>15</v>
      </c>
      <c r="F7" s="6"/>
      <c r="G7" s="527" t="s">
        <v>1</v>
      </c>
      <c r="H7" s="6"/>
      <c r="I7" s="527" t="s">
        <v>16</v>
      </c>
      <c r="J7" s="6"/>
      <c r="K7" s="527" t="s">
        <v>17</v>
      </c>
      <c r="L7" s="308"/>
      <c r="M7" s="527" t="s">
        <v>88</v>
      </c>
      <c r="N7" s="308"/>
      <c r="O7" s="519" t="s">
        <v>187</v>
      </c>
      <c r="P7" s="6"/>
      <c r="Q7" s="526" t="s">
        <v>4</v>
      </c>
      <c r="R7" s="48"/>
    </row>
    <row r="8" spans="1:24" ht="14.25" customHeight="1">
      <c r="A8" s="520"/>
      <c r="B8" s="3"/>
      <c r="C8" s="530"/>
      <c r="D8" s="5"/>
      <c r="E8" s="528"/>
      <c r="F8" s="6"/>
      <c r="G8" s="528"/>
      <c r="H8" s="6"/>
      <c r="I8" s="528"/>
      <c r="J8" s="6"/>
      <c r="K8" s="528"/>
      <c r="L8" s="12"/>
      <c r="M8" s="527"/>
      <c r="N8" s="308"/>
      <c r="O8" s="519"/>
      <c r="P8" s="6"/>
      <c r="Q8" s="588"/>
      <c r="R8" s="48"/>
    </row>
    <row r="9" spans="1:24" ht="14.25" customHeight="1">
      <c r="A9" s="520"/>
      <c r="B9" s="3"/>
      <c r="C9" s="530"/>
      <c r="D9" s="5"/>
      <c r="E9" s="528"/>
      <c r="F9" s="311"/>
      <c r="G9" s="528"/>
      <c r="H9" s="311"/>
      <c r="I9" s="528"/>
      <c r="J9" s="311"/>
      <c r="K9" s="528"/>
      <c r="L9" s="12"/>
      <c r="M9" s="527"/>
      <c r="N9" s="308"/>
      <c r="O9" s="519"/>
      <c r="P9" s="311"/>
      <c r="Q9" s="588"/>
      <c r="R9" s="48"/>
    </row>
    <row r="10" spans="1:24" ht="14.25" customHeight="1">
      <c r="A10" s="520"/>
      <c r="B10" s="3"/>
      <c r="C10" s="530"/>
      <c r="D10" s="5"/>
      <c r="E10" s="528"/>
      <c r="F10" s="311"/>
      <c r="G10" s="528"/>
      <c r="H10" s="311"/>
      <c r="I10" s="528"/>
      <c r="J10" s="311"/>
      <c r="K10" s="528"/>
      <c r="L10" s="12"/>
      <c r="M10" s="527"/>
      <c r="N10" s="308"/>
      <c r="O10" s="519"/>
      <c r="P10" s="311"/>
      <c r="Q10" s="588"/>
      <c r="R10" s="49"/>
    </row>
    <row r="11" spans="1:24" ht="12" customHeight="1">
      <c r="A11" s="520"/>
      <c r="B11" s="3"/>
      <c r="C11" s="349"/>
      <c r="D11" s="5"/>
      <c r="E11" s="5"/>
      <c r="F11" s="5"/>
      <c r="G11" s="6"/>
      <c r="H11" s="6"/>
      <c r="I11" s="6"/>
      <c r="J11" s="6"/>
      <c r="K11" s="6"/>
      <c r="L11" s="6"/>
      <c r="M11" s="10"/>
      <c r="N11" s="10"/>
      <c r="O11" s="5"/>
      <c r="P11" s="5"/>
      <c r="Q11" s="5"/>
      <c r="R11" s="2"/>
    </row>
    <row r="12" spans="1:24" ht="30" customHeight="1" thickBot="1">
      <c r="A12" s="520"/>
      <c r="B12" s="3"/>
      <c r="C12" s="436"/>
      <c r="D12" s="32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4" ht="139.19999999999999" customHeight="1">
      <c r="A13" s="520"/>
      <c r="B13" s="3"/>
      <c r="C13" s="14">
        <v>2022</v>
      </c>
      <c r="D13" s="5"/>
      <c r="E13" s="16">
        <f>'11.2'!E13</f>
        <v>9350</v>
      </c>
      <c r="F13" s="42"/>
      <c r="G13" s="16">
        <f>'11.2'!G13</f>
        <v>7441658.6040000003</v>
      </c>
      <c r="H13" s="16"/>
      <c r="I13" s="16">
        <f>'11.2'!I13</f>
        <v>2988102.95</v>
      </c>
      <c r="J13" s="16"/>
      <c r="K13" s="16">
        <f>'11.2'!K13</f>
        <v>4453555.6539999992</v>
      </c>
      <c r="L13" s="16"/>
      <c r="M13" s="16">
        <f>'11.2'!M13</f>
        <v>50558</v>
      </c>
      <c r="N13" s="16"/>
      <c r="O13" s="16">
        <f>'11.2'!O13</f>
        <v>1891630.7499999998</v>
      </c>
      <c r="P13" s="16"/>
      <c r="Q13" s="16">
        <f>'11.2'!Q13</f>
        <v>4487492.1169999996</v>
      </c>
      <c r="R13" s="96"/>
    </row>
    <row r="14" spans="1:24" ht="139.19999999999999" customHeight="1">
      <c r="A14" s="520"/>
      <c r="B14" s="3"/>
      <c r="C14" s="14">
        <v>2015</v>
      </c>
      <c r="D14" s="5"/>
      <c r="E14" s="50">
        <v>4722</v>
      </c>
      <c r="F14" s="50"/>
      <c r="G14" s="50">
        <v>6026027.5487000002</v>
      </c>
      <c r="H14" s="50"/>
      <c r="I14" s="50">
        <v>2481932.2712923726</v>
      </c>
      <c r="J14" s="130"/>
      <c r="K14" s="50">
        <v>3544095.2774076276</v>
      </c>
      <c r="L14" s="50"/>
      <c r="M14" s="50">
        <v>44637</v>
      </c>
      <c r="N14" s="50"/>
      <c r="O14" s="50">
        <v>1349243.6329999999</v>
      </c>
      <c r="P14" s="50"/>
      <c r="Q14" s="50">
        <v>3291077.4810000001</v>
      </c>
      <c r="R14" s="282"/>
      <c r="S14" s="167"/>
      <c r="T14" s="167"/>
      <c r="U14" s="167"/>
      <c r="V14" s="167"/>
    </row>
    <row r="15" spans="1:24" ht="139.19999999999999" customHeight="1">
      <c r="A15" s="520"/>
      <c r="B15" s="3"/>
      <c r="C15" s="14">
        <v>2010</v>
      </c>
      <c r="D15" s="5"/>
      <c r="E15" s="16">
        <v>2818</v>
      </c>
      <c r="F15" s="42"/>
      <c r="G15" s="16">
        <v>2140852.159</v>
      </c>
      <c r="H15" s="16"/>
      <c r="I15" s="16">
        <v>890678.80299999996</v>
      </c>
      <c r="J15" s="16"/>
      <c r="K15" s="16">
        <v>1250173.3560000001</v>
      </c>
      <c r="L15" s="16"/>
      <c r="M15" s="16">
        <v>14461</v>
      </c>
      <c r="N15" s="16"/>
      <c r="O15" s="16">
        <v>276623.04200000002</v>
      </c>
      <c r="P15" s="16"/>
      <c r="Q15" s="16">
        <v>457793.10499999998</v>
      </c>
      <c r="R15" s="134"/>
      <c r="S15" s="133"/>
      <c r="T15" s="135"/>
      <c r="U15" s="136"/>
      <c r="V15" s="133"/>
    </row>
    <row r="16" spans="1:24" ht="14.25" customHeight="1">
      <c r="A16" s="520"/>
      <c r="B16" s="3"/>
      <c r="D16" s="31"/>
    </row>
    <row r="17" spans="1:18" ht="14.25" customHeight="1">
      <c r="A17" s="520"/>
      <c r="B17" s="3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</row>
    <row r="18" spans="1:18" ht="14.25" customHeight="1">
      <c r="A18" s="520"/>
      <c r="B18" s="3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</row>
    <row r="19" spans="1:18" ht="15" customHeight="1" thickBot="1">
      <c r="A19" s="520"/>
      <c r="C19" s="440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</row>
    <row r="20" spans="1:18" ht="14.25" customHeight="1"/>
    <row r="21" spans="1:18" ht="14.25" customHeight="1"/>
    <row r="22" spans="1:18" ht="14.25" customHeight="1"/>
    <row r="23" spans="1:18" ht="14.25" customHeight="1"/>
    <row r="24" spans="1:18" ht="14.25" customHeight="1"/>
    <row r="25" spans="1:18" ht="16.2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</sheetData>
  <sheetProtection algorithmName="SHA-512" hashValue="iFcbH6lE5JF+1iGCBhZILgDqIbQpbsH8q5WHvlzCjc4eYN77lrEqH2T3XjJ73Rrao/EYrUPW0Tm9EhxxKiP87g==" saltValue="wPdLnQiCMGH4LAcyCEeDdg==" spinCount="100000" sheet="1" objects="1" scenarios="1"/>
  <mergeCells count="11">
    <mergeCell ref="A1:A19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0070C0"/>
  </sheetPr>
  <dimension ref="A1:Y31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21" customWidth="1"/>
    <col min="2" max="2" width="1.6640625" style="21" customWidth="1"/>
    <col min="3" max="3" width="20.109375" style="1" customWidth="1"/>
    <col min="4" max="4" width="2.6640625" style="1" customWidth="1"/>
    <col min="5" max="5" width="16.88671875" style="1" customWidth="1"/>
    <col min="6" max="6" width="2.6640625" style="1" customWidth="1"/>
    <col min="7" max="7" width="17.44140625" style="1" customWidth="1"/>
    <col min="8" max="8" width="2.6640625" style="1" customWidth="1"/>
    <col min="9" max="9" width="17.6640625" style="1" customWidth="1"/>
    <col min="10" max="10" width="2.6640625" style="1" customWidth="1"/>
    <col min="11" max="11" width="17.21875" style="1" customWidth="1"/>
    <col min="12" max="12" width="2.6640625" style="1" customWidth="1"/>
    <col min="13" max="13" width="18.88671875" style="1" customWidth="1"/>
    <col min="14" max="14" width="2.6640625" style="1" customWidth="1"/>
    <col min="15" max="15" width="15.5546875" style="1" customWidth="1"/>
    <col min="16" max="16" width="2.6640625" style="1" customWidth="1"/>
    <col min="17" max="17" width="16.8867187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'11.1'!A1:A18+1</f>
        <v>98</v>
      </c>
      <c r="B1" s="162"/>
    </row>
    <row r="2" spans="1:25" ht="14.25" customHeight="1">
      <c r="A2" s="520"/>
      <c r="B2" s="162"/>
    </row>
    <row r="3" spans="1:25" ht="14.25" customHeight="1">
      <c r="A3" s="520"/>
      <c r="B3" s="162"/>
      <c r="C3" s="529" t="s">
        <v>129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162"/>
      <c r="C4" s="523" t="s">
        <v>221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162"/>
    </row>
    <row r="6" spans="1:25" ht="9" customHeight="1">
      <c r="A6" s="520"/>
      <c r="B6" s="162"/>
      <c r="C6" s="400"/>
      <c r="D6" s="400"/>
      <c r="E6" s="399"/>
      <c r="F6" s="399"/>
      <c r="G6" s="399"/>
      <c r="H6" s="399"/>
      <c r="I6" s="399"/>
      <c r="J6" s="399"/>
      <c r="K6" s="399"/>
      <c r="L6" s="399"/>
      <c r="M6" s="400"/>
      <c r="N6" s="400"/>
      <c r="O6" s="399"/>
      <c r="P6" s="399"/>
      <c r="Q6" s="399"/>
    </row>
    <row r="7" spans="1:25" ht="14.25" customHeight="1">
      <c r="A7" s="520"/>
      <c r="B7" s="162"/>
      <c r="C7" s="525" t="s">
        <v>173</v>
      </c>
      <c r="D7" s="441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308"/>
      <c r="M7" s="527" t="s">
        <v>88</v>
      </c>
      <c r="N7" s="308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162"/>
      <c r="C8" s="530"/>
      <c r="D8" s="442"/>
      <c r="E8" s="528"/>
      <c r="F8" s="5"/>
      <c r="G8" s="528"/>
      <c r="H8" s="6"/>
      <c r="I8" s="528"/>
      <c r="J8" s="5"/>
      <c r="K8" s="528"/>
      <c r="L8" s="12"/>
      <c r="M8" s="527"/>
      <c r="N8" s="308"/>
      <c r="O8" s="519"/>
      <c r="P8" s="5"/>
      <c r="Q8" s="588"/>
      <c r="R8" s="48"/>
    </row>
    <row r="9" spans="1:25" ht="14.25" customHeight="1">
      <c r="A9" s="520"/>
      <c r="B9" s="162"/>
      <c r="C9" s="530"/>
      <c r="D9" s="442"/>
      <c r="E9" s="528"/>
      <c r="F9" s="5"/>
      <c r="G9" s="528"/>
      <c r="H9" s="311"/>
      <c r="I9" s="528"/>
      <c r="J9" s="5"/>
      <c r="K9" s="528"/>
      <c r="L9" s="12"/>
      <c r="M9" s="527"/>
      <c r="N9" s="308"/>
      <c r="O9" s="519"/>
      <c r="P9" s="5"/>
      <c r="Q9" s="588"/>
      <c r="R9" s="48"/>
    </row>
    <row r="10" spans="1:25" ht="14.25" customHeight="1">
      <c r="A10" s="520"/>
      <c r="B10" s="162"/>
      <c r="C10" s="530"/>
      <c r="D10" s="442"/>
      <c r="E10" s="528"/>
      <c r="F10" s="5"/>
      <c r="G10" s="528"/>
      <c r="H10" s="311"/>
      <c r="I10" s="528"/>
      <c r="J10" s="5"/>
      <c r="K10" s="528"/>
      <c r="L10" s="12"/>
      <c r="M10" s="527"/>
      <c r="N10" s="308"/>
      <c r="O10" s="519"/>
      <c r="P10" s="5"/>
      <c r="Q10" s="588"/>
      <c r="R10" s="49"/>
    </row>
    <row r="11" spans="1:25" ht="6" customHeight="1">
      <c r="A11" s="520"/>
      <c r="B11" s="162"/>
      <c r="C11" s="349"/>
      <c r="D11" s="349"/>
      <c r="E11" s="5"/>
      <c r="F11" s="5"/>
      <c r="G11" s="5"/>
      <c r="H11" s="5"/>
      <c r="I11" s="5"/>
      <c r="J11" s="5"/>
      <c r="K11" s="5"/>
      <c r="L11" s="5"/>
      <c r="M11" s="10"/>
      <c r="N11" s="10"/>
      <c r="O11" s="5"/>
      <c r="P11" s="5"/>
      <c r="Q11" s="5"/>
      <c r="R11" s="2"/>
    </row>
    <row r="12" spans="1:25" ht="30" customHeight="1" thickBot="1">
      <c r="A12" s="520"/>
      <c r="B12" s="162"/>
      <c r="C12" s="436"/>
      <c r="D12" s="436"/>
      <c r="E12" s="326"/>
      <c r="F12" s="326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96"/>
    </row>
    <row r="13" spans="1:25" ht="34.200000000000003" customHeight="1" thickBot="1">
      <c r="A13" s="520"/>
      <c r="B13" s="162"/>
      <c r="C13" s="342" t="s">
        <v>154</v>
      </c>
      <c r="D13" s="342"/>
      <c r="E13" s="343">
        <f>E14+E15+E16+E17+E18+E19+E20+E21+E22+E23+E24+E25+E26+E27+E28+E29</f>
        <v>9350</v>
      </c>
      <c r="F13" s="343"/>
      <c r="G13" s="343">
        <f>G14+G15+G16+G17+G18+G19+G20+G21+G22+G23+G24+G25+G26+G27+G28+G29</f>
        <v>7441658.6040000003</v>
      </c>
      <c r="H13" s="343"/>
      <c r="I13" s="343">
        <f>I14+I15+I16+I17+I18+I19+I20+I21+I22+I23+I24+I25+I26+I27+I28+I29</f>
        <v>2988102.95</v>
      </c>
      <c r="J13" s="343"/>
      <c r="K13" s="343">
        <f>K14+K15+K16+K17+K18+K19+K20+K21+K22+K23+K24+K25+K26+K27+K28+K29</f>
        <v>4453555.6539999992</v>
      </c>
      <c r="L13" s="343"/>
      <c r="M13" s="343">
        <f>M14+M15+M16+M17+M18+M19+M20+M21+M22+M23+M24+M25+M26+M27+M28+M29</f>
        <v>50558</v>
      </c>
      <c r="N13" s="343"/>
      <c r="O13" s="343">
        <f>O14+O15+O16+O17+O18+O19+O20+O21+O22+O23+O24+O25+O26+O27+O28+O29</f>
        <v>1891630.7499999998</v>
      </c>
      <c r="P13" s="343"/>
      <c r="Q13" s="343">
        <f>Q14+Q15+Q16+Q17+Q18+Q19+Q20+Q21+Q22+Q23+Q24+Q25+Q26+Q27+Q28+Q29</f>
        <v>4487492.1169999996</v>
      </c>
      <c r="R13" s="73"/>
      <c r="S13" s="93"/>
      <c r="T13" s="93"/>
      <c r="U13" s="93"/>
      <c r="V13" s="93"/>
    </row>
    <row r="14" spans="1:25" ht="28.05" customHeight="1">
      <c r="A14" s="520"/>
      <c r="B14" s="162"/>
      <c r="C14" s="40" t="s">
        <v>18</v>
      </c>
      <c r="D14" s="95"/>
      <c r="E14" s="16">
        <v>1182</v>
      </c>
      <c r="F14" s="16"/>
      <c r="G14" s="16">
        <v>420501.87599999999</v>
      </c>
      <c r="H14" s="16"/>
      <c r="I14" s="16">
        <v>174056.315</v>
      </c>
      <c r="J14" s="16"/>
      <c r="K14" s="16">
        <v>246445.56099999999</v>
      </c>
      <c r="L14" s="16"/>
      <c r="M14" s="16">
        <v>3758</v>
      </c>
      <c r="N14" s="16"/>
      <c r="O14" s="16">
        <v>148025.56599999999</v>
      </c>
      <c r="P14" s="16"/>
      <c r="Q14" s="16">
        <v>326458.70600000001</v>
      </c>
      <c r="R14" s="16"/>
      <c r="S14" s="133"/>
      <c r="T14" s="135"/>
      <c r="U14" s="136"/>
      <c r="V14" s="133"/>
    </row>
    <row r="15" spans="1:25" ht="28.05" customHeight="1">
      <c r="A15" s="520"/>
      <c r="B15" s="162"/>
      <c r="C15" s="40" t="s">
        <v>19</v>
      </c>
      <c r="D15" s="95"/>
      <c r="E15" s="16">
        <v>236</v>
      </c>
      <c r="F15" s="16"/>
      <c r="G15" s="16">
        <v>63756.004999999997</v>
      </c>
      <c r="H15" s="16"/>
      <c r="I15" s="16">
        <v>25833.945</v>
      </c>
      <c r="J15" s="16"/>
      <c r="K15" s="16">
        <v>37922.06</v>
      </c>
      <c r="L15" s="16"/>
      <c r="M15" s="16">
        <v>842</v>
      </c>
      <c r="N15" s="16"/>
      <c r="O15" s="16">
        <v>24048.491999999998</v>
      </c>
      <c r="P15" s="16"/>
      <c r="Q15" s="16">
        <v>31945.601999999999</v>
      </c>
      <c r="R15" s="16"/>
      <c r="S15" s="133"/>
      <c r="T15" s="135"/>
      <c r="U15" s="136"/>
      <c r="V15" s="133"/>
    </row>
    <row r="16" spans="1:25" ht="28.05" customHeight="1">
      <c r="A16" s="520"/>
      <c r="B16" s="162"/>
      <c r="C16" s="40" t="s">
        <v>20</v>
      </c>
      <c r="D16" s="95"/>
      <c r="E16" s="62">
        <v>93</v>
      </c>
      <c r="F16" s="16"/>
      <c r="G16" s="62">
        <v>19494.577000000001</v>
      </c>
      <c r="H16" s="16"/>
      <c r="I16" s="62">
        <v>7556.9440000000004</v>
      </c>
      <c r="J16" s="16"/>
      <c r="K16" s="62">
        <v>11937.633</v>
      </c>
      <c r="L16" s="16"/>
      <c r="M16" s="62">
        <v>310</v>
      </c>
      <c r="N16" s="16"/>
      <c r="O16" s="62">
        <v>5082.0209999999997</v>
      </c>
      <c r="P16" s="16"/>
      <c r="Q16" s="62">
        <v>5188.9449999999997</v>
      </c>
      <c r="R16" s="16"/>
      <c r="S16" s="133"/>
      <c r="T16" s="135"/>
      <c r="U16" s="136"/>
      <c r="V16" s="133"/>
    </row>
    <row r="17" spans="1:22" ht="28.05" customHeight="1">
      <c r="A17" s="520"/>
      <c r="B17" s="162"/>
      <c r="C17" s="40" t="s">
        <v>21</v>
      </c>
      <c r="D17" s="95"/>
      <c r="E17" s="62">
        <v>242</v>
      </c>
      <c r="F17" s="16"/>
      <c r="G17" s="62">
        <v>64049.974000000002</v>
      </c>
      <c r="H17" s="16"/>
      <c r="I17" s="62">
        <v>18697.845000000001</v>
      </c>
      <c r="J17" s="16"/>
      <c r="K17" s="62">
        <v>45352.129000000001</v>
      </c>
      <c r="L17" s="16"/>
      <c r="M17" s="62">
        <v>817</v>
      </c>
      <c r="N17" s="16"/>
      <c r="O17" s="62">
        <v>19920.904999999999</v>
      </c>
      <c r="P17" s="16"/>
      <c r="Q17" s="62">
        <v>21003.633000000002</v>
      </c>
      <c r="R17" s="16"/>
      <c r="S17" s="133"/>
      <c r="T17" s="135"/>
      <c r="U17" s="136"/>
      <c r="V17" s="133"/>
    </row>
    <row r="18" spans="1:22" ht="28.05" customHeight="1">
      <c r="A18" s="520"/>
      <c r="B18" s="162"/>
      <c r="C18" s="40" t="s">
        <v>22</v>
      </c>
      <c r="D18" s="95"/>
      <c r="E18" s="16">
        <v>269</v>
      </c>
      <c r="F18" s="16"/>
      <c r="G18" s="16">
        <v>48656.036999999997</v>
      </c>
      <c r="H18" s="16"/>
      <c r="I18" s="16">
        <v>21056.421999999999</v>
      </c>
      <c r="J18" s="16"/>
      <c r="K18" s="16">
        <v>27599.615000000002</v>
      </c>
      <c r="L18" s="16"/>
      <c r="M18" s="16">
        <v>462</v>
      </c>
      <c r="N18" s="16"/>
      <c r="O18" s="16">
        <v>13001.806</v>
      </c>
      <c r="P18" s="16"/>
      <c r="Q18" s="16">
        <v>11856.331</v>
      </c>
      <c r="R18" s="16"/>
      <c r="S18" s="133"/>
      <c r="T18" s="135"/>
      <c r="U18" s="136"/>
      <c r="V18" s="133"/>
    </row>
    <row r="19" spans="1:22" ht="28.05" customHeight="1">
      <c r="A19" s="520"/>
      <c r="B19" s="162"/>
      <c r="C19" s="40" t="s">
        <v>23</v>
      </c>
      <c r="D19" s="95"/>
      <c r="E19" s="16">
        <v>148</v>
      </c>
      <c r="F19" s="16"/>
      <c r="G19" s="16">
        <v>22601.565999999999</v>
      </c>
      <c r="H19" s="16"/>
      <c r="I19" s="16">
        <v>10056.121999999999</v>
      </c>
      <c r="J19" s="16"/>
      <c r="K19" s="16">
        <v>12545.444</v>
      </c>
      <c r="L19" s="16"/>
      <c r="M19" s="16">
        <v>337</v>
      </c>
      <c r="N19" s="16"/>
      <c r="O19" s="16">
        <v>7311.1319999999996</v>
      </c>
      <c r="P19" s="16"/>
      <c r="Q19" s="16">
        <v>9353.6129999999994</v>
      </c>
      <c r="R19" s="16"/>
      <c r="S19" s="133"/>
      <c r="T19" s="135"/>
      <c r="U19" s="136"/>
      <c r="V19" s="133"/>
    </row>
    <row r="20" spans="1:22" ht="28.05" customHeight="1">
      <c r="A20" s="520"/>
      <c r="B20" s="162"/>
      <c r="C20" s="40" t="s">
        <v>26</v>
      </c>
      <c r="D20" s="95"/>
      <c r="E20" s="16">
        <v>816</v>
      </c>
      <c r="F20" s="16"/>
      <c r="G20" s="16">
        <v>209456.122</v>
      </c>
      <c r="H20" s="16"/>
      <c r="I20" s="16">
        <v>80463.312999999995</v>
      </c>
      <c r="J20" s="16"/>
      <c r="K20" s="16">
        <v>128992.80899999999</v>
      </c>
      <c r="L20" s="16"/>
      <c r="M20" s="16">
        <v>2345</v>
      </c>
      <c r="N20" s="16"/>
      <c r="O20" s="16">
        <v>75637.031000000003</v>
      </c>
      <c r="P20" s="16"/>
      <c r="Q20" s="16">
        <v>70230.040999999997</v>
      </c>
      <c r="R20" s="16"/>
      <c r="S20" s="133"/>
      <c r="T20" s="135"/>
      <c r="U20" s="136"/>
      <c r="V20" s="133"/>
    </row>
    <row r="21" spans="1:22" ht="28.05" customHeight="1">
      <c r="A21" s="520"/>
      <c r="B21" s="162"/>
      <c r="C21" s="40" t="s">
        <v>24</v>
      </c>
      <c r="D21" s="95"/>
      <c r="E21" s="16">
        <v>438</v>
      </c>
      <c r="F21" s="16"/>
      <c r="G21" s="16">
        <v>69912.911999999997</v>
      </c>
      <c r="H21" s="16"/>
      <c r="I21" s="16">
        <v>33556.945</v>
      </c>
      <c r="J21" s="16"/>
      <c r="K21" s="16">
        <v>36355.966999999997</v>
      </c>
      <c r="L21" s="16"/>
      <c r="M21" s="16">
        <v>830</v>
      </c>
      <c r="N21" s="16"/>
      <c r="O21" s="16">
        <v>17817.137999999999</v>
      </c>
      <c r="P21" s="16"/>
      <c r="Q21" s="16">
        <v>27887.455999999998</v>
      </c>
      <c r="R21" s="16"/>
      <c r="S21" s="133"/>
      <c r="T21" s="135"/>
      <c r="U21" s="136"/>
      <c r="V21" s="133"/>
    </row>
    <row r="22" spans="1:22" ht="28.05" customHeight="1">
      <c r="A22" s="520"/>
      <c r="B22" s="162"/>
      <c r="C22" s="40" t="s">
        <v>25</v>
      </c>
      <c r="D22" s="95"/>
      <c r="E22" s="16">
        <v>34</v>
      </c>
      <c r="F22" s="16"/>
      <c r="G22" s="16">
        <v>4894.0010000000002</v>
      </c>
      <c r="H22" s="16"/>
      <c r="I22" s="16">
        <v>1451.3</v>
      </c>
      <c r="J22" s="16"/>
      <c r="K22" s="16">
        <v>3442.701</v>
      </c>
      <c r="L22" s="16"/>
      <c r="M22" s="16">
        <v>198</v>
      </c>
      <c r="N22" s="16"/>
      <c r="O22" s="261">
        <v>3315.0210000000002</v>
      </c>
      <c r="P22" s="16"/>
      <c r="Q22" s="16">
        <v>4120.6629999999996</v>
      </c>
      <c r="R22" s="16"/>
      <c r="S22" s="133"/>
      <c r="T22" s="135"/>
      <c r="U22" s="136"/>
      <c r="V22" s="133"/>
    </row>
    <row r="23" spans="1:22" ht="28.05" customHeight="1">
      <c r="A23" s="520"/>
      <c r="B23" s="162"/>
      <c r="C23" s="40" t="s">
        <v>29</v>
      </c>
      <c r="D23" s="95"/>
      <c r="E23" s="16">
        <v>3830</v>
      </c>
      <c r="F23" s="16"/>
      <c r="G23" s="16">
        <v>2773154</v>
      </c>
      <c r="H23" s="16"/>
      <c r="I23" s="16">
        <v>1134504.5120000001</v>
      </c>
      <c r="J23" s="16"/>
      <c r="K23" s="16">
        <v>1638649.4879999999</v>
      </c>
      <c r="L23" s="16"/>
      <c r="M23" s="16">
        <v>19000</v>
      </c>
      <c r="N23" s="16"/>
      <c r="O23" s="16">
        <v>799770.15800000005</v>
      </c>
      <c r="P23" s="16"/>
      <c r="Q23" s="16">
        <v>1862300.1359999999</v>
      </c>
      <c r="R23" s="16"/>
      <c r="S23" s="133"/>
      <c r="T23" s="135"/>
      <c r="U23" s="136"/>
      <c r="V23" s="133"/>
    </row>
    <row r="24" spans="1:22" ht="28.05" customHeight="1">
      <c r="A24" s="520"/>
      <c r="B24" s="162"/>
      <c r="C24" s="40" t="s">
        <v>30</v>
      </c>
      <c r="D24" s="95"/>
      <c r="E24" s="16">
        <v>111</v>
      </c>
      <c r="F24" s="16"/>
      <c r="G24" s="16">
        <v>28500.377</v>
      </c>
      <c r="H24" s="16"/>
      <c r="I24" s="16">
        <v>12516.312</v>
      </c>
      <c r="J24" s="16"/>
      <c r="K24" s="16">
        <v>15984.065000000001</v>
      </c>
      <c r="L24" s="16"/>
      <c r="M24" s="16">
        <v>336</v>
      </c>
      <c r="N24" s="16"/>
      <c r="O24" s="16">
        <v>7341.5410000000002</v>
      </c>
      <c r="P24" s="16"/>
      <c r="Q24" s="16">
        <v>6987.5640000000003</v>
      </c>
      <c r="R24" s="16"/>
      <c r="S24" s="133"/>
      <c r="T24" s="135"/>
      <c r="U24" s="136"/>
      <c r="V24" s="133"/>
    </row>
    <row r="25" spans="1:22" ht="28.05" customHeight="1">
      <c r="A25" s="520"/>
      <c r="B25" s="162"/>
      <c r="C25" s="40" t="s">
        <v>27</v>
      </c>
      <c r="D25" s="95"/>
      <c r="E25" s="16">
        <v>158</v>
      </c>
      <c r="F25" s="16"/>
      <c r="G25" s="16">
        <v>68751.202999999994</v>
      </c>
      <c r="H25" s="16"/>
      <c r="I25" s="16">
        <v>26851.588</v>
      </c>
      <c r="J25" s="16"/>
      <c r="K25" s="16">
        <v>41899.614999999998</v>
      </c>
      <c r="L25" s="16"/>
      <c r="M25" s="16">
        <v>812</v>
      </c>
      <c r="N25" s="16"/>
      <c r="O25" s="16">
        <v>25990.873</v>
      </c>
      <c r="P25" s="16"/>
      <c r="Q25" s="16">
        <v>41277.760999999999</v>
      </c>
      <c r="R25" s="16"/>
      <c r="S25" s="133"/>
      <c r="T25" s="135"/>
      <c r="U25" s="136"/>
      <c r="V25" s="133"/>
    </row>
    <row r="26" spans="1:22" ht="28.05" customHeight="1">
      <c r="A26" s="520"/>
      <c r="B26" s="162"/>
      <c r="C26" s="40" t="s">
        <v>28</v>
      </c>
      <c r="D26" s="95"/>
      <c r="E26" s="16">
        <v>317</v>
      </c>
      <c r="F26" s="16"/>
      <c r="G26" s="16">
        <v>120526.122</v>
      </c>
      <c r="H26" s="16"/>
      <c r="I26" s="16">
        <v>41261.222000000002</v>
      </c>
      <c r="J26" s="16"/>
      <c r="K26" s="16">
        <v>79264.899999999994</v>
      </c>
      <c r="L26" s="16"/>
      <c r="M26" s="16">
        <v>1702</v>
      </c>
      <c r="N26" s="16"/>
      <c r="O26" s="16">
        <v>56401.665999999997</v>
      </c>
      <c r="P26" s="16"/>
      <c r="Q26" s="16">
        <v>209455.633</v>
      </c>
      <c r="R26" s="16"/>
      <c r="S26" s="133"/>
      <c r="T26" s="135"/>
      <c r="U26" s="136"/>
      <c r="V26" s="133"/>
    </row>
    <row r="27" spans="1:22" ht="28.05" customHeight="1">
      <c r="A27" s="520"/>
      <c r="B27" s="162"/>
      <c r="C27" s="46" t="s">
        <v>230</v>
      </c>
      <c r="D27" s="14"/>
      <c r="E27" s="16">
        <v>1451</v>
      </c>
      <c r="F27" s="16"/>
      <c r="G27" s="16">
        <v>3500455.12</v>
      </c>
      <c r="H27" s="16"/>
      <c r="I27" s="16">
        <v>1394542.1</v>
      </c>
      <c r="J27" s="16"/>
      <c r="K27" s="16">
        <v>2105913.02</v>
      </c>
      <c r="L27" s="16"/>
      <c r="M27" s="16">
        <v>18413</v>
      </c>
      <c r="N27" s="16"/>
      <c r="O27" s="16">
        <v>678543.21100000001</v>
      </c>
      <c r="P27" s="16"/>
      <c r="Q27" s="16">
        <v>1856312.1310000001</v>
      </c>
      <c r="R27" s="16"/>
      <c r="S27" s="133"/>
      <c r="T27" s="135"/>
      <c r="U27" s="136"/>
      <c r="V27" s="133"/>
    </row>
    <row r="28" spans="1:22" ht="28.05" customHeight="1">
      <c r="A28" s="520"/>
      <c r="B28" s="162"/>
      <c r="C28" s="46" t="s">
        <v>231</v>
      </c>
      <c r="D28" s="95"/>
      <c r="E28" s="62">
        <v>5</v>
      </c>
      <c r="F28" s="16"/>
      <c r="G28" s="62">
        <v>1025.6120000000001</v>
      </c>
      <c r="H28" s="16"/>
      <c r="I28" s="62">
        <v>541.56600000000003</v>
      </c>
      <c r="J28" s="16"/>
      <c r="K28" s="62">
        <v>484.04599999999999</v>
      </c>
      <c r="L28" s="16"/>
      <c r="M28" s="62">
        <v>29</v>
      </c>
      <c r="N28" s="16"/>
      <c r="O28" s="62">
        <v>311.44200000000001</v>
      </c>
      <c r="P28" s="16"/>
      <c r="Q28" s="62">
        <v>415.33600000000001</v>
      </c>
      <c r="R28" s="16"/>
      <c r="S28" s="133"/>
      <c r="T28" s="135"/>
      <c r="U28" s="136"/>
      <c r="V28" s="133"/>
    </row>
    <row r="29" spans="1:22" ht="28.05" customHeight="1">
      <c r="A29" s="520"/>
      <c r="B29" s="162"/>
      <c r="C29" s="46" t="s">
        <v>232</v>
      </c>
      <c r="D29" s="14"/>
      <c r="E29" s="62">
        <v>20</v>
      </c>
      <c r="F29" s="16"/>
      <c r="G29" s="62">
        <v>25923.1</v>
      </c>
      <c r="H29" s="16"/>
      <c r="I29" s="62">
        <v>5156.4989999999998</v>
      </c>
      <c r="J29" s="16"/>
      <c r="K29" s="62">
        <v>20766.600999999999</v>
      </c>
      <c r="L29" s="16"/>
      <c r="M29" s="62">
        <v>367</v>
      </c>
      <c r="N29" s="16"/>
      <c r="O29" s="62">
        <v>9112.7469999999994</v>
      </c>
      <c r="P29" s="16"/>
      <c r="Q29" s="62">
        <v>2698.5659999999998</v>
      </c>
      <c r="R29" s="16"/>
    </row>
    <row r="30" spans="1:22" ht="14.4" thickBot="1">
      <c r="A30" s="520"/>
      <c r="B30" s="162"/>
      <c r="C30" s="438"/>
      <c r="D30" s="438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8"/>
    </row>
    <row r="31" spans="1:22">
      <c r="E31" s="169"/>
      <c r="F31" s="170"/>
      <c r="G31" s="171"/>
      <c r="I31" s="171"/>
      <c r="O31" s="171"/>
      <c r="Q31" s="171"/>
    </row>
  </sheetData>
  <sheetProtection algorithmName="SHA-512" hashValue="/RuAkgLSNe2zZgHwq84ZVfWyPvl7UvrSz4KCdRlTO3Kt7HcNVPhGIuBi2gmYxiY+eIgHwnWXW7+CcjWQqxFPAg==" saltValue="I4YsivB546XiUlzrDX/XYw==" spinCount="100000" sheet="1" objects="1" scenarios="1"/>
  <mergeCells count="11">
    <mergeCell ref="A1:A30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rowBreaks count="1" manualBreakCount="1">
    <brk id="30" max="17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0070C0"/>
  </sheetPr>
  <dimension ref="A1:Y23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6640625" style="1" customWidth="1"/>
    <col min="2" max="2" width="1.6640625" style="1" customWidth="1"/>
    <col min="3" max="3" width="26.88671875" style="1" customWidth="1"/>
    <col min="4" max="4" width="2.6640625" style="1" customWidth="1"/>
    <col min="5" max="5" width="16.77734375" style="1" customWidth="1"/>
    <col min="6" max="6" width="1.88671875" style="1" customWidth="1"/>
    <col min="7" max="7" width="15.6640625" style="1" customWidth="1"/>
    <col min="8" max="8" width="1.6640625" style="1" customWidth="1"/>
    <col min="9" max="9" width="18.6640625" style="1" customWidth="1"/>
    <col min="10" max="10" width="1.5546875" style="1" customWidth="1"/>
    <col min="11" max="11" width="17.44140625" style="1" customWidth="1"/>
    <col min="12" max="12" width="2.6640625" style="1" customWidth="1"/>
    <col min="13" max="13" width="16.6640625" style="1" customWidth="1"/>
    <col min="14" max="14" width="2.6640625" style="1" customWidth="1"/>
    <col min="15" max="15" width="15.88671875" style="1" customWidth="1"/>
    <col min="16" max="16" width="2.6640625" style="1" customWidth="1"/>
    <col min="17" max="17" width="18.66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5" ht="14.25" customHeight="1">
      <c r="A1" s="520">
        <f>1+'11.2'!A1:A13</f>
        <v>99</v>
      </c>
      <c r="B1" s="3"/>
    </row>
    <row r="2" spans="1:25" ht="14.25" customHeight="1">
      <c r="A2" s="520"/>
      <c r="B2" s="3"/>
    </row>
    <row r="3" spans="1:25" ht="14.25" customHeight="1">
      <c r="A3" s="520"/>
      <c r="B3" s="3"/>
      <c r="C3" s="529" t="s">
        <v>130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5" ht="14.25" customHeight="1">
      <c r="A4" s="520"/>
      <c r="B4" s="3"/>
      <c r="C4" s="523" t="s">
        <v>131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5" ht="9" customHeight="1" thickBot="1">
      <c r="A5" s="520"/>
      <c r="B5" s="3"/>
    </row>
    <row r="6" spans="1:25" ht="9" customHeight="1">
      <c r="A6" s="520"/>
      <c r="B6" s="3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31"/>
    </row>
    <row r="7" spans="1:25" ht="14.25" customHeight="1">
      <c r="A7" s="520"/>
      <c r="B7" s="3"/>
      <c r="C7" s="525" t="s">
        <v>267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309"/>
      <c r="O7" s="519" t="s">
        <v>187</v>
      </c>
      <c r="P7" s="5"/>
      <c r="Q7" s="526" t="s">
        <v>4</v>
      </c>
      <c r="R7" s="48"/>
    </row>
    <row r="8" spans="1:25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309"/>
      <c r="O8" s="519"/>
      <c r="P8" s="5"/>
      <c r="Q8" s="588"/>
      <c r="R8" s="48"/>
    </row>
    <row r="9" spans="1:25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314"/>
      <c r="O9" s="519"/>
      <c r="P9" s="5"/>
      <c r="Q9" s="588"/>
      <c r="R9" s="48"/>
    </row>
    <row r="10" spans="1:25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315"/>
      <c r="O10" s="519"/>
      <c r="P10" s="5"/>
      <c r="Q10" s="588"/>
      <c r="R10" s="49"/>
    </row>
    <row r="11" spans="1:25" ht="12" customHeight="1">
      <c r="A11" s="520"/>
      <c r="B11" s="3"/>
      <c r="C11" s="349"/>
      <c r="D11" s="349"/>
      <c r="E11" s="311"/>
      <c r="F11" s="5"/>
      <c r="G11" s="9"/>
      <c r="H11" s="311"/>
      <c r="I11" s="9"/>
      <c r="J11" s="5"/>
      <c r="K11" s="311"/>
      <c r="L11" s="311"/>
      <c r="M11" s="10"/>
      <c r="N11" s="10"/>
      <c r="O11" s="311"/>
      <c r="P11" s="5"/>
      <c r="Q11" s="9"/>
      <c r="R11" s="49"/>
    </row>
    <row r="12" spans="1:25" ht="30" customHeight="1" thickBot="1">
      <c r="A12" s="520"/>
      <c r="B12" s="3"/>
      <c r="C12" s="436"/>
      <c r="D12" s="436"/>
      <c r="E12" s="350"/>
      <c r="F12" s="350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</row>
    <row r="13" spans="1:25" ht="44.25" customHeight="1" thickBot="1">
      <c r="A13" s="520"/>
      <c r="B13" s="3"/>
      <c r="C13" s="342" t="s">
        <v>154</v>
      </c>
      <c r="D13" s="342"/>
      <c r="E13" s="343">
        <f>+E19+E18+E17+E16+E15+E14</f>
        <v>9350</v>
      </c>
      <c r="F13" s="343"/>
      <c r="G13" s="343">
        <f>+G19+G18+G17+G16+G15+G14</f>
        <v>7441658.6040000003</v>
      </c>
      <c r="H13" s="343"/>
      <c r="I13" s="343">
        <f>+I19+I18+I17+I16+I15+I14</f>
        <v>2988102.9499999997</v>
      </c>
      <c r="J13" s="343"/>
      <c r="K13" s="343">
        <f>+K19+K18+K17+K16+K15+K14</f>
        <v>4453555.6540000001</v>
      </c>
      <c r="L13" s="343"/>
      <c r="M13" s="343">
        <f>+M19+M18+M17+M16+M15+M14</f>
        <v>50558</v>
      </c>
      <c r="N13" s="343"/>
      <c r="O13" s="343">
        <f>+O19+O18+O17+O16+O15+O14</f>
        <v>1891630.75</v>
      </c>
      <c r="P13" s="343"/>
      <c r="Q13" s="343">
        <f>+Q19+Q18+Q17+Q16+Q15+Q14</f>
        <v>4487492.1169999996</v>
      </c>
      <c r="R13" s="73"/>
      <c r="S13" s="93"/>
      <c r="T13" s="93"/>
      <c r="U13" s="93"/>
      <c r="V13" s="93"/>
    </row>
    <row r="14" spans="1:25" ht="53.4" customHeight="1">
      <c r="A14" s="520"/>
      <c r="B14" s="3"/>
      <c r="C14" s="39" t="s">
        <v>32</v>
      </c>
      <c r="D14" s="39"/>
      <c r="E14" s="16">
        <v>2137</v>
      </c>
      <c r="F14" s="16"/>
      <c r="G14" s="16">
        <v>328608.00400000002</v>
      </c>
      <c r="H14" s="16"/>
      <c r="I14" s="16">
        <v>124804.9</v>
      </c>
      <c r="J14" s="16"/>
      <c r="K14" s="16">
        <v>203803.10399999999</v>
      </c>
      <c r="L14" s="16"/>
      <c r="M14" s="16">
        <v>5776</v>
      </c>
      <c r="N14" s="16"/>
      <c r="O14" s="16">
        <v>81117.978000000003</v>
      </c>
      <c r="P14" s="16"/>
      <c r="Q14" s="16">
        <v>93341.34</v>
      </c>
      <c r="R14" s="134"/>
      <c r="S14" s="133"/>
      <c r="T14" s="135"/>
      <c r="U14" s="136"/>
      <c r="V14" s="133"/>
    </row>
    <row r="15" spans="1:25" ht="55.8" customHeight="1">
      <c r="A15" s="520"/>
      <c r="B15" s="3"/>
      <c r="C15" s="39" t="s">
        <v>33</v>
      </c>
      <c r="D15" s="39"/>
      <c r="E15" s="16">
        <v>518</v>
      </c>
      <c r="F15" s="16"/>
      <c r="G15" s="16">
        <v>127082.432</v>
      </c>
      <c r="H15" s="16"/>
      <c r="I15" s="16">
        <v>50358.858</v>
      </c>
      <c r="J15" s="16"/>
      <c r="K15" s="16">
        <v>76723.573999999993</v>
      </c>
      <c r="L15" s="16"/>
      <c r="M15" s="16">
        <v>1627</v>
      </c>
      <c r="N15" s="16"/>
      <c r="O15" s="16">
        <v>33776.667999999998</v>
      </c>
      <c r="P15" s="16"/>
      <c r="Q15" s="16">
        <v>54764.258999999998</v>
      </c>
      <c r="R15" s="134"/>
      <c r="S15" s="133"/>
      <c r="T15" s="135"/>
      <c r="U15" s="136"/>
      <c r="V15" s="133"/>
    </row>
    <row r="16" spans="1:25" ht="54.6" customHeight="1">
      <c r="A16" s="520"/>
      <c r="B16" s="3"/>
      <c r="C16" s="39" t="s">
        <v>34</v>
      </c>
      <c r="D16" s="39"/>
      <c r="E16" s="16">
        <v>83</v>
      </c>
      <c r="F16" s="16"/>
      <c r="G16" s="16">
        <v>32272.22</v>
      </c>
      <c r="H16" s="16"/>
      <c r="I16" s="16">
        <v>11735.314</v>
      </c>
      <c r="J16" s="16"/>
      <c r="K16" s="16">
        <v>20536.905999999999</v>
      </c>
      <c r="L16" s="16"/>
      <c r="M16" s="16">
        <v>302</v>
      </c>
      <c r="N16" s="16"/>
      <c r="O16" s="16">
        <v>7666.4979999999996</v>
      </c>
      <c r="P16" s="16"/>
      <c r="Q16" s="16">
        <v>12355.442999999999</v>
      </c>
      <c r="R16" s="134"/>
      <c r="S16" s="133"/>
      <c r="T16" s="135"/>
      <c r="U16" s="136"/>
      <c r="V16" s="133"/>
    </row>
    <row r="17" spans="1:22" ht="55.8" customHeight="1">
      <c r="A17" s="520"/>
      <c r="B17" s="3"/>
      <c r="C17" s="39" t="s">
        <v>35</v>
      </c>
      <c r="D17" s="39"/>
      <c r="E17" s="16">
        <v>6571</v>
      </c>
      <c r="F17" s="16"/>
      <c r="G17" s="16">
        <v>6099005.9510000004</v>
      </c>
      <c r="H17" s="16"/>
      <c r="I17" s="16">
        <v>2439287.875</v>
      </c>
      <c r="J17" s="16"/>
      <c r="K17" s="16">
        <v>3659718.0759999999</v>
      </c>
      <c r="L17" s="16"/>
      <c r="M17" s="16">
        <v>39895</v>
      </c>
      <c r="N17" s="16"/>
      <c r="O17" s="16">
        <v>1574287.8689999999</v>
      </c>
      <c r="P17" s="16"/>
      <c r="Q17" s="16">
        <v>3513170.8080000002</v>
      </c>
      <c r="R17" s="134"/>
      <c r="S17" s="133"/>
      <c r="T17" s="135"/>
      <c r="U17" s="136"/>
      <c r="V17" s="133"/>
    </row>
    <row r="18" spans="1:22" ht="56.4" customHeight="1">
      <c r="A18" s="520"/>
      <c r="B18" s="3"/>
      <c r="C18" s="39" t="s">
        <v>36</v>
      </c>
      <c r="D18" s="39"/>
      <c r="E18" s="62">
        <v>36</v>
      </c>
      <c r="F18" s="16"/>
      <c r="G18" s="62">
        <v>785100.78099999996</v>
      </c>
      <c r="H18" s="16"/>
      <c r="I18" s="62">
        <v>334552.67499999999</v>
      </c>
      <c r="J18" s="16"/>
      <c r="K18" s="62">
        <v>450548.10600000003</v>
      </c>
      <c r="L18" s="16"/>
      <c r="M18" s="62">
        <v>2664</v>
      </c>
      <c r="N18" s="16"/>
      <c r="O18" s="62">
        <v>181509.41699999999</v>
      </c>
      <c r="P18" s="16"/>
      <c r="Q18" s="62">
        <v>755507.26300000004</v>
      </c>
      <c r="R18" s="134"/>
      <c r="S18" s="133"/>
      <c r="T18" s="135"/>
      <c r="U18" s="136"/>
      <c r="V18" s="133"/>
    </row>
    <row r="19" spans="1:22" ht="54.6" customHeight="1">
      <c r="A19" s="520"/>
      <c r="B19" s="3"/>
      <c r="C19" s="59" t="s">
        <v>37</v>
      </c>
      <c r="D19" s="59"/>
      <c r="E19" s="589">
        <v>5</v>
      </c>
      <c r="F19" s="16"/>
      <c r="G19" s="589">
        <v>69589.216</v>
      </c>
      <c r="H19" s="16"/>
      <c r="I19" s="589">
        <v>27363.327999999998</v>
      </c>
      <c r="J19" s="16"/>
      <c r="K19" s="589">
        <v>42225.887999999999</v>
      </c>
      <c r="L19" s="16"/>
      <c r="M19" s="589">
        <v>294</v>
      </c>
      <c r="N19" s="16"/>
      <c r="O19" s="589">
        <v>13272.32</v>
      </c>
      <c r="P19" s="16"/>
      <c r="Q19" s="589">
        <v>58353.004000000001</v>
      </c>
      <c r="R19" s="134"/>
      <c r="S19" s="133"/>
      <c r="T19" s="135"/>
      <c r="U19" s="136"/>
      <c r="V19" s="133"/>
    </row>
    <row r="20" spans="1:22" ht="88.2" customHeight="1">
      <c r="A20" s="520"/>
      <c r="B20" s="3"/>
      <c r="C20" s="39" t="s">
        <v>39</v>
      </c>
      <c r="D20" s="39"/>
      <c r="E20" s="589"/>
      <c r="F20" s="55"/>
      <c r="G20" s="589"/>
      <c r="H20" s="56"/>
      <c r="I20" s="589"/>
      <c r="J20" s="56"/>
      <c r="K20" s="589"/>
      <c r="L20" s="16"/>
      <c r="M20" s="589"/>
      <c r="N20" s="16"/>
      <c r="O20" s="589"/>
      <c r="P20" s="56"/>
      <c r="Q20" s="589"/>
      <c r="R20" s="58"/>
    </row>
    <row r="21" spans="1:22" ht="15.6" customHeight="1">
      <c r="A21" s="520"/>
      <c r="B21" s="3"/>
      <c r="C21" s="103"/>
      <c r="D21" s="103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2" ht="13.8" customHeight="1" thickBot="1">
      <c r="A22" s="520"/>
      <c r="B22" s="3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</row>
    <row r="23" spans="1:22">
      <c r="A23" s="21"/>
      <c r="B23" s="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</sheetData>
  <sheetProtection algorithmName="SHA-512" hashValue="DvLdZe9Qy+xit/BE2t/S6FNxuU1I67tCavwhXUzrusHUC1Ouxy9kxSg1ufDqT6EHpLHIRVFW33tI5ncTSddMKg==" saltValue="ubrSKx/fdwtIQ0yoOy1Rbw==" spinCount="100000" sheet="1" objects="1" scenarios="1"/>
  <mergeCells count="18">
    <mergeCell ref="Q19:Q20"/>
    <mergeCell ref="C3:Q3"/>
    <mergeCell ref="C4:Q4"/>
    <mergeCell ref="C7:C10"/>
    <mergeCell ref="E7:E10"/>
    <mergeCell ref="G7:G10"/>
    <mergeCell ref="I7:I10"/>
    <mergeCell ref="K7:K10"/>
    <mergeCell ref="M7:M10"/>
    <mergeCell ref="O7:O10"/>
    <mergeCell ref="Q7:Q10"/>
    <mergeCell ref="E19:E20"/>
    <mergeCell ref="O19:O20"/>
    <mergeCell ref="A1:A22"/>
    <mergeCell ref="G19:G20"/>
    <mergeCell ref="I19:I20"/>
    <mergeCell ref="K19:K20"/>
    <mergeCell ref="M19:M2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rowBreaks count="1" manualBreakCount="1">
    <brk id="22" max="17" man="1"/>
  </rowBreak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0070C0"/>
  </sheetPr>
  <dimension ref="A1:AA19"/>
  <sheetViews>
    <sheetView showGridLines="0" view="pageBreakPreview" zoomScale="70" zoomScaleNormal="85" zoomScaleSheetLayoutView="70" workbookViewId="0">
      <selection activeCell="M14" sqref="M14"/>
    </sheetView>
  </sheetViews>
  <sheetFormatPr defaultColWidth="9.109375" defaultRowHeight="13.8"/>
  <cols>
    <col min="1" max="1" width="4.77734375" style="1" customWidth="1"/>
    <col min="2" max="2" width="1.6640625" style="1" customWidth="1"/>
    <col min="3" max="3" width="26.33203125" style="1" customWidth="1"/>
    <col min="4" max="4" width="2.6640625" style="1" customWidth="1"/>
    <col min="5" max="5" width="15.88671875" style="1" customWidth="1"/>
    <col min="6" max="6" width="2.6640625" style="1" customWidth="1"/>
    <col min="7" max="7" width="17.33203125" style="1" customWidth="1"/>
    <col min="8" max="8" width="2.6640625" style="1" customWidth="1"/>
    <col min="9" max="9" width="17.33203125" style="1" customWidth="1"/>
    <col min="10" max="10" width="2.6640625" style="1" customWidth="1"/>
    <col min="11" max="11" width="14" style="1" customWidth="1"/>
    <col min="12" max="12" width="2.6640625" style="1" customWidth="1"/>
    <col min="13" max="13" width="18.77734375" style="1" customWidth="1"/>
    <col min="14" max="14" width="2.6640625" style="1" customWidth="1"/>
    <col min="15" max="15" width="17.33203125" style="1" customWidth="1"/>
    <col min="16" max="16" width="2.6640625" style="1" customWidth="1"/>
    <col min="17" max="17" width="15.6640625" style="1" customWidth="1"/>
    <col min="18" max="18" width="2.6640625" style="1" customWidth="1"/>
    <col min="19" max="22" width="10.6640625" style="1" customWidth="1"/>
    <col min="23" max="16384" width="9.109375" style="1"/>
  </cols>
  <sheetData>
    <row r="1" spans="1:27" ht="14.25" customHeight="1">
      <c r="A1" s="520">
        <f>1+'11.3'!A1:A23</f>
        <v>100</v>
      </c>
      <c r="B1" s="3"/>
    </row>
    <row r="2" spans="1:27" ht="14.25" customHeight="1">
      <c r="A2" s="520"/>
      <c r="B2" s="3"/>
    </row>
    <row r="3" spans="1:27" ht="14.25" customHeight="1">
      <c r="A3" s="520"/>
      <c r="B3" s="3"/>
      <c r="C3" s="529" t="s">
        <v>132</v>
      </c>
      <c r="D3" s="529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4"/>
      <c r="S3" s="4"/>
      <c r="T3" s="4"/>
      <c r="U3" s="4"/>
      <c r="V3" s="4"/>
      <c r="W3" s="4"/>
      <c r="X3" s="4"/>
      <c r="Y3" s="4"/>
    </row>
    <row r="4" spans="1:27" ht="14.25" customHeight="1">
      <c r="A4" s="520"/>
      <c r="B4" s="3"/>
      <c r="C4" s="523" t="s">
        <v>222</v>
      </c>
      <c r="D4" s="523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4"/>
      <c r="S4" s="4"/>
      <c r="T4" s="4"/>
      <c r="U4" s="4"/>
      <c r="V4" s="4"/>
      <c r="W4" s="4"/>
      <c r="X4" s="4"/>
      <c r="Y4" s="4"/>
    </row>
    <row r="5" spans="1:27" ht="9" customHeight="1" thickBot="1">
      <c r="A5" s="520"/>
      <c r="B5" s="3"/>
    </row>
    <row r="6" spans="1:27" ht="9" customHeight="1">
      <c r="A6" s="520"/>
      <c r="B6" s="3"/>
      <c r="C6" s="399"/>
      <c r="D6" s="399"/>
      <c r="E6" s="411"/>
      <c r="F6" s="411"/>
      <c r="G6" s="411"/>
      <c r="H6" s="411"/>
      <c r="I6" s="411"/>
      <c r="J6" s="411"/>
      <c r="K6" s="411"/>
      <c r="L6" s="411"/>
      <c r="M6" s="400"/>
      <c r="N6" s="400"/>
      <c r="O6" s="411"/>
      <c r="P6" s="411"/>
      <c r="Q6" s="411"/>
      <c r="R6" s="2"/>
    </row>
    <row r="7" spans="1:27" ht="14.25" customHeight="1">
      <c r="A7" s="520"/>
      <c r="B7" s="3"/>
      <c r="C7" s="525" t="s">
        <v>177</v>
      </c>
      <c r="D7" s="95"/>
      <c r="E7" s="527" t="s">
        <v>15</v>
      </c>
      <c r="F7" s="5"/>
      <c r="G7" s="527" t="s">
        <v>1</v>
      </c>
      <c r="H7" s="6"/>
      <c r="I7" s="527" t="s">
        <v>16</v>
      </c>
      <c r="J7" s="5"/>
      <c r="K7" s="527" t="s">
        <v>17</v>
      </c>
      <c r="L7" s="6"/>
      <c r="M7" s="527" t="s">
        <v>88</v>
      </c>
      <c r="N7" s="527"/>
      <c r="O7" s="519" t="s">
        <v>187</v>
      </c>
      <c r="P7" s="5"/>
      <c r="Q7" s="526" t="s">
        <v>4</v>
      </c>
      <c r="R7" s="48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>
      <c r="A8" s="520"/>
      <c r="B8" s="3"/>
      <c r="C8" s="530"/>
      <c r="D8" s="435"/>
      <c r="E8" s="528"/>
      <c r="F8" s="5"/>
      <c r="G8" s="528"/>
      <c r="H8" s="6"/>
      <c r="I8" s="528"/>
      <c r="J8" s="5"/>
      <c r="K8" s="528"/>
      <c r="L8" s="6"/>
      <c r="M8" s="527"/>
      <c r="N8" s="527"/>
      <c r="O8" s="519"/>
      <c r="P8" s="5"/>
      <c r="Q8" s="588"/>
      <c r="R8" s="48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A9" s="520"/>
      <c r="B9" s="3"/>
      <c r="C9" s="530"/>
      <c r="D9" s="349"/>
      <c r="E9" s="528"/>
      <c r="F9" s="5"/>
      <c r="G9" s="528"/>
      <c r="H9" s="311"/>
      <c r="I9" s="528"/>
      <c r="J9" s="5"/>
      <c r="K9" s="528"/>
      <c r="L9" s="311"/>
      <c r="M9" s="527"/>
      <c r="N9" s="527"/>
      <c r="O9" s="519"/>
      <c r="P9" s="5"/>
      <c r="Q9" s="588"/>
      <c r="R9" s="48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A10" s="520"/>
      <c r="B10" s="3"/>
      <c r="C10" s="530"/>
      <c r="D10" s="349"/>
      <c r="E10" s="528"/>
      <c r="F10" s="5"/>
      <c r="G10" s="528"/>
      <c r="H10" s="311"/>
      <c r="I10" s="528"/>
      <c r="J10" s="5"/>
      <c r="K10" s="528"/>
      <c r="L10" s="311"/>
      <c r="M10" s="527"/>
      <c r="N10" s="527"/>
      <c r="O10" s="519"/>
      <c r="P10" s="5"/>
      <c r="Q10" s="588"/>
      <c r="R10" s="49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520"/>
      <c r="B11" s="3"/>
      <c r="C11" s="349"/>
      <c r="D11" s="349"/>
      <c r="E11" s="5"/>
      <c r="F11" s="5"/>
      <c r="G11" s="311"/>
      <c r="H11" s="5"/>
      <c r="I11" s="5"/>
      <c r="J11" s="5"/>
      <c r="K11" s="311"/>
      <c r="L11" s="311"/>
      <c r="M11" s="10"/>
      <c r="N11" s="10"/>
      <c r="O11" s="5"/>
      <c r="P11" s="5"/>
      <c r="Q11" s="8"/>
      <c r="S11" s="2"/>
      <c r="T11" s="2"/>
      <c r="U11" s="2"/>
      <c r="V11" s="2"/>
      <c r="W11" s="2"/>
      <c r="X11" s="2"/>
      <c r="Y11" s="2"/>
      <c r="Z11" s="2"/>
      <c r="AA11" s="2"/>
    </row>
    <row r="12" spans="1:27" ht="30" customHeight="1" thickBot="1">
      <c r="A12" s="520"/>
      <c r="B12" s="3"/>
      <c r="C12" s="436"/>
      <c r="D12" s="436"/>
      <c r="E12" s="351"/>
      <c r="F12" s="351"/>
      <c r="G12" s="439" t="s">
        <v>168</v>
      </c>
      <c r="H12" s="327"/>
      <c r="I12" s="439" t="s">
        <v>168</v>
      </c>
      <c r="J12" s="327"/>
      <c r="K12" s="439" t="s">
        <v>168</v>
      </c>
      <c r="L12" s="327"/>
      <c r="M12" s="434"/>
      <c r="N12" s="434"/>
      <c r="O12" s="439" t="s">
        <v>168</v>
      </c>
      <c r="P12" s="326"/>
      <c r="Q12" s="439" t="s">
        <v>168</v>
      </c>
      <c r="R12" s="52"/>
      <c r="S12" s="2"/>
      <c r="T12" s="2"/>
      <c r="U12" s="2"/>
      <c r="V12" s="2"/>
      <c r="W12" s="2"/>
      <c r="X12" s="2"/>
      <c r="Y12" s="2"/>
      <c r="Z12" s="2"/>
      <c r="AA12" s="2"/>
    </row>
    <row r="13" spans="1:27" ht="36" customHeight="1" thickBot="1">
      <c r="A13" s="520"/>
      <c r="B13" s="3"/>
      <c r="C13" s="342" t="s">
        <v>154</v>
      </c>
      <c r="D13" s="342"/>
      <c r="E13" s="343">
        <f>E14+E15+E16</f>
        <v>9350</v>
      </c>
      <c r="F13" s="343"/>
      <c r="G13" s="343">
        <f>G14+G15+G16</f>
        <v>7441658.6040000003</v>
      </c>
      <c r="H13" s="343"/>
      <c r="I13" s="343">
        <f>I14+I15+I16</f>
        <v>2988102.95</v>
      </c>
      <c r="J13" s="343"/>
      <c r="K13" s="343">
        <f>K14+K15+K16</f>
        <v>4453555.6540000001</v>
      </c>
      <c r="L13" s="343"/>
      <c r="M13" s="343">
        <f>M14+M15+M16</f>
        <v>50558</v>
      </c>
      <c r="N13" s="343"/>
      <c r="O13" s="343">
        <f>O14+O15+O16</f>
        <v>1891630.75</v>
      </c>
      <c r="P13" s="343"/>
      <c r="Q13" s="343">
        <f>Q14+Q15+Q16</f>
        <v>4487492.1170000006</v>
      </c>
      <c r="R13" s="73"/>
      <c r="S13" s="93"/>
      <c r="T13" s="93"/>
      <c r="U13" s="93"/>
      <c r="V13" s="93"/>
      <c r="W13" s="2"/>
      <c r="X13" s="2"/>
      <c r="Y13" s="2"/>
      <c r="Z13" s="2"/>
      <c r="AA13" s="2"/>
    </row>
    <row r="14" spans="1:27" ht="138" customHeight="1">
      <c r="A14" s="520"/>
      <c r="B14" s="3"/>
      <c r="C14" s="39" t="s">
        <v>40</v>
      </c>
      <c r="D14" s="39"/>
      <c r="E14" s="54">
        <v>9324</v>
      </c>
      <c r="F14" s="67"/>
      <c r="G14" s="67">
        <v>7105654.0279999999</v>
      </c>
      <c r="H14" s="67"/>
      <c r="I14" s="67">
        <v>2853829.6690000002</v>
      </c>
      <c r="J14" s="67"/>
      <c r="K14" s="67">
        <v>4251824.3590000002</v>
      </c>
      <c r="L14" s="67"/>
      <c r="M14" s="67">
        <v>49486</v>
      </c>
      <c r="N14" s="67"/>
      <c r="O14" s="67">
        <v>1816219.1029999999</v>
      </c>
      <c r="P14" s="67"/>
      <c r="Q14" s="67">
        <v>4089787.6540000001</v>
      </c>
      <c r="R14" s="67"/>
      <c r="S14" s="2"/>
      <c r="T14" s="2"/>
      <c r="U14" s="2"/>
      <c r="V14" s="2"/>
    </row>
    <row r="15" spans="1:27" ht="138" customHeight="1">
      <c r="A15" s="520"/>
      <c r="B15" s="3"/>
      <c r="C15" s="39" t="s">
        <v>41</v>
      </c>
      <c r="D15" s="39"/>
      <c r="E15" s="531">
        <v>26</v>
      </c>
      <c r="F15" s="68"/>
      <c r="G15" s="531">
        <v>336004.576</v>
      </c>
      <c r="H15" s="68"/>
      <c r="I15" s="531">
        <v>134273.28099999999</v>
      </c>
      <c r="J15" s="68"/>
      <c r="K15" s="531">
        <v>201731.29499999998</v>
      </c>
      <c r="L15" s="54"/>
      <c r="M15" s="531">
        <v>1072</v>
      </c>
      <c r="N15" s="54"/>
      <c r="O15" s="531">
        <v>75411.646999999997</v>
      </c>
      <c r="P15" s="68"/>
      <c r="Q15" s="531">
        <v>397704.46300000005</v>
      </c>
      <c r="R15" s="531"/>
      <c r="S15" s="2"/>
      <c r="T15" s="2"/>
      <c r="U15" s="2"/>
      <c r="V15" s="2"/>
    </row>
    <row r="16" spans="1:27" ht="138" customHeight="1">
      <c r="A16" s="520"/>
      <c r="B16" s="3"/>
      <c r="C16" s="39" t="s">
        <v>42</v>
      </c>
      <c r="D16" s="39"/>
      <c r="E16" s="531"/>
      <c r="F16" s="67"/>
      <c r="G16" s="531"/>
      <c r="H16" s="67"/>
      <c r="I16" s="531"/>
      <c r="J16" s="67"/>
      <c r="K16" s="531"/>
      <c r="L16" s="54"/>
      <c r="M16" s="531"/>
      <c r="N16" s="54"/>
      <c r="O16" s="531"/>
      <c r="P16" s="67"/>
      <c r="Q16" s="531"/>
      <c r="R16" s="531"/>
      <c r="S16" s="2"/>
      <c r="T16" s="2"/>
      <c r="U16" s="2"/>
      <c r="V16" s="2"/>
    </row>
    <row r="17" spans="1:17">
      <c r="A17" s="520"/>
      <c r="B17" s="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2" customHeight="1" thickBot="1">
      <c r="A18" s="520"/>
      <c r="B18" s="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</row>
    <row r="19" spans="1:17" ht="13.8" customHeight="1">
      <c r="A19" s="520"/>
    </row>
  </sheetData>
  <sheetProtection algorithmName="SHA-512" hashValue="ysLCUdDU4IPJfBa8kgCJnvm8xrbiX8EHg4Xha4xJgskgpeC90HkLkINaQqrxfj05mBHHufRykYoZhKm0VFqiZA==" saltValue="9XDVEP7KnMwg+HC8Cjb2PA==" spinCount="100000" sheet="1" objects="1" scenarios="1"/>
  <mergeCells count="20">
    <mergeCell ref="N7:N10"/>
    <mergeCell ref="R15:R16"/>
    <mergeCell ref="A1:A19"/>
    <mergeCell ref="O15:O16"/>
    <mergeCell ref="Q15:Q16"/>
    <mergeCell ref="O7:O10"/>
    <mergeCell ref="Q7:Q10"/>
    <mergeCell ref="E15:E16"/>
    <mergeCell ref="G15:G16"/>
    <mergeCell ref="I15:I16"/>
    <mergeCell ref="K15:K16"/>
    <mergeCell ref="M15:M16"/>
    <mergeCell ref="C3:Q3"/>
    <mergeCell ref="C4:Q4"/>
    <mergeCell ref="C7:C10"/>
    <mergeCell ref="E7:E10"/>
    <mergeCell ref="G7:G10"/>
    <mergeCell ref="I7:I10"/>
    <mergeCell ref="K7:K10"/>
    <mergeCell ref="M7:M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0070C0"/>
  </sheetPr>
  <dimension ref="A1:Q28"/>
  <sheetViews>
    <sheetView showGridLines="0" view="pageBreakPreview" zoomScale="70" zoomScaleNormal="60" zoomScaleSheetLayoutView="70" workbookViewId="0">
      <selection activeCell="M14" sqref="M14"/>
    </sheetView>
  </sheetViews>
  <sheetFormatPr defaultColWidth="3.6640625" defaultRowHeight="13.8"/>
  <cols>
    <col min="1" max="1" width="4.6640625" style="168" customWidth="1"/>
    <col min="2" max="2" width="1.6640625" style="168" customWidth="1"/>
    <col min="3" max="3" width="79.44140625" style="168" customWidth="1"/>
    <col min="4" max="4" width="2.6640625" style="168" customWidth="1"/>
    <col min="5" max="5" width="16.77734375" style="168" customWidth="1"/>
    <col min="6" max="6" width="2.6640625" style="168" customWidth="1"/>
    <col min="7" max="7" width="18.77734375" style="174" customWidth="1"/>
    <col min="8" max="8" width="2.6640625" style="174" customWidth="1"/>
    <col min="9" max="9" width="18.77734375" style="174" customWidth="1"/>
    <col min="10" max="10" width="2.6640625" style="168" customWidth="1"/>
    <col min="11" max="11" width="20.21875" style="168" customWidth="1"/>
    <col min="12" max="12" width="2.6640625" style="168" customWidth="1"/>
    <col min="13" max="16384" width="3.6640625" style="168"/>
  </cols>
  <sheetData>
    <row r="1" spans="1:17" ht="14.25" customHeight="1">
      <c r="A1" s="544">
        <f>1+'11.4'!A1:A16</f>
        <v>101</v>
      </c>
      <c r="B1" s="173"/>
    </row>
    <row r="2" spans="1:17" ht="14.25" customHeight="1">
      <c r="A2" s="544"/>
      <c r="B2" s="173"/>
    </row>
    <row r="3" spans="1:17" ht="14.25" customHeight="1">
      <c r="A3" s="544"/>
      <c r="B3" s="173"/>
      <c r="C3" s="545" t="s">
        <v>261</v>
      </c>
      <c r="D3" s="545"/>
      <c r="E3" s="545"/>
      <c r="F3" s="545"/>
      <c r="G3" s="545"/>
      <c r="H3" s="545"/>
      <c r="I3" s="545"/>
      <c r="J3" s="545"/>
      <c r="K3" s="545"/>
    </row>
    <row r="4" spans="1:17" ht="17.25" customHeight="1">
      <c r="A4" s="544"/>
      <c r="B4" s="173"/>
      <c r="C4" s="546" t="s">
        <v>262</v>
      </c>
      <c r="D4" s="546"/>
      <c r="E4" s="546"/>
      <c r="F4" s="546"/>
      <c r="G4" s="546"/>
      <c r="H4" s="546"/>
      <c r="I4" s="546"/>
      <c r="J4" s="546"/>
      <c r="K4" s="546"/>
    </row>
    <row r="5" spans="1:17" ht="9" customHeight="1" thickBot="1">
      <c r="A5" s="544"/>
      <c r="B5" s="173"/>
      <c r="C5" s="265"/>
      <c r="D5" s="265"/>
      <c r="E5" s="265"/>
      <c r="F5" s="265"/>
      <c r="G5" s="265"/>
      <c r="H5" s="265"/>
      <c r="I5" s="265"/>
      <c r="J5" s="265"/>
      <c r="K5" s="265"/>
    </row>
    <row r="6" spans="1:17" ht="9" customHeight="1">
      <c r="A6" s="544"/>
      <c r="B6" s="173"/>
      <c r="C6" s="443"/>
      <c r="D6" s="443"/>
      <c r="E6" s="443"/>
      <c r="F6" s="443"/>
      <c r="G6" s="443"/>
      <c r="H6" s="443"/>
      <c r="I6" s="443"/>
      <c r="J6" s="444"/>
      <c r="K6" s="444"/>
    </row>
    <row r="7" spans="1:17" ht="14.25" customHeight="1">
      <c r="A7" s="544"/>
      <c r="B7" s="173"/>
      <c r="C7" s="547" t="s">
        <v>179</v>
      </c>
      <c r="D7" s="318"/>
      <c r="E7" s="590" t="s">
        <v>90</v>
      </c>
      <c r="F7" s="592"/>
      <c r="G7" s="592"/>
      <c r="H7" s="592"/>
      <c r="I7" s="592"/>
      <c r="J7" s="46"/>
      <c r="K7" s="519" t="s">
        <v>187</v>
      </c>
      <c r="L7" s="48"/>
    </row>
    <row r="8" spans="1:17" ht="14.25" customHeight="1">
      <c r="A8" s="544"/>
      <c r="B8" s="173"/>
      <c r="C8" s="548"/>
      <c r="D8" s="318"/>
      <c r="E8" s="592"/>
      <c r="F8" s="592"/>
      <c r="G8" s="592"/>
      <c r="H8" s="592"/>
      <c r="I8" s="592"/>
      <c r="J8" s="46"/>
      <c r="K8" s="519"/>
      <c r="L8" s="48"/>
    </row>
    <row r="9" spans="1:17" ht="6" customHeight="1" thickBot="1">
      <c r="A9" s="544"/>
      <c r="B9" s="173"/>
      <c r="C9" s="548"/>
      <c r="D9" s="318"/>
      <c r="E9" s="551"/>
      <c r="F9" s="551"/>
      <c r="G9" s="551"/>
      <c r="H9" s="551"/>
      <c r="I9" s="551"/>
      <c r="J9" s="78"/>
      <c r="K9" s="519"/>
      <c r="L9" s="49"/>
    </row>
    <row r="10" spans="1:17" s="175" customFormat="1" ht="14.4">
      <c r="A10" s="544"/>
      <c r="B10" s="173"/>
      <c r="C10" s="77"/>
      <c r="D10" s="77"/>
      <c r="E10" s="526" t="s">
        <v>43</v>
      </c>
      <c r="F10" s="7"/>
      <c r="G10" s="526" t="s">
        <v>45</v>
      </c>
      <c r="H10" s="7"/>
      <c r="I10" s="526" t="s">
        <v>46</v>
      </c>
      <c r="J10" s="7"/>
      <c r="K10" s="7"/>
      <c r="L10" s="543"/>
      <c r="M10" s="168"/>
    </row>
    <row r="11" spans="1:17" ht="24" customHeight="1" thickBot="1">
      <c r="A11" s="544"/>
      <c r="B11" s="173"/>
      <c r="C11" s="366"/>
      <c r="D11" s="367"/>
      <c r="E11" s="542"/>
      <c r="F11" s="368"/>
      <c r="G11" s="542"/>
      <c r="H11" s="368"/>
      <c r="I11" s="542"/>
      <c r="J11" s="368"/>
      <c r="K11" s="439" t="s">
        <v>168</v>
      </c>
      <c r="L11" s="543"/>
    </row>
    <row r="12" spans="1:17" s="179" customFormat="1" ht="33" customHeight="1" thickBot="1">
      <c r="A12" s="544"/>
      <c r="B12" s="173"/>
      <c r="C12" s="342" t="s">
        <v>154</v>
      </c>
      <c r="D12" s="458"/>
      <c r="E12" s="459">
        <f>G12+I12</f>
        <v>50558</v>
      </c>
      <c r="F12" s="459"/>
      <c r="G12" s="459">
        <f>G13+G16+G27</f>
        <v>28223</v>
      </c>
      <c r="H12" s="459"/>
      <c r="I12" s="459">
        <f>I13+I16+I27</f>
        <v>22335</v>
      </c>
      <c r="J12" s="459"/>
      <c r="K12" s="459">
        <f>K13+K16+K27</f>
        <v>1891630.7499999998</v>
      </c>
      <c r="M12" s="180"/>
      <c r="N12" s="180"/>
      <c r="O12" s="181"/>
      <c r="P12" s="182"/>
      <c r="Q12" s="180"/>
    </row>
    <row r="13" spans="1:17" ht="42" customHeight="1">
      <c r="A13" s="544"/>
      <c r="B13" s="173"/>
      <c r="C13" s="264" t="s">
        <v>158</v>
      </c>
      <c r="D13" s="77"/>
      <c r="E13" s="177">
        <f>G13+I13</f>
        <v>2860</v>
      </c>
      <c r="F13" s="74"/>
      <c r="G13" s="74">
        <f>G14+G15</f>
        <v>2285</v>
      </c>
      <c r="H13" s="74"/>
      <c r="I13" s="74">
        <f>I14+I15</f>
        <v>575</v>
      </c>
      <c r="J13" s="186"/>
      <c r="K13" s="286">
        <v>0</v>
      </c>
    </row>
    <row r="14" spans="1:17" ht="31.95" customHeight="1">
      <c r="A14" s="544"/>
      <c r="B14" s="173"/>
      <c r="C14" s="183" t="s">
        <v>159</v>
      </c>
      <c r="D14" s="77"/>
      <c r="E14" s="184">
        <f>G14+I14</f>
        <v>2745</v>
      </c>
      <c r="F14" s="185"/>
      <c r="G14" s="184">
        <v>2207</v>
      </c>
      <c r="H14" s="184"/>
      <c r="I14" s="184">
        <v>538</v>
      </c>
      <c r="J14" s="186"/>
      <c r="K14" s="286">
        <v>0</v>
      </c>
    </row>
    <row r="15" spans="1:17" ht="49.2" customHeight="1">
      <c r="A15" s="544"/>
      <c r="B15" s="173"/>
      <c r="C15" s="183" t="s">
        <v>160</v>
      </c>
      <c r="D15" s="187"/>
      <c r="E15" s="184">
        <f>G15+I15</f>
        <v>115</v>
      </c>
      <c r="F15" s="185"/>
      <c r="G15" s="184">
        <v>78</v>
      </c>
      <c r="H15" s="184"/>
      <c r="I15" s="184">
        <v>37</v>
      </c>
      <c r="J15" s="186"/>
      <c r="K15" s="286">
        <v>0</v>
      </c>
    </row>
    <row r="16" spans="1:17" ht="28.05" customHeight="1">
      <c r="A16" s="544"/>
      <c r="B16" s="173"/>
      <c r="C16" s="188" t="s">
        <v>47</v>
      </c>
      <c r="D16" s="77"/>
      <c r="E16" s="177">
        <f>G16+I16</f>
        <v>46947</v>
      </c>
      <c r="F16" s="189"/>
      <c r="G16" s="177">
        <f>G17+G18+G21+G22+G23+G24+G25+G26</f>
        <v>25423</v>
      </c>
      <c r="H16" s="177"/>
      <c r="I16" s="177">
        <f t="shared" ref="I16" si="0">I17+I18+I21+I22+I23+I24+I25+I26</f>
        <v>21524</v>
      </c>
      <c r="J16" s="177"/>
      <c r="K16" s="177">
        <f>K17+K18+K21+K22+K23+K24+K25+K26</f>
        <v>1881775.8389999997</v>
      </c>
    </row>
    <row r="17" spans="1:11" ht="28.05" customHeight="1">
      <c r="A17" s="544"/>
      <c r="B17" s="173"/>
      <c r="C17" s="183" t="s">
        <v>48</v>
      </c>
      <c r="D17" s="14"/>
      <c r="E17" s="184">
        <f t="shared" ref="E17" si="1">G17+I17</f>
        <v>7034</v>
      </c>
      <c r="F17" s="185"/>
      <c r="G17" s="184">
        <v>4509</v>
      </c>
      <c r="H17" s="184"/>
      <c r="I17" s="184">
        <v>2525</v>
      </c>
      <c r="J17" s="69"/>
      <c r="K17" s="184">
        <v>433295.39399999997</v>
      </c>
    </row>
    <row r="18" spans="1:11" ht="28.05" customHeight="1">
      <c r="A18" s="544"/>
      <c r="B18" s="173"/>
      <c r="C18" s="183" t="s">
        <v>153</v>
      </c>
      <c r="D18" s="14"/>
      <c r="E18" s="177">
        <f>G18+I18</f>
        <v>10305</v>
      </c>
      <c r="F18" s="177"/>
      <c r="G18" s="177">
        <f>G19+G20</f>
        <v>5672</v>
      </c>
      <c r="H18" s="177"/>
      <c r="I18" s="177">
        <f>I19+I20</f>
        <v>4633</v>
      </c>
      <c r="J18" s="184"/>
      <c r="K18" s="177">
        <f>K19+K20</f>
        <v>534427.68200000003</v>
      </c>
    </row>
    <row r="19" spans="1:11" ht="28.05" customHeight="1">
      <c r="A19" s="544"/>
      <c r="B19" s="173"/>
      <c r="C19" s="191" t="s">
        <v>157</v>
      </c>
      <c r="D19" s="14"/>
      <c r="E19" s="184">
        <f>G19+I19</f>
        <v>9982</v>
      </c>
      <c r="F19" s="185"/>
      <c r="G19" s="184">
        <v>5479</v>
      </c>
      <c r="H19" s="184"/>
      <c r="I19" s="184">
        <v>4503</v>
      </c>
      <c r="J19" s="69"/>
      <c r="K19" s="184">
        <v>517957.22100000002</v>
      </c>
    </row>
    <row r="20" spans="1:11" ht="28.05" customHeight="1">
      <c r="A20" s="544"/>
      <c r="B20" s="173"/>
      <c r="C20" s="191" t="s">
        <v>49</v>
      </c>
      <c r="D20" s="14"/>
      <c r="E20" s="184">
        <f t="shared" ref="E20:E26" si="2">G20+I20</f>
        <v>323</v>
      </c>
      <c r="F20" s="185"/>
      <c r="G20" s="184">
        <v>193</v>
      </c>
      <c r="H20" s="184"/>
      <c r="I20" s="184">
        <v>130</v>
      </c>
      <c r="J20" s="69"/>
      <c r="K20" s="184">
        <v>16470.460999999999</v>
      </c>
    </row>
    <row r="21" spans="1:11" ht="28.05" customHeight="1">
      <c r="A21" s="544"/>
      <c r="B21" s="173"/>
      <c r="C21" s="183" t="s">
        <v>50</v>
      </c>
      <c r="D21" s="14"/>
      <c r="E21" s="184">
        <f t="shared" si="2"/>
        <v>5440</v>
      </c>
      <c r="F21" s="185"/>
      <c r="G21" s="184">
        <v>3910</v>
      </c>
      <c r="H21" s="184"/>
      <c r="I21" s="184">
        <v>1530</v>
      </c>
      <c r="J21" s="69"/>
      <c r="K21" s="184">
        <v>225626.766</v>
      </c>
    </row>
    <row r="22" spans="1:11" ht="28.05" customHeight="1">
      <c r="A22" s="544"/>
      <c r="B22" s="173"/>
      <c r="C22" s="183" t="s">
        <v>51</v>
      </c>
      <c r="D22" s="14"/>
      <c r="E22" s="184">
        <f t="shared" si="2"/>
        <v>9091</v>
      </c>
      <c r="F22" s="185"/>
      <c r="G22" s="184">
        <v>2511</v>
      </c>
      <c r="H22" s="184"/>
      <c r="I22" s="184">
        <v>6580</v>
      </c>
      <c r="J22" s="69"/>
      <c r="K22" s="184">
        <v>318421.011</v>
      </c>
    </row>
    <row r="23" spans="1:11" ht="28.05" customHeight="1">
      <c r="A23" s="544"/>
      <c r="B23" s="173"/>
      <c r="C23" s="183" t="s">
        <v>52</v>
      </c>
      <c r="D23" s="176"/>
      <c r="E23" s="184">
        <f t="shared" si="2"/>
        <v>5964</v>
      </c>
      <c r="F23" s="185"/>
      <c r="G23" s="184">
        <v>3174</v>
      </c>
      <c r="H23" s="184"/>
      <c r="I23" s="184">
        <v>2790</v>
      </c>
      <c r="J23" s="69"/>
      <c r="K23" s="184">
        <v>186774.09599999999</v>
      </c>
    </row>
    <row r="24" spans="1:11" ht="28.05" customHeight="1">
      <c r="A24" s="544"/>
      <c r="B24" s="173"/>
      <c r="C24" s="183" t="s">
        <v>53</v>
      </c>
      <c r="D24" s="176"/>
      <c r="E24" s="184">
        <f t="shared" si="2"/>
        <v>2113</v>
      </c>
      <c r="F24" s="185"/>
      <c r="G24" s="184">
        <v>1614</v>
      </c>
      <c r="H24" s="184"/>
      <c r="I24" s="184">
        <v>499</v>
      </c>
      <c r="J24" s="69"/>
      <c r="K24" s="184">
        <v>63249.743999999999</v>
      </c>
    </row>
    <row r="25" spans="1:11" ht="28.05" customHeight="1">
      <c r="A25" s="544"/>
      <c r="B25" s="173"/>
      <c r="C25" s="183" t="s">
        <v>161</v>
      </c>
      <c r="D25" s="176"/>
      <c r="E25" s="184">
        <f t="shared" si="2"/>
        <v>330</v>
      </c>
      <c r="F25" s="185"/>
      <c r="G25" s="184">
        <v>255</v>
      </c>
      <c r="H25" s="184"/>
      <c r="I25" s="184">
        <v>75</v>
      </c>
      <c r="J25" s="69"/>
      <c r="K25" s="184">
        <v>8933.6229999999996</v>
      </c>
    </row>
    <row r="26" spans="1:11" ht="28.05" customHeight="1">
      <c r="A26" s="544"/>
      <c r="B26" s="173"/>
      <c r="C26" s="183" t="s">
        <v>54</v>
      </c>
      <c r="D26" s="14"/>
      <c r="E26" s="184">
        <f t="shared" si="2"/>
        <v>6670</v>
      </c>
      <c r="F26" s="185"/>
      <c r="G26" s="184">
        <v>3778</v>
      </c>
      <c r="H26" s="184"/>
      <c r="I26" s="184">
        <v>2892</v>
      </c>
      <c r="J26" s="69"/>
      <c r="K26" s="184">
        <v>111047.523</v>
      </c>
    </row>
    <row r="27" spans="1:11" ht="28.05" customHeight="1">
      <c r="A27" s="544"/>
      <c r="B27" s="173"/>
      <c r="C27" s="59" t="s">
        <v>55</v>
      </c>
      <c r="D27" s="77"/>
      <c r="E27" s="177">
        <f>G27+I27</f>
        <v>751</v>
      </c>
      <c r="F27" s="189"/>
      <c r="G27" s="177">
        <v>515</v>
      </c>
      <c r="H27" s="177"/>
      <c r="I27" s="177">
        <v>236</v>
      </c>
      <c r="J27" s="190"/>
      <c r="K27" s="177">
        <v>9854.9110000000001</v>
      </c>
    </row>
    <row r="28" spans="1:11" ht="19.8" customHeight="1" thickBot="1">
      <c r="A28" s="544"/>
      <c r="B28" s="173"/>
      <c r="C28" s="446"/>
      <c r="D28" s="447"/>
      <c r="E28" s="448"/>
      <c r="F28" s="449"/>
      <c r="G28" s="448"/>
      <c r="H28" s="448"/>
      <c r="I28" s="448"/>
      <c r="J28" s="450"/>
      <c r="K28" s="450"/>
    </row>
  </sheetData>
  <sheetProtection algorithmName="SHA-512" hashValue="C/nPyQtk/HOUpaZMsmHoD2fUf70AKV5lxO6UlzzT4+Qd+RRC58zryb7gLS5js+7Z6taOziN9TaPgWIbFkdtl0Q==" saltValue="MwjIuAdVTlQMfn8f5mOKeA==" spinCount="100000" sheet="1" objects="1" scenarios="1"/>
  <mergeCells count="11">
    <mergeCell ref="I10:I11"/>
    <mergeCell ref="L10:L11"/>
    <mergeCell ref="A1:A28"/>
    <mergeCell ref="C3:K3"/>
    <mergeCell ref="C4:K4"/>
    <mergeCell ref="C7:C9"/>
    <mergeCell ref="E7:I8"/>
    <mergeCell ref="K7:K9"/>
    <mergeCell ref="E9:I9"/>
    <mergeCell ref="E10:E11"/>
    <mergeCell ref="G10:G1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V34"/>
  <sheetViews>
    <sheetView showGridLines="0" view="pageBreakPreview" zoomScale="70" zoomScaleNormal="86" zoomScaleSheetLayoutView="70" workbookViewId="0">
      <selection activeCell="M14" sqref="M14"/>
    </sheetView>
  </sheetViews>
  <sheetFormatPr defaultColWidth="3.6640625" defaultRowHeight="13.8"/>
  <cols>
    <col min="1" max="1" width="4.6640625" style="168" customWidth="1"/>
    <col min="2" max="2" width="1.6640625" style="168" customWidth="1"/>
    <col min="3" max="3" width="79.109375" style="168" customWidth="1"/>
    <col min="4" max="4" width="4.33203125" style="168" customWidth="1"/>
    <col min="5" max="5" width="14.88671875" style="168" customWidth="1"/>
    <col min="6" max="7" width="2.33203125" style="168" customWidth="1"/>
    <col min="8" max="8" width="17.21875" style="174" customWidth="1"/>
    <col min="9" max="10" width="2.33203125" style="174" customWidth="1"/>
    <col min="11" max="11" width="17" style="174" customWidth="1"/>
    <col min="12" max="13" width="2.33203125" style="168" customWidth="1"/>
    <col min="14" max="14" width="3" style="168" customWidth="1"/>
    <col min="15" max="15" width="17" style="168" customWidth="1"/>
    <col min="16" max="16" width="2.6640625" style="168" customWidth="1"/>
    <col min="17" max="16384" width="3.6640625" style="168"/>
  </cols>
  <sheetData>
    <row r="1" spans="1:22" ht="14.25" customHeight="1">
      <c r="A1" s="544">
        <f>'1.6'!A1:A31+1</f>
        <v>43</v>
      </c>
      <c r="B1" s="173"/>
      <c r="P1" s="192"/>
    </row>
    <row r="2" spans="1:22" ht="14.25" customHeight="1">
      <c r="A2" s="544"/>
      <c r="B2" s="173"/>
    </row>
    <row r="3" spans="1:22" ht="14.25" customHeight="1">
      <c r="A3" s="544"/>
      <c r="B3" s="173"/>
      <c r="C3" s="545" t="s">
        <v>223</v>
      </c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</row>
    <row r="4" spans="1:22" ht="14.25" customHeight="1">
      <c r="A4" s="544"/>
      <c r="B4" s="173"/>
      <c r="C4" s="546" t="s">
        <v>234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</row>
    <row r="5" spans="1:22" ht="9" customHeight="1" thickBot="1">
      <c r="A5" s="544"/>
      <c r="B5" s="173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265"/>
    </row>
    <row r="6" spans="1:22" ht="9" customHeight="1">
      <c r="A6" s="544"/>
      <c r="B6" s="173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77"/>
      <c r="O6" s="77"/>
      <c r="P6" s="77"/>
    </row>
    <row r="7" spans="1:22" ht="14.25" customHeight="1">
      <c r="A7" s="544"/>
      <c r="B7" s="173"/>
      <c r="C7" s="547" t="s">
        <v>179</v>
      </c>
      <c r="D7" s="318"/>
      <c r="E7" s="549" t="s">
        <v>44</v>
      </c>
      <c r="F7" s="550"/>
      <c r="G7" s="550"/>
      <c r="H7" s="550"/>
      <c r="I7" s="550"/>
      <c r="J7" s="550"/>
      <c r="K7" s="550"/>
      <c r="L7" s="550"/>
      <c r="M7" s="46"/>
      <c r="N7" s="46"/>
      <c r="O7" s="519" t="s">
        <v>187</v>
      </c>
      <c r="P7" s="46"/>
      <c r="Q7" s="48"/>
    </row>
    <row r="8" spans="1:22" ht="15" customHeight="1">
      <c r="A8" s="544"/>
      <c r="B8" s="173"/>
      <c r="C8" s="548"/>
      <c r="D8" s="318"/>
      <c r="E8" s="550"/>
      <c r="F8" s="550"/>
      <c r="G8" s="550"/>
      <c r="H8" s="550"/>
      <c r="I8" s="550"/>
      <c r="J8" s="550"/>
      <c r="K8" s="550"/>
      <c r="L8" s="550"/>
      <c r="M8" s="46"/>
      <c r="N8" s="46"/>
      <c r="O8" s="519"/>
      <c r="P8" s="46"/>
      <c r="Q8" s="48"/>
    </row>
    <row r="9" spans="1:22" ht="2.4" customHeight="1" thickBot="1">
      <c r="A9" s="544"/>
      <c r="B9" s="173"/>
      <c r="C9" s="318"/>
      <c r="D9" s="318"/>
      <c r="E9" s="551"/>
      <c r="F9" s="551"/>
      <c r="G9" s="551"/>
      <c r="H9" s="551"/>
      <c r="I9" s="551"/>
      <c r="J9" s="551"/>
      <c r="K9" s="551"/>
      <c r="L9" s="551"/>
      <c r="M9" s="46"/>
      <c r="N9" s="78"/>
      <c r="O9" s="519"/>
      <c r="P9" s="78"/>
      <c r="Q9" s="49"/>
    </row>
    <row r="10" spans="1:22" ht="9" customHeight="1">
      <c r="A10" s="544"/>
      <c r="B10" s="173"/>
      <c r="C10" s="77"/>
      <c r="D10" s="318"/>
      <c r="E10" s="552"/>
      <c r="F10" s="552"/>
      <c r="G10" s="552"/>
      <c r="H10" s="552"/>
      <c r="I10" s="552"/>
      <c r="J10" s="552"/>
      <c r="K10" s="552"/>
      <c r="L10" s="552"/>
      <c r="M10" s="46"/>
      <c r="N10" s="78"/>
      <c r="O10" s="519"/>
      <c r="P10" s="78"/>
      <c r="Q10" s="49"/>
    </row>
    <row r="11" spans="1:22" s="175" customFormat="1" ht="14.4" customHeight="1">
      <c r="A11" s="544"/>
      <c r="B11" s="173"/>
      <c r="C11" s="77"/>
      <c r="D11" s="77"/>
      <c r="E11" s="526" t="s">
        <v>43</v>
      </c>
      <c r="F11" s="7"/>
      <c r="G11" s="7"/>
      <c r="H11" s="526" t="s">
        <v>45</v>
      </c>
      <c r="I11" s="7"/>
      <c r="J11" s="7"/>
      <c r="K11" s="526" t="s">
        <v>46</v>
      </c>
      <c r="L11" s="7"/>
      <c r="M11" s="7"/>
      <c r="N11" s="7"/>
      <c r="O11" s="7" t="s">
        <v>168</v>
      </c>
      <c r="P11" s="7"/>
      <c r="Q11" s="543"/>
      <c r="R11" s="168"/>
    </row>
    <row r="12" spans="1:22" ht="14.4" customHeight="1" thickBot="1">
      <c r="A12" s="544"/>
      <c r="B12" s="173"/>
      <c r="C12" s="366"/>
      <c r="D12" s="367"/>
      <c r="E12" s="542"/>
      <c r="F12" s="368"/>
      <c r="G12" s="368"/>
      <c r="H12" s="542"/>
      <c r="I12" s="368"/>
      <c r="J12" s="368"/>
      <c r="K12" s="542"/>
      <c r="L12" s="368"/>
      <c r="M12" s="368"/>
      <c r="N12" s="368"/>
      <c r="O12" s="369"/>
      <c r="P12" s="9"/>
      <c r="Q12" s="543"/>
    </row>
    <row r="13" spans="1:22" s="179" customFormat="1" ht="34.200000000000003" customHeight="1" thickBot="1">
      <c r="A13" s="544"/>
      <c r="B13" s="173"/>
      <c r="C13" s="457" t="s">
        <v>154</v>
      </c>
      <c r="D13" s="458"/>
      <c r="E13" s="459">
        <f t="shared" ref="E13:E20" si="0">H13+K13</f>
        <v>359405</v>
      </c>
      <c r="F13" s="459"/>
      <c r="G13" s="459"/>
      <c r="H13" s="459">
        <f>H14+H17+H28</f>
        <v>197980</v>
      </c>
      <c r="I13" s="459"/>
      <c r="J13" s="459"/>
      <c r="K13" s="459">
        <f>K14+K17+K28</f>
        <v>161425</v>
      </c>
      <c r="L13" s="459"/>
      <c r="M13" s="459"/>
      <c r="N13" s="459"/>
      <c r="O13" s="459">
        <f>O14+O17+O28</f>
        <v>14218132.044</v>
      </c>
      <c r="P13" s="177"/>
      <c r="R13" s="180"/>
      <c r="S13" s="1"/>
      <c r="T13" s="181"/>
      <c r="U13" s="182"/>
      <c r="V13" s="180"/>
    </row>
    <row r="14" spans="1:22" ht="45" customHeight="1">
      <c r="A14" s="544"/>
      <c r="B14" s="173"/>
      <c r="C14" s="264" t="s">
        <v>158</v>
      </c>
      <c r="D14" s="77"/>
      <c r="E14" s="177">
        <f t="shared" si="0"/>
        <v>26248</v>
      </c>
      <c r="F14" s="74"/>
      <c r="G14" s="74"/>
      <c r="H14" s="74">
        <f>H15+H16</f>
        <v>22000</v>
      </c>
      <c r="I14" s="74"/>
      <c r="J14" s="74"/>
      <c r="K14" s="74">
        <f>K15+K16</f>
        <v>4248</v>
      </c>
      <c r="L14" s="75"/>
      <c r="M14" s="75"/>
      <c r="N14" s="186"/>
      <c r="O14" s="286">
        <v>0</v>
      </c>
      <c r="P14" s="186"/>
    </row>
    <row r="15" spans="1:22" ht="31.95" customHeight="1">
      <c r="A15" s="544"/>
      <c r="B15" s="173"/>
      <c r="C15" s="183" t="s">
        <v>159</v>
      </c>
      <c r="D15" s="77"/>
      <c r="E15" s="184">
        <f t="shared" si="0"/>
        <v>22738</v>
      </c>
      <c r="F15" s="185"/>
      <c r="G15" s="185"/>
      <c r="H15" s="184">
        <v>19100</v>
      </c>
      <c r="I15" s="184"/>
      <c r="J15" s="184"/>
      <c r="K15" s="184">
        <v>3638</v>
      </c>
      <c r="L15" s="185"/>
      <c r="M15" s="185"/>
      <c r="N15" s="186"/>
      <c r="O15" s="293">
        <f>'2.5'!K15+'3.5'!K15+'4.5'!K15+'5.5'!K16+'6.5'!K14+'7.5'!K14+'8.5'!K14+'9.5'!K15+'10.5'!K14+'11.5'!K14</f>
        <v>0</v>
      </c>
      <c r="P15" s="186"/>
    </row>
    <row r="16" spans="1:22" ht="54" customHeight="1">
      <c r="A16" s="544"/>
      <c r="B16" s="173"/>
      <c r="C16" s="183" t="s">
        <v>160</v>
      </c>
      <c r="D16" s="187"/>
      <c r="E16" s="184">
        <f t="shared" si="0"/>
        <v>3510</v>
      </c>
      <c r="F16" s="185"/>
      <c r="G16" s="185"/>
      <c r="H16" s="184">
        <v>2900</v>
      </c>
      <c r="I16" s="184"/>
      <c r="J16" s="184"/>
      <c r="K16" s="184">
        <v>610</v>
      </c>
      <c r="L16" s="185"/>
      <c r="M16" s="185"/>
      <c r="N16" s="186"/>
      <c r="O16" s="293">
        <f>'2.5'!K16+'3.5'!K16+'4.5'!K16+'5.5'!K17+'6.5'!K15+'7.5'!K15+'8.5'!K15+'9.5'!K16+'10.5'!K15+'11.5'!K15</f>
        <v>0</v>
      </c>
      <c r="P16" s="186"/>
    </row>
    <row r="17" spans="1:16" ht="30" customHeight="1">
      <c r="A17" s="544"/>
      <c r="B17" s="173"/>
      <c r="C17" s="188" t="s">
        <v>47</v>
      </c>
      <c r="D17" s="77"/>
      <c r="E17" s="177">
        <f t="shared" si="0"/>
        <v>326940</v>
      </c>
      <c r="F17" s="189"/>
      <c r="G17" s="189"/>
      <c r="H17" s="177">
        <f>H18+H19+H22+H23+H24+H25+H26+H27</f>
        <v>172268</v>
      </c>
      <c r="I17" s="177"/>
      <c r="J17" s="177"/>
      <c r="K17" s="177">
        <f>K18+K19+K22+K23+K24+K25+K26+K27</f>
        <v>154672</v>
      </c>
      <c r="L17" s="189"/>
      <c r="M17" s="189"/>
      <c r="N17" s="177"/>
      <c r="O17" s="177">
        <f>O18+O19+O22+O23+O24+O25+O26+O27</f>
        <v>14134049.786</v>
      </c>
      <c r="P17" s="190"/>
    </row>
    <row r="18" spans="1:16" ht="30" customHeight="1">
      <c r="A18" s="544"/>
      <c r="B18" s="173"/>
      <c r="C18" s="183" t="s">
        <v>48</v>
      </c>
      <c r="D18" s="14"/>
      <c r="E18" s="184">
        <f t="shared" si="0"/>
        <v>51494</v>
      </c>
      <c r="F18" s="185"/>
      <c r="G18" s="185"/>
      <c r="H18" s="184">
        <v>34553</v>
      </c>
      <c r="I18" s="184"/>
      <c r="J18" s="184"/>
      <c r="K18" s="184">
        <v>16941</v>
      </c>
      <c r="L18" s="185"/>
      <c r="M18" s="185"/>
      <c r="N18" s="184"/>
      <c r="O18" s="184">
        <v>3433332.6309999996</v>
      </c>
      <c r="P18" s="69"/>
    </row>
    <row r="19" spans="1:16" ht="30" customHeight="1">
      <c r="A19" s="544"/>
      <c r="B19" s="173"/>
      <c r="C19" s="183" t="s">
        <v>153</v>
      </c>
      <c r="D19" s="14"/>
      <c r="E19" s="177">
        <f t="shared" si="0"/>
        <v>81139</v>
      </c>
      <c r="F19" s="184"/>
      <c r="G19" s="184"/>
      <c r="H19" s="177">
        <f>H20+H21</f>
        <v>42735</v>
      </c>
      <c r="I19" s="184"/>
      <c r="J19" s="184"/>
      <c r="K19" s="177">
        <f>K20+K21</f>
        <v>38404</v>
      </c>
      <c r="L19" s="184"/>
      <c r="M19" s="184"/>
      <c r="N19" s="184"/>
      <c r="O19" s="177">
        <f>O20+O21</f>
        <v>4668114.12</v>
      </c>
      <c r="P19" s="184"/>
    </row>
    <row r="20" spans="1:16" ht="30" customHeight="1">
      <c r="A20" s="544"/>
      <c r="B20" s="173"/>
      <c r="C20" s="191" t="s">
        <v>157</v>
      </c>
      <c r="D20" s="14"/>
      <c r="E20" s="184">
        <f t="shared" si="0"/>
        <v>75708</v>
      </c>
      <c r="F20" s="185"/>
      <c r="G20" s="185"/>
      <c r="H20" s="184">
        <v>39774</v>
      </c>
      <c r="I20" s="184"/>
      <c r="J20" s="184"/>
      <c r="K20" s="184">
        <v>35934</v>
      </c>
      <c r="L20" s="185"/>
      <c r="M20" s="185"/>
      <c r="N20" s="184"/>
      <c r="O20" s="184">
        <v>4320009.6500000004</v>
      </c>
      <c r="P20" s="69"/>
    </row>
    <row r="21" spans="1:16" ht="30" customHeight="1">
      <c r="A21" s="544"/>
      <c r="B21" s="173"/>
      <c r="C21" s="191" t="s">
        <v>49</v>
      </c>
      <c r="D21" s="14"/>
      <c r="E21" s="184">
        <f t="shared" ref="E21:E27" si="1">H21+K21</f>
        <v>5431</v>
      </c>
      <c r="F21" s="185"/>
      <c r="G21" s="185"/>
      <c r="H21" s="184">
        <v>2961</v>
      </c>
      <c r="I21" s="184"/>
      <c r="J21" s="184"/>
      <c r="K21" s="184">
        <v>2470</v>
      </c>
      <c r="L21" s="185"/>
      <c r="M21" s="185"/>
      <c r="N21" s="184"/>
      <c r="O21" s="184">
        <v>348104.47000000003</v>
      </c>
      <c r="P21" s="69"/>
    </row>
    <row r="22" spans="1:16" ht="30" customHeight="1">
      <c r="A22" s="544"/>
      <c r="B22" s="173"/>
      <c r="C22" s="183" t="s">
        <v>50</v>
      </c>
      <c r="D22" s="14"/>
      <c r="E22" s="184">
        <f t="shared" si="1"/>
        <v>38989</v>
      </c>
      <c r="F22" s="185"/>
      <c r="G22" s="185"/>
      <c r="H22" s="184">
        <v>28722</v>
      </c>
      <c r="I22" s="184"/>
      <c r="J22" s="184"/>
      <c r="K22" s="184">
        <v>10267</v>
      </c>
      <c r="L22" s="185"/>
      <c r="M22" s="185"/>
      <c r="N22" s="184"/>
      <c r="O22" s="184">
        <v>1709445.0450000002</v>
      </c>
      <c r="P22" s="69"/>
    </row>
    <row r="23" spans="1:16" ht="30" customHeight="1">
      <c r="A23" s="544"/>
      <c r="B23" s="173"/>
      <c r="C23" s="183" t="s">
        <v>51</v>
      </c>
      <c r="D23" s="14"/>
      <c r="E23" s="184">
        <f t="shared" si="1"/>
        <v>68942</v>
      </c>
      <c r="F23" s="185"/>
      <c r="G23" s="185"/>
      <c r="H23" s="184">
        <v>16216</v>
      </c>
      <c r="I23" s="184"/>
      <c r="J23" s="184"/>
      <c r="K23" s="184">
        <v>52726</v>
      </c>
      <c r="L23" s="185"/>
      <c r="M23" s="185"/>
      <c r="N23" s="184"/>
      <c r="O23" s="184">
        <v>2276400.5380000002</v>
      </c>
      <c r="P23" s="69"/>
    </row>
    <row r="24" spans="1:16" ht="30" customHeight="1">
      <c r="A24" s="544"/>
      <c r="B24" s="173"/>
      <c r="C24" s="183" t="s">
        <v>52</v>
      </c>
      <c r="D24" s="176"/>
      <c r="E24" s="184">
        <f t="shared" si="1"/>
        <v>27754</v>
      </c>
      <c r="F24" s="185"/>
      <c r="G24" s="185"/>
      <c r="H24" s="184">
        <v>14892</v>
      </c>
      <c r="I24" s="184"/>
      <c r="J24" s="184"/>
      <c r="K24" s="184">
        <v>12862</v>
      </c>
      <c r="L24" s="185"/>
      <c r="M24" s="185"/>
      <c r="N24" s="184"/>
      <c r="O24" s="184">
        <v>844581.78</v>
      </c>
      <c r="P24" s="69"/>
    </row>
    <row r="25" spans="1:16" ht="30" customHeight="1">
      <c r="A25" s="544"/>
      <c r="B25" s="173"/>
      <c r="C25" s="183" t="s">
        <v>53</v>
      </c>
      <c r="D25" s="176"/>
      <c r="E25" s="184">
        <f t="shared" si="1"/>
        <v>13062</v>
      </c>
      <c r="F25" s="185"/>
      <c r="G25" s="185"/>
      <c r="H25" s="184">
        <v>8896</v>
      </c>
      <c r="I25" s="184"/>
      <c r="J25" s="184"/>
      <c r="K25" s="184">
        <v>4166</v>
      </c>
      <c r="L25" s="185"/>
      <c r="M25" s="185"/>
      <c r="N25" s="184"/>
      <c r="O25" s="184">
        <v>374600.13400000002</v>
      </c>
      <c r="P25" s="69"/>
    </row>
    <row r="26" spans="1:16" ht="30" customHeight="1">
      <c r="A26" s="544"/>
      <c r="B26" s="173"/>
      <c r="C26" s="183" t="s">
        <v>161</v>
      </c>
      <c r="D26" s="176"/>
      <c r="E26" s="184">
        <f t="shared" si="1"/>
        <v>3730</v>
      </c>
      <c r="F26" s="185"/>
      <c r="G26" s="185"/>
      <c r="H26" s="184">
        <v>2580</v>
      </c>
      <c r="I26" s="184"/>
      <c r="J26" s="184"/>
      <c r="K26" s="184">
        <v>1150</v>
      </c>
      <c r="L26" s="185"/>
      <c r="M26" s="185"/>
      <c r="N26" s="184"/>
      <c r="O26" s="184">
        <v>90136.639999999985</v>
      </c>
      <c r="P26" s="69"/>
    </row>
    <row r="27" spans="1:16" ht="30" customHeight="1">
      <c r="A27" s="544"/>
      <c r="B27" s="173"/>
      <c r="C27" s="183" t="s">
        <v>54</v>
      </c>
      <c r="D27" s="14"/>
      <c r="E27" s="184">
        <f t="shared" si="1"/>
        <v>41830</v>
      </c>
      <c r="F27" s="185"/>
      <c r="G27" s="185"/>
      <c r="H27" s="184">
        <v>23674</v>
      </c>
      <c r="I27" s="184"/>
      <c r="J27" s="184"/>
      <c r="K27" s="184">
        <v>18156</v>
      </c>
      <c r="L27" s="185"/>
      <c r="M27" s="185"/>
      <c r="N27" s="184"/>
      <c r="O27" s="184">
        <v>737438.89800000004</v>
      </c>
      <c r="P27" s="69"/>
    </row>
    <row r="28" spans="1:16" ht="30" customHeight="1">
      <c r="A28" s="544"/>
      <c r="B28" s="173"/>
      <c r="C28" s="59" t="s">
        <v>55</v>
      </c>
      <c r="D28" s="77"/>
      <c r="E28" s="177">
        <f>H28+K28</f>
        <v>6217</v>
      </c>
      <c r="F28" s="189"/>
      <c r="G28" s="189"/>
      <c r="H28" s="177">
        <v>3712</v>
      </c>
      <c r="I28" s="177"/>
      <c r="J28" s="177"/>
      <c r="K28" s="177">
        <v>2505</v>
      </c>
      <c r="L28" s="189"/>
      <c r="M28" s="189"/>
      <c r="N28" s="177"/>
      <c r="O28" s="177">
        <v>84082.258000000002</v>
      </c>
      <c r="P28" s="190"/>
    </row>
    <row r="29" spans="1:16" ht="6" customHeight="1" thickBot="1">
      <c r="A29" s="544"/>
      <c r="B29" s="173"/>
      <c r="C29" s="370"/>
      <c r="D29" s="371"/>
      <c r="E29" s="372"/>
      <c r="F29" s="373"/>
      <c r="G29" s="373"/>
      <c r="H29" s="372"/>
      <c r="I29" s="372"/>
      <c r="J29" s="372"/>
      <c r="K29" s="372"/>
      <c r="L29" s="373"/>
      <c r="M29" s="373"/>
      <c r="N29" s="372"/>
      <c r="O29" s="374"/>
      <c r="P29" s="190"/>
    </row>
    <row r="30" spans="1:16" ht="15" customHeight="1">
      <c r="A30" s="193"/>
      <c r="B30" s="193"/>
    </row>
    <row r="33" spans="5:15">
      <c r="E33" s="296"/>
    </row>
    <row r="34" spans="5:15">
      <c r="E34" s="252"/>
      <c r="O34" s="297"/>
    </row>
  </sheetData>
  <sheetProtection algorithmName="SHA-512" hashValue="1rda25vHvD+mQRYx2xbN60NVabcLrAvd23fuM1KtXK4MCfL46QrRKyTlSB4TDOvRiGkzvPyORRIGSk9jLBbfeQ==" saltValue="nFw5l3cA4cvkHqYa/X/XJw==" spinCount="100000" sheet="1" objects="1" scenarios="1"/>
  <mergeCells count="12">
    <mergeCell ref="K11:K12"/>
    <mergeCell ref="Q11:Q12"/>
    <mergeCell ref="A1:A29"/>
    <mergeCell ref="C3:P3"/>
    <mergeCell ref="C4:P4"/>
    <mergeCell ref="C7:C8"/>
    <mergeCell ref="E7:L8"/>
    <mergeCell ref="O7:O10"/>
    <mergeCell ref="E9:L9"/>
    <mergeCell ref="E10:L10"/>
    <mergeCell ref="E11:E12"/>
    <mergeCell ref="H11:H12"/>
  </mergeCells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AA43"/>
  <sheetViews>
    <sheetView showGridLines="0" view="pageBreakPreview" zoomScale="70" zoomScaleNormal="85" zoomScaleSheetLayoutView="70" workbookViewId="0">
      <selection activeCell="M14" sqref="M14"/>
    </sheetView>
  </sheetViews>
  <sheetFormatPr defaultColWidth="3.6640625" defaultRowHeight="13.8"/>
  <cols>
    <col min="1" max="1" width="4.6640625" style="195" customWidth="1"/>
    <col min="2" max="2" width="1.6640625" style="195" customWidth="1"/>
    <col min="3" max="3" width="79.33203125" style="195" customWidth="1"/>
    <col min="4" max="4" width="2.6640625" style="195" customWidth="1"/>
    <col min="5" max="5" width="18.5546875" style="195" customWidth="1"/>
    <col min="6" max="7" width="4.5546875" style="195" customWidth="1"/>
    <col min="8" max="8" width="18.5546875" style="195" customWidth="1"/>
    <col min="9" max="10" width="4.5546875" style="196" customWidth="1"/>
    <col min="11" max="11" width="22.21875" style="196" customWidth="1"/>
    <col min="12" max="12" width="4.33203125" style="196" customWidth="1"/>
    <col min="13" max="13" width="2.6640625" style="195" customWidth="1"/>
    <col min="14" max="17" width="3.6640625" style="195"/>
    <col min="18" max="18" width="15.109375" style="195" customWidth="1"/>
    <col min="19" max="19" width="13.6640625" style="197" customWidth="1"/>
    <col min="20" max="20" width="3.6640625" style="197"/>
    <col min="21" max="21" width="15" style="197" customWidth="1"/>
    <col min="22" max="22" width="3.6640625" style="197"/>
    <col min="23" max="23" width="15.109375" style="197" customWidth="1"/>
    <col min="24" max="24" width="12.44140625" style="197" customWidth="1"/>
    <col min="25" max="25" width="15.109375" style="195" customWidth="1"/>
    <col min="26" max="26" width="6.33203125" style="195" customWidth="1"/>
    <col min="27" max="16384" width="3.6640625" style="195"/>
  </cols>
  <sheetData>
    <row r="1" spans="1:27" ht="14.25" customHeight="1">
      <c r="A1" s="554">
        <f>1+'1.7'!A1:A29</f>
        <v>44</v>
      </c>
      <c r="B1" s="194"/>
    </row>
    <row r="2" spans="1:27" ht="10.5" customHeight="1">
      <c r="A2" s="554"/>
      <c r="B2" s="194"/>
    </row>
    <row r="3" spans="1:27" ht="14.25" customHeight="1">
      <c r="A3" s="554"/>
      <c r="B3" s="194"/>
      <c r="C3" s="555" t="s">
        <v>199</v>
      </c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198"/>
      <c r="O3" s="198"/>
      <c r="P3" s="198"/>
      <c r="Q3" s="198"/>
      <c r="R3" s="198"/>
      <c r="S3" s="199"/>
      <c r="T3" s="199"/>
      <c r="U3" s="199"/>
    </row>
    <row r="4" spans="1:27" s="203" customFormat="1" ht="18" customHeight="1">
      <c r="A4" s="554"/>
      <c r="B4" s="194"/>
      <c r="C4" s="556" t="s">
        <v>235</v>
      </c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200"/>
      <c r="O4" s="200"/>
      <c r="P4" s="200"/>
      <c r="Q4" s="200"/>
      <c r="R4" s="200"/>
      <c r="S4" s="201"/>
      <c r="T4" s="201"/>
      <c r="U4" s="201"/>
      <c r="V4" s="202"/>
      <c r="W4" s="202"/>
      <c r="X4" s="202"/>
    </row>
    <row r="5" spans="1:27" ht="4.8" customHeight="1" thickBot="1">
      <c r="A5" s="554"/>
      <c r="B5" s="19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1:27" ht="3.6" customHeight="1">
      <c r="A6" s="554"/>
      <c r="B6" s="194"/>
      <c r="C6" s="375"/>
      <c r="D6" s="376"/>
      <c r="E6" s="376"/>
      <c r="F6" s="376"/>
      <c r="G6" s="376"/>
      <c r="H6" s="376"/>
      <c r="I6" s="376"/>
      <c r="J6" s="376"/>
      <c r="K6" s="376"/>
      <c r="L6" s="376"/>
      <c r="M6" s="266"/>
    </row>
    <row r="7" spans="1:27" ht="14.25" customHeight="1">
      <c r="A7" s="554"/>
      <c r="B7" s="194"/>
      <c r="C7" s="547" t="s">
        <v>180</v>
      </c>
      <c r="D7" s="377"/>
      <c r="E7" s="549" t="s">
        <v>44</v>
      </c>
      <c r="F7" s="550"/>
      <c r="G7" s="550"/>
      <c r="H7" s="550"/>
      <c r="I7" s="550"/>
      <c r="J7" s="550"/>
      <c r="K7" s="550"/>
      <c r="L7" s="550"/>
      <c r="M7" s="79"/>
    </row>
    <row r="8" spans="1:27" ht="14.25" customHeight="1">
      <c r="A8" s="554"/>
      <c r="B8" s="194"/>
      <c r="C8" s="548"/>
      <c r="D8" s="378"/>
      <c r="E8" s="550"/>
      <c r="F8" s="550"/>
      <c r="G8" s="550"/>
      <c r="H8" s="550"/>
      <c r="I8" s="550"/>
      <c r="J8" s="550"/>
      <c r="K8" s="550"/>
      <c r="L8" s="550"/>
      <c r="M8" s="80"/>
    </row>
    <row r="9" spans="1:27" ht="3.6" customHeight="1" thickBot="1">
      <c r="A9" s="554"/>
      <c r="B9" s="194"/>
      <c r="C9" s="377"/>
      <c r="D9" s="377"/>
      <c r="E9" s="386"/>
      <c r="F9" s="386"/>
      <c r="G9" s="386"/>
      <c r="H9" s="386"/>
      <c r="I9" s="386"/>
      <c r="J9" s="386"/>
      <c r="K9" s="386"/>
      <c r="L9" s="386"/>
      <c r="M9" s="302"/>
    </row>
    <row r="10" spans="1:27" ht="9" customHeight="1">
      <c r="A10" s="554"/>
      <c r="B10" s="194"/>
      <c r="C10" s="379"/>
      <c r="D10" s="379"/>
      <c r="E10" s="377"/>
      <c r="F10" s="377"/>
      <c r="G10" s="377"/>
      <c r="H10" s="377"/>
      <c r="I10" s="380"/>
      <c r="J10" s="380"/>
      <c r="K10" s="380"/>
      <c r="L10" s="266"/>
      <c r="M10" s="266"/>
      <c r="S10" s="205"/>
      <c r="T10" s="205"/>
      <c r="U10" s="205"/>
      <c r="V10" s="205"/>
      <c r="W10" s="205"/>
      <c r="X10" s="205"/>
    </row>
    <row r="11" spans="1:27" s="206" customFormat="1" ht="31.2" customHeight="1" thickBot="1">
      <c r="A11" s="554"/>
      <c r="B11" s="194"/>
      <c r="C11" s="381"/>
      <c r="D11" s="381"/>
      <c r="E11" s="382" t="s">
        <v>43</v>
      </c>
      <c r="F11" s="383"/>
      <c r="G11" s="383"/>
      <c r="H11" s="382" t="s">
        <v>56</v>
      </c>
      <c r="I11" s="384"/>
      <c r="J11" s="384"/>
      <c r="K11" s="382" t="s">
        <v>266</v>
      </c>
      <c r="L11" s="385"/>
      <c r="M11" s="81"/>
      <c r="S11" s="207"/>
      <c r="T11" s="207"/>
      <c r="U11" s="207"/>
      <c r="V11" s="207"/>
      <c r="W11" s="207"/>
      <c r="X11" s="207"/>
    </row>
    <row r="12" spans="1:27" s="208" customFormat="1" ht="31.2" customHeight="1" thickBot="1">
      <c r="A12" s="554"/>
      <c r="B12" s="194"/>
      <c r="C12" s="557" t="s">
        <v>154</v>
      </c>
      <c r="D12" s="557"/>
      <c r="E12" s="460">
        <f t="shared" ref="E12:E19" si="0">H12+K12</f>
        <v>359405</v>
      </c>
      <c r="F12" s="461"/>
      <c r="G12" s="461"/>
      <c r="H12" s="461">
        <f>H13+H16+H27</f>
        <v>353707</v>
      </c>
      <c r="I12" s="461"/>
      <c r="J12" s="461"/>
      <c r="K12" s="461">
        <f>K13+K16+K27</f>
        <v>5698</v>
      </c>
      <c r="L12" s="461"/>
      <c r="M12" s="267"/>
      <c r="R12" s="209"/>
      <c r="S12" s="210"/>
      <c r="T12" s="210"/>
      <c r="U12" s="210"/>
      <c r="V12" s="210"/>
      <c r="W12" s="210"/>
      <c r="X12" s="210"/>
    </row>
    <row r="13" spans="1:27" ht="45" customHeight="1">
      <c r="A13" s="554"/>
      <c r="B13" s="194"/>
      <c r="C13" s="264" t="s">
        <v>158</v>
      </c>
      <c r="D13" s="264"/>
      <c r="E13" s="211">
        <f t="shared" si="0"/>
        <v>26248</v>
      </c>
      <c r="F13" s="212"/>
      <c r="G13" s="212"/>
      <c r="H13" s="212">
        <f>H14+H15</f>
        <v>26245</v>
      </c>
      <c r="I13" s="212"/>
      <c r="J13" s="212"/>
      <c r="K13" s="212">
        <f>K14+K15</f>
        <v>3</v>
      </c>
      <c r="L13" s="212"/>
      <c r="M13" s="213"/>
      <c r="R13" s="209"/>
      <c r="U13" s="214"/>
    </row>
    <row r="14" spans="1:27" ht="31.95" customHeight="1">
      <c r="A14" s="554"/>
      <c r="B14" s="194"/>
      <c r="C14" s="183" t="s">
        <v>159</v>
      </c>
      <c r="D14" s="188"/>
      <c r="E14" s="292">
        <f t="shared" si="0"/>
        <v>22738</v>
      </c>
      <c r="F14" s="216"/>
      <c r="G14" s="216"/>
      <c r="H14" s="216">
        <v>22736</v>
      </c>
      <c r="I14" s="216"/>
      <c r="J14" s="216"/>
      <c r="K14" s="216">
        <v>2</v>
      </c>
      <c r="L14" s="217"/>
      <c r="M14" s="218"/>
      <c r="Q14" s="1"/>
      <c r="R14" s="209"/>
      <c r="S14" s="160"/>
      <c r="T14" s="160"/>
      <c r="U14" s="214"/>
      <c r="V14" s="160"/>
      <c r="W14" s="160"/>
      <c r="X14" s="160"/>
      <c r="Y14" s="1"/>
      <c r="Z14" s="1"/>
      <c r="AA14" s="1"/>
    </row>
    <row r="15" spans="1:27" ht="54" customHeight="1">
      <c r="A15" s="554"/>
      <c r="B15" s="194"/>
      <c r="C15" s="183" t="s">
        <v>160</v>
      </c>
      <c r="D15" s="188"/>
      <c r="E15" s="292">
        <f t="shared" si="0"/>
        <v>3510</v>
      </c>
      <c r="F15" s="216"/>
      <c r="G15" s="216"/>
      <c r="H15" s="216">
        <v>3509</v>
      </c>
      <c r="I15" s="216"/>
      <c r="J15" s="216"/>
      <c r="K15" s="216">
        <v>1</v>
      </c>
      <c r="L15" s="217"/>
      <c r="M15" s="218"/>
      <c r="Q15" s="1"/>
      <c r="R15" s="209"/>
      <c r="S15" s="160"/>
      <c r="T15" s="160"/>
      <c r="U15" s="214"/>
      <c r="V15" s="160"/>
      <c r="W15" s="160"/>
      <c r="X15" s="160"/>
      <c r="Y15" s="1"/>
      <c r="Z15" s="1"/>
      <c r="AA15" s="1"/>
    </row>
    <row r="16" spans="1:27" ht="30" customHeight="1">
      <c r="A16" s="554"/>
      <c r="B16" s="194"/>
      <c r="C16" s="188" t="s">
        <v>47</v>
      </c>
      <c r="D16" s="188"/>
      <c r="E16" s="211">
        <f t="shared" si="0"/>
        <v>326940</v>
      </c>
      <c r="F16" s="217"/>
      <c r="G16" s="217"/>
      <c r="H16" s="217">
        <f>H17+H18+H21+H22+H23+H24+H25+H26</f>
        <v>321277</v>
      </c>
      <c r="I16" s="217"/>
      <c r="J16" s="217"/>
      <c r="K16" s="217">
        <f>K17+K18+K21+K22+K23+K24+K25+K26</f>
        <v>5663</v>
      </c>
      <c r="L16" s="217"/>
      <c r="M16" s="219"/>
      <c r="Q16" s="1"/>
      <c r="R16" s="209"/>
      <c r="S16" s="160"/>
      <c r="T16" s="160"/>
      <c r="U16" s="210"/>
      <c r="V16" s="160"/>
      <c r="W16" s="160"/>
      <c r="X16" s="160"/>
      <c r="Y16" s="1"/>
      <c r="Z16" s="1"/>
      <c r="AA16" s="1"/>
    </row>
    <row r="17" spans="1:27" s="221" customFormat="1" ht="30" customHeight="1">
      <c r="A17" s="554"/>
      <c r="B17" s="194"/>
      <c r="C17" s="183" t="s">
        <v>48</v>
      </c>
      <c r="D17" s="14"/>
      <c r="E17" s="292">
        <f t="shared" si="0"/>
        <v>51494</v>
      </c>
      <c r="F17" s="216"/>
      <c r="G17" s="216"/>
      <c r="H17" s="216">
        <v>51171</v>
      </c>
      <c r="I17" s="216"/>
      <c r="J17" s="216"/>
      <c r="K17" s="220">
        <v>323</v>
      </c>
      <c r="L17" s="220"/>
      <c r="M17" s="219"/>
      <c r="Q17" s="1"/>
      <c r="R17" s="209"/>
      <c r="S17" s="160"/>
      <c r="T17" s="160"/>
      <c r="U17" s="210"/>
      <c r="V17" s="160"/>
      <c r="W17" s="160"/>
      <c r="X17" s="160"/>
      <c r="Y17" s="1"/>
      <c r="Z17" s="1"/>
      <c r="AA17" s="1"/>
    </row>
    <row r="18" spans="1:27" ht="30" customHeight="1">
      <c r="A18" s="554"/>
      <c r="B18" s="194"/>
      <c r="C18" s="183" t="s">
        <v>153</v>
      </c>
      <c r="D18" s="14"/>
      <c r="E18" s="211">
        <f t="shared" si="0"/>
        <v>81139</v>
      </c>
      <c r="F18" s="216"/>
      <c r="G18" s="216"/>
      <c r="H18" s="217">
        <f>H19+H20</f>
        <v>79835</v>
      </c>
      <c r="I18" s="216"/>
      <c r="J18" s="216"/>
      <c r="K18" s="217">
        <f>K19+K20</f>
        <v>1304</v>
      </c>
      <c r="L18" s="220"/>
      <c r="M18" s="219"/>
      <c r="Q18" s="1"/>
      <c r="R18" s="209"/>
      <c r="S18" s="160"/>
      <c r="T18" s="160"/>
      <c r="U18" s="210"/>
      <c r="V18" s="160"/>
      <c r="W18" s="160"/>
      <c r="X18" s="160"/>
      <c r="Y18" s="1"/>
      <c r="Z18" s="1"/>
      <c r="AA18" s="1"/>
    </row>
    <row r="19" spans="1:27" ht="30" customHeight="1">
      <c r="A19" s="554"/>
      <c r="B19" s="194"/>
      <c r="C19" s="191" t="s">
        <v>157</v>
      </c>
      <c r="D19" s="14"/>
      <c r="E19" s="292">
        <f t="shared" si="0"/>
        <v>75708</v>
      </c>
      <c r="F19" s="216"/>
      <c r="G19" s="216"/>
      <c r="H19" s="216">
        <v>74458</v>
      </c>
      <c r="I19" s="216"/>
      <c r="J19" s="216"/>
      <c r="K19" s="220">
        <v>1250</v>
      </c>
      <c r="L19" s="220"/>
      <c r="M19" s="219"/>
      <c r="Q19" s="1"/>
      <c r="R19" s="209"/>
      <c r="S19" s="160"/>
      <c r="T19" s="160"/>
      <c r="U19" s="210"/>
      <c r="V19" s="160"/>
      <c r="W19" s="160"/>
      <c r="X19" s="160"/>
      <c r="Y19" s="1"/>
      <c r="Z19" s="1"/>
      <c r="AA19" s="1"/>
    </row>
    <row r="20" spans="1:27" ht="30" customHeight="1">
      <c r="A20" s="554"/>
      <c r="B20" s="194"/>
      <c r="C20" s="191" t="s">
        <v>49</v>
      </c>
      <c r="D20" s="14"/>
      <c r="E20" s="292">
        <f t="shared" ref="E20:E26" si="1">H20+K20</f>
        <v>5431</v>
      </c>
      <c r="F20" s="216"/>
      <c r="G20" s="216"/>
      <c r="H20" s="216">
        <v>5377</v>
      </c>
      <c r="I20" s="216"/>
      <c r="J20" s="216"/>
      <c r="K20" s="220">
        <v>54</v>
      </c>
      <c r="L20" s="220"/>
      <c r="M20" s="219"/>
      <c r="Q20" s="1"/>
      <c r="R20" s="209"/>
      <c r="S20" s="160"/>
      <c r="T20" s="160"/>
      <c r="U20" s="210"/>
      <c r="V20" s="160"/>
      <c r="W20" s="160"/>
      <c r="X20" s="160"/>
      <c r="Y20" s="1"/>
      <c r="Z20" s="1"/>
      <c r="AA20" s="1"/>
    </row>
    <row r="21" spans="1:27" ht="30" customHeight="1">
      <c r="A21" s="554"/>
      <c r="B21" s="194"/>
      <c r="C21" s="183" t="s">
        <v>50</v>
      </c>
      <c r="D21" s="188"/>
      <c r="E21" s="292">
        <f t="shared" si="1"/>
        <v>38989</v>
      </c>
      <c r="F21" s="216"/>
      <c r="G21" s="216"/>
      <c r="H21" s="216">
        <v>38017</v>
      </c>
      <c r="I21" s="216"/>
      <c r="J21" s="216"/>
      <c r="K21" s="220">
        <v>972</v>
      </c>
      <c r="L21" s="220"/>
      <c r="M21" s="219"/>
      <c r="Q21" s="1"/>
      <c r="R21" s="209"/>
      <c r="S21" s="160"/>
      <c r="T21" s="160"/>
      <c r="U21" s="210"/>
      <c r="V21" s="160"/>
      <c r="W21" s="160"/>
      <c r="X21" s="160"/>
      <c r="Y21" s="1"/>
      <c r="Z21" s="1"/>
      <c r="AA21" s="1"/>
    </row>
    <row r="22" spans="1:27" ht="30" customHeight="1">
      <c r="A22" s="554"/>
      <c r="B22" s="194"/>
      <c r="C22" s="183" t="s">
        <v>51</v>
      </c>
      <c r="D22" s="14"/>
      <c r="E22" s="292">
        <f t="shared" si="1"/>
        <v>68942</v>
      </c>
      <c r="F22" s="216"/>
      <c r="G22" s="216"/>
      <c r="H22" s="216">
        <v>68412</v>
      </c>
      <c r="I22" s="215"/>
      <c r="J22" s="215"/>
      <c r="K22" s="220">
        <v>530</v>
      </c>
      <c r="L22" s="220"/>
      <c r="M22" s="219"/>
      <c r="Q22" s="1"/>
      <c r="R22" s="209"/>
      <c r="S22" s="160"/>
      <c r="T22" s="160"/>
      <c r="U22" s="210"/>
      <c r="V22" s="160"/>
      <c r="W22" s="160"/>
      <c r="X22" s="160"/>
      <c r="Y22" s="1"/>
      <c r="Z22" s="1"/>
      <c r="AA22" s="1"/>
    </row>
    <row r="23" spans="1:27" ht="30" customHeight="1">
      <c r="A23" s="554"/>
      <c r="B23" s="194"/>
      <c r="C23" s="183" t="s">
        <v>52</v>
      </c>
      <c r="D23" s="14"/>
      <c r="E23" s="292">
        <f t="shared" si="1"/>
        <v>27754</v>
      </c>
      <c r="F23" s="216"/>
      <c r="G23" s="216"/>
      <c r="H23" s="216">
        <v>27308</v>
      </c>
      <c r="I23" s="216"/>
      <c r="J23" s="216"/>
      <c r="K23" s="220">
        <v>446</v>
      </c>
      <c r="L23" s="220"/>
      <c r="M23" s="219"/>
      <c r="Q23" s="1"/>
      <c r="R23" s="209"/>
      <c r="S23" s="160"/>
      <c r="T23" s="160"/>
      <c r="U23" s="210"/>
      <c r="V23" s="160"/>
      <c r="W23" s="160"/>
      <c r="X23" s="160"/>
      <c r="Y23" s="1"/>
      <c r="Z23" s="1"/>
      <c r="AA23" s="1"/>
    </row>
    <row r="24" spans="1:27" ht="30" customHeight="1">
      <c r="A24" s="554"/>
      <c r="B24" s="194"/>
      <c r="C24" s="183" t="s">
        <v>53</v>
      </c>
      <c r="D24" s="188"/>
      <c r="E24" s="292">
        <f t="shared" si="1"/>
        <v>13062</v>
      </c>
      <c r="F24" s="216"/>
      <c r="G24" s="216"/>
      <c r="H24" s="216">
        <v>12696</v>
      </c>
      <c r="I24" s="216"/>
      <c r="J24" s="216"/>
      <c r="K24" s="220">
        <v>366</v>
      </c>
      <c r="L24" s="220"/>
      <c r="M24" s="219"/>
      <c r="Q24" s="1"/>
      <c r="R24" s="209"/>
      <c r="S24" s="160"/>
      <c r="T24" s="160"/>
      <c r="U24" s="210"/>
      <c r="V24" s="160"/>
      <c r="W24" s="160"/>
      <c r="X24" s="160"/>
      <c r="Y24" s="1"/>
      <c r="Z24" s="1"/>
      <c r="AA24" s="1"/>
    </row>
    <row r="25" spans="1:27" ht="30" customHeight="1">
      <c r="A25" s="554"/>
      <c r="B25" s="194"/>
      <c r="C25" s="183" t="s">
        <v>161</v>
      </c>
      <c r="D25" s="188"/>
      <c r="E25" s="292">
        <f t="shared" si="1"/>
        <v>3730</v>
      </c>
      <c r="F25" s="216"/>
      <c r="G25" s="216"/>
      <c r="H25" s="216">
        <v>3377</v>
      </c>
      <c r="I25" s="216"/>
      <c r="J25" s="216"/>
      <c r="K25" s="220">
        <v>353</v>
      </c>
      <c r="L25" s="220"/>
      <c r="M25" s="219"/>
      <c r="Q25" s="1"/>
      <c r="R25" s="209"/>
      <c r="S25" s="160"/>
      <c r="T25" s="160"/>
      <c r="U25" s="210"/>
      <c r="V25" s="160"/>
      <c r="W25" s="160"/>
      <c r="X25" s="160"/>
      <c r="Y25" s="1"/>
      <c r="Z25" s="1"/>
      <c r="AA25" s="1"/>
    </row>
    <row r="26" spans="1:27" s="168" customFormat="1" ht="30" customHeight="1">
      <c r="A26" s="554"/>
      <c r="B26" s="173"/>
      <c r="C26" s="183" t="s">
        <v>54</v>
      </c>
      <c r="D26" s="14"/>
      <c r="E26" s="292">
        <f t="shared" si="1"/>
        <v>41830</v>
      </c>
      <c r="F26" s="185"/>
      <c r="G26" s="185"/>
      <c r="H26" s="184">
        <v>40461</v>
      </c>
      <c r="I26" s="184"/>
      <c r="J26" s="184"/>
      <c r="K26" s="184">
        <v>1369</v>
      </c>
      <c r="L26" s="185"/>
      <c r="M26" s="185"/>
      <c r="N26" s="222"/>
      <c r="O26" s="71"/>
      <c r="P26" s="71"/>
      <c r="Q26" s="222"/>
      <c r="R26" s="71"/>
      <c r="S26" s="178"/>
      <c r="T26" s="71"/>
    </row>
    <row r="27" spans="1:27" ht="30" customHeight="1">
      <c r="A27" s="554"/>
      <c r="B27" s="194"/>
      <c r="C27" s="59" t="s">
        <v>55</v>
      </c>
      <c r="D27" s="59"/>
      <c r="E27" s="211">
        <f>H27+K27</f>
        <v>6217</v>
      </c>
      <c r="F27" s="212"/>
      <c r="G27" s="212"/>
      <c r="H27" s="212">
        <v>6185</v>
      </c>
      <c r="I27" s="212"/>
      <c r="J27" s="212"/>
      <c r="K27" s="212">
        <v>32</v>
      </c>
      <c r="L27" s="212"/>
      <c r="M27" s="223"/>
      <c r="R27" s="209"/>
      <c r="U27" s="214"/>
    </row>
    <row r="28" spans="1:27" ht="5.4" customHeight="1" thickBot="1">
      <c r="A28" s="554"/>
      <c r="B28" s="194"/>
      <c r="C28" s="370"/>
      <c r="D28" s="370"/>
      <c r="E28" s="387"/>
      <c r="F28" s="388"/>
      <c r="G28" s="388"/>
      <c r="H28" s="388"/>
      <c r="I28" s="388"/>
      <c r="J28" s="388"/>
      <c r="K28" s="388"/>
      <c r="L28" s="388"/>
      <c r="M28" s="223"/>
      <c r="U28" s="214"/>
    </row>
    <row r="29" spans="1:27" ht="14.25" customHeight="1">
      <c r="A29" s="224"/>
      <c r="B29" s="224"/>
      <c r="C29" s="225"/>
      <c r="D29" s="225"/>
      <c r="E29" s="226"/>
      <c r="F29" s="227"/>
      <c r="G29" s="227"/>
      <c r="H29" s="227"/>
      <c r="I29" s="227"/>
      <c r="J29" s="227"/>
      <c r="K29" s="227"/>
      <c r="L29" s="227"/>
      <c r="M29" s="228"/>
    </row>
    <row r="30" spans="1:27" ht="15" customHeight="1">
      <c r="A30" s="224"/>
      <c r="B30" s="224"/>
      <c r="C30" s="225"/>
      <c r="D30" s="225"/>
      <c r="E30" s="226"/>
      <c r="F30" s="227"/>
      <c r="G30" s="227"/>
      <c r="H30" s="227"/>
      <c r="I30" s="227"/>
      <c r="J30" s="227"/>
      <c r="K30" s="227"/>
      <c r="L30" s="227"/>
      <c r="M30" s="228"/>
    </row>
    <row r="31" spans="1:27" ht="7.5" customHeight="1">
      <c r="A31" s="224"/>
      <c r="B31" s="224"/>
      <c r="C31" s="225"/>
      <c r="D31" s="225"/>
      <c r="E31" s="226"/>
      <c r="F31" s="227"/>
      <c r="G31" s="227"/>
      <c r="H31" s="227"/>
      <c r="I31" s="227"/>
      <c r="J31" s="227"/>
      <c r="K31" s="227"/>
      <c r="L31" s="227"/>
      <c r="M31" s="228"/>
    </row>
    <row r="32" spans="1:27" ht="14.4">
      <c r="A32" s="224"/>
      <c r="B32" s="224"/>
      <c r="C32" s="229"/>
      <c r="D32" s="230"/>
      <c r="E32" s="296"/>
      <c r="F32" s="231"/>
      <c r="G32" s="231"/>
      <c r="H32" s="231"/>
      <c r="I32" s="231"/>
      <c r="J32" s="231"/>
      <c r="K32" s="231"/>
      <c r="L32" s="231"/>
      <c r="M32" s="232"/>
    </row>
    <row r="33" spans="1:13" ht="17.399999999999999" customHeight="1">
      <c r="A33" s="224"/>
      <c r="B33" s="224"/>
      <c r="C33" s="229"/>
      <c r="D33" s="230"/>
      <c r="E33" s="252"/>
      <c r="F33" s="234"/>
      <c r="G33" s="234"/>
      <c r="H33" s="234"/>
      <c r="I33" s="234"/>
      <c r="J33" s="234"/>
      <c r="K33" s="234"/>
      <c r="L33" s="234"/>
      <c r="M33" s="235"/>
    </row>
    <row r="34" spans="1:13" ht="12.75" customHeight="1">
      <c r="A34" s="224"/>
      <c r="B34" s="224"/>
      <c r="C34" s="229"/>
      <c r="D34" s="236"/>
      <c r="E34" s="233"/>
      <c r="F34" s="234"/>
      <c r="G34" s="234"/>
      <c r="H34" s="234"/>
      <c r="I34" s="234"/>
      <c r="J34" s="234"/>
      <c r="K34" s="234"/>
      <c r="L34" s="234"/>
      <c r="M34" s="235"/>
    </row>
    <row r="35" spans="1:13" ht="12.75" customHeight="1">
      <c r="A35" s="224"/>
      <c r="B35" s="224"/>
      <c r="C35" s="229"/>
      <c r="D35" s="237"/>
      <c r="E35" s="233"/>
      <c r="F35" s="234"/>
      <c r="G35" s="234"/>
      <c r="H35" s="234"/>
      <c r="I35" s="238"/>
      <c r="J35" s="238"/>
      <c r="K35" s="234"/>
      <c r="L35" s="234"/>
      <c r="M35" s="235"/>
    </row>
    <row r="36" spans="1:13" ht="3.75" customHeight="1">
      <c r="A36" s="224"/>
      <c r="B36" s="224"/>
      <c r="C36" s="229"/>
      <c r="D36" s="239"/>
      <c r="E36" s="233"/>
      <c r="F36" s="234"/>
      <c r="G36" s="234"/>
      <c r="H36" s="238"/>
      <c r="I36" s="238"/>
      <c r="J36" s="238"/>
      <c r="K36" s="238"/>
      <c r="L36" s="238"/>
      <c r="M36" s="235"/>
    </row>
    <row r="37" spans="1:13" ht="7.5" customHeight="1">
      <c r="A37" s="224"/>
      <c r="B37" s="224"/>
      <c r="C37" s="229"/>
      <c r="E37" s="233"/>
      <c r="F37" s="234"/>
      <c r="G37" s="234"/>
      <c r="H37" s="238"/>
      <c r="I37" s="238"/>
      <c r="J37" s="238"/>
      <c r="K37" s="238"/>
      <c r="L37" s="238"/>
      <c r="M37" s="235"/>
    </row>
    <row r="38" spans="1:13" ht="27.75" customHeight="1">
      <c r="A38" s="224"/>
      <c r="B38" s="224"/>
      <c r="C38" s="553"/>
      <c r="D38" s="553"/>
      <c r="E38" s="233"/>
      <c r="F38" s="234"/>
      <c r="G38" s="234"/>
      <c r="H38" s="234"/>
      <c r="I38" s="234"/>
      <c r="J38" s="234"/>
      <c r="K38" s="234"/>
      <c r="L38" s="234"/>
      <c r="M38" s="232"/>
    </row>
    <row r="39" spans="1:13" ht="8.25" customHeight="1">
      <c r="A39" s="224"/>
      <c r="B39" s="224"/>
      <c r="C39" s="229"/>
      <c r="D39" s="240"/>
      <c r="E39" s="233"/>
      <c r="F39" s="234"/>
      <c r="G39" s="234"/>
      <c r="H39" s="234"/>
      <c r="I39" s="238"/>
      <c r="J39" s="238"/>
      <c r="K39" s="234"/>
      <c r="L39" s="234"/>
      <c r="M39" s="241"/>
    </row>
    <row r="40" spans="1:13" ht="12.75" customHeight="1">
      <c r="A40" s="224"/>
      <c r="B40" s="224"/>
      <c r="C40" s="229"/>
      <c r="D40" s="240"/>
      <c r="E40" s="242"/>
      <c r="F40" s="243"/>
      <c r="G40" s="243"/>
      <c r="H40" s="243"/>
      <c r="I40" s="244"/>
      <c r="J40" s="244"/>
      <c r="K40" s="245"/>
      <c r="L40" s="245"/>
      <c r="M40" s="241"/>
    </row>
    <row r="41" spans="1:13">
      <c r="A41" s="224"/>
      <c r="B41" s="224"/>
      <c r="E41" s="246"/>
      <c r="F41" s="246"/>
      <c r="G41" s="246"/>
      <c r="H41" s="246"/>
      <c r="I41" s="247"/>
      <c r="J41" s="247"/>
      <c r="K41" s="247"/>
      <c r="L41" s="247"/>
      <c r="M41" s="246"/>
    </row>
    <row r="42" spans="1:13">
      <c r="A42" s="224"/>
      <c r="B42" s="224"/>
      <c r="E42" s="248"/>
      <c r="F42" s="248"/>
      <c r="G42" s="248"/>
      <c r="H42" s="248"/>
      <c r="I42" s="249"/>
      <c r="J42" s="249"/>
      <c r="K42" s="249"/>
      <c r="L42" s="249"/>
      <c r="M42" s="248"/>
    </row>
    <row r="43" spans="1:13">
      <c r="A43" s="224"/>
      <c r="B43" s="224"/>
    </row>
  </sheetData>
  <sheetProtection algorithmName="SHA-512" hashValue="cUzWFzHhW5WYJX28gYmh6B7mc26vqLyEkMgB7v22yKBJD0oTKDis6s0++djk8D6V+j49PPUKfm++86QoFF5xbQ==" saltValue="ipQRP/gNb6e13/JJRFrNiw==" spinCount="100000" sheet="1" objects="1" scenarios="1"/>
  <mergeCells count="7">
    <mergeCell ref="C38:D38"/>
    <mergeCell ref="A1:A28"/>
    <mergeCell ref="C3:M3"/>
    <mergeCell ref="C4:M4"/>
    <mergeCell ref="C7:C8"/>
    <mergeCell ref="E7:L8"/>
    <mergeCell ref="C12:D12"/>
  </mergeCells>
  <pageMargins left="0.39370078740157483" right="0.39370078740157483" top="0.39370078740157483" bottom="0.39370078740157483" header="0.31496062992125984" footer="0.31496062992125984"/>
  <pageSetup paperSize="9" scale="80" firstPageNumber="22" orientation="landscape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AP39"/>
  <sheetViews>
    <sheetView showGridLines="0" view="pageBreakPreview" zoomScale="70" zoomScaleNormal="70" zoomScaleSheetLayoutView="70" workbookViewId="0">
      <selection activeCell="C26" sqref="C26"/>
    </sheetView>
  </sheetViews>
  <sheetFormatPr defaultColWidth="5.77734375" defaultRowHeight="13.8"/>
  <cols>
    <col min="1" max="1" width="5.77734375" style="111" customWidth="1"/>
    <col min="2" max="2" width="1.77734375" style="111" customWidth="1"/>
    <col min="3" max="3" width="41.109375" style="82" customWidth="1"/>
    <col min="4" max="4" width="2.6640625" style="82" customWidth="1"/>
    <col min="5" max="5" width="23.88671875" style="82" customWidth="1"/>
    <col min="6" max="6" width="1.88671875" style="82" customWidth="1"/>
    <col min="7" max="7" width="13" style="82" customWidth="1"/>
    <col min="8" max="8" width="1.77734375" style="82" customWidth="1"/>
    <col min="9" max="9" width="23.88671875" style="82" customWidth="1"/>
    <col min="10" max="10" width="1.88671875" style="82" customWidth="1"/>
    <col min="11" max="11" width="13" style="82" customWidth="1"/>
    <col min="12" max="12" width="1.5546875" style="82" customWidth="1"/>
    <col min="13" max="13" width="23.88671875" style="82" customWidth="1"/>
    <col min="14" max="14" width="1.88671875" style="82" customWidth="1"/>
    <col min="15" max="15" width="13" style="82" customWidth="1"/>
    <col min="16" max="16" width="2.6640625" style="82" customWidth="1"/>
    <col min="17" max="18" width="11.6640625" style="82" customWidth="1"/>
    <col min="19" max="19" width="2.6640625" style="82" customWidth="1"/>
    <col min="20" max="21" width="11.6640625" style="82" customWidth="1"/>
    <col min="22" max="22" width="2.44140625" style="82" customWidth="1"/>
    <col min="23" max="24" width="11.6640625" style="82" customWidth="1"/>
    <col min="25" max="25" width="2.6640625" style="82" customWidth="1"/>
    <col min="26" max="27" width="11.6640625" style="83" customWidth="1"/>
    <col min="28" max="28" width="2.6640625" style="83" customWidth="1"/>
    <col min="29" max="29" width="11.6640625" style="83" customWidth="1"/>
    <col min="30" max="30" width="11.6640625" style="82" customWidth="1"/>
    <col min="31" max="31" width="2.6640625" style="82" customWidth="1"/>
    <col min="32" max="33" width="11.6640625" style="82" customWidth="1"/>
    <col min="34" max="34" width="2.6640625" style="82" customWidth="1"/>
    <col min="35" max="36" width="11.6640625" style="82" customWidth="1"/>
    <col min="37" max="37" width="2.6640625" style="82" customWidth="1"/>
    <col min="38" max="39" width="11.6640625" style="82" customWidth="1"/>
    <col min="40" max="40" width="2.6640625" style="82" customWidth="1"/>
    <col min="41" max="42" width="11.6640625" style="82" customWidth="1"/>
    <col min="43" max="16384" width="5.77734375" style="82"/>
  </cols>
  <sheetData>
    <row r="1" spans="1:42" ht="14.25" customHeight="1">
      <c r="A1" s="520">
        <f>1+'1.8'!A1:A28</f>
        <v>45</v>
      </c>
      <c r="B1" s="507"/>
    </row>
    <row r="2" spans="1:42" ht="14.25" customHeight="1">
      <c r="A2" s="520"/>
      <c r="B2" s="507"/>
    </row>
    <row r="3" spans="1:42" ht="14.25" customHeight="1">
      <c r="A3" s="520"/>
      <c r="B3" s="507"/>
      <c r="C3" s="566" t="s">
        <v>224</v>
      </c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84"/>
      <c r="Q3" s="84"/>
      <c r="R3" s="84"/>
      <c r="S3" s="84"/>
      <c r="T3" s="84"/>
      <c r="U3" s="84"/>
      <c r="V3" s="84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42" ht="14.25" customHeight="1">
      <c r="A4" s="520"/>
      <c r="B4" s="507"/>
      <c r="C4" s="567" t="s">
        <v>236</v>
      </c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87"/>
      <c r="Q4" s="87"/>
      <c r="R4" s="87"/>
      <c r="S4" s="87"/>
      <c r="T4" s="87"/>
      <c r="U4" s="87"/>
      <c r="V4" s="87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9"/>
    </row>
    <row r="5" spans="1:42" ht="9" customHeight="1" thickBot="1">
      <c r="A5" s="520"/>
      <c r="B5" s="507"/>
      <c r="O5" s="90"/>
      <c r="P5" s="90"/>
      <c r="X5" s="90"/>
      <c r="Y5" s="90"/>
      <c r="Z5" s="91"/>
      <c r="AA5" s="91"/>
      <c r="AB5" s="91"/>
      <c r="AC5" s="91"/>
    </row>
    <row r="6" spans="1:42" s="1" customFormat="1" ht="30" customHeight="1" thickBot="1">
      <c r="A6" s="520"/>
      <c r="B6" s="507"/>
      <c r="C6" s="572" t="s">
        <v>87</v>
      </c>
      <c r="D6" s="389"/>
      <c r="E6" s="568" t="s">
        <v>57</v>
      </c>
      <c r="F6" s="568"/>
      <c r="G6" s="568"/>
      <c r="H6" s="390"/>
      <c r="I6" s="569" t="s">
        <v>58</v>
      </c>
      <c r="J6" s="569"/>
      <c r="K6" s="569"/>
      <c r="L6" s="391"/>
      <c r="M6" s="569" t="s">
        <v>225</v>
      </c>
      <c r="N6" s="569"/>
      <c r="O6" s="569"/>
      <c r="P6" s="93"/>
      <c r="Q6" s="563"/>
      <c r="R6" s="563"/>
      <c r="S6" s="92"/>
      <c r="T6" s="521"/>
      <c r="U6" s="521"/>
      <c r="V6" s="93"/>
      <c r="W6" s="521"/>
      <c r="X6" s="521"/>
      <c r="Y6" s="93"/>
      <c r="Z6" s="521"/>
      <c r="AA6" s="521"/>
      <c r="AB6" s="94"/>
      <c r="AC6" s="564"/>
      <c r="AD6" s="564"/>
      <c r="AE6" s="94"/>
      <c r="AF6" s="564"/>
      <c r="AG6" s="564"/>
      <c r="AH6" s="93"/>
      <c r="AI6" s="521"/>
      <c r="AJ6" s="521"/>
      <c r="AK6" s="93"/>
      <c r="AL6" s="521"/>
      <c r="AM6" s="521"/>
      <c r="AN6" s="93"/>
      <c r="AO6" s="521"/>
      <c r="AP6" s="521"/>
    </row>
    <row r="7" spans="1:42" s="1" customFormat="1" ht="13.5" customHeight="1">
      <c r="A7" s="520"/>
      <c r="B7" s="507"/>
      <c r="C7" s="573"/>
      <c r="D7" s="392"/>
      <c r="E7" s="393"/>
      <c r="F7" s="393"/>
      <c r="G7" s="393"/>
      <c r="H7" s="393"/>
      <c r="I7" s="316"/>
      <c r="J7" s="316"/>
      <c r="K7" s="316"/>
      <c r="L7" s="316"/>
      <c r="M7" s="316"/>
      <c r="N7" s="316"/>
      <c r="O7" s="316"/>
      <c r="P7" s="93"/>
      <c r="Q7" s="92"/>
      <c r="R7" s="92"/>
      <c r="S7" s="92"/>
      <c r="T7" s="93"/>
      <c r="U7" s="93"/>
      <c r="V7" s="93"/>
      <c r="W7" s="93"/>
      <c r="X7" s="93"/>
      <c r="Y7" s="93"/>
      <c r="Z7" s="93"/>
      <c r="AA7" s="93"/>
      <c r="AB7" s="94"/>
      <c r="AC7" s="94"/>
      <c r="AD7" s="94"/>
      <c r="AE7" s="94"/>
      <c r="AF7" s="94"/>
      <c r="AG7" s="94"/>
      <c r="AH7" s="93"/>
      <c r="AI7" s="93"/>
      <c r="AJ7" s="93"/>
      <c r="AK7" s="93"/>
      <c r="AL7" s="93"/>
      <c r="AM7" s="93"/>
      <c r="AN7" s="93"/>
      <c r="AO7" s="93"/>
      <c r="AP7" s="93"/>
    </row>
    <row r="8" spans="1:42" s="2" customFormat="1" ht="14.25" customHeight="1">
      <c r="A8" s="520"/>
      <c r="B8" s="507"/>
      <c r="C8" s="311"/>
      <c r="D8" s="5"/>
      <c r="E8" s="560" t="s">
        <v>265</v>
      </c>
      <c r="F8" s="494"/>
      <c r="G8" s="519" t="s">
        <v>187</v>
      </c>
      <c r="H8" s="493"/>
      <c r="I8" s="560" t="s">
        <v>265</v>
      </c>
      <c r="J8" s="493"/>
      <c r="K8" s="519" t="s">
        <v>187</v>
      </c>
      <c r="L8" s="312"/>
      <c r="M8" s="560" t="s">
        <v>265</v>
      </c>
      <c r="N8" s="493"/>
      <c r="O8" s="519" t="s">
        <v>187</v>
      </c>
      <c r="P8" s="268"/>
      <c r="Q8" s="48"/>
      <c r="R8" s="96"/>
      <c r="S8" s="96"/>
      <c r="T8" s="96"/>
      <c r="W8" s="96"/>
      <c r="X8" s="562"/>
      <c r="Y8" s="562"/>
      <c r="Z8" s="562"/>
      <c r="AA8" s="562"/>
      <c r="AB8" s="562"/>
      <c r="AC8" s="562"/>
      <c r="AD8" s="96"/>
      <c r="AE8" s="96"/>
      <c r="AG8" s="48"/>
      <c r="AH8" s="48"/>
    </row>
    <row r="9" spans="1:42" s="2" customFormat="1" ht="14.25" customHeight="1">
      <c r="A9" s="520"/>
      <c r="B9" s="507"/>
      <c r="C9" s="311"/>
      <c r="D9" s="5"/>
      <c r="E9" s="561"/>
      <c r="F9" s="494"/>
      <c r="G9" s="519"/>
      <c r="H9" s="493"/>
      <c r="I9" s="561"/>
      <c r="J9" s="494"/>
      <c r="K9" s="519"/>
      <c r="L9" s="493"/>
      <c r="M9" s="561"/>
      <c r="N9" s="494"/>
      <c r="O9" s="519"/>
      <c r="P9" s="96"/>
      <c r="Q9" s="48"/>
      <c r="R9" s="96"/>
      <c r="S9" s="96"/>
      <c r="T9" s="48"/>
      <c r="U9" s="96"/>
      <c r="V9" s="96"/>
      <c r="W9" s="48"/>
      <c r="X9" s="96"/>
      <c r="Y9" s="96"/>
      <c r="Z9" s="48"/>
      <c r="AA9" s="96"/>
      <c r="AB9" s="96"/>
      <c r="AC9" s="48"/>
      <c r="AD9" s="96"/>
      <c r="AE9" s="96"/>
      <c r="AF9" s="48"/>
      <c r="AG9" s="96"/>
      <c r="AH9" s="96"/>
      <c r="AI9" s="48"/>
      <c r="AJ9" s="96"/>
      <c r="AK9" s="96"/>
      <c r="AL9" s="48"/>
      <c r="AM9" s="96"/>
      <c r="AN9" s="96"/>
      <c r="AO9" s="48"/>
      <c r="AP9" s="96"/>
    </row>
    <row r="10" spans="1:42" s="2" customFormat="1" ht="18.600000000000001" customHeight="1">
      <c r="A10" s="520"/>
      <c r="B10" s="507"/>
      <c r="C10" s="5"/>
      <c r="D10" s="5"/>
      <c r="E10" s="561"/>
      <c r="F10" s="501"/>
      <c r="G10" s="519"/>
      <c r="H10" s="502"/>
      <c r="I10" s="561"/>
      <c r="J10" s="501"/>
      <c r="K10" s="519"/>
      <c r="L10" s="312"/>
      <c r="M10" s="561"/>
      <c r="N10" s="501"/>
      <c r="O10" s="519"/>
      <c r="P10" s="23"/>
      <c r="Q10" s="49"/>
      <c r="R10" s="23"/>
      <c r="S10" s="23"/>
      <c r="T10" s="49"/>
      <c r="W10" s="23"/>
      <c r="X10" s="565"/>
      <c r="Y10" s="565"/>
      <c r="Z10" s="565"/>
      <c r="AA10" s="565"/>
      <c r="AB10" s="565"/>
      <c r="AC10" s="565"/>
      <c r="AD10" s="23"/>
      <c r="AE10" s="23"/>
      <c r="AG10" s="48"/>
      <c r="AH10" s="48"/>
    </row>
    <row r="11" spans="1:42" s="2" customFormat="1" ht="18" customHeight="1">
      <c r="A11" s="520"/>
      <c r="B11" s="507"/>
      <c r="C11" s="5"/>
      <c r="D11" s="5"/>
      <c r="E11" s="394"/>
      <c r="F11" s="5"/>
      <c r="G11" s="313" t="s">
        <v>168</v>
      </c>
      <c r="H11" s="5"/>
      <c r="I11" s="394"/>
      <c r="J11" s="5"/>
      <c r="K11" s="313" t="s">
        <v>168</v>
      </c>
      <c r="L11" s="5"/>
      <c r="M11" s="394"/>
      <c r="N11" s="5"/>
      <c r="O11" s="313" t="s">
        <v>168</v>
      </c>
      <c r="P11" s="97"/>
      <c r="X11" s="97"/>
      <c r="Y11" s="97"/>
      <c r="Z11" s="98"/>
      <c r="AA11" s="99"/>
      <c r="AB11" s="99"/>
      <c r="AC11" s="100"/>
    </row>
    <row r="12" spans="1:42" ht="5.0999999999999996" customHeight="1" thickBot="1">
      <c r="A12" s="520"/>
      <c r="B12" s="507"/>
      <c r="C12" s="395"/>
      <c r="D12" s="396"/>
      <c r="E12" s="397"/>
      <c r="F12" s="397"/>
      <c r="G12" s="398"/>
      <c r="H12" s="397"/>
      <c r="I12" s="397"/>
      <c r="J12" s="397"/>
      <c r="K12" s="397"/>
      <c r="L12" s="397"/>
      <c r="M12" s="397"/>
      <c r="N12" s="397"/>
      <c r="O12" s="397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2"/>
      <c r="AA12" s="102"/>
      <c r="AB12" s="102"/>
      <c r="AC12" s="102"/>
      <c r="AD12" s="101"/>
      <c r="AE12" s="101"/>
      <c r="AF12" s="101"/>
      <c r="AG12" s="101"/>
      <c r="AH12" s="101"/>
    </row>
    <row r="13" spans="1:42" ht="30" customHeight="1" thickBot="1">
      <c r="A13" s="520"/>
      <c r="B13" s="507"/>
      <c r="C13" s="342" t="s">
        <v>154</v>
      </c>
      <c r="D13" s="343"/>
      <c r="E13" s="343">
        <f>E15+E16+E17+E18+E19+E20+E21+E22+E23+E24</f>
        <v>171622</v>
      </c>
      <c r="F13" s="343"/>
      <c r="G13" s="343">
        <f>G15+G16+G17+G18+G19+G20+G21+G22+G23+G24</f>
        <v>9810891.7960000001</v>
      </c>
      <c r="H13" s="343"/>
      <c r="I13" s="343">
        <f>I15+I16+I17+I18+I19+I20+I21+I22+I23+I24</f>
        <v>113488</v>
      </c>
      <c r="J13" s="343"/>
      <c r="K13" s="343">
        <f>K15+K16+K17+K18+K19+K20+K21+K22+K23+K24</f>
        <v>3585719.0919999997</v>
      </c>
      <c r="L13" s="343"/>
      <c r="M13" s="343">
        <f>M15+M16+M17+M18+M19+M20+M21+M22+M23+M24</f>
        <v>41830</v>
      </c>
      <c r="N13" s="343"/>
      <c r="O13" s="343">
        <f>O15+O16+O17+O18+O19+O20+O21+O22+O23+O24</f>
        <v>737438.89800000004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</row>
    <row r="14" spans="1:42" ht="7.2" customHeight="1">
      <c r="A14" s="520"/>
      <c r="B14" s="507"/>
      <c r="C14" s="39"/>
      <c r="D14" s="8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108"/>
      <c r="Q14" s="104"/>
      <c r="R14" s="104"/>
      <c r="S14" s="104"/>
      <c r="T14" s="104"/>
      <c r="U14" s="104"/>
      <c r="V14" s="104"/>
      <c r="W14" s="104"/>
      <c r="X14" s="104"/>
      <c r="Y14" s="105"/>
      <c r="Z14" s="104"/>
      <c r="AA14" s="104"/>
      <c r="AB14" s="106"/>
      <c r="AC14" s="104"/>
      <c r="AD14" s="104"/>
      <c r="AE14" s="105"/>
      <c r="AF14" s="104"/>
      <c r="AG14" s="104"/>
      <c r="AH14" s="105"/>
      <c r="AI14" s="104"/>
      <c r="AJ14" s="104"/>
      <c r="AK14" s="104"/>
      <c r="AL14" s="104"/>
      <c r="AM14" s="104"/>
      <c r="AN14" s="104"/>
      <c r="AO14" s="104"/>
      <c r="AP14" s="104"/>
    </row>
    <row r="15" spans="1:42" ht="34.049999999999997" customHeight="1">
      <c r="A15" s="520"/>
      <c r="B15" s="507"/>
      <c r="C15" s="41" t="s">
        <v>5</v>
      </c>
      <c r="D15" s="8"/>
      <c r="E15" s="50">
        <v>14942</v>
      </c>
      <c r="F15" s="50"/>
      <c r="G15" s="50">
        <v>702979.67099999997</v>
      </c>
      <c r="H15" s="50"/>
      <c r="I15" s="50">
        <v>8345</v>
      </c>
      <c r="J15" s="50"/>
      <c r="K15" s="50">
        <v>254162.204</v>
      </c>
      <c r="L15" s="50"/>
      <c r="M15" s="50">
        <v>3491</v>
      </c>
      <c r="N15" s="50"/>
      <c r="O15" s="50">
        <v>55213.044999999998</v>
      </c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7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</row>
    <row r="16" spans="1:42" ht="34.049999999999997" customHeight="1">
      <c r="A16" s="520"/>
      <c r="B16" s="507"/>
      <c r="C16" s="41" t="s">
        <v>6</v>
      </c>
      <c r="D16" s="8"/>
      <c r="E16" s="50">
        <v>32984</v>
      </c>
      <c r="F16" s="50"/>
      <c r="G16" s="50">
        <v>1858406.7649999999</v>
      </c>
      <c r="H16" s="50"/>
      <c r="I16" s="50">
        <v>20076</v>
      </c>
      <c r="J16" s="50"/>
      <c r="K16" s="50">
        <v>689388.97100000002</v>
      </c>
      <c r="L16" s="50"/>
      <c r="M16" s="50">
        <v>9003</v>
      </c>
      <c r="N16" s="50"/>
      <c r="O16" s="50">
        <v>164280.72</v>
      </c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7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</row>
    <row r="17" spans="1:42" ht="34.049999999999997" customHeight="1">
      <c r="A17" s="520"/>
      <c r="B17" s="507"/>
      <c r="C17" s="41" t="s">
        <v>7</v>
      </c>
      <c r="D17" s="8"/>
      <c r="E17" s="50">
        <v>5081</v>
      </c>
      <c r="F17" s="50"/>
      <c r="G17" s="50">
        <v>236339.95</v>
      </c>
      <c r="H17" s="50"/>
      <c r="I17" s="50">
        <v>3960</v>
      </c>
      <c r="J17" s="50"/>
      <c r="K17" s="50">
        <v>104897.413</v>
      </c>
      <c r="L17" s="50"/>
      <c r="M17" s="50">
        <v>1334</v>
      </c>
      <c r="N17" s="50"/>
      <c r="O17" s="50">
        <v>20382.965</v>
      </c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7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</row>
    <row r="18" spans="1:42" ht="34.049999999999997" customHeight="1">
      <c r="A18" s="520"/>
      <c r="B18" s="507"/>
      <c r="C18" s="43" t="s">
        <v>8</v>
      </c>
      <c r="D18" s="8"/>
      <c r="E18" s="50">
        <v>18294</v>
      </c>
      <c r="F18" s="50"/>
      <c r="G18" s="50">
        <v>1201849.892</v>
      </c>
      <c r="H18" s="50"/>
      <c r="I18" s="50">
        <v>13829</v>
      </c>
      <c r="J18" s="50"/>
      <c r="K18" s="50">
        <v>546407.20600000001</v>
      </c>
      <c r="L18" s="50"/>
      <c r="M18" s="50">
        <v>4577</v>
      </c>
      <c r="N18" s="50"/>
      <c r="O18" s="50">
        <v>84041.843999999997</v>
      </c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7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</row>
    <row r="19" spans="1:42" ht="34.049999999999997" customHeight="1">
      <c r="A19" s="520"/>
      <c r="B19" s="507"/>
      <c r="C19" s="44" t="s">
        <v>9</v>
      </c>
      <c r="D19" s="8"/>
      <c r="E19" s="50">
        <v>21046</v>
      </c>
      <c r="F19" s="50"/>
      <c r="G19" s="50">
        <v>1323741.1200000001</v>
      </c>
      <c r="H19" s="50"/>
      <c r="I19" s="50">
        <v>16148</v>
      </c>
      <c r="J19" s="50"/>
      <c r="K19" s="50">
        <v>476112.489</v>
      </c>
      <c r="L19" s="50"/>
      <c r="M19" s="50">
        <v>5946</v>
      </c>
      <c r="N19" s="50"/>
      <c r="O19" s="50">
        <v>102516.13099999999</v>
      </c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7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</row>
    <row r="20" spans="1:42" ht="34.049999999999997" customHeight="1">
      <c r="A20" s="520"/>
      <c r="B20" s="507"/>
      <c r="C20" s="41" t="s">
        <v>10</v>
      </c>
      <c r="D20" s="8"/>
      <c r="E20" s="50">
        <v>16816</v>
      </c>
      <c r="F20" s="50"/>
      <c r="G20" s="50">
        <v>950722.04299999995</v>
      </c>
      <c r="H20" s="50"/>
      <c r="I20" s="50">
        <v>12580</v>
      </c>
      <c r="J20" s="50"/>
      <c r="K20" s="50">
        <v>306936.97499999998</v>
      </c>
      <c r="L20" s="50"/>
      <c r="M20" s="50">
        <v>4140</v>
      </c>
      <c r="N20" s="50"/>
      <c r="O20" s="50">
        <v>72218.865999999995</v>
      </c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7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</row>
    <row r="21" spans="1:42" ht="52.8">
      <c r="A21" s="520"/>
      <c r="B21" s="507"/>
      <c r="C21" s="41" t="s">
        <v>11</v>
      </c>
      <c r="D21" s="8"/>
      <c r="E21" s="50">
        <v>26819</v>
      </c>
      <c r="F21" s="50"/>
      <c r="G21" s="50">
        <v>1396420.34</v>
      </c>
      <c r="H21" s="50"/>
      <c r="I21" s="50">
        <v>14896</v>
      </c>
      <c r="J21" s="50"/>
      <c r="K21" s="50">
        <v>393657.78100000002</v>
      </c>
      <c r="L21" s="50"/>
      <c r="M21" s="50">
        <v>4633</v>
      </c>
      <c r="N21" s="50"/>
      <c r="O21" s="50">
        <v>91012.072</v>
      </c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7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</row>
    <row r="22" spans="1:42" ht="34.049999999999997" customHeight="1">
      <c r="A22" s="520"/>
      <c r="B22" s="507"/>
      <c r="C22" s="41" t="s">
        <v>12</v>
      </c>
      <c r="D22" s="8"/>
      <c r="E22" s="50">
        <v>744</v>
      </c>
      <c r="F22" s="50"/>
      <c r="G22" s="50">
        <v>34716.601999999999</v>
      </c>
      <c r="H22" s="50"/>
      <c r="I22" s="50">
        <v>551</v>
      </c>
      <c r="J22" s="50"/>
      <c r="K22" s="50">
        <v>12978.141</v>
      </c>
      <c r="L22" s="50"/>
      <c r="M22" s="50">
        <v>213</v>
      </c>
      <c r="N22" s="50"/>
      <c r="O22" s="50">
        <v>3073.924</v>
      </c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7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</row>
    <row r="23" spans="1:42" ht="52.8">
      <c r="A23" s="520"/>
      <c r="B23" s="507"/>
      <c r="C23" s="41" t="s">
        <v>13</v>
      </c>
      <c r="D23" s="8"/>
      <c r="E23" s="50">
        <v>12117</v>
      </c>
      <c r="F23" s="50"/>
      <c r="G23" s="50">
        <v>912365.571</v>
      </c>
      <c r="H23" s="50"/>
      <c r="I23" s="50">
        <v>5605</v>
      </c>
      <c r="J23" s="50"/>
      <c r="K23" s="50">
        <v>223799.43799999999</v>
      </c>
      <c r="L23" s="50"/>
      <c r="M23" s="50">
        <v>1823</v>
      </c>
      <c r="N23" s="50"/>
      <c r="O23" s="50">
        <v>33651.807999999997</v>
      </c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7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</row>
    <row r="24" spans="1:42" ht="34.049999999999997" customHeight="1">
      <c r="A24" s="520"/>
      <c r="B24" s="507"/>
      <c r="C24" s="43" t="s">
        <v>14</v>
      </c>
      <c r="D24" s="8"/>
      <c r="E24" s="50">
        <v>22779</v>
      </c>
      <c r="F24" s="50"/>
      <c r="G24" s="50">
        <v>1193349.8419999999</v>
      </c>
      <c r="H24" s="50"/>
      <c r="I24" s="50">
        <v>17498</v>
      </c>
      <c r="J24" s="50"/>
      <c r="K24" s="50">
        <v>577378.47400000005</v>
      </c>
      <c r="L24" s="50"/>
      <c r="M24" s="50">
        <v>6670</v>
      </c>
      <c r="N24" s="50"/>
      <c r="O24" s="50">
        <v>111047.523</v>
      </c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7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</row>
    <row r="25" spans="1:42" ht="6" customHeight="1" thickBot="1">
      <c r="A25" s="520"/>
      <c r="B25" s="507"/>
      <c r="C25" s="325"/>
      <c r="D25" s="347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7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</row>
    <row r="26" spans="1:42">
      <c r="A26" s="520"/>
      <c r="B26" s="507"/>
      <c r="C26" s="269" t="s">
        <v>164</v>
      </c>
      <c r="D26" s="270"/>
      <c r="E26" s="270"/>
      <c r="F26" s="271"/>
      <c r="G26" s="271"/>
      <c r="H26" s="270"/>
      <c r="I26" s="270"/>
      <c r="J26" s="271"/>
      <c r="K26" s="271"/>
      <c r="L26" s="271"/>
      <c r="M26" s="271"/>
      <c r="N26" s="271"/>
    </row>
    <row r="27" spans="1:42">
      <c r="A27" s="520"/>
      <c r="B27" s="507"/>
      <c r="C27" s="272" t="s">
        <v>167</v>
      </c>
      <c r="D27" s="270"/>
      <c r="E27" s="270"/>
      <c r="F27" s="271"/>
      <c r="G27" s="271"/>
      <c r="H27" s="270"/>
      <c r="I27" s="270"/>
      <c r="J27" s="271"/>
      <c r="K27" s="271"/>
      <c r="L27" s="271"/>
      <c r="M27" s="271"/>
      <c r="N27" s="271"/>
    </row>
    <row r="28" spans="1:42" ht="14.25" customHeight="1">
      <c r="A28" s="520"/>
      <c r="B28" s="507"/>
      <c r="C28" s="570" t="s">
        <v>163</v>
      </c>
      <c r="D28" s="571"/>
      <c r="E28" s="571"/>
      <c r="F28" s="571"/>
      <c r="G28" s="571"/>
      <c r="H28" s="571"/>
      <c r="I28" s="571"/>
      <c r="J28" s="571"/>
      <c r="K28" s="571"/>
      <c r="L28" s="571"/>
      <c r="M28" s="571"/>
      <c r="N28" s="571"/>
    </row>
    <row r="29" spans="1:42">
      <c r="A29" s="520"/>
      <c r="B29" s="507"/>
      <c r="C29" s="273" t="s">
        <v>166</v>
      </c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Q29" s="105"/>
      <c r="T29" s="105"/>
      <c r="Z29" s="106"/>
      <c r="AA29" s="106"/>
      <c r="AB29" s="106"/>
      <c r="AD29" s="105"/>
      <c r="AE29" s="105"/>
      <c r="AG29" s="105"/>
      <c r="AH29" s="105"/>
    </row>
    <row r="30" spans="1:42" ht="14.25" customHeight="1">
      <c r="A30" s="21"/>
      <c r="B30" s="21"/>
      <c r="C30" s="269" t="s">
        <v>162</v>
      </c>
      <c r="D30" s="270"/>
      <c r="E30" s="270"/>
      <c r="F30" s="271"/>
      <c r="G30" s="271"/>
      <c r="H30" s="270"/>
      <c r="I30" s="270"/>
      <c r="J30" s="271"/>
      <c r="K30" s="271"/>
      <c r="L30" s="271"/>
      <c r="M30" s="271"/>
      <c r="N30" s="271"/>
      <c r="Q30" s="109"/>
      <c r="T30" s="109"/>
      <c r="Z30" s="110"/>
      <c r="AA30" s="110"/>
      <c r="AB30" s="110"/>
      <c r="AD30" s="109"/>
      <c r="AE30" s="109"/>
      <c r="AG30" s="109"/>
      <c r="AH30" s="109"/>
    </row>
    <row r="31" spans="1:42" ht="14.25" customHeight="1">
      <c r="C31" s="272" t="s">
        <v>165</v>
      </c>
      <c r="D31" s="105"/>
      <c r="E31" s="105"/>
      <c r="H31" s="105"/>
      <c r="I31" s="105"/>
      <c r="Q31" s="105"/>
      <c r="T31" s="105"/>
      <c r="Z31" s="106"/>
      <c r="AA31" s="106"/>
      <c r="AB31" s="106"/>
      <c r="AD31" s="105"/>
      <c r="AE31" s="105"/>
      <c r="AG31" s="105"/>
      <c r="AH31" s="105"/>
    </row>
    <row r="32" spans="1:42">
      <c r="C32" s="558"/>
      <c r="D32" s="559"/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Q32" s="109"/>
      <c r="T32" s="109"/>
      <c r="Z32" s="110"/>
      <c r="AA32" s="110"/>
      <c r="AB32" s="110"/>
      <c r="AD32" s="109"/>
      <c r="AE32" s="109"/>
      <c r="AG32" s="109"/>
      <c r="AH32" s="109"/>
    </row>
    <row r="33" spans="3:34" ht="14.4">
      <c r="C33" s="112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Q33" s="105"/>
      <c r="T33" s="105"/>
      <c r="Z33" s="106"/>
      <c r="AA33" s="106"/>
      <c r="AB33" s="106"/>
      <c r="AD33" s="105"/>
      <c r="AE33" s="105"/>
      <c r="AG33" s="105"/>
      <c r="AH33" s="105"/>
    </row>
    <row r="34" spans="3:34" ht="14.4">
      <c r="E34" s="109"/>
      <c r="F34" s="109"/>
      <c r="J34" s="113"/>
      <c r="K34" s="113"/>
      <c r="Q34" s="109"/>
      <c r="T34" s="109"/>
      <c r="Z34" s="110"/>
      <c r="AA34" s="110"/>
      <c r="AB34" s="110"/>
      <c r="AD34" s="109"/>
      <c r="AE34" s="109"/>
      <c r="AG34" s="109"/>
      <c r="AH34" s="109"/>
    </row>
    <row r="35" spans="3:34" ht="14.4">
      <c r="E35" s="109"/>
      <c r="F35" s="109"/>
      <c r="J35" s="113"/>
      <c r="K35" s="113"/>
      <c r="Q35" s="114"/>
      <c r="T35" s="114"/>
    </row>
    <row r="36" spans="3:34">
      <c r="E36" s="114"/>
      <c r="F36" s="114"/>
      <c r="I36" s="114"/>
      <c r="J36" s="114"/>
      <c r="Q36" s="114"/>
      <c r="T36" s="114"/>
    </row>
    <row r="37" spans="3:34">
      <c r="E37" s="114"/>
      <c r="F37" s="114"/>
      <c r="I37" s="114"/>
      <c r="J37" s="114"/>
      <c r="Q37" s="114"/>
      <c r="T37" s="114"/>
      <c r="W37" s="114"/>
      <c r="Z37" s="115"/>
      <c r="AA37" s="115"/>
      <c r="AB37" s="115"/>
      <c r="AD37" s="114"/>
      <c r="AE37" s="114"/>
    </row>
    <row r="38" spans="3:34">
      <c r="E38" s="114"/>
      <c r="F38" s="114"/>
      <c r="I38" s="114"/>
      <c r="J38" s="114"/>
      <c r="M38" s="114"/>
      <c r="N38" s="114"/>
      <c r="Q38" s="114"/>
      <c r="T38" s="114"/>
      <c r="W38" s="114"/>
      <c r="Z38" s="115"/>
      <c r="AA38" s="115"/>
      <c r="AB38" s="115"/>
      <c r="AD38" s="114"/>
      <c r="AE38" s="114"/>
    </row>
    <row r="39" spans="3:34">
      <c r="E39" s="114"/>
      <c r="F39" s="114"/>
      <c r="I39" s="114"/>
      <c r="J39" s="114"/>
      <c r="M39" s="114"/>
      <c r="N39" s="114"/>
    </row>
  </sheetData>
  <sheetProtection algorithmName="SHA-512" hashValue="8QvKMPUEv+LkoI7FG5VvodVoAhDNxYkng3fIxn00JOC4a97MjIbWlbQd3TnyPFQIckB8ijSw+EmXbJs394fSkA==" saltValue="0xXc3Rb9j0kPAnjwet0NDg==" spinCount="100000" sheet="1" objects="1" scenarios="1"/>
  <mergeCells count="26">
    <mergeCell ref="AF6:AG6"/>
    <mergeCell ref="X10:AC10"/>
    <mergeCell ref="A1:A29"/>
    <mergeCell ref="C3:O3"/>
    <mergeCell ref="C4:O4"/>
    <mergeCell ref="E6:G6"/>
    <mergeCell ref="I6:K6"/>
    <mergeCell ref="M6:O6"/>
    <mergeCell ref="C28:N28"/>
    <mergeCell ref="C6:C7"/>
    <mergeCell ref="C32:N32"/>
    <mergeCell ref="AI6:AJ6"/>
    <mergeCell ref="AL6:AM6"/>
    <mergeCell ref="AO6:AP6"/>
    <mergeCell ref="E8:E10"/>
    <mergeCell ref="G8:G10"/>
    <mergeCell ref="I8:I10"/>
    <mergeCell ref="K8:K10"/>
    <mergeCell ref="M8:M10"/>
    <mergeCell ref="O8:O10"/>
    <mergeCell ref="X8:AC8"/>
    <mergeCell ref="Q6:R6"/>
    <mergeCell ref="T6:U6"/>
    <mergeCell ref="W6:X6"/>
    <mergeCell ref="Z6:AA6"/>
    <mergeCell ref="AC6:AD6"/>
  </mergeCells>
  <printOptions horizontalCentered="1"/>
  <pageMargins left="0.39370078740157483" right="0.39370078740157483" top="0.39370078740157483" bottom="0.19685039370078741" header="0.51181102362204722" footer="0.51181102362204722"/>
  <pageSetup paperSize="9" scale="80" orientation="landscape" r:id="rId1"/>
  <headerFooter alignWithMargins="0"/>
  <colBreaks count="1" manualBreakCount="1">
    <brk id="16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65</vt:i4>
      </vt:variant>
      <vt:variant>
        <vt:lpstr>Named Ranges</vt:lpstr>
      </vt:variant>
      <vt:variant>
        <vt:i4>65</vt:i4>
      </vt:variant>
    </vt:vector>
  </HeadingPairs>
  <TitlesOfParts>
    <vt:vector size="130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2.1</vt:lpstr>
      <vt:lpstr>2.2</vt:lpstr>
      <vt:lpstr>2.3</vt:lpstr>
      <vt:lpstr>2.4</vt:lpstr>
      <vt:lpstr>2.5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5.1</vt:lpstr>
      <vt:lpstr>5.2</vt:lpstr>
      <vt:lpstr>5.3</vt:lpstr>
      <vt:lpstr>5.4</vt:lpstr>
      <vt:lpstr>5.5</vt:lpstr>
      <vt:lpstr>6.1</vt:lpstr>
      <vt:lpstr>6.2</vt:lpstr>
      <vt:lpstr>6.3</vt:lpstr>
      <vt:lpstr>6.4</vt:lpstr>
      <vt:lpstr>6.5</vt:lpstr>
      <vt:lpstr>7.1</vt:lpstr>
      <vt:lpstr>7.2</vt:lpstr>
      <vt:lpstr>7.3</vt:lpstr>
      <vt:lpstr>7.4</vt:lpstr>
      <vt:lpstr>7.5</vt:lpstr>
      <vt:lpstr>8.1</vt:lpstr>
      <vt:lpstr>8.2</vt:lpstr>
      <vt:lpstr>8.3</vt:lpstr>
      <vt:lpstr>8.4</vt:lpstr>
      <vt:lpstr>8.5</vt:lpstr>
      <vt:lpstr>9.1</vt:lpstr>
      <vt:lpstr>9.2</vt:lpstr>
      <vt:lpstr>9.3</vt:lpstr>
      <vt:lpstr>9.4</vt:lpstr>
      <vt:lpstr>9.5</vt:lpstr>
      <vt:lpstr>10.1</vt:lpstr>
      <vt:lpstr>10.2</vt:lpstr>
      <vt:lpstr>10.3</vt:lpstr>
      <vt:lpstr>10.4</vt:lpstr>
      <vt:lpstr>10.5</vt:lpstr>
      <vt:lpstr>11.1</vt:lpstr>
      <vt:lpstr>11.2</vt:lpstr>
      <vt:lpstr>11.3</vt:lpstr>
      <vt:lpstr>11.4</vt:lpstr>
      <vt:lpstr>11.5</vt:lpstr>
      <vt:lpstr>'1.1'!Print_Area</vt:lpstr>
      <vt:lpstr>'1.10'!Print_Area</vt:lpstr>
      <vt:lpstr>'1.11'!Print_Area</vt:lpstr>
      <vt:lpstr>'1.12'!Print_Area</vt:lpstr>
      <vt:lpstr>'1.13'!Print_Area</vt:lpstr>
      <vt:lpstr>'1.14'!Print_Area</vt:lpstr>
      <vt:lpstr>'1.15'!Print_Area</vt:lpstr>
      <vt:lpstr>'1.2'!Print_Area</vt:lpstr>
      <vt:lpstr>'1.3'!Print_Area</vt:lpstr>
      <vt:lpstr>'1.4'!Print_Area</vt:lpstr>
      <vt:lpstr>'1.5'!Print_Area</vt:lpstr>
      <vt:lpstr>'1.6'!Print_Area</vt:lpstr>
      <vt:lpstr>'1.7'!Print_Area</vt:lpstr>
      <vt:lpstr>'1.8'!Print_Area</vt:lpstr>
      <vt:lpstr>'1.9'!Print_Area</vt:lpstr>
      <vt:lpstr>'10.1'!Print_Area</vt:lpstr>
      <vt:lpstr>'10.2'!Print_Area</vt:lpstr>
      <vt:lpstr>'10.3'!Print_Area</vt:lpstr>
      <vt:lpstr>'10.4'!Print_Area</vt:lpstr>
      <vt:lpstr>'10.5'!Print_Area</vt:lpstr>
      <vt:lpstr>'11.1'!Print_Area</vt:lpstr>
      <vt:lpstr>'11.2'!Print_Area</vt:lpstr>
      <vt:lpstr>'11.3'!Print_Area</vt:lpstr>
      <vt:lpstr>'11.4'!Print_Area</vt:lpstr>
      <vt:lpstr>'11.5'!Print_Area</vt:lpstr>
      <vt:lpstr>'2.1'!Print_Area</vt:lpstr>
      <vt:lpstr>'2.2'!Print_Area</vt:lpstr>
      <vt:lpstr>'2.3'!Print_Area</vt:lpstr>
      <vt:lpstr>'2.4'!Print_Area</vt:lpstr>
      <vt:lpstr>'2.5'!Print_Area</vt:lpstr>
      <vt:lpstr>'3.1'!Print_Area</vt:lpstr>
      <vt:lpstr>'3.2'!Print_Area</vt:lpstr>
      <vt:lpstr>'3.3'!Print_Area</vt:lpstr>
      <vt:lpstr>'3.4'!Print_Area</vt:lpstr>
      <vt:lpstr>'3.5'!Print_Area</vt:lpstr>
      <vt:lpstr>'4.1'!Print_Area</vt:lpstr>
      <vt:lpstr>'4.2'!Print_Area</vt:lpstr>
      <vt:lpstr>'4.3'!Print_Area</vt:lpstr>
      <vt:lpstr>'4.4'!Print_Area</vt:lpstr>
      <vt:lpstr>'4.5'!Print_Area</vt:lpstr>
      <vt:lpstr>'5.1'!Print_Area</vt:lpstr>
      <vt:lpstr>'5.2'!Print_Area</vt:lpstr>
      <vt:lpstr>'5.3'!Print_Area</vt:lpstr>
      <vt:lpstr>'5.4'!Print_Area</vt:lpstr>
      <vt:lpstr>'5.5'!Print_Area</vt:lpstr>
      <vt:lpstr>'6.1'!Print_Area</vt:lpstr>
      <vt:lpstr>'6.2'!Print_Area</vt:lpstr>
      <vt:lpstr>'6.3'!Print_Area</vt:lpstr>
      <vt:lpstr>'6.4'!Print_Area</vt:lpstr>
      <vt:lpstr>'6.5'!Print_Area</vt:lpstr>
      <vt:lpstr>'7.1'!Print_Area</vt:lpstr>
      <vt:lpstr>'7.2'!Print_Area</vt:lpstr>
      <vt:lpstr>'7.3'!Print_Area</vt:lpstr>
      <vt:lpstr>'7.4'!Print_Area</vt:lpstr>
      <vt:lpstr>'7.5'!Print_Area</vt:lpstr>
      <vt:lpstr>'8.1'!Print_Area</vt:lpstr>
      <vt:lpstr>'8.2'!Print_Area</vt:lpstr>
      <vt:lpstr>'8.3'!Print_Area</vt:lpstr>
      <vt:lpstr>'8.4'!Print_Area</vt:lpstr>
      <vt:lpstr>'8.5'!Print_Area</vt:lpstr>
      <vt:lpstr>'9.1'!Print_Area</vt:lpstr>
      <vt:lpstr>'9.2'!Print_Area</vt:lpstr>
      <vt:lpstr>'9.3'!Print_Area</vt:lpstr>
      <vt:lpstr>'9.4'!Print_Area</vt:lpstr>
      <vt:lpstr>'9.5'!Print_Area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Norizayati Ngah</dc:creator>
  <cp:lastModifiedBy>Rita Ithnin</cp:lastModifiedBy>
  <cp:lastPrinted>2024-08-14T23:33:28Z</cp:lastPrinted>
  <dcterms:created xsi:type="dcterms:W3CDTF">2023-05-12T00:03:08Z</dcterms:created>
  <dcterms:modified xsi:type="dcterms:W3CDTF">2024-08-15T01:34:19Z</dcterms:modified>
</cp:coreProperties>
</file>