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FA892FFD-8088-4D84-8613-B0D5A870989E}" xr6:coauthVersionLast="36" xr6:coauthVersionMax="36" xr10:uidLastSave="{00000000-0000-0000-0000-000000000000}"/>
  <bookViews>
    <workbookView xWindow="0" yWindow="0" windowWidth="21600" windowHeight="9735" tabRatio="807" activeTab="3" xr2:uid="{00000000-000D-0000-FFFF-FFFF00000000}"/>
  </bookViews>
  <sheets>
    <sheet name="9.1 (pahang)" sheetId="1" r:id="rId1"/>
    <sheet name="9.2 (Pahang)" sheetId="2" r:id="rId2"/>
    <sheet name="9.3 (Pahang)" sheetId="26" r:id="rId3"/>
    <sheet name="9.4 (Pahang)" sheetId="3" r:id="rId4"/>
    <sheet name="9.5 (Pahang)" sheetId="4" r:id="rId5"/>
    <sheet name="9.6 (Pahang)" sheetId="5" r:id="rId6"/>
    <sheet name="9.7 (Pahang)" sheetId="6" r:id="rId7"/>
    <sheet name="9.7.2 (Pahang)" sheetId="7" r:id="rId8"/>
    <sheet name="9.7.3 (Pahang)" sheetId="9" r:id="rId9"/>
    <sheet name="9.8 (Pahang)" sheetId="8" r:id="rId10"/>
    <sheet name="9.8.2 (Pahang)" sheetId="10" r:id="rId11"/>
    <sheet name="9.9 (Pahang)" sheetId="11" r:id="rId12"/>
    <sheet name="9.9.2 (Pahang)" sheetId="12" r:id="rId13"/>
    <sheet name="9.9.3 (Pahang)" sheetId="13" r:id="rId14"/>
    <sheet name="9.9.4 (Pahang)" sheetId="14" r:id="rId15"/>
    <sheet name="9.9.5 (Pahang)" sheetId="15" r:id="rId16"/>
    <sheet name="9.9.6 (Pahang)" sheetId="16" r:id="rId17"/>
    <sheet name="9.10 (Pahang)" sheetId="17" r:id="rId18"/>
    <sheet name="9.10.2 (Pahang)" sheetId="18" r:id="rId19"/>
    <sheet name="9.11 (Pahang)" sheetId="19" r:id="rId20"/>
    <sheet name="9.12 (Pahang)" sheetId="24" r:id="rId21"/>
    <sheet name="9.12.2 (Pahang)" sheetId="25" r:id="rId22"/>
    <sheet name="9.13 &amp; 9.14" sheetId="27" r:id="rId23"/>
    <sheet name="9.15 (Pahang)" sheetId="23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123Graph_A" hidden="1">'[1]7.2'!#REF!</definedName>
    <definedName name="__123Graph_A_4" localSheetId="0">#REF!</definedName>
    <definedName name="__123Graph_A_4">#REF!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_1" localSheetId="0">#REF!</definedName>
    <definedName name="__123Graph_X_1">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s" localSheetId="0" hidden="1">#REF!</definedName>
    <definedName name="as" hidden="1">#REF!</definedName>
    <definedName name="ass" localSheetId="0" hidden="1">'[3]4.8'!#REF!</definedName>
    <definedName name="ass" hidden="1">'[3]4.8'!#REF!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'[3]4.8'!#REF!</definedName>
    <definedName name="ds" hidden="1">'[3]4.8'!#REF!</definedName>
    <definedName name="e" localSheetId="0">#REF!</definedName>
    <definedName name="e">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b" localSheetId="0">#REF!</definedName>
    <definedName name="jb">#REF!</definedName>
    <definedName name="johor" localSheetId="0" hidden="1">'[4]7.6'!#REF!</definedName>
    <definedName name="johor" hidden="1">'[4]7.6'!#REF!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k" localSheetId="0">#REF!</definedName>
    <definedName name="k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'[4]7.6'!#REF!</definedName>
    <definedName name="malaysia3" hidden="1">'[4]7.6'!#REF!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'9.1 (pahang)'!$A$1:$G$64</definedName>
    <definedName name="_xlnm.Print_Area" localSheetId="17">'9.10 (Pahang)'!$A$1:$K$67</definedName>
    <definedName name="_xlnm.Print_Area" localSheetId="18">'9.10.2 (Pahang)'!$A$1:$L$64</definedName>
    <definedName name="_xlnm.Print_Area" localSheetId="1">'9.2 (Pahang)'!$A$1:$I$64</definedName>
    <definedName name="_xlnm.Print_Area" localSheetId="3">'9.4 (Pahang)'!$A$1:$I$76</definedName>
    <definedName name="_xlnm.Print_Area" localSheetId="5">'9.6 (Pahang)'!$A$1:$P$72</definedName>
    <definedName name="_xlnm.Print_Area" localSheetId="6">'9.7 (Pahang)'!$A$1:$L$62</definedName>
    <definedName name="_xlnm.Print_Area" localSheetId="7">'9.7.2 (Pahang)'!$A$1:$J$62</definedName>
    <definedName name="_xlnm.Print_Area" localSheetId="10">'9.8.2 (Pahang)'!$A$1:$Q$65</definedName>
    <definedName name="_xlnm.Print_Area" localSheetId="11">'9.9 (Pahang)'!$A$1:$L$63</definedName>
    <definedName name="_xlnm.Print_Area" localSheetId="12">'9.9.2 (Pahang)'!$A$1:$K$63</definedName>
    <definedName name="_xlnm.Print_Area" localSheetId="13">'9.9.3 (Pahang)'!$A$1:$K$65</definedName>
    <definedName name="_xlnm.Print_Area" localSheetId="14">'9.9.4 (Pahang)'!$A$1:$K$65</definedName>
    <definedName name="_xlnm.Print_Area" localSheetId="15">'9.9.5 (Pahang)'!$A$1:$K$65</definedName>
    <definedName name="_xlnm.Print_Area" localSheetId="16">'9.9.6 (Pahang)'!$A$1:$L$65</definedName>
    <definedName name="q" localSheetId="0">#REF!</definedName>
    <definedName name="q">#REF!</definedName>
    <definedName name="Region">[5]Sheet2!$B$2:$B$7</definedName>
    <definedName name="Region1">[6]Sheet1!$B$2:$B$19</definedName>
    <definedName name="row_no">[7]ref!$B$3:$K$20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'[8]5.11'!$E$15:$J$15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rrr" localSheetId="0">#REF!</definedName>
    <definedName name="srrr">#REF!</definedName>
    <definedName name="sss" localSheetId="0">#REF!</definedName>
    <definedName name="sss">#REF!</definedName>
    <definedName name="state">[7]ref!$B$23:$C$38</definedName>
    <definedName name="t" localSheetId="0" hidden="1">#REF!</definedName>
    <definedName name="t" hidden="1">#REF!</definedName>
    <definedName name="table_no">[7]ref!$B$23:$E$38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F10" i="4" l="1"/>
  <c r="G10" i="4"/>
  <c r="H10" i="4"/>
  <c r="I10" i="4"/>
  <c r="J10" i="4"/>
  <c r="F11" i="4"/>
  <c r="G11" i="4"/>
  <c r="H11" i="4"/>
  <c r="J11" i="4"/>
  <c r="F12" i="4"/>
  <c r="G12" i="4"/>
  <c r="H12" i="4"/>
  <c r="J12" i="4"/>
  <c r="F13" i="4"/>
  <c r="G13" i="4"/>
  <c r="H13" i="4"/>
  <c r="J13" i="4"/>
  <c r="E11" i="4"/>
  <c r="E12" i="4"/>
  <c r="E13" i="4"/>
  <c r="E10" i="4"/>
  <c r="D68" i="4"/>
  <c r="D67" i="4"/>
  <c r="D66" i="4"/>
  <c r="D65" i="4"/>
  <c r="D63" i="4"/>
  <c r="D62" i="4"/>
  <c r="D61" i="4"/>
  <c r="D60" i="4"/>
  <c r="D58" i="4"/>
  <c r="D57" i="4"/>
  <c r="D56" i="4"/>
  <c r="D55" i="4"/>
  <c r="D53" i="4"/>
  <c r="D52" i="4"/>
  <c r="D51" i="4"/>
  <c r="D50" i="4"/>
  <c r="D48" i="4"/>
  <c r="D47" i="4"/>
  <c r="D46" i="4"/>
  <c r="D45" i="4"/>
  <c r="D43" i="4"/>
  <c r="D42" i="4"/>
  <c r="D41" i="4"/>
  <c r="D40" i="4"/>
  <c r="D38" i="4"/>
  <c r="D37" i="4"/>
  <c r="D36" i="4"/>
  <c r="D35" i="4"/>
  <c r="D33" i="4"/>
  <c r="D32" i="4"/>
  <c r="D31" i="4"/>
  <c r="D30" i="4"/>
  <c r="D28" i="4"/>
  <c r="D27" i="4"/>
  <c r="D26" i="4"/>
  <c r="D25" i="4"/>
  <c r="D23" i="4"/>
  <c r="D22" i="4"/>
  <c r="D21" i="4"/>
  <c r="D20" i="4"/>
  <c r="D17" i="4"/>
  <c r="D16" i="4"/>
  <c r="D15" i="4"/>
  <c r="D18" i="4"/>
  <c r="H13" i="3"/>
  <c r="G13" i="3"/>
  <c r="F13" i="3"/>
  <c r="E13" i="3"/>
  <c r="D68" i="3"/>
  <c r="D66" i="3"/>
  <c r="D63" i="3"/>
  <c r="D58" i="3"/>
  <c r="D53" i="3"/>
  <c r="D52" i="3"/>
  <c r="D51" i="3"/>
  <c r="D48" i="3"/>
  <c r="D47" i="3"/>
  <c r="D43" i="3"/>
  <c r="D42" i="3"/>
  <c r="D41" i="3"/>
  <c r="D38" i="3"/>
  <c r="D33" i="3"/>
  <c r="D32" i="3"/>
  <c r="D31" i="3"/>
  <c r="D28" i="3"/>
  <c r="D26" i="3"/>
  <c r="D23" i="3"/>
  <c r="D16" i="3"/>
  <c r="D17" i="3"/>
  <c r="D18" i="3"/>
  <c r="D11" i="4" l="1"/>
  <c r="D10" i="4"/>
  <c r="D13" i="4"/>
  <c r="D12" i="4"/>
  <c r="D13" i="3"/>
  <c r="D58" i="23"/>
  <c r="D57" i="23"/>
  <c r="D56" i="23"/>
  <c r="D54" i="23"/>
  <c r="D53" i="23"/>
  <c r="D52" i="23"/>
  <c r="D50" i="23"/>
  <c r="D49" i="23"/>
  <c r="D48" i="23"/>
  <c r="D46" i="23"/>
  <c r="D45" i="23"/>
  <c r="D44" i="23"/>
  <c r="D42" i="23"/>
  <c r="D41" i="23"/>
  <c r="D40" i="23"/>
  <c r="D38" i="23"/>
  <c r="D37" i="23"/>
  <c r="D36" i="23"/>
  <c r="D34" i="23"/>
  <c r="D33" i="23"/>
  <c r="D32" i="23"/>
  <c r="D30" i="23"/>
  <c r="D29" i="23"/>
  <c r="D28" i="23"/>
  <c r="D22" i="23"/>
  <c r="D21" i="23"/>
  <c r="D20" i="23"/>
  <c r="D18" i="23"/>
  <c r="D17" i="23"/>
  <c r="D16" i="23"/>
  <c r="F14" i="23"/>
  <c r="E14" i="23"/>
  <c r="F13" i="23"/>
  <c r="E13" i="23"/>
  <c r="F12" i="23"/>
  <c r="E12" i="23"/>
  <c r="E50" i="27"/>
  <c r="D50" i="27" s="1"/>
  <c r="E49" i="27"/>
  <c r="D49" i="27"/>
  <c r="E48" i="27"/>
  <c r="D48" i="27" s="1"/>
  <c r="E46" i="27"/>
  <c r="E45" i="27"/>
  <c r="D45" i="27" s="1"/>
  <c r="E44" i="27"/>
  <c r="D44" i="27" s="1"/>
  <c r="J42" i="27"/>
  <c r="I42" i="27"/>
  <c r="H42" i="27"/>
  <c r="G42" i="27"/>
  <c r="F42" i="27"/>
  <c r="J41" i="27"/>
  <c r="I41" i="27"/>
  <c r="H41" i="27"/>
  <c r="G41" i="27"/>
  <c r="F41" i="27"/>
  <c r="J40" i="27"/>
  <c r="I40" i="27"/>
  <c r="H40" i="27"/>
  <c r="G40" i="27"/>
  <c r="F40" i="27"/>
  <c r="F21" i="27"/>
  <c r="F20" i="27"/>
  <c r="F19" i="27"/>
  <c r="F17" i="27"/>
  <c r="F16" i="27"/>
  <c r="F15" i="27"/>
  <c r="J13" i="27"/>
  <c r="H13" i="27"/>
  <c r="H12" i="27"/>
  <c r="F12" i="27"/>
  <c r="H11" i="27"/>
  <c r="N18" i="25"/>
  <c r="M18" i="25"/>
  <c r="L18" i="25"/>
  <c r="K18" i="25"/>
  <c r="J18" i="25"/>
  <c r="H18" i="25"/>
  <c r="G18" i="25"/>
  <c r="F18" i="25"/>
  <c r="E18" i="25"/>
  <c r="D18" i="25"/>
  <c r="N17" i="25"/>
  <c r="M17" i="25"/>
  <c r="L17" i="25"/>
  <c r="K17" i="25"/>
  <c r="J17" i="25"/>
  <c r="H17" i="25"/>
  <c r="G17" i="25"/>
  <c r="F17" i="25"/>
  <c r="E17" i="25"/>
  <c r="D17" i="25"/>
  <c r="N16" i="25"/>
  <c r="M16" i="25"/>
  <c r="L16" i="25"/>
  <c r="K16" i="25"/>
  <c r="J16" i="25"/>
  <c r="H16" i="25"/>
  <c r="G16" i="25"/>
  <c r="F16" i="25"/>
  <c r="E16" i="25"/>
  <c r="D16" i="25"/>
  <c r="J17" i="24"/>
  <c r="I17" i="24"/>
  <c r="H17" i="24"/>
  <c r="G17" i="24"/>
  <c r="F17" i="24"/>
  <c r="J16" i="24"/>
  <c r="I16" i="24"/>
  <c r="H16" i="24"/>
  <c r="G16" i="24"/>
  <c r="F16" i="24"/>
  <c r="J15" i="24"/>
  <c r="I15" i="24"/>
  <c r="H15" i="24"/>
  <c r="G15" i="24"/>
  <c r="F15" i="24"/>
  <c r="D11" i="19"/>
  <c r="D10" i="19"/>
  <c r="D9" i="19"/>
  <c r="J16" i="18"/>
  <c r="I16" i="18"/>
  <c r="J15" i="18"/>
  <c r="I15" i="18"/>
  <c r="J16" i="17"/>
  <c r="I16" i="17"/>
  <c r="H16" i="17"/>
  <c r="G16" i="17"/>
  <c r="F16" i="17"/>
  <c r="E16" i="17"/>
  <c r="J15" i="17"/>
  <c r="I15" i="17"/>
  <c r="H15" i="17"/>
  <c r="G15" i="17"/>
  <c r="F15" i="17"/>
  <c r="E15" i="17"/>
  <c r="D15" i="6"/>
  <c r="O18" i="5"/>
  <c r="M18" i="5"/>
  <c r="O17" i="5"/>
  <c r="M17" i="5"/>
  <c r="E67" i="3"/>
  <c r="D67" i="3" s="1"/>
  <c r="H65" i="3"/>
  <c r="G65" i="3"/>
  <c r="E62" i="3"/>
  <c r="D62" i="3" s="1"/>
  <c r="E61" i="3"/>
  <c r="D61" i="3" s="1"/>
  <c r="H60" i="3"/>
  <c r="G60" i="3"/>
  <c r="F60" i="3"/>
  <c r="D60" i="3" s="1"/>
  <c r="E57" i="3"/>
  <c r="D57" i="3" s="1"/>
  <c r="E56" i="3"/>
  <c r="D56" i="3" s="1"/>
  <c r="H55" i="3"/>
  <c r="G55" i="3"/>
  <c r="F55" i="3"/>
  <c r="E55" i="3"/>
  <c r="H50" i="3"/>
  <c r="G50" i="3"/>
  <c r="F50" i="3"/>
  <c r="E46" i="3"/>
  <c r="D46" i="3" s="1"/>
  <c r="H45" i="3"/>
  <c r="G45" i="3"/>
  <c r="F45" i="3"/>
  <c r="E45" i="3"/>
  <c r="H40" i="3"/>
  <c r="G40" i="3"/>
  <c r="F40" i="3"/>
  <c r="E40" i="3"/>
  <c r="E37" i="3"/>
  <c r="D37" i="3" s="1"/>
  <c r="E36" i="3"/>
  <c r="D36" i="3" s="1"/>
  <c r="H35" i="3"/>
  <c r="G35" i="3"/>
  <c r="F35" i="3"/>
  <c r="E35" i="3"/>
  <c r="H30" i="3"/>
  <c r="G30" i="3"/>
  <c r="F30" i="3"/>
  <c r="E30" i="3"/>
  <c r="E27" i="3"/>
  <c r="D27" i="3" s="1"/>
  <c r="H25" i="3"/>
  <c r="G25" i="3"/>
  <c r="F25" i="3"/>
  <c r="E25" i="3"/>
  <c r="D25" i="3" s="1"/>
  <c r="F22" i="3"/>
  <c r="D22" i="3" s="1"/>
  <c r="E21" i="3"/>
  <c r="D21" i="3" s="1"/>
  <c r="H20" i="3"/>
  <c r="G20" i="3"/>
  <c r="F20" i="3"/>
  <c r="E20" i="3"/>
  <c r="H15" i="3"/>
  <c r="G15" i="3"/>
  <c r="F15" i="3"/>
  <c r="E15" i="3"/>
  <c r="H12" i="3"/>
  <c r="G12" i="3"/>
  <c r="H11" i="3"/>
  <c r="G11" i="3"/>
  <c r="F11" i="3"/>
  <c r="D57" i="26"/>
  <c r="D56" i="26"/>
  <c r="D55" i="26"/>
  <c r="D53" i="26"/>
  <c r="D52" i="26"/>
  <c r="D51" i="26"/>
  <c r="D49" i="26"/>
  <c r="D48" i="26"/>
  <c r="D47" i="26"/>
  <c r="D45" i="26"/>
  <c r="D44" i="26"/>
  <c r="D43" i="26"/>
  <c r="D41" i="26"/>
  <c r="D40" i="26"/>
  <c r="D39" i="26"/>
  <c r="D37" i="26"/>
  <c r="D36" i="26"/>
  <c r="D35" i="26"/>
  <c r="D33" i="26"/>
  <c r="D32" i="26"/>
  <c r="D31" i="26"/>
  <c r="D29" i="26"/>
  <c r="D28" i="26"/>
  <c r="D27" i="26"/>
  <c r="D25" i="26"/>
  <c r="D24" i="26"/>
  <c r="D23" i="26"/>
  <c r="D21" i="26"/>
  <c r="D20" i="26"/>
  <c r="D19" i="26"/>
  <c r="D17" i="26"/>
  <c r="D16" i="26"/>
  <c r="D15" i="26"/>
  <c r="F13" i="26"/>
  <c r="E13" i="26"/>
  <c r="F12" i="26"/>
  <c r="E12" i="26"/>
  <c r="F11" i="26"/>
  <c r="E11" i="26"/>
  <c r="F27" i="2"/>
  <c r="G18" i="2"/>
  <c r="G14" i="2" s="1"/>
  <c r="H16" i="2"/>
  <c r="G16" i="2"/>
  <c r="F16" i="2"/>
  <c r="D16" i="2"/>
  <c r="H15" i="2"/>
  <c r="G15" i="2"/>
  <c r="F15" i="2"/>
  <c r="D15" i="2"/>
  <c r="H14" i="2"/>
  <c r="F14" i="2"/>
  <c r="D14" i="2"/>
  <c r="F15" i="1"/>
  <c r="E15" i="1"/>
  <c r="F14" i="1"/>
  <c r="E14" i="1"/>
  <c r="D11" i="26" l="1"/>
  <c r="D15" i="17"/>
  <c r="E40" i="27"/>
  <c r="D40" i="27" s="1"/>
  <c r="F12" i="3"/>
  <c r="F11" i="27"/>
  <c r="D11" i="3"/>
  <c r="E42" i="27"/>
  <c r="D42" i="27" s="1"/>
  <c r="F13" i="27"/>
  <c r="D12" i="23"/>
  <c r="D15" i="3"/>
  <c r="D50" i="3"/>
  <c r="E12" i="3"/>
  <c r="H10" i="3"/>
  <c r="F10" i="3"/>
  <c r="D16" i="17"/>
  <c r="D46" i="27"/>
  <c r="E41" i="27"/>
  <c r="D41" i="27" s="1"/>
  <c r="D13" i="26"/>
  <c r="D13" i="23"/>
  <c r="D14" i="23"/>
  <c r="D12" i="26"/>
  <c r="D12" i="3"/>
  <c r="D65" i="3"/>
  <c r="D20" i="3"/>
  <c r="D30" i="3"/>
  <c r="E10" i="3"/>
  <c r="D35" i="3"/>
  <c r="G10" i="3"/>
  <c r="D40" i="3"/>
  <c r="D45" i="3"/>
  <c r="D55" i="3"/>
  <c r="D10" i="3" l="1"/>
</calcChain>
</file>

<file path=xl/sharedStrings.xml><?xml version="1.0" encoding="utf-8"?>
<sst xmlns="http://schemas.openxmlformats.org/spreadsheetml/2006/main" count="1673" uniqueCount="414">
  <si>
    <t xml:space="preserve">Daerah PDRM </t>
  </si>
  <si>
    <t>Tahun</t>
  </si>
  <si>
    <t>Pondok polis</t>
  </si>
  <si>
    <t>PDRM district</t>
  </si>
  <si>
    <t>Year</t>
  </si>
  <si>
    <t>Police station</t>
  </si>
  <si>
    <t>Police hut</t>
  </si>
  <si>
    <t>PAHANG</t>
  </si>
  <si>
    <t>Bentong</t>
  </si>
  <si>
    <t>Cameron Highlands</t>
  </si>
  <si>
    <t>Jerantut</t>
  </si>
  <si>
    <t>Kuantan</t>
  </si>
  <si>
    <t>Lipis</t>
  </si>
  <si>
    <t xml:space="preserve">Pekan </t>
  </si>
  <si>
    <t>Raub</t>
  </si>
  <si>
    <t>Temerloh</t>
  </si>
  <si>
    <t>Rompin</t>
  </si>
  <si>
    <t>Maran</t>
  </si>
  <si>
    <t>Bera</t>
  </si>
  <si>
    <t>-</t>
  </si>
  <si>
    <t>Sumber: Polis Diraja Malaysia</t>
  </si>
  <si>
    <t>Source: Royal Malaysia Police</t>
  </si>
  <si>
    <t>Kemalangan</t>
  </si>
  <si>
    <t>Kecederaan dan kematian</t>
  </si>
  <si>
    <t>jalan raya</t>
  </si>
  <si>
    <t>Injury and deaths</t>
  </si>
  <si>
    <t>Road accident</t>
  </si>
  <si>
    <t>Jumlah</t>
  </si>
  <si>
    <t xml:space="preserve">Kecederaan </t>
  </si>
  <si>
    <t>Kematian</t>
  </si>
  <si>
    <t>Total</t>
  </si>
  <si>
    <t>Injury</t>
  </si>
  <si>
    <t>Deaths</t>
  </si>
  <si>
    <t xml:space="preserve"> </t>
  </si>
  <si>
    <t>Daerah PDRM</t>
  </si>
  <si>
    <t>POL_170A</t>
  </si>
  <si>
    <t>POL_257</t>
  </si>
  <si>
    <t>Pekan</t>
  </si>
  <si>
    <t>samun tidak bersenjata api</t>
  </si>
  <si>
    <t>Includes gang robbery with firearms, gang robbery without firearms, robbery with firearms and robbery without firearms</t>
  </si>
  <si>
    <t>Daerah pentadbiran</t>
  </si>
  <si>
    <t>Bilangan</t>
  </si>
  <si>
    <t>Taksiran</t>
  </si>
  <si>
    <t>Administrative district</t>
  </si>
  <si>
    <t>balai</t>
  </si>
  <si>
    <t>kebakaran</t>
  </si>
  <si>
    <t>panggilan</t>
  </si>
  <si>
    <t>kecederaan</t>
  </si>
  <si>
    <t>kerugian</t>
  </si>
  <si>
    <t>bomba</t>
  </si>
  <si>
    <t>Number</t>
  </si>
  <si>
    <t>palsu</t>
  </si>
  <si>
    <t>Number of</t>
  </si>
  <si>
    <t>(RM juta)</t>
  </si>
  <si>
    <t>of fire</t>
  </si>
  <si>
    <t>deaths</t>
  </si>
  <si>
    <t>injuries</t>
  </si>
  <si>
    <t>Estimated</t>
  </si>
  <si>
    <t>breakouts</t>
  </si>
  <si>
    <t xml:space="preserve">false </t>
  </si>
  <si>
    <t>loss</t>
  </si>
  <si>
    <t>stations</t>
  </si>
  <si>
    <t>alarms</t>
  </si>
  <si>
    <t>(RM million)</t>
  </si>
  <si>
    <t>amount</t>
  </si>
  <si>
    <t>saved</t>
  </si>
  <si>
    <t>Sumber: Jabatan Bomba dan Penyelamat Malaysia</t>
  </si>
  <si>
    <t>Source: Fire and Rescue Department of Malaysia</t>
  </si>
  <si>
    <t xml:space="preserve">  Refers to instant deaths at the place of occurrence</t>
  </si>
  <si>
    <t>0.0 menunjukkan nilai taksiran yang kurang daripada RM100,000</t>
  </si>
  <si>
    <t>0.0 shows the estimated value is less than RM100,000</t>
  </si>
  <si>
    <t>Bangunan</t>
  </si>
  <si>
    <t>Kenderaan</t>
  </si>
  <si>
    <t>Mesin</t>
  </si>
  <si>
    <t>Alat</t>
  </si>
  <si>
    <t>Petrol</t>
  </si>
  <si>
    <t>Bahan</t>
  </si>
  <si>
    <t>dan Isinya</t>
  </si>
  <si>
    <t>Vehicle</t>
  </si>
  <si>
    <t>Machinery</t>
  </si>
  <si>
    <t>Perkakas</t>
  </si>
  <si>
    <t>kimia</t>
  </si>
  <si>
    <t>Other</t>
  </si>
  <si>
    <t>Chemical</t>
  </si>
  <si>
    <t>equipment</t>
  </si>
  <si>
    <t>substance</t>
  </si>
  <si>
    <t>Gas</t>
  </si>
  <si>
    <t>Helikopter</t>
  </si>
  <si>
    <t>Feri</t>
  </si>
  <si>
    <t>Bot</t>
  </si>
  <si>
    <t>Helicopter</t>
  </si>
  <si>
    <t>Ferry</t>
  </si>
  <si>
    <t>Boat</t>
  </si>
  <si>
    <t>Aeroplane</t>
  </si>
  <si>
    <t>Ship</t>
  </si>
  <si>
    <t>Kebun/</t>
  </si>
  <si>
    <t>Hutan</t>
  </si>
  <si>
    <t>Belukar/</t>
  </si>
  <si>
    <t>Sampah</t>
  </si>
  <si>
    <t>Gerai</t>
  </si>
  <si>
    <t>Lain-</t>
  </si>
  <si>
    <t>Ladang</t>
  </si>
  <si>
    <t>Jungle</t>
  </si>
  <si>
    <t>Lalang</t>
  </si>
  <si>
    <t>Garbage</t>
  </si>
  <si>
    <t>Stall</t>
  </si>
  <si>
    <t>lain</t>
  </si>
  <si>
    <t>Farm/</t>
  </si>
  <si>
    <t>Others</t>
  </si>
  <si>
    <t>Estate</t>
  </si>
  <si>
    <t xml:space="preserve">   Elektrik</t>
  </si>
  <si>
    <t>Puntung</t>
  </si>
  <si>
    <t>Percikan</t>
  </si>
  <si>
    <t>Mercun/</t>
  </si>
  <si>
    <t>Ubat</t>
  </si>
  <si>
    <t>Dapur</t>
  </si>
  <si>
    <t xml:space="preserve">   Electricity</t>
  </si>
  <si>
    <t>rokok</t>
  </si>
  <si>
    <t>api</t>
  </si>
  <si>
    <t>bunga api</t>
  </si>
  <si>
    <t>nyamuk/</t>
  </si>
  <si>
    <t>gas/</t>
  </si>
  <si>
    <t>Cigarette</t>
  </si>
  <si>
    <t>Sparks</t>
  </si>
  <si>
    <t>Fire</t>
  </si>
  <si>
    <t>lilin/colok</t>
  </si>
  <si>
    <t>minyak</t>
  </si>
  <si>
    <t>butts</t>
  </si>
  <si>
    <t>crackers/</t>
  </si>
  <si>
    <t>Mosquito</t>
  </si>
  <si>
    <t>tanah</t>
  </si>
  <si>
    <t>firework</t>
  </si>
  <si>
    <t>coil/candle/</t>
  </si>
  <si>
    <t xml:space="preserve">Gas </t>
  </si>
  <si>
    <t>joss-stick</t>
  </si>
  <si>
    <t>stove/</t>
  </si>
  <si>
    <t>kerosene</t>
  </si>
  <si>
    <t>Reaksi</t>
  </si>
  <si>
    <t>Sengaja</t>
  </si>
  <si>
    <t>Tindak</t>
  </si>
  <si>
    <t>Mancis api</t>
  </si>
  <si>
    <t>Lain-lain</t>
  </si>
  <si>
    <t>Punca</t>
  </si>
  <si>
    <t>spontan</t>
  </si>
  <si>
    <t>dibakar</t>
  </si>
  <si>
    <t>Dibakar</t>
  </si>
  <si>
    <t>balas</t>
  </si>
  <si>
    <t>Matches</t>
  </si>
  <si>
    <t xml:space="preserve"> punca</t>
  </si>
  <si>
    <t>tidak</t>
  </si>
  <si>
    <t>Spontaneous</t>
  </si>
  <si>
    <t>dengan</t>
  </si>
  <si>
    <t>diketahui</t>
  </si>
  <si>
    <t>reaction</t>
  </si>
  <si>
    <t>niat baik</t>
  </si>
  <si>
    <t>niat jahat</t>
  </si>
  <si>
    <t>sources</t>
  </si>
  <si>
    <t>Unknown</t>
  </si>
  <si>
    <t>Arson</t>
  </si>
  <si>
    <t>Incendiary</t>
  </si>
  <si>
    <t>source</t>
  </si>
  <si>
    <t>with good</t>
  </si>
  <si>
    <t>arson</t>
  </si>
  <si>
    <t xml:space="preserve"> intention</t>
  </si>
  <si>
    <t>Sumber: Jabatan Bomba dan Penyelamat, Malaysia</t>
  </si>
  <si>
    <t xml:space="preserve"> Kedai</t>
  </si>
  <si>
    <t>Kilang</t>
  </si>
  <si>
    <t>Stor</t>
  </si>
  <si>
    <t>Bengkel</t>
  </si>
  <si>
    <t>Hotel</t>
  </si>
  <si>
    <t>Pusat</t>
  </si>
  <si>
    <t>Shop</t>
  </si>
  <si>
    <t>Factory</t>
  </si>
  <si>
    <t xml:space="preserve"> Store</t>
  </si>
  <si>
    <t>Workshop</t>
  </si>
  <si>
    <t>membeli</t>
  </si>
  <si>
    <t>belah</t>
  </si>
  <si>
    <t>Shopping</t>
  </si>
  <si>
    <t>centre</t>
  </si>
  <si>
    <t>Pejabat</t>
  </si>
  <si>
    <t>Restoran</t>
  </si>
  <si>
    <t>Rumah</t>
  </si>
  <si>
    <t>Setinggan</t>
  </si>
  <si>
    <t>Dewan</t>
  </si>
  <si>
    <t>Gudang</t>
  </si>
  <si>
    <t>Office</t>
  </si>
  <si>
    <t>Restaurant</t>
  </si>
  <si>
    <t>kediaman</t>
  </si>
  <si>
    <t>Squatter</t>
  </si>
  <si>
    <t>Orang</t>
  </si>
  <si>
    <t>Kitchen</t>
  </si>
  <si>
    <t>Warehouse</t>
  </si>
  <si>
    <t>Housing</t>
  </si>
  <si>
    <t>Ramai</t>
  </si>
  <si>
    <t>unit</t>
  </si>
  <si>
    <t>Town Hall</t>
  </si>
  <si>
    <t>Makmal</t>
  </si>
  <si>
    <t xml:space="preserve">Premis </t>
  </si>
  <si>
    <t>Panggung</t>
  </si>
  <si>
    <t>Kelab/ pub</t>
  </si>
  <si>
    <t xml:space="preserve">Rumah </t>
  </si>
  <si>
    <t>Laboratory</t>
  </si>
  <si>
    <t xml:space="preserve">ladang </t>
  </si>
  <si>
    <t>Wayang</t>
  </si>
  <si>
    <t>bar hiburan</t>
  </si>
  <si>
    <t>teres</t>
  </si>
  <si>
    <t>flat</t>
  </si>
  <si>
    <t>apartment/</t>
  </si>
  <si>
    <t>ternakan</t>
  </si>
  <si>
    <t>Cinema</t>
  </si>
  <si>
    <t>Club/ pub</t>
  </si>
  <si>
    <t>Terrace</t>
  </si>
  <si>
    <t>Flat</t>
  </si>
  <si>
    <t>kondominium</t>
  </si>
  <si>
    <t>Livestock</t>
  </si>
  <si>
    <t>entertainment</t>
  </si>
  <si>
    <t>house</t>
  </si>
  <si>
    <t>Apartment/</t>
  </si>
  <si>
    <t>farms premise</t>
  </si>
  <si>
    <t>bar</t>
  </si>
  <si>
    <t>Condominium</t>
  </si>
  <si>
    <t>Masjid/</t>
  </si>
  <si>
    <t>Tokong</t>
  </si>
  <si>
    <t>Kuil</t>
  </si>
  <si>
    <t>Gereja</t>
  </si>
  <si>
    <t xml:space="preserve">Institusi </t>
  </si>
  <si>
    <t>Institusi</t>
  </si>
  <si>
    <t>panjang/</t>
  </si>
  <si>
    <t>surau</t>
  </si>
  <si>
    <t>Chinese</t>
  </si>
  <si>
    <t>Hindu</t>
  </si>
  <si>
    <t>Church</t>
  </si>
  <si>
    <t xml:space="preserve">pengajian </t>
  </si>
  <si>
    <t>pengajian</t>
  </si>
  <si>
    <t>tradisional</t>
  </si>
  <si>
    <t>Mosque/</t>
  </si>
  <si>
    <t>temple</t>
  </si>
  <si>
    <t>tinggi awam</t>
  </si>
  <si>
    <t>tinggi swasta</t>
  </si>
  <si>
    <t>Long house/</t>
  </si>
  <si>
    <t>Public higher</t>
  </si>
  <si>
    <t>Private higher</t>
  </si>
  <si>
    <t>traditional</t>
  </si>
  <si>
    <t>education</t>
  </si>
  <si>
    <t>institution</t>
  </si>
  <si>
    <t>Sekolah</t>
  </si>
  <si>
    <t>Pra sekolah/</t>
  </si>
  <si>
    <t>Asrama</t>
  </si>
  <si>
    <t>rendah</t>
  </si>
  <si>
    <t>menengah</t>
  </si>
  <si>
    <t>tadika</t>
  </si>
  <si>
    <t>sekolah</t>
  </si>
  <si>
    <t>kerajaan</t>
  </si>
  <si>
    <t>swasta</t>
  </si>
  <si>
    <t>School</t>
  </si>
  <si>
    <t>Government</t>
  </si>
  <si>
    <t>Private</t>
  </si>
  <si>
    <t>hostel</t>
  </si>
  <si>
    <t>primary</t>
  </si>
  <si>
    <t>secondary</t>
  </si>
  <si>
    <t>pre-school/</t>
  </si>
  <si>
    <t>school</t>
  </si>
  <si>
    <t>kindergarten</t>
  </si>
  <si>
    <t>Hospital/</t>
  </si>
  <si>
    <t>Premis/</t>
  </si>
  <si>
    <t>Asrama/</t>
  </si>
  <si>
    <t>pekerja</t>
  </si>
  <si>
    <t>klinik</t>
  </si>
  <si>
    <t>hotel</t>
  </si>
  <si>
    <t>rumah</t>
  </si>
  <si>
    <t>kedai</t>
  </si>
  <si>
    <t>Worker</t>
  </si>
  <si>
    <t>awam</t>
  </si>
  <si>
    <t>budget</t>
  </si>
  <si>
    <t>tumpangan</t>
  </si>
  <si>
    <t>Public</t>
  </si>
  <si>
    <t>Budget</t>
  </si>
  <si>
    <t>Hostel/</t>
  </si>
  <si>
    <t>hospital/</t>
  </si>
  <si>
    <t>premise/</t>
  </si>
  <si>
    <t>guest house</t>
  </si>
  <si>
    <t>clinic</t>
  </si>
  <si>
    <t xml:space="preserve">  Jumlah</t>
  </si>
  <si>
    <t>Elektrik</t>
  </si>
  <si>
    <t xml:space="preserve">  Total</t>
  </si>
  <si>
    <t>Electricity</t>
  </si>
  <si>
    <t>butt</t>
  </si>
  <si>
    <t>Gas stove/</t>
  </si>
  <si>
    <t xml:space="preserve">Other </t>
  </si>
  <si>
    <t xml:space="preserve">   Sumber: Jabatan Bomba dan Penyelamat Malaysia</t>
  </si>
  <si>
    <t>Bilangan penagih dadah</t>
  </si>
  <si>
    <t>Number of drug addicts</t>
  </si>
  <si>
    <t>Sumber: Agensi Antidadah Kebangsaan</t>
  </si>
  <si>
    <t xml:space="preserve"> Source: National Anti-Drugs Agency</t>
  </si>
  <si>
    <t>Bilangan pejabat</t>
  </si>
  <si>
    <t>Bilangan Orang DiParol</t>
  </si>
  <si>
    <t>parol daerah</t>
  </si>
  <si>
    <t>Number of parolees</t>
  </si>
  <si>
    <t>Number of parole</t>
  </si>
  <si>
    <t>district offices</t>
  </si>
  <si>
    <t>Melayu</t>
  </si>
  <si>
    <t>Cina</t>
  </si>
  <si>
    <t>India</t>
  </si>
  <si>
    <t>Malay</t>
  </si>
  <si>
    <t>Indians</t>
  </si>
  <si>
    <t>Sumber: Jabatan Penjara Malaysia</t>
  </si>
  <si>
    <t>Source: Department of Prison Malaysia</t>
  </si>
  <si>
    <t>Lelaki</t>
  </si>
  <si>
    <t>Perempuan</t>
  </si>
  <si>
    <t>Male</t>
  </si>
  <si>
    <t>Female</t>
  </si>
  <si>
    <t>Institusi penjara</t>
  </si>
  <si>
    <t>Institute of prison</t>
  </si>
  <si>
    <t>Penjara Bentong</t>
  </si>
  <si>
    <t>Penjara Penor</t>
  </si>
  <si>
    <t>Warganegara</t>
  </si>
  <si>
    <t>Bukan</t>
  </si>
  <si>
    <t>Citizens</t>
  </si>
  <si>
    <t>Bumiputera</t>
  </si>
  <si>
    <t>Non-citizens</t>
  </si>
  <si>
    <t>Total citizens</t>
  </si>
  <si>
    <t>Sumber: Jabatan Kebajikan Masyarakat</t>
  </si>
  <si>
    <t>Source: Department of Social Welfare</t>
  </si>
  <si>
    <r>
      <t xml:space="preserve">Nota/ </t>
    </r>
    <r>
      <rPr>
        <i/>
        <sz val="12"/>
        <color indexed="8"/>
        <rFont val="Arial"/>
        <family val="2"/>
      </rPr>
      <t>Notes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</si>
  <si>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Merujuk kepada kematian serta-merta di tempat kejadian</t>
    </r>
  </si>
  <si>
    <r>
      <rPr>
        <b/>
        <sz val="12"/>
        <rFont val="Arial"/>
        <family val="2"/>
      </rPr>
      <t>Nota</t>
    </r>
    <r>
      <rPr>
        <i/>
        <sz val="12"/>
        <rFont val="Arial"/>
        <family val="2"/>
      </rPr>
      <t>/Note:</t>
    </r>
  </si>
  <si>
    <r>
      <rPr>
        <b/>
        <vertAlign val="superscript"/>
        <sz val="12"/>
        <color indexed="8"/>
        <rFont val="Arial"/>
        <family val="2"/>
      </rPr>
      <t>a</t>
    </r>
    <r>
      <rPr>
        <b/>
        <sz val="12"/>
        <color indexed="8"/>
        <rFont val="Arial"/>
        <family val="2"/>
      </rPr>
      <t xml:space="preserve"> Termasuk samun berkawan bersenjata api, samun berkawan tidak bersenjata api, samun bersenjata api dan</t>
    </r>
  </si>
  <si>
    <t xml:space="preserve">Daerah PDRM
</t>
  </si>
  <si>
    <t>Bunuh</t>
  </si>
  <si>
    <t>Murder</t>
  </si>
  <si>
    <t xml:space="preserve">Rogol           </t>
  </si>
  <si>
    <t>Rape</t>
  </si>
  <si>
    <t>Robbery</t>
  </si>
  <si>
    <t>Mencederakan</t>
  </si>
  <si>
    <t>Causing injury</t>
  </si>
  <si>
    <r>
      <t xml:space="preserve">Lori/van
</t>
    </r>
    <r>
      <rPr>
        <i/>
        <sz val="12"/>
        <color theme="0"/>
        <rFont val="Arial"/>
        <family val="2"/>
      </rPr>
      <t>Lorry/van</t>
    </r>
  </si>
  <si>
    <r>
      <t xml:space="preserve">Motokar
</t>
    </r>
    <r>
      <rPr>
        <i/>
        <sz val="12"/>
        <color theme="0"/>
        <rFont val="Arial"/>
        <family val="2"/>
      </rPr>
      <t>Motorcar</t>
    </r>
  </si>
  <si>
    <r>
      <t>kematian</t>
    </r>
    <r>
      <rPr>
        <b/>
        <vertAlign val="superscript"/>
        <sz val="12"/>
        <color theme="0"/>
        <rFont val="Arial"/>
        <family val="2"/>
      </rPr>
      <t>a</t>
    </r>
  </si>
  <si>
    <t>Taksiran yang dapat</t>
  </si>
  <si>
    <t xml:space="preserve">diselamatkan </t>
  </si>
  <si>
    <t>Kapal Terbang</t>
  </si>
  <si>
    <t>Kapal Laut</t>
  </si>
  <si>
    <t>crackers</t>
  </si>
  <si>
    <t>/joss-stick</t>
  </si>
  <si>
    <t xml:space="preserve">Mosquito </t>
  </si>
  <si>
    <t>coil/ candle</t>
  </si>
  <si>
    <r>
      <t>Samun</t>
    </r>
    <r>
      <rPr>
        <b/>
        <vertAlign val="superscript"/>
        <sz val="12"/>
        <color theme="0"/>
        <rFont val="Arial"/>
        <family val="2"/>
      </rPr>
      <t>a</t>
    </r>
  </si>
  <si>
    <r>
      <rPr>
        <b/>
        <sz val="12"/>
        <color theme="0"/>
        <rFont val="Arial"/>
        <family val="2"/>
      </rPr>
      <t>Daerah PDRM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PDRM district</t>
    </r>
  </si>
  <si>
    <r>
      <rPr>
        <b/>
        <sz val="12"/>
        <color theme="0"/>
        <rFont val="Arial"/>
        <family val="2"/>
      </rPr>
      <t>Tahun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Year</t>
    </r>
  </si>
  <si>
    <r>
      <rPr>
        <b/>
        <sz val="12"/>
        <color theme="0"/>
        <rFont val="Arial"/>
        <family val="2"/>
      </rPr>
      <t>Jumlah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Total</t>
    </r>
  </si>
  <si>
    <r>
      <rPr>
        <b/>
        <sz val="12"/>
        <color theme="0"/>
        <rFont val="Arial"/>
        <family val="2"/>
      </rPr>
      <t xml:space="preserve">Pecah rumah dan curi    </t>
    </r>
    <r>
      <rPr>
        <b/>
        <i/>
        <sz val="12"/>
        <color theme="0"/>
        <rFont val="Arial"/>
        <family val="2"/>
      </rPr>
      <t xml:space="preserve">       </t>
    </r>
    <r>
      <rPr>
        <i/>
        <sz val="12"/>
        <color theme="0"/>
        <rFont val="Arial"/>
        <family val="2"/>
      </rPr>
      <t>House  break-in and theft</t>
    </r>
  </si>
  <si>
    <r>
      <rPr>
        <b/>
        <sz val="12"/>
        <color theme="0"/>
        <rFont val="Arial"/>
        <family val="2"/>
      </rPr>
      <t>Kecurian kenderaan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Vehicles theft</t>
    </r>
  </si>
  <si>
    <r>
      <rPr>
        <b/>
        <sz val="12"/>
        <color theme="0"/>
        <rFont val="Arial"/>
        <family val="2"/>
      </rPr>
      <t>Kecurian lain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Other theft</t>
    </r>
  </si>
  <si>
    <r>
      <t>Motosikal/
Skuter</t>
    </r>
    <r>
      <rPr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Motorcycle/
scooter</t>
    </r>
    <r>
      <rPr>
        <sz val="12"/>
        <color theme="0"/>
        <rFont val="Arial"/>
        <family val="2"/>
      </rPr>
      <t xml:space="preserve">
</t>
    </r>
  </si>
  <si>
    <t>Balai polis</t>
  </si>
  <si>
    <t xml:space="preserve"> Ibu Pejabat Polis Daerah</t>
  </si>
  <si>
    <t>District Police Headquarter</t>
  </si>
  <si>
    <r>
      <rPr>
        <b/>
        <sz val="12"/>
        <color theme="0"/>
        <rFont val="Arial"/>
        <family val="2"/>
      </rPr>
      <t>Curi/
Ragut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Theft/</t>
    </r>
    <r>
      <rPr>
        <b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Snatch</t>
    </r>
    <r>
      <rPr>
        <b/>
        <sz val="12"/>
        <color theme="0"/>
        <rFont val="Arial"/>
        <family val="2"/>
      </rPr>
      <t xml:space="preserve"> </t>
    </r>
    <r>
      <rPr>
        <i/>
        <sz val="12"/>
        <color theme="0"/>
        <rFont val="Arial"/>
        <family val="2"/>
      </rPr>
      <t>theft</t>
    </r>
  </si>
  <si>
    <t xml:space="preserve">Building </t>
  </si>
  <si>
    <t>and Volume</t>
  </si>
  <si>
    <t>Weed/</t>
  </si>
  <si>
    <t>Bush</t>
  </si>
  <si>
    <t>Sengaja dibakar dengan niat baik</t>
  </si>
  <si>
    <t>Sengaja dibakar dengan niat jahat</t>
  </si>
  <si>
    <t>Tindak balas kimia</t>
  </si>
  <si>
    <t>Lain-lain punca</t>
  </si>
  <si>
    <t>Punca tidak diketahui</t>
  </si>
  <si>
    <t>Reaksi spontan</t>
  </si>
  <si>
    <t>Jadual 49: Bilangan Ibu Pejabat Polis Daerah, balai polis dan pondok polis mengikut daerah PDRM,</t>
  </si>
  <si>
    <t xml:space="preserve">                  Pahang, 2018 - 2020</t>
  </si>
  <si>
    <t>Jadual 50: Bilangan kemalangan jalan raya, kecederaan dan kematian yang dilaporkan mengikut  daerah</t>
  </si>
  <si>
    <t xml:space="preserve">                  PDRM, Pahang, 2018-2020</t>
  </si>
  <si>
    <t>Table 50: Number of road accidents, injuries and deaths reported by PDRM district, Pahang, 2018-2020</t>
  </si>
  <si>
    <t>Jadual 51: Statistik saman yang dikeluarkan mengikut daerah PDRM, Pahang, 2018-2020</t>
  </si>
  <si>
    <t>Table 51: Statistics of summons issued by PDRM district, Pahang, 2018-2020</t>
  </si>
  <si>
    <t>Jadual 52: Jenayah kekerasan mengikut daerah PDRM dan jenis jenayah, Pahang, 2018-2021</t>
  </si>
  <si>
    <t xml:space="preserve">Table 52: Violent crime by PDRM district and type of crime, Pahang, 2018-2021 
                  </t>
  </si>
  <si>
    <t>Jadual 53: Jenayah harta benda mengikut daerah PDRM dan jenis jenayah, Pahang, 2018-2021</t>
  </si>
  <si>
    <t>Table 53: Property crime by PDRM district and type of crime, Pahang, 2018-2021</t>
  </si>
  <si>
    <t>Jadual 54: Statistik kebakaran mengikut daerah pentadbiran, Pahang, 2018-2020</t>
  </si>
  <si>
    <t>Table 54: Statistics on fire breakouts by administrative district , Pahang, 2018-2020</t>
  </si>
  <si>
    <t>Jadual 55: Bilangan kebakaran mengikut daerah pentadbiran dan jenis, Pahang, 2018-2020</t>
  </si>
  <si>
    <t>Table 55: Number of fire breakouts by administrative district and type, Pahang, 2018-2020</t>
  </si>
  <si>
    <t>Jadual 55: Bilangan kebakaran mengikut daerah pentadbiran dan jenis, Pahang, 2018-2020 (samb.)</t>
  </si>
  <si>
    <t>Table 55: Number of fire breakouts by administrative district and type, Pahang, 2018-2020 (cont'd)</t>
  </si>
  <si>
    <t>Jadual 56: Bilangan kebakaran mengikut daerah pentadiran dan punca kebakaran, Pahang, 2018-2020</t>
  </si>
  <si>
    <t>Table 56: Number of fire breakouts by administrative district and cause, Pahang, 2018-2020</t>
  </si>
  <si>
    <t>Jadual 56: Bilangan kebakaran mengikut daerah pentadbiran dan punca kebakaran,Pahang, 2018-2020 (samb.)</t>
  </si>
  <si>
    <t>Table 56: Number of fire breakouts by administrative district and cause, Pahang, 2018-2020 (cont'd)</t>
  </si>
  <si>
    <t>Jadual 57: Bilangan kebakaran bangunan mengikut daerah pentadbiran dan jenis, Pahang, 2018-2020</t>
  </si>
  <si>
    <t>Table 57: Number of fire breakouts in building by administrative district and type, Pahang, 2018-2020</t>
  </si>
  <si>
    <t>Jadual 57: Bilangan kebakaran bangunan mengikut daerah pentadbiran dan jenis, Pahang, 2018-2020 (samb.)</t>
  </si>
  <si>
    <t>Table 57: Number of fire breakouts in building by administrative district and type, Pahang 2018-2020 (cont'd)</t>
  </si>
  <si>
    <t>Table 57: Number of fire breakouts in building by administrative district and type, Pahang, 2018-2020 (cont'd)</t>
  </si>
  <si>
    <t>Jadual : Bilangan kebakaran bangunan mengikut daerah pentadbiran dan jenis, Pahang, 2018-2020 (samb.)</t>
  </si>
  <si>
    <t>Jadual 58: Bilangan kebakaran bangunan mengikut daerah pentadbiran dan punca kebakaran, Pahang, 2018-2020</t>
  </si>
  <si>
    <t>Table 58: Number of fire breakouts in building by administrative district and cause, Pahang, 2018-2020</t>
  </si>
  <si>
    <t>Jadual 58: Bilangan kebakaran bangunan mengikut daerah pentadbiran dan punca kebakaran, Pahang, 2018-2020 (samb.)</t>
  </si>
  <si>
    <t>Table 58: Number of fire breakouts in building by administrative district and cause, Pahang, 2018-2020 (cont'd)</t>
  </si>
  <si>
    <t>Jadual 59: Bilangan penagih dadah mengikut daerah pentadbiran, Pahang, 2018-2020</t>
  </si>
  <si>
    <t>Table 59: Number of drug addicts by district administrative, Pahang, 2018-2020</t>
  </si>
  <si>
    <t>Jadual 60: Bilangan pejabat parol daerah dan Orang DiParol mengikut daerah pentadbiran, Pahang, 2018-2020</t>
  </si>
  <si>
    <t>Table 60: Number of parole district offices and parolees by administrative district, Pahang, 2018-2020</t>
  </si>
  <si>
    <t>Jadual 60: Bilangan pejabat parol daerah dan Orang DiParol mengikut daerah pentadbiran, Pahang, 2018-2020 (samb.)</t>
  </si>
  <si>
    <t>Table 60: Number of parole district offices and parolees by administrative district, Pahang, 2018-2020 (cont'd)</t>
  </si>
  <si>
    <t>Jadual 61: Bilangan kemasukan banduan sabitan mengikut institusi penjara dan jantina, Pahang, 2018-2020</t>
  </si>
  <si>
    <t>Table 61: Number of convicted prisoners admission by institute of prison and sex, Pahang, 2018-2020</t>
  </si>
  <si>
    <t>Jadual 63: Bilangan kanak-kanak yang terlibat dengan jenayah mengikut daerah pentadbiran dan jantina,</t>
  </si>
  <si>
    <t>Table 63: Number of children involved in crime by administrative district and sex, Pahang, 2018-2020</t>
  </si>
  <si>
    <t xml:space="preserve">                   Pahang, 2018-2020</t>
  </si>
  <si>
    <t>Jadual 62: Bilangan kemasukan banduan sabitan mengikut institusi penjara dan kumpulan etnik, Pahang, 2018-2020</t>
  </si>
  <si>
    <t>Table 62: Number of convicted prisoners admission by institute of prison and ethnic group, Pahang, 2018-2020</t>
  </si>
  <si>
    <t xml:space="preserve">Table 49: Number of District Police Headquarters, police stations and police huts by PDRM district, Pahang, </t>
  </si>
  <si>
    <t xml:space="preserve">                2018 - 2020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</si>
</sst>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_(* #,##0.0_);_(* \(#,##0.0\);_(* &quot;-&quot;_);_(@_)"/>
    <numFmt numFmtId="168" formatCode="_(* #,##0_);_(* \(#,##0\);_(* &quot;-&quot;??_);_(@_)"/>
    <numFmt numFmtId="169" formatCode="_ * #,##0_ ;_ * \-#,##0_ ;_ * &quot;-&quot;_ ;_ @_ "/>
    <numFmt numFmtId="170" formatCode="#,##0;[Red]#,##0"/>
    <numFmt numFmtId="171" formatCode="_-* #,##0_-;\-* #,##0_-;_-* &quot;-&quot;??_-;_-@_-"/>
    <numFmt numFmtId="172" formatCode="_-* #,##0.0_-;\-* #,##0.0_-;_-* &quot;-&quot;_-;_-@_-"/>
    <numFmt numFmtId="173" formatCode="#,##0.00;[Red]#,##0.00"/>
  </numFmts>
  <fonts count="27">
    <font>
      <sz val="11"/>
      <color indexed="8"/>
      <name val="Calibri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"/>
      <charset val="134"/>
    </font>
    <font>
      <sz val="11"/>
      <color indexed="8"/>
      <name val="Calibri"/>
      <family val="2"/>
    </font>
    <font>
      <sz val="8"/>
      <name val="Helv"/>
      <charset val="134"/>
    </font>
    <font>
      <sz val="12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color theme="0"/>
      <name val="Arial"/>
      <family val="2"/>
    </font>
    <font>
      <sz val="12"/>
      <name val="Arial"/>
      <family val="2"/>
    </font>
    <font>
      <i/>
      <sz val="12"/>
      <color indexed="10"/>
      <name val="Arial"/>
      <family val="2"/>
    </font>
    <font>
      <i/>
      <sz val="12"/>
      <color indexed="8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rgb="FF000000"/>
      <name val="Arial"/>
      <family val="2"/>
    </font>
    <font>
      <i/>
      <sz val="12"/>
      <color rgb="FFFF0000"/>
      <name val="Arial"/>
      <family val="2"/>
    </font>
    <font>
      <b/>
      <vertAlign val="superscript"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07D8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6">
    <xf numFmtId="0" fontId="0" fillId="0" borderId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65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6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2" fillId="0" borderId="0">
      <alignment vertical="center"/>
    </xf>
    <xf numFmtId="37" fontId="5" fillId="0" borderId="0">
      <alignment vertical="center"/>
    </xf>
    <xf numFmtId="166" fontId="5" fillId="0" borderId="0">
      <alignment vertical="center"/>
    </xf>
    <xf numFmtId="0" fontId="1" fillId="0" borderId="0"/>
    <xf numFmtId="166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166" fontId="5" fillId="0" borderId="0">
      <alignment vertical="center"/>
    </xf>
    <xf numFmtId="0" fontId="6" fillId="0" borderId="0">
      <alignment vertical="center"/>
    </xf>
    <xf numFmtId="0" fontId="1" fillId="0" borderId="0"/>
  </cellStyleXfs>
  <cellXfs count="543">
    <xf numFmtId="0" fontId="0" fillId="0" borderId="0" xfId="0" applyAlignment="1"/>
    <xf numFmtId="0" fontId="7" fillId="0" borderId="0" xfId="0" applyFont="1" applyAlignment="1"/>
    <xf numFmtId="0" fontId="7" fillId="0" borderId="0" xfId="2" applyNumberFormat="1" applyFont="1" applyFill="1" applyAlignment="1">
      <alignment horizontal="right" vertical="center"/>
    </xf>
    <xf numFmtId="0" fontId="7" fillId="0" borderId="0" xfId="24" applyFont="1">
      <alignment vertical="center"/>
    </xf>
    <xf numFmtId="169" fontId="8" fillId="0" borderId="0" xfId="8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3" fontId="7" fillId="0" borderId="0" xfId="12" applyNumberFormat="1" applyFont="1" applyAlignment="1">
      <alignment horizontal="right" vertical="center"/>
    </xf>
    <xf numFmtId="41" fontId="8" fillId="0" borderId="0" xfId="0" applyNumberFormat="1" applyFont="1" applyFill="1" applyAlignment="1">
      <alignment horizontal="right"/>
    </xf>
    <xf numFmtId="41" fontId="8" fillId="0" borderId="0" xfId="4" applyNumberFormat="1" applyFont="1" applyAlignment="1">
      <alignment horizontal="center"/>
    </xf>
    <xf numFmtId="3" fontId="8" fillId="0" borderId="0" xfId="5" applyNumberFormat="1" applyFont="1" applyFill="1" applyAlignment="1">
      <alignment horizontal="right"/>
    </xf>
    <xf numFmtId="41" fontId="8" fillId="0" borderId="0" xfId="5" applyNumberFormat="1" applyFont="1" applyFill="1" applyAlignment="1">
      <alignment horizontal="right" vertical="center"/>
    </xf>
    <xf numFmtId="0" fontId="7" fillId="0" borderId="0" xfId="4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41" fontId="7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Fill="1" applyAlignment="1"/>
    <xf numFmtId="0" fontId="11" fillId="6" borderId="0" xfId="25" applyFont="1" applyFill="1" applyBorder="1" applyAlignment="1">
      <alignment horizontal="center" vertical="center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vertical="top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68" fontId="8" fillId="0" borderId="0" xfId="1" applyNumberFormat="1" applyFont="1" applyAlignment="1">
      <alignment horizontal="right" vertical="center" wrapText="1"/>
    </xf>
    <xf numFmtId="0" fontId="7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indent="2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7" fillId="0" borderId="0" xfId="12" applyFont="1" applyFill="1" applyAlignment="1">
      <alignment vertical="center"/>
    </xf>
    <xf numFmtId="0" fontId="7" fillId="0" borderId="0" xfId="12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0" xfId="14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0" xfId="14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8" fontId="8" fillId="0" borderId="0" xfId="8" applyNumberFormat="1" applyFont="1" applyAlignment="1">
      <alignment horizontal="right" vertical="center" wrapText="1"/>
    </xf>
    <xf numFmtId="3" fontId="7" fillId="0" borderId="0" xfId="12" applyNumberFormat="1" applyFont="1" applyFill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2" applyNumberFormat="1" applyFont="1" applyFill="1" applyAlignment="1">
      <alignment horizontal="right" vertical="center"/>
    </xf>
    <xf numFmtId="0" fontId="12" fillId="0" borderId="0" xfId="2" applyFont="1" applyFill="1" applyAlignment="1">
      <alignment horizontal="right" vertical="center"/>
    </xf>
    <xf numFmtId="3" fontId="12" fillId="0" borderId="0" xfId="7" applyNumberFormat="1" applyFont="1" applyFill="1" applyAlignment="1">
      <alignment horizontal="right" vertical="center"/>
    </xf>
    <xf numFmtId="168" fontId="7" fillId="0" borderId="0" xfId="1" applyNumberFormat="1" applyFont="1" applyAlignment="1">
      <alignment horizontal="right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0" fontId="8" fillId="0" borderId="0" xfId="12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8" fillId="0" borderId="0" xfId="12" applyFont="1" applyFill="1" applyAlignment="1">
      <alignment vertical="center"/>
    </xf>
    <xf numFmtId="0" fontId="14" fillId="0" borderId="0" xfId="12" applyFont="1" applyFill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24" applyFont="1">
      <alignment vertical="center"/>
    </xf>
    <xf numFmtId="3" fontId="8" fillId="0" borderId="0" xfId="24" applyNumberFormat="1" applyFont="1" applyFill="1" applyAlignment="1">
      <alignment horizontal="right"/>
    </xf>
    <xf numFmtId="0" fontId="16" fillId="0" borderId="0" xfId="24" applyFont="1" applyAlignment="1">
      <alignment vertical="center" wrapText="1"/>
    </xf>
    <xf numFmtId="168" fontId="16" fillId="0" borderId="0" xfId="1" applyNumberFormat="1" applyFont="1" applyAlignment="1">
      <alignment horizontal="right" vertical="center" wrapText="1"/>
    </xf>
    <xf numFmtId="3" fontId="17" fillId="0" borderId="0" xfId="24" applyNumberFormat="1" applyFont="1" applyAlignment="1">
      <alignment horizontal="right" vertical="center" wrapText="1"/>
    </xf>
    <xf numFmtId="0" fontId="7" fillId="0" borderId="0" xfId="24" applyFont="1" applyFill="1" applyAlignment="1">
      <alignment horizontal="right"/>
    </xf>
    <xf numFmtId="3" fontId="7" fillId="0" borderId="0" xfId="24" applyNumberFormat="1" applyFont="1" applyFill="1" applyAlignment="1">
      <alignment horizontal="right"/>
    </xf>
    <xf numFmtId="3" fontId="16" fillId="0" borderId="0" xfId="24" applyNumberFormat="1" applyFont="1" applyAlignment="1">
      <alignment horizontal="right" vertical="center" wrapText="1"/>
    </xf>
    <xf numFmtId="168" fontId="16" fillId="0" borderId="0" xfId="1" applyNumberFormat="1" applyFont="1" applyAlignment="1">
      <alignment vertical="center" wrapText="1"/>
    </xf>
    <xf numFmtId="41" fontId="12" fillId="0" borderId="0" xfId="4" applyNumberFormat="1" applyFont="1" applyFill="1" applyAlignment="1"/>
    <xf numFmtId="0" fontId="16" fillId="0" borderId="0" xfId="24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66" fontId="12" fillId="0" borderId="0" xfId="18" applyNumberFormat="1" applyFont="1">
      <alignment vertical="center"/>
    </xf>
    <xf numFmtId="0" fontId="17" fillId="0" borderId="0" xfId="24" applyFont="1">
      <alignment vertical="center"/>
    </xf>
    <xf numFmtId="0" fontId="17" fillId="0" borderId="0" xfId="24" applyFont="1" applyAlignment="1">
      <alignment horizontal="center" vertical="center"/>
    </xf>
    <xf numFmtId="41" fontId="8" fillId="0" borderId="0" xfId="24" applyNumberFormat="1" applyFont="1" applyFill="1" applyAlignment="1">
      <alignment horizontal="right"/>
    </xf>
    <xf numFmtId="0" fontId="16" fillId="0" borderId="0" xfId="24" applyFont="1" applyAlignment="1">
      <alignment horizontal="center" vertical="center"/>
    </xf>
    <xf numFmtId="41" fontId="7" fillId="0" borderId="0" xfId="24" applyNumberFormat="1" applyFont="1" applyFill="1" applyAlignment="1">
      <alignment horizontal="right"/>
    </xf>
    <xf numFmtId="41" fontId="7" fillId="0" borderId="0" xfId="24" applyNumberFormat="1" applyFont="1" applyFill="1" applyAlignment="1"/>
    <xf numFmtId="168" fontId="16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9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69" fontId="17" fillId="0" borderId="0" xfId="8" applyNumberFormat="1" applyFont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/>
    </xf>
    <xf numFmtId="169" fontId="12" fillId="0" borderId="0" xfId="0" applyNumberFormat="1" applyFont="1" applyFill="1" applyAlignment="1">
      <alignment horizontal="right" vertical="center"/>
    </xf>
    <xf numFmtId="169" fontId="16" fillId="0" borderId="0" xfId="1" applyNumberFormat="1" applyFont="1" applyAlignment="1">
      <alignment horizontal="right" vertical="center" wrapText="1"/>
    </xf>
    <xf numFmtId="169" fontId="16" fillId="0" borderId="0" xfId="8" applyNumberFormat="1" applyFont="1" applyAlignment="1">
      <alignment horizontal="right" vertical="center" wrapText="1"/>
    </xf>
    <xf numFmtId="3" fontId="12" fillId="0" borderId="0" xfId="0" applyNumberFormat="1" applyFont="1" applyFill="1" applyAlignment="1">
      <alignment vertical="center"/>
    </xf>
    <xf numFmtId="169" fontId="12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169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center" vertical="center"/>
    </xf>
    <xf numFmtId="168" fontId="17" fillId="0" borderId="0" xfId="8" applyNumberFormat="1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41" fontId="12" fillId="0" borderId="0" xfId="4" applyNumberFormat="1" applyFont="1" applyAlignment="1"/>
    <xf numFmtId="3" fontId="12" fillId="0" borderId="0" xfId="2" applyNumberFormat="1" applyFont="1" applyFill="1" applyBorder="1" applyAlignment="1">
      <alignment horizontal="right" vertical="center"/>
    </xf>
    <xf numFmtId="3" fontId="16" fillId="0" borderId="0" xfId="7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8" fontId="16" fillId="0" borderId="0" xfId="8" applyNumberFormat="1" applyFont="1" applyAlignment="1">
      <alignment horizontal="right" vertical="center" wrapText="1"/>
    </xf>
    <xf numFmtId="0" fontId="12" fillId="0" borderId="0" xfId="0" applyFont="1" applyAlignment="1"/>
    <xf numFmtId="0" fontId="7" fillId="0" borderId="0" xfId="12" applyFont="1" applyAlignment="1"/>
    <xf numFmtId="0" fontId="7" fillId="0" borderId="0" xfId="12" applyFont="1" applyAlignment="1">
      <alignment horizontal="right"/>
    </xf>
    <xf numFmtId="0" fontId="9" fillId="0" borderId="0" xfId="14" applyNumberFormat="1" applyFont="1" applyAlignment="1">
      <alignment horizontal="left" vertical="top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0" fillId="0" borderId="0" xfId="14" applyNumberFormat="1" applyFont="1" applyAlignment="1">
      <alignment horizontal="left"/>
    </xf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7" fillId="0" borderId="0" xfId="12" applyFont="1" applyAlignment="1">
      <alignment vertical="top"/>
    </xf>
    <xf numFmtId="0" fontId="9" fillId="0" borderId="0" xfId="0" applyFont="1" applyAlignment="1">
      <alignment horizontal="left" vertical="center" wrapText="1"/>
    </xf>
    <xf numFmtId="0" fontId="7" fillId="0" borderId="0" xfId="12" applyFont="1" applyAlignment="1">
      <alignment vertical="center"/>
    </xf>
    <xf numFmtId="41" fontId="7" fillId="0" borderId="0" xfId="12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6" fontId="9" fillId="0" borderId="0" xfId="23" applyFont="1" applyAlignment="1">
      <alignment horizontal="right"/>
    </xf>
    <xf numFmtId="0" fontId="8" fillId="0" borderId="0" xfId="12" applyFont="1" applyAlignment="1">
      <alignment horizontal="right"/>
    </xf>
    <xf numFmtId="166" fontId="10" fillId="0" borderId="0" xfId="17" applyFont="1" applyAlignment="1">
      <alignment horizontal="right" vertical="top"/>
    </xf>
    <xf numFmtId="0" fontId="8" fillId="0" borderId="0" xfId="12" applyFont="1" applyAlignment="1"/>
    <xf numFmtId="0" fontId="14" fillId="0" borderId="0" xfId="12" applyFont="1" applyAlignment="1">
      <alignment vertical="top"/>
    </xf>
    <xf numFmtId="166" fontId="12" fillId="0" borderId="0" xfId="5" applyFont="1" applyAlignment="1"/>
    <xf numFmtId="166" fontId="8" fillId="0" borderId="0" xfId="5" applyFont="1" applyAlignment="1">
      <alignment horizontal="left"/>
    </xf>
    <xf numFmtId="166" fontId="10" fillId="0" borderId="0" xfId="5" applyFont="1" applyAlignment="1">
      <alignment horizontal="right"/>
    </xf>
    <xf numFmtId="166" fontId="10" fillId="0" borderId="0" xfId="5" applyFont="1" applyAlignment="1">
      <alignment horizontal="left"/>
    </xf>
    <xf numFmtId="166" fontId="9" fillId="0" borderId="0" xfId="5" applyFont="1" applyFill="1" applyAlignment="1"/>
    <xf numFmtId="166" fontId="12" fillId="0" borderId="0" xfId="5" applyFont="1" applyFill="1" applyAlignment="1"/>
    <xf numFmtId="166" fontId="12" fillId="0" borderId="0" xfId="5" applyFont="1" applyFill="1" applyAlignment="1">
      <alignment horizontal="right"/>
    </xf>
    <xf numFmtId="166" fontId="10" fillId="0" borderId="0" xfId="5" applyFont="1" applyFill="1" applyAlignment="1">
      <alignment horizontal="right"/>
    </xf>
    <xf numFmtId="41" fontId="9" fillId="0" borderId="0" xfId="0" applyNumberFormat="1" applyFont="1" applyFill="1" applyAlignment="1">
      <alignment horizontal="right"/>
    </xf>
    <xf numFmtId="3" fontId="9" fillId="0" borderId="0" xfId="5" applyNumberFormat="1" applyFont="1" applyFill="1" applyAlignment="1"/>
    <xf numFmtId="41" fontId="9" fillId="0" borderId="0" xfId="4" applyNumberFormat="1" applyFont="1" applyAlignment="1">
      <alignment horizontal="center"/>
    </xf>
    <xf numFmtId="41" fontId="9" fillId="0" borderId="0" xfId="0" applyNumberFormat="1" applyFont="1" applyAlignment="1">
      <alignment horizontal="right"/>
    </xf>
    <xf numFmtId="3" fontId="9" fillId="0" borderId="0" xfId="9" applyNumberFormat="1" applyFont="1" applyFill="1" applyBorder="1" applyAlignment="1"/>
    <xf numFmtId="3" fontId="12" fillId="0" borderId="0" xfId="5" applyNumberFormat="1" applyFont="1" applyFill="1" applyAlignment="1">
      <alignment horizontal="right"/>
    </xf>
    <xf numFmtId="166" fontId="12" fillId="2" borderId="0" xfId="5" applyFont="1" applyFill="1" applyAlignment="1"/>
    <xf numFmtId="170" fontId="12" fillId="0" borderId="0" xfId="5" applyNumberFormat="1" applyFont="1" applyFill="1" applyAlignment="1">
      <alignment horizontal="right"/>
    </xf>
    <xf numFmtId="41" fontId="12" fillId="0" borderId="0" xfId="0" applyNumberFormat="1" applyFont="1" applyFill="1" applyAlignment="1">
      <alignment horizontal="right"/>
    </xf>
    <xf numFmtId="37" fontId="12" fillId="0" borderId="0" xfId="5" applyNumberFormat="1" applyFont="1" applyFill="1" applyBorder="1" applyAlignment="1"/>
    <xf numFmtId="166" fontId="12" fillId="0" borderId="0" xfId="5" applyFont="1" applyFill="1" applyBorder="1" applyAlignment="1"/>
    <xf numFmtId="166" fontId="12" fillId="3" borderId="0" xfId="5" applyFont="1" applyFill="1" applyBorder="1" applyAlignment="1"/>
    <xf numFmtId="166" fontId="9" fillId="0" borderId="0" xfId="5" applyFont="1" applyFill="1" applyAlignment="1">
      <alignment horizontal="right"/>
    </xf>
    <xf numFmtId="0" fontId="10" fillId="0" borderId="0" xfId="4" applyFont="1" applyFill="1" applyAlignment="1">
      <alignment horizontal="right" vertical="top"/>
    </xf>
    <xf numFmtId="166" fontId="12" fillId="0" borderId="0" xfId="5" applyFont="1" applyFill="1" applyAlignment="1">
      <alignment horizontal="left"/>
    </xf>
    <xf numFmtId="3" fontId="9" fillId="0" borderId="0" xfId="9" applyNumberFormat="1" applyFont="1" applyFill="1" applyBorder="1" applyAlignment="1">
      <alignment horizontal="right"/>
    </xf>
    <xf numFmtId="37" fontId="9" fillId="0" borderId="0" xfId="5" applyNumberFormat="1" applyFont="1" applyAlignment="1"/>
    <xf numFmtId="37" fontId="12" fillId="0" borderId="0" xfId="5" applyNumberFormat="1" applyFont="1" applyAlignment="1"/>
    <xf numFmtId="3" fontId="12" fillId="0" borderId="0" xfId="9" applyNumberFormat="1" applyFont="1" applyFill="1" applyBorder="1" applyAlignment="1"/>
    <xf numFmtId="3" fontId="12" fillId="0" borderId="0" xfId="4" applyNumberFormat="1" applyFont="1" applyAlignment="1">
      <alignment horizontal="right"/>
    </xf>
    <xf numFmtId="0" fontId="12" fillId="0" borderId="0" xfId="4" applyFont="1" applyAlignment="1">
      <alignment horizontal="right"/>
    </xf>
    <xf numFmtId="41" fontId="12" fillId="0" borderId="0" xfId="0" applyNumberFormat="1" applyFont="1" applyAlignment="1">
      <alignment horizontal="right"/>
    </xf>
    <xf numFmtId="3" fontId="12" fillId="0" borderId="0" xfId="15" applyNumberFormat="1" applyFont="1" applyAlignment="1">
      <alignment horizontal="right"/>
    </xf>
    <xf numFmtId="0" fontId="12" fillId="0" borderId="0" xfId="15" applyNumberFormat="1" applyFont="1" applyAlignment="1">
      <alignment horizontal="right"/>
    </xf>
    <xf numFmtId="37" fontId="12" fillId="0" borderId="0" xfId="5" applyNumberFormat="1" applyFont="1" applyAlignment="1">
      <alignment horizontal="right"/>
    </xf>
    <xf numFmtId="166" fontId="12" fillId="0" borderId="2" xfId="5" applyFont="1" applyBorder="1" applyAlignment="1"/>
    <xf numFmtId="0" fontId="9" fillId="0" borderId="0" xfId="4" applyFont="1" applyAlignment="1">
      <alignment horizontal="right"/>
    </xf>
    <xf numFmtId="166" fontId="9" fillId="0" borderId="0" xfId="5" applyFont="1" applyAlignment="1">
      <alignment horizontal="left"/>
    </xf>
    <xf numFmtId="0" fontId="10" fillId="0" borderId="0" xfId="4" applyFont="1" applyAlignment="1">
      <alignment horizontal="right" vertical="top"/>
    </xf>
    <xf numFmtId="166" fontId="12" fillId="3" borderId="0" xfId="5" applyFont="1" applyFill="1" applyAlignment="1">
      <alignment horizontal="left"/>
    </xf>
    <xf numFmtId="166" fontId="12" fillId="0" borderId="0" xfId="5" applyFont="1" applyAlignment="1">
      <alignment horizontal="left"/>
    </xf>
    <xf numFmtId="0" fontId="12" fillId="0" borderId="0" xfId="4" applyFont="1" applyAlignment="1"/>
    <xf numFmtId="3" fontId="9" fillId="0" borderId="0" xfId="5" applyNumberFormat="1" applyFont="1" applyFill="1" applyAlignment="1">
      <alignment horizontal="right"/>
    </xf>
    <xf numFmtId="0" fontId="9" fillId="0" borderId="0" xfId="4" applyFont="1" applyAlignment="1">
      <alignment horizontal="right" vertical="center"/>
    </xf>
    <xf numFmtId="0" fontId="9" fillId="0" borderId="0" xfId="4" applyFont="1" applyFill="1" applyAlignment="1">
      <alignment horizontal="right" vertical="center"/>
    </xf>
    <xf numFmtId="37" fontId="12" fillId="0" borderId="0" xfId="5" applyNumberFormat="1" applyFont="1" applyFill="1" applyAlignment="1"/>
    <xf numFmtId="3" fontId="12" fillId="0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 vertical="center" wrapText="1"/>
    </xf>
    <xf numFmtId="166" fontId="9" fillId="0" borderId="0" xfId="5" applyFont="1" applyFill="1" applyAlignment="1">
      <alignment horizontal="left"/>
    </xf>
    <xf numFmtId="0" fontId="12" fillId="0" borderId="0" xfId="4" applyFont="1" applyFill="1" applyAlignment="1"/>
    <xf numFmtId="166" fontId="10" fillId="0" borderId="0" xfId="5" applyFont="1" applyFill="1" applyAlignment="1">
      <alignment horizontal="left"/>
    </xf>
    <xf numFmtId="0" fontId="9" fillId="0" borderId="0" xfId="4" applyFont="1" applyFill="1" applyAlignment="1"/>
    <xf numFmtId="171" fontId="12" fillId="0" borderId="0" xfId="4" applyNumberFormat="1" applyFont="1" applyFill="1" applyAlignment="1">
      <alignment horizontal="right"/>
    </xf>
    <xf numFmtId="166" fontId="12" fillId="0" borderId="0" xfId="5" applyFont="1" applyAlignment="1">
      <alignment horizontal="center" vertical="center"/>
    </xf>
    <xf numFmtId="166" fontId="12" fillId="0" borderId="0" xfId="5" applyFont="1" applyAlignment="1">
      <alignment horizontal="right"/>
    </xf>
    <xf numFmtId="166" fontId="8" fillId="0" borderId="0" xfId="5" applyFont="1" applyAlignment="1">
      <alignment horizontal="center" vertical="center"/>
    </xf>
    <xf numFmtId="166" fontId="10" fillId="0" borderId="0" xfId="5" applyFont="1" applyAlignment="1">
      <alignment horizontal="center" vertical="center"/>
    </xf>
    <xf numFmtId="41" fontId="9" fillId="0" borderId="0" xfId="5" applyNumberFormat="1" applyFont="1" applyFill="1" applyAlignment="1">
      <alignment horizontal="right" vertical="center"/>
    </xf>
    <xf numFmtId="41" fontId="12" fillId="0" borderId="0" xfId="5" applyNumberFormat="1" applyFont="1" applyFill="1" applyAlignment="1">
      <alignment horizontal="right" vertical="center"/>
    </xf>
    <xf numFmtId="0" fontId="12" fillId="0" borderId="0" xfId="4" applyFont="1" applyFill="1" applyAlignment="1">
      <alignment horizontal="right" vertical="center"/>
    </xf>
    <xf numFmtId="166" fontId="12" fillId="0" borderId="0" xfId="5" applyFont="1" applyFill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5" applyNumberFormat="1" applyFont="1" applyFill="1" applyAlignment="1">
      <alignment horizontal="right" vertical="center"/>
    </xf>
    <xf numFmtId="166" fontId="12" fillId="0" borderId="0" xfId="5" applyFont="1" applyFill="1" applyAlignment="1">
      <alignment horizontal="right" vertical="center"/>
    </xf>
    <xf numFmtId="3" fontId="12" fillId="0" borderId="0" xfId="4" applyNumberFormat="1" applyFont="1" applyFill="1" applyAlignment="1">
      <alignment horizontal="right" vertical="center"/>
    </xf>
    <xf numFmtId="0" fontId="12" fillId="0" borderId="0" xfId="5" applyNumberFormat="1" applyFont="1" applyFill="1" applyAlignment="1">
      <alignment horizontal="right"/>
    </xf>
    <xf numFmtId="0" fontId="12" fillId="0" borderId="0" xfId="5" applyNumberFormat="1" applyFont="1" applyFill="1" applyAlignment="1"/>
    <xf numFmtId="0" fontId="12" fillId="0" borderId="0" xfId="5" applyNumberFormat="1" applyFont="1" applyFill="1" applyAlignment="1">
      <alignment horizontal="right" vertical="center"/>
    </xf>
    <xf numFmtId="3" fontId="12" fillId="0" borderId="0" xfId="0" applyNumberFormat="1" applyFont="1" applyFill="1" applyAlignment="1">
      <alignment horizontal="right" vertical="center"/>
    </xf>
    <xf numFmtId="0" fontId="9" fillId="0" borderId="0" xfId="4" applyFont="1" applyFill="1" applyAlignment="1">
      <alignment horizontal="right"/>
    </xf>
    <xf numFmtId="166" fontId="8" fillId="0" borderId="0" xfId="5" applyFont="1" applyFill="1" applyAlignment="1">
      <alignment horizontal="left"/>
    </xf>
    <xf numFmtId="166" fontId="9" fillId="0" borderId="0" xfId="5" applyFont="1" applyFill="1" applyBorder="1" applyAlignment="1"/>
    <xf numFmtId="166" fontId="9" fillId="0" borderId="0" xfId="5" applyFont="1" applyFill="1" applyBorder="1" applyAlignment="1">
      <alignment horizontal="left"/>
    </xf>
    <xf numFmtId="3" fontId="9" fillId="0" borderId="0" xfId="0" applyNumberFormat="1" applyFont="1" applyFill="1" applyAlignment="1">
      <alignment horizontal="right" vertical="center"/>
    </xf>
    <xf numFmtId="166" fontId="9" fillId="0" borderId="0" xfId="5" applyFont="1" applyFill="1" applyAlignment="1">
      <alignment horizontal="right" vertical="center"/>
    </xf>
    <xf numFmtId="3" fontId="12" fillId="0" borderId="0" xfId="5" applyNumberFormat="1" applyFont="1" applyFill="1" applyAlignment="1">
      <alignment horizontal="right" vertical="center"/>
    </xf>
    <xf numFmtId="166" fontId="10" fillId="0" borderId="0" xfId="5" applyFont="1" applyAlignment="1">
      <alignment horizontal="left" vertical="center"/>
    </xf>
    <xf numFmtId="166" fontId="12" fillId="0" borderId="0" xfId="5" applyFont="1" applyBorder="1" applyAlignment="1"/>
    <xf numFmtId="3" fontId="9" fillId="0" borderId="0" xfId="4" applyNumberFormat="1" applyFont="1" applyAlignment="1"/>
    <xf numFmtId="3" fontId="12" fillId="0" borderId="0" xfId="4" applyNumberFormat="1" applyFont="1" applyAlignment="1"/>
    <xf numFmtId="37" fontId="12" fillId="0" borderId="0" xfId="5" applyNumberFormat="1" applyFont="1" applyFill="1" applyAlignment="1">
      <alignment horizontal="right"/>
    </xf>
    <xf numFmtId="166" fontId="10" fillId="0" borderId="0" xfId="5" applyFont="1" applyFill="1" applyAlignment="1">
      <alignment horizontal="left" vertical="top"/>
    </xf>
    <xf numFmtId="3" fontId="9" fillId="0" borderId="0" xfId="4" applyNumberFormat="1" applyFont="1" applyFill="1" applyAlignment="1"/>
    <xf numFmtId="3" fontId="9" fillId="0" borderId="0" xfId="0" applyNumberFormat="1" applyFont="1" applyFill="1" applyAlignment="1">
      <alignment horizontal="right"/>
    </xf>
    <xf numFmtId="3" fontId="9" fillId="0" borderId="0" xfId="4" applyNumberFormat="1" applyFont="1" applyFill="1" applyAlignment="1">
      <alignment horizontal="right"/>
    </xf>
    <xf numFmtId="3" fontId="12" fillId="0" borderId="0" xfId="4" applyNumberFormat="1" applyFont="1" applyFill="1" applyAlignment="1"/>
    <xf numFmtId="3" fontId="12" fillId="0" borderId="0" xfId="4" applyNumberFormat="1" applyFont="1" applyFill="1" applyAlignment="1">
      <alignment horizontal="right"/>
    </xf>
    <xf numFmtId="3" fontId="12" fillId="0" borderId="0" xfId="5" applyNumberFormat="1" applyFont="1" applyFill="1" applyAlignment="1"/>
    <xf numFmtId="3" fontId="7" fillId="0" borderId="0" xfId="0" applyNumberFormat="1" applyFont="1" applyFill="1" applyAlignment="1">
      <alignment horizontal="right"/>
    </xf>
    <xf numFmtId="166" fontId="12" fillId="0" borderId="0" xfId="5" applyFont="1" applyAlignment="1">
      <alignment horizontal="center"/>
    </xf>
    <xf numFmtId="166" fontId="9" fillId="0" borderId="0" xfId="5" applyFont="1" applyAlignment="1">
      <alignment horizontal="center"/>
    </xf>
    <xf numFmtId="166" fontId="10" fillId="0" borderId="0" xfId="5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4" applyNumberFormat="1" applyFont="1" applyAlignment="1">
      <alignment horizontal="right"/>
    </xf>
    <xf numFmtId="37" fontId="9" fillId="0" borderId="0" xfId="5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6" fontId="12" fillId="0" borderId="0" xfId="5" applyFont="1" applyFill="1" applyAlignment="1">
      <alignment horizontal="center"/>
    </xf>
    <xf numFmtId="3" fontId="12" fillId="0" borderId="0" xfId="5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5" applyNumberFormat="1" applyFont="1" applyAlignment="1">
      <alignment horizontal="right"/>
    </xf>
    <xf numFmtId="3" fontId="9" fillId="0" borderId="0" xfId="5" applyNumberFormat="1" applyFont="1" applyAlignment="1">
      <alignment horizontal="right"/>
    </xf>
    <xf numFmtId="1" fontId="12" fillId="0" borderId="0" xfId="5" applyNumberFormat="1" applyFont="1" applyAlignment="1">
      <alignment horizontal="right"/>
    </xf>
    <xf numFmtId="0" fontId="12" fillId="0" borderId="0" xfId="4" applyFont="1" applyAlignment="1">
      <alignment horizontal="center"/>
    </xf>
    <xf numFmtId="1" fontId="12" fillId="0" borderId="0" xfId="4" applyNumberFormat="1" applyFont="1" applyAlignment="1"/>
    <xf numFmtId="0" fontId="12" fillId="0" borderId="0" xfId="4" applyFont="1" applyAlignment="1">
      <alignment vertical="center"/>
    </xf>
    <xf numFmtId="0" fontId="9" fillId="0" borderId="0" xfId="4" applyFont="1" applyAlignment="1">
      <alignment horizontal="left" vertical="center"/>
    </xf>
    <xf numFmtId="0" fontId="9" fillId="0" borderId="0" xfId="4" applyFont="1" applyAlignment="1">
      <alignment horizontal="center" vertical="center"/>
    </xf>
    <xf numFmtId="1" fontId="12" fillId="0" borderId="0" xfId="4" applyNumberFormat="1" applyFont="1" applyAlignment="1">
      <alignment vertical="center"/>
    </xf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horizontal="center" vertical="center"/>
    </xf>
    <xf numFmtId="0" fontId="12" fillId="0" borderId="0" xfId="5" applyNumberFormat="1" applyFont="1" applyAlignment="1"/>
    <xf numFmtId="173" fontId="12" fillId="0" borderId="0" xfId="4" applyNumberFormat="1" applyFont="1" applyAlignment="1"/>
    <xf numFmtId="0" fontId="12" fillId="0" borderId="0" xfId="4" applyFont="1" applyFill="1" applyAlignment="1">
      <alignment horizontal="center"/>
    </xf>
    <xf numFmtId="1" fontId="12" fillId="0" borderId="0" xfId="4" applyNumberFormat="1" applyFont="1" applyFill="1" applyAlignment="1"/>
    <xf numFmtId="173" fontId="9" fillId="0" borderId="0" xfId="4" applyNumberFormat="1" applyFont="1" applyAlignment="1">
      <alignment horizontal="right"/>
    </xf>
    <xf numFmtId="167" fontId="8" fillId="0" borderId="0" xfId="0" applyNumberFormat="1" applyFont="1" applyBorder="1" applyAlignment="1">
      <alignment horizontal="right" vertical="center" wrapText="1"/>
    </xf>
    <xf numFmtId="41" fontId="9" fillId="5" borderId="0" xfId="0" applyNumberFormat="1" applyFont="1" applyFill="1" applyAlignment="1">
      <alignment horizontal="right"/>
    </xf>
    <xf numFmtId="41" fontId="9" fillId="0" borderId="0" xfId="4" applyNumberFormat="1" applyFont="1" applyFill="1" applyAlignment="1"/>
    <xf numFmtId="41" fontId="9" fillId="5" borderId="0" xfId="4" applyNumberFormat="1" applyFont="1" applyFill="1" applyAlignment="1"/>
    <xf numFmtId="172" fontId="9" fillId="0" borderId="0" xfId="4" applyNumberFormat="1" applyFont="1" applyFill="1" applyAlignment="1"/>
    <xf numFmtId="167" fontId="7" fillId="0" borderId="0" xfId="0" applyNumberFormat="1" applyFont="1" applyBorder="1" applyAlignment="1">
      <alignment horizontal="right" vertical="center" wrapText="1"/>
    </xf>
    <xf numFmtId="41" fontId="7" fillId="5" borderId="0" xfId="0" applyNumberFormat="1" applyFont="1" applyFill="1" applyAlignment="1">
      <alignment horizontal="right"/>
    </xf>
    <xf numFmtId="41" fontId="12" fillId="5" borderId="0" xfId="4" applyNumberFormat="1" applyFont="1" applyFill="1" applyAlignment="1"/>
    <xf numFmtId="41" fontId="12" fillId="5" borderId="0" xfId="0" applyNumberFormat="1" applyFont="1" applyFill="1" applyAlignment="1">
      <alignment horizontal="right"/>
    </xf>
    <xf numFmtId="41" fontId="12" fillId="5" borderId="0" xfId="4" applyNumberFormat="1" applyFont="1" applyFill="1" applyAlignment="1">
      <alignment horizontal="right"/>
    </xf>
    <xf numFmtId="41" fontId="12" fillId="5" borderId="0" xfId="5" applyNumberFormat="1" applyFont="1" applyFill="1" applyAlignment="1">
      <alignment horizontal="right"/>
    </xf>
    <xf numFmtId="1" fontId="12" fillId="5" borderId="0" xfId="4" applyNumberFormat="1" applyFont="1" applyFill="1" applyAlignment="1"/>
    <xf numFmtId="0" fontId="9" fillId="0" borderId="0" xfId="4" applyFont="1" applyAlignment="1"/>
    <xf numFmtId="0" fontId="12" fillId="0" borderId="0" xfId="5" applyNumberFormat="1" applyFont="1" applyAlignment="1">
      <alignment horizontal="right"/>
    </xf>
    <xf numFmtId="0" fontId="8" fillId="0" borderId="0" xfId="6" applyFont="1" applyAlignment="1"/>
    <xf numFmtId="0" fontId="9" fillId="0" borderId="0" xfId="4" applyFont="1" applyAlignment="1">
      <alignment horizontal="center"/>
    </xf>
    <xf numFmtId="1" fontId="12" fillId="0" borderId="0" xfId="4" applyNumberFormat="1" applyFont="1" applyAlignment="1">
      <alignment horizontal="right"/>
    </xf>
    <xf numFmtId="0" fontId="10" fillId="0" borderId="0" xfId="4" applyFont="1" applyAlignment="1">
      <alignment horizontal="left" vertical="top"/>
    </xf>
    <xf numFmtId="0" fontId="10" fillId="0" borderId="0" xfId="4" applyFont="1" applyAlignment="1"/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right"/>
    </xf>
    <xf numFmtId="1" fontId="12" fillId="0" borderId="0" xfId="0" applyNumberFormat="1" applyFont="1" applyAlignment="1">
      <alignment horizontal="right"/>
    </xf>
    <xf numFmtId="0" fontId="10" fillId="0" borderId="0" xfId="4" applyFont="1" applyAlignment="1">
      <alignment horizontal="left"/>
    </xf>
    <xf numFmtId="1" fontId="10" fillId="0" borderId="0" xfId="4" applyNumberFormat="1" applyFont="1" applyAlignment="1">
      <alignment horizontal="left"/>
    </xf>
    <xf numFmtId="0" fontId="12" fillId="0" borderId="0" xfId="4" applyFont="1" applyBorder="1" applyAlignment="1">
      <alignment horizontal="center"/>
    </xf>
    <xf numFmtId="0" fontId="9" fillId="0" borderId="0" xfId="4" applyFont="1" applyBorder="1" applyAlignment="1"/>
    <xf numFmtId="1" fontId="9" fillId="0" borderId="0" xfId="4" applyNumberFormat="1" applyFont="1" applyBorder="1" applyAlignment="1"/>
    <xf numFmtId="0" fontId="12" fillId="0" borderId="0" xfId="4" applyFont="1" applyBorder="1" applyAlignment="1"/>
    <xf numFmtId="0" fontId="9" fillId="0" borderId="0" xfId="4" applyFont="1" applyBorder="1" applyAlignment="1">
      <alignment horizontal="left"/>
    </xf>
    <xf numFmtId="1" fontId="12" fillId="0" borderId="0" xfId="4" applyNumberFormat="1" applyFont="1" applyBorder="1" applyAlignment="1"/>
    <xf numFmtId="1" fontId="9" fillId="0" borderId="0" xfId="4" applyNumberFormat="1" applyFont="1" applyBorder="1" applyAlignment="1">
      <alignment horizontal="left"/>
    </xf>
    <xf numFmtId="0" fontId="12" fillId="0" borderId="0" xfId="0" applyFont="1" applyFill="1" applyAlignment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 indent="1"/>
    </xf>
    <xf numFmtId="0" fontId="12" fillId="0" borderId="0" xfId="0" applyFont="1" applyFill="1" applyAlignment="1">
      <alignment horizontal="right" indent="1"/>
    </xf>
    <xf numFmtId="0" fontId="12" fillId="0" borderId="0" xfId="0" applyFont="1" applyFill="1" applyAlignment="1">
      <alignment horizontal="right" indent="2"/>
    </xf>
    <xf numFmtId="0" fontId="9" fillId="0" borderId="0" xfId="0" applyFont="1" applyFill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indent="1"/>
    </xf>
    <xf numFmtId="0" fontId="12" fillId="0" borderId="0" xfId="0" applyFont="1" applyFill="1" applyBorder="1" applyAlignment="1">
      <alignment horizontal="right" indent="1"/>
    </xf>
    <xf numFmtId="0" fontId="12" fillId="0" borderId="0" xfId="0" applyFont="1" applyFill="1" applyBorder="1" applyAlignment="1">
      <alignment horizontal="right" indent="2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 inden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0" fillId="0" borderId="0" xfId="0" applyFont="1" applyFill="1" applyAlignment="1"/>
    <xf numFmtId="0" fontId="10" fillId="0" borderId="0" xfId="0" applyFont="1" applyFill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right" vertical="top" wrapText="1"/>
    </xf>
    <xf numFmtId="41" fontId="8" fillId="0" borderId="0" xfId="0" applyNumberFormat="1" applyFont="1" applyFill="1" applyBorder="1" applyAlignment="1">
      <alignment horizontal="right" vertical="center"/>
    </xf>
    <xf numFmtId="41" fontId="12" fillId="0" borderId="0" xfId="0" applyNumberFormat="1" applyFont="1" applyFill="1" applyAlignment="1"/>
    <xf numFmtId="0" fontId="12" fillId="0" borderId="0" xfId="0" applyFont="1" applyFill="1" applyAlignment="1">
      <alignment horizontal="left"/>
    </xf>
    <xf numFmtId="41" fontId="9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Alignment="1"/>
    <xf numFmtId="41" fontId="12" fillId="0" borderId="0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wrapText="1"/>
    </xf>
    <xf numFmtId="41" fontId="7" fillId="0" borderId="0" xfId="0" applyNumberFormat="1" applyFont="1" applyFill="1" applyBorder="1" applyAlignment="1">
      <alignment horizontal="right" vertical="center"/>
    </xf>
    <xf numFmtId="41" fontId="12" fillId="0" borderId="0" xfId="1" applyNumberFormat="1" applyFont="1" applyFill="1" applyAlignment="1">
      <alignment horizontal="right" wrapText="1"/>
    </xf>
    <xf numFmtId="41" fontId="12" fillId="0" borderId="0" xfId="0" applyNumberFormat="1" applyFont="1" applyFill="1" applyAlignment="1">
      <alignment horizontal="right" vertical="center"/>
    </xf>
    <xf numFmtId="41" fontId="1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/>
    <xf numFmtId="0" fontId="7" fillId="0" borderId="0" xfId="0" applyFont="1" applyFill="1" applyBorder="1" applyAlignment="1"/>
    <xf numFmtId="0" fontId="14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right" indent="2"/>
    </xf>
    <xf numFmtId="0" fontId="7" fillId="0" borderId="0" xfId="0" applyFont="1" applyFill="1" applyAlignment="1">
      <alignment horizontal="right" inden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vertical="top" indent="1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 indent="1"/>
    </xf>
    <xf numFmtId="0" fontId="16" fillId="0" borderId="0" xfId="0" applyFont="1" applyFill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9" fillId="0" borderId="0" xfId="16" applyFont="1" applyBorder="1" applyAlignment="1">
      <alignment horizontal="left" vertical="center"/>
    </xf>
    <xf numFmtId="0" fontId="9" fillId="0" borderId="0" xfId="16" applyFont="1" applyBorder="1" applyAlignment="1">
      <alignment horizontal="center" vertical="center"/>
    </xf>
    <xf numFmtId="168" fontId="17" fillId="0" borderId="0" xfId="1" applyNumberFormat="1" applyFont="1" applyAlignment="1">
      <alignment horizontal="right" vertical="center"/>
    </xf>
    <xf numFmtId="168" fontId="16" fillId="0" borderId="0" xfId="0" applyNumberFormat="1" applyFont="1" applyFill="1" applyAlignment="1">
      <alignment vertical="center"/>
    </xf>
    <xf numFmtId="0" fontId="24" fillId="0" borderId="0" xfId="16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4" fillId="0" borderId="0" xfId="16" applyFont="1" applyFill="1" applyBorder="1" applyAlignment="1">
      <alignment horizontal="center" vertical="center"/>
    </xf>
    <xf numFmtId="0" fontId="24" fillId="0" borderId="0" xfId="16" applyFont="1" applyBorder="1" applyAlignment="1">
      <alignment horizontal="left" vertical="center"/>
    </xf>
    <xf numFmtId="0" fontId="24" fillId="0" borderId="0" xfId="16" applyFont="1" applyBorder="1" applyAlignment="1">
      <alignment horizontal="right" vertical="center"/>
    </xf>
    <xf numFmtId="3" fontId="24" fillId="0" borderId="0" xfId="16" applyNumberFormat="1" applyFont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9" fillId="0" borderId="0" xfId="12" applyFont="1" applyFill="1" applyAlignment="1">
      <alignment vertical="center"/>
    </xf>
    <xf numFmtId="0" fontId="9" fillId="0" borderId="0" xfId="12" applyFont="1" applyFill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 vertical="top" wrapText="1"/>
    </xf>
    <xf numFmtId="3" fontId="12" fillId="0" borderId="0" xfId="0" applyNumberFormat="1" applyFont="1" applyAlignment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right" vertical="center"/>
    </xf>
    <xf numFmtId="168" fontId="12" fillId="0" borderId="1" xfId="1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168" fontId="12" fillId="0" borderId="0" xfId="1" applyNumberFormat="1" applyFont="1" applyFill="1" applyAlignment="1">
      <alignment horizontal="right"/>
    </xf>
    <xf numFmtId="0" fontId="14" fillId="0" borderId="0" xfId="0" applyFont="1" applyAlignment="1">
      <alignment horizontal="left" vertical="top" inden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left" indent="1"/>
    </xf>
    <xf numFmtId="0" fontId="1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/>
    <xf numFmtId="0" fontId="12" fillId="0" borderId="1" xfId="4" applyFont="1" applyFill="1" applyBorder="1" applyAlignment="1"/>
    <xf numFmtId="0" fontId="9" fillId="0" borderId="1" xfId="4" applyFont="1" applyBorder="1" applyAlignment="1"/>
    <xf numFmtId="166" fontId="12" fillId="0" borderId="1" xfId="5" applyFont="1" applyBorder="1" applyAlignment="1"/>
    <xf numFmtId="166" fontId="12" fillId="3" borderId="1" xfId="5" applyFont="1" applyFill="1" applyBorder="1" applyAlignment="1"/>
    <xf numFmtId="166" fontId="12" fillId="3" borderId="1" xfId="5" applyFont="1" applyFill="1" applyBorder="1" applyAlignment="1">
      <alignment horizontal="center"/>
    </xf>
    <xf numFmtId="166" fontId="9" fillId="0" borderId="1" xfId="5" applyFont="1" applyBorder="1" applyAlignment="1"/>
    <xf numFmtId="166" fontId="12" fillId="0" borderId="1" xfId="5" applyFont="1" applyFill="1" applyBorder="1" applyAlignment="1"/>
    <xf numFmtId="166" fontId="12" fillId="0" borderId="1" xfId="5" applyFont="1" applyFill="1" applyBorder="1" applyAlignment="1">
      <alignment horizontal="center"/>
    </xf>
    <xf numFmtId="166" fontId="12" fillId="0" borderId="1" xfId="5" applyFont="1" applyFill="1" applyBorder="1" applyAlignment="1">
      <alignment horizontal="right"/>
    </xf>
    <xf numFmtId="166" fontId="9" fillId="0" borderId="1" xfId="5" applyFont="1" applyFill="1" applyBorder="1" applyAlignment="1">
      <alignment horizontal="right"/>
    </xf>
    <xf numFmtId="166" fontId="12" fillId="0" borderId="1" xfId="5" applyFont="1" applyBorder="1" applyAlignment="1">
      <alignment horizontal="right"/>
    </xf>
    <xf numFmtId="166" fontId="9" fillId="0" borderId="1" xfId="5" applyFont="1" applyFill="1" applyBorder="1" applyAlignment="1"/>
    <xf numFmtId="37" fontId="9" fillId="0" borderId="1" xfId="5" applyNumberFormat="1" applyFont="1" applyFill="1" applyBorder="1" applyAlignment="1"/>
    <xf numFmtId="37" fontId="12" fillId="0" borderId="1" xfId="5" applyNumberFormat="1" applyFont="1" applyFill="1" applyBorder="1" applyAlignment="1"/>
    <xf numFmtId="37" fontId="12" fillId="0" borderId="1" xfId="5" applyNumberFormat="1" applyFont="1" applyFill="1" applyBorder="1" applyAlignment="1">
      <alignment horizontal="right"/>
    </xf>
    <xf numFmtId="166" fontId="9" fillId="0" borderId="1" xfId="5" applyFont="1" applyFill="1" applyBorder="1" applyAlignment="1">
      <alignment horizontal="left"/>
    </xf>
    <xf numFmtId="166" fontId="9" fillId="4" borderId="1" xfId="5" applyFont="1" applyFill="1" applyBorder="1" applyAlignment="1">
      <alignment horizontal="left"/>
    </xf>
    <xf numFmtId="166" fontId="12" fillId="0" borderId="1" xfId="5" applyFont="1" applyFill="1" applyBorder="1" applyAlignment="1">
      <alignment horizontal="center" vertical="center"/>
    </xf>
    <xf numFmtId="166" fontId="9" fillId="0" borderId="0" xfId="5" applyFont="1" applyFill="1" applyBorder="1" applyAlignment="1">
      <alignment horizontal="right"/>
    </xf>
    <xf numFmtId="166" fontId="9" fillId="3" borderId="1" xfId="5" applyFont="1" applyFill="1" applyBorder="1" applyAlignment="1">
      <alignment horizontal="left"/>
    </xf>
    <xf numFmtId="37" fontId="12" fillId="0" borderId="1" xfId="5" applyNumberFormat="1" applyFont="1" applyBorder="1" applyAlignment="1"/>
    <xf numFmtId="0" fontId="7" fillId="0" borderId="1" xfId="12" applyFont="1" applyBorder="1" applyAlignment="1"/>
    <xf numFmtId="0" fontId="7" fillId="0" borderId="1" xfId="12" applyFont="1" applyBorder="1" applyAlignment="1">
      <alignment horizontal="right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6" fillId="0" borderId="1" xfId="24" applyFont="1" applyBorder="1">
      <alignment vertical="center"/>
    </xf>
    <xf numFmtId="0" fontId="16" fillId="0" borderId="1" xfId="24" applyFont="1" applyBorder="1" applyAlignment="1">
      <alignment horizontal="right" vertical="center"/>
    </xf>
    <xf numFmtId="3" fontId="17" fillId="0" borderId="1" xfId="24" applyNumberFormat="1" applyFont="1" applyBorder="1" applyAlignment="1">
      <alignment horizontal="right" vertical="center"/>
    </xf>
    <xf numFmtId="3" fontId="16" fillId="0" borderId="1" xfId="24" applyNumberFormat="1" applyFont="1" applyBorder="1" applyAlignment="1">
      <alignment horizontal="right" vertical="center"/>
    </xf>
    <xf numFmtId="0" fontId="7" fillId="0" borderId="1" xfId="12" applyFont="1" applyFill="1" applyBorder="1" applyAlignment="1">
      <alignment vertical="center"/>
    </xf>
    <xf numFmtId="0" fontId="7" fillId="0" borderId="1" xfId="12" applyFont="1" applyFill="1" applyBorder="1" applyAlignment="1">
      <alignment horizontal="right" vertical="center"/>
    </xf>
    <xf numFmtId="0" fontId="11" fillId="6" borderId="0" xfId="25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11" fillId="6" borderId="1" xfId="25" applyFont="1" applyFill="1" applyBorder="1" applyAlignment="1">
      <alignment horizontal="center" vertical="center"/>
    </xf>
    <xf numFmtId="0" fontId="11" fillId="6" borderId="4" xfId="25" applyFont="1" applyFill="1" applyBorder="1" applyAlignment="1">
      <alignment horizontal="center" vertical="center"/>
    </xf>
    <xf numFmtId="0" fontId="11" fillId="6" borderId="2" xfId="25" applyFont="1" applyFill="1" applyBorder="1" applyAlignment="1">
      <alignment horizontal="center" vertical="center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1" fillId="6" borderId="0" xfId="25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1" fillId="6" borderId="4" xfId="25" applyFont="1" applyFill="1" applyBorder="1" applyAlignment="1">
      <alignment vertical="center"/>
    </xf>
    <xf numFmtId="0" fontId="11" fillId="6" borderId="2" xfId="25" applyFont="1" applyFill="1" applyBorder="1" applyAlignment="1">
      <alignment vertical="center"/>
    </xf>
    <xf numFmtId="0" fontId="20" fillId="6" borderId="0" xfId="25" applyFont="1" applyFill="1" applyBorder="1" applyAlignment="1">
      <alignment horizontal="center" vertical="center"/>
    </xf>
    <xf numFmtId="166" fontId="9" fillId="0" borderId="0" xfId="5" applyFont="1" applyBorder="1" applyAlignment="1"/>
    <xf numFmtId="166" fontId="9" fillId="0" borderId="0" xfId="5" applyFont="1" applyBorder="1" applyAlignment="1">
      <alignment horizontal="center" vertical="center"/>
    </xf>
    <xf numFmtId="166" fontId="9" fillId="0" borderId="0" xfId="5" applyFont="1" applyBorder="1" applyAlignment="1">
      <alignment horizontal="right"/>
    </xf>
    <xf numFmtId="0" fontId="21" fillId="6" borderId="0" xfId="25" applyFont="1" applyFill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1" fillId="6" borderId="2" xfId="25" applyFont="1" applyFill="1" applyBorder="1" applyAlignment="1">
      <alignment horizontal="center" vertical="center"/>
    </xf>
    <xf numFmtId="0" fontId="21" fillId="6" borderId="0" xfId="25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21" fillId="6" borderId="1" xfId="25" applyFont="1" applyFill="1" applyBorder="1" applyAlignment="1">
      <alignment horizontal="center" vertical="center"/>
    </xf>
    <xf numFmtId="0" fontId="11" fillId="6" borderId="0" xfId="25" applyFont="1" applyFill="1" applyBorder="1" applyAlignment="1">
      <alignment horizontal="center" vertical="center"/>
    </xf>
    <xf numFmtId="0" fontId="11" fillId="6" borderId="0" xfId="25" applyFont="1" applyFill="1" applyBorder="1" applyAlignment="1">
      <alignment horizontal="center" vertical="center"/>
    </xf>
    <xf numFmtId="0" fontId="20" fillId="6" borderId="4" xfId="25" applyFont="1" applyFill="1" applyBorder="1" applyAlignment="1">
      <alignment horizontal="center" vertical="center"/>
    </xf>
    <xf numFmtId="0" fontId="20" fillId="6" borderId="0" xfId="25" applyFont="1" applyFill="1" applyBorder="1" applyAlignment="1">
      <alignment vertical="center"/>
    </xf>
    <xf numFmtId="0" fontId="19" fillId="6" borderId="0" xfId="25" applyFont="1" applyFill="1" applyBorder="1" applyAlignment="1">
      <alignment vertical="center"/>
    </xf>
    <xf numFmtId="0" fontId="19" fillId="6" borderId="0" xfId="25" applyFont="1" applyFill="1" applyBorder="1" applyAlignment="1">
      <alignment horizontal="center" vertical="center"/>
    </xf>
    <xf numFmtId="0" fontId="20" fillId="6" borderId="0" xfId="25" applyFont="1" applyFill="1" applyBorder="1" applyAlignment="1">
      <alignment horizontal="center" vertical="center"/>
    </xf>
    <xf numFmtId="0" fontId="20" fillId="6" borderId="2" xfId="25" applyFont="1" applyFill="1" applyBorder="1" applyAlignment="1">
      <alignment horizontal="center" vertical="center"/>
    </xf>
    <xf numFmtId="0" fontId="20" fillId="6" borderId="2" xfId="25" applyFont="1" applyFill="1" applyBorder="1" applyAlignment="1">
      <alignment vertical="center"/>
    </xf>
    <xf numFmtId="0" fontId="20" fillId="6" borderId="0" xfId="25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20" fillId="6" borderId="4" xfId="25" applyFont="1" applyFill="1" applyBorder="1" applyAlignment="1">
      <alignment vertical="center"/>
    </xf>
    <xf numFmtId="0" fontId="11" fillId="6" borderId="0" xfId="25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10" fillId="0" borderId="2" xfId="0" applyFont="1" applyFill="1" applyBorder="1" applyAlignment="1">
      <alignment horizontal="right" vertical="top"/>
    </xf>
    <xf numFmtId="0" fontId="20" fillId="6" borderId="0" xfId="25" applyFont="1" applyFill="1" applyBorder="1" applyAlignment="1">
      <alignment horizontal="right" vertical="center"/>
    </xf>
    <xf numFmtId="0" fontId="11" fillId="6" borderId="0" xfId="25" applyFont="1" applyFill="1" applyBorder="1" applyAlignment="1">
      <alignment horizontal="right" vertical="center"/>
    </xf>
    <xf numFmtId="0" fontId="21" fillId="6" borderId="0" xfId="25" applyFont="1" applyFill="1" applyBorder="1" applyAlignment="1">
      <alignment horizontal="right" vertical="center"/>
    </xf>
    <xf numFmtId="0" fontId="21" fillId="6" borderId="0" xfId="25" applyFont="1" applyFill="1" applyBorder="1" applyAlignment="1">
      <alignment horizontal="right" vertical="center" wrapText="1"/>
    </xf>
    <xf numFmtId="0" fontId="21" fillId="6" borderId="0" xfId="25" applyFont="1" applyFill="1" applyBorder="1" applyAlignment="1">
      <alignment horizontal="center" vertical="top"/>
    </xf>
    <xf numFmtId="0" fontId="21" fillId="6" borderId="0" xfId="25" applyFont="1" applyFill="1" applyBorder="1" applyAlignment="1">
      <alignment horizontal="right" vertical="top" wrapText="1"/>
    </xf>
    <xf numFmtId="0" fontId="21" fillId="6" borderId="0" xfId="25" applyFont="1" applyFill="1" applyBorder="1" applyAlignment="1">
      <alignment horizontal="right" vertical="top"/>
    </xf>
    <xf numFmtId="0" fontId="20" fillId="6" borderId="0" xfId="25" applyFont="1" applyFill="1" applyBorder="1" applyAlignment="1">
      <alignment horizontal="right" wrapText="1"/>
    </xf>
    <xf numFmtId="0" fontId="11" fillId="6" borderId="0" xfId="25" applyFont="1" applyFill="1" applyBorder="1" applyAlignment="1">
      <alignment horizontal="right"/>
    </xf>
    <xf numFmtId="0" fontId="20" fillId="6" borderId="0" xfId="25" applyFont="1" applyFill="1" applyBorder="1" applyAlignment="1">
      <alignment horizontal="right"/>
    </xf>
    <xf numFmtId="0" fontId="20" fillId="6" borderId="0" xfId="25" applyFont="1" applyFill="1" applyBorder="1" applyAlignment="1">
      <alignment horizontal="center"/>
    </xf>
    <xf numFmtId="0" fontId="21" fillId="6" borderId="2" xfId="25" applyFont="1" applyFill="1" applyBorder="1" applyAlignment="1">
      <alignment horizontal="center" vertical="top"/>
    </xf>
    <xf numFmtId="0" fontId="21" fillId="6" borderId="2" xfId="25" applyFont="1" applyFill="1" applyBorder="1" applyAlignment="1">
      <alignment horizontal="right" vertical="top"/>
    </xf>
    <xf numFmtId="0" fontId="11" fillId="6" borderId="0" xfId="25" applyFont="1" applyFill="1" applyBorder="1" applyAlignment="1">
      <alignment horizontal="right" vertical="center" wrapText="1"/>
    </xf>
    <xf numFmtId="0" fontId="20" fillId="6" borderId="2" xfId="25" applyFont="1" applyFill="1" applyBorder="1" applyAlignment="1">
      <alignment horizontal="right" vertical="center" wrapText="1"/>
    </xf>
    <xf numFmtId="0" fontId="11" fillId="6" borderId="0" xfId="25" applyFont="1" applyFill="1" applyBorder="1" applyAlignment="1">
      <alignment horizontal="center" vertical="center" wrapText="1"/>
    </xf>
    <xf numFmtId="0" fontId="20" fillId="6" borderId="0" xfId="25" applyFont="1" applyFill="1" applyBorder="1" applyAlignment="1"/>
    <xf numFmtId="0" fontId="21" fillId="6" borderId="0" xfId="25" applyFont="1" applyFill="1" applyBorder="1" applyAlignment="1">
      <alignment vertical="top"/>
    </xf>
    <xf numFmtId="0" fontId="19" fillId="6" borderId="0" xfId="25" applyFont="1" applyFill="1" applyBorder="1" applyAlignment="1">
      <alignment horizontal="right" vertical="center"/>
    </xf>
    <xf numFmtId="0" fontId="11" fillId="6" borderId="2" xfId="25" applyFont="1" applyFill="1" applyBorder="1" applyAlignment="1">
      <alignment horizontal="right" vertical="center"/>
    </xf>
    <xf numFmtId="0" fontId="21" fillId="6" borderId="0" xfId="25" applyFont="1" applyFill="1" applyBorder="1" applyAlignment="1"/>
    <xf numFmtId="0" fontId="21" fillId="6" borderId="2" xfId="25" applyFont="1" applyFill="1" applyBorder="1" applyAlignment="1">
      <alignment vertical="top"/>
    </xf>
    <xf numFmtId="0" fontId="11" fillId="6" borderId="2" xfId="25" applyFont="1" applyFill="1" applyBorder="1" applyAlignment="1">
      <alignment vertical="top"/>
    </xf>
    <xf numFmtId="0" fontId="20" fillId="6" borderId="4" xfId="25" applyFont="1" applyFill="1" applyBorder="1" applyAlignment="1"/>
    <xf numFmtId="0" fontId="20" fillId="6" borderId="4" xfId="25" applyFont="1" applyFill="1" applyBorder="1" applyAlignment="1">
      <alignment horizontal="right"/>
    </xf>
    <xf numFmtId="0" fontId="13" fillId="0" borderId="2" xfId="0" applyFont="1" applyBorder="1" applyAlignment="1">
      <alignment horizontal="left"/>
    </xf>
    <xf numFmtId="0" fontId="11" fillId="6" borderId="4" xfId="25" applyFont="1" applyFill="1" applyBorder="1" applyAlignment="1">
      <alignment horizontal="right" vertic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12" fillId="0" borderId="2" xfId="4" applyFont="1" applyBorder="1" applyAlignment="1"/>
    <xf numFmtId="0" fontId="20" fillId="6" borderId="0" xfId="25" applyFont="1" applyFill="1" applyBorder="1" applyAlignment="1">
      <alignment horizontal="center" vertical="center"/>
    </xf>
    <xf numFmtId="0" fontId="11" fillId="6" borderId="1" xfId="25" applyFont="1" applyFill="1" applyBorder="1" applyAlignment="1">
      <alignment horizontal="center" wrapText="1"/>
    </xf>
    <xf numFmtId="0" fontId="19" fillId="6" borderId="1" xfId="25" applyFont="1" applyFill="1" applyBorder="1" applyAlignment="1">
      <alignment horizontal="center" vertical="center"/>
    </xf>
    <xf numFmtId="0" fontId="20" fillId="6" borderId="3" xfId="25" applyFont="1" applyFill="1" applyBorder="1" applyAlignment="1">
      <alignment horizontal="center" vertical="center"/>
    </xf>
    <xf numFmtId="0" fontId="21" fillId="6" borderId="1" xfId="25" applyFont="1" applyFill="1" applyBorder="1" applyAlignment="1">
      <alignment horizontal="center" vertical="center"/>
    </xf>
    <xf numFmtId="0" fontId="11" fillId="6" borderId="0" xfId="25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6" borderId="4" xfId="25" applyFont="1" applyFill="1" applyBorder="1" applyAlignment="1">
      <alignment horizontal="left" vertical="center"/>
    </xf>
    <xf numFmtId="0" fontId="11" fillId="6" borderId="0" xfId="25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0" fillId="6" borderId="4" xfId="25" applyFont="1" applyFill="1" applyBorder="1" applyAlignment="1">
      <alignment horizontal="left"/>
    </xf>
    <xf numFmtId="166" fontId="12" fillId="0" borderId="2" xfId="5" applyFont="1" applyBorder="1" applyAlignment="1">
      <alignment horizontal="left"/>
    </xf>
    <xf numFmtId="0" fontId="12" fillId="0" borderId="0" xfId="4" applyFont="1" applyAlignment="1">
      <alignment horizontal="left"/>
    </xf>
    <xf numFmtId="0" fontId="10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top" wrapText="1"/>
    </xf>
  </cellXfs>
  <cellStyles count="26">
    <cellStyle name="Comma" xfId="1" builtinId="3"/>
    <cellStyle name="Comma 2" xfId="8" xr:uid="{00000000-0005-0000-0000-000001000000}"/>
    <cellStyle name="Comma 2 2 2" xfId="9" xr:uid="{00000000-0005-0000-0000-000002000000}"/>
    <cellStyle name="Comma 867" xfId="10" xr:uid="{00000000-0005-0000-0000-000003000000}"/>
    <cellStyle name="Comma 868 2" xfId="3" xr:uid="{00000000-0005-0000-0000-000004000000}"/>
    <cellStyle name="Normal" xfId="0" builtinId="0"/>
    <cellStyle name="Normal 10 11 2" xfId="2" xr:uid="{00000000-0005-0000-0000-000006000000}"/>
    <cellStyle name="Normal 10 11 2 2" xfId="25" xr:uid="{00000000-0005-0000-0000-000007000000}"/>
    <cellStyle name="Normal 10 11 2 3" xfId="11" xr:uid="{00000000-0005-0000-0000-000008000000}"/>
    <cellStyle name="Normal 13" xfId="12" xr:uid="{00000000-0005-0000-0000-000009000000}"/>
    <cellStyle name="Normal 2 2 2 2 2 4" xfId="7" xr:uid="{00000000-0005-0000-0000-00000A000000}"/>
    <cellStyle name="Normal 2 2 3" xfId="13" xr:uid="{00000000-0005-0000-0000-00000B000000}"/>
    <cellStyle name="Normal 2 258" xfId="14" xr:uid="{00000000-0005-0000-0000-00000C000000}"/>
    <cellStyle name="Normal 2 3" xfId="15" xr:uid="{00000000-0005-0000-0000-00000D000000}"/>
    <cellStyle name="Normal 3 5" xfId="16" xr:uid="{00000000-0005-0000-0000-00000E000000}"/>
    <cellStyle name="Normal 3 5 2 5" xfId="6" xr:uid="{00000000-0005-0000-0000-00000F000000}"/>
    <cellStyle name="Normal 3 84" xfId="17" xr:uid="{00000000-0005-0000-0000-000010000000}"/>
    <cellStyle name="Normal 4" xfId="4" xr:uid="{00000000-0005-0000-0000-000011000000}"/>
    <cellStyle name="Normal 4 2" xfId="18" xr:uid="{00000000-0005-0000-0000-000012000000}"/>
    <cellStyle name="Normal 4 4" xfId="19" xr:uid="{00000000-0005-0000-0000-000013000000}"/>
    <cellStyle name="Normal 5" xfId="20" xr:uid="{00000000-0005-0000-0000-000014000000}"/>
    <cellStyle name="Normal 5 13" xfId="21" xr:uid="{00000000-0005-0000-0000-000015000000}"/>
    <cellStyle name="Normal 6 57" xfId="22" xr:uid="{00000000-0005-0000-0000-000016000000}"/>
    <cellStyle name="Normal 7 54" xfId="23" xr:uid="{00000000-0005-0000-0000-000017000000}"/>
    <cellStyle name="Normal 7 54 2" xfId="5" xr:uid="{00000000-0005-0000-0000-000018000000}"/>
    <cellStyle name="Normal 724" xfId="24" xr:uid="{00000000-0005-0000-0000-000019000000}"/>
  </cellStyles>
  <dxfs count="0"/>
  <tableStyles count="0" defaultTableStyle="TableStyleMedium2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63B058D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US\Desktop\MLS\DATA%202019\Bab%209\PDRM%20-%20Trafik\STATISTIK%20MENGIKUT%20DAERAH%20TAHUN%202016%20-%202019%20(DOSM%20-%20NUR%20AZAH%20AFNAN%20HANAFI)%20Trafik%20PD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  <sheetName val="4.8"/>
    </sheetNames>
    <sheetDataSet>
      <sheetData sheetId="0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Wsheet"/>
      <sheetName val="Sheet2"/>
      <sheetName val="4.9"/>
    </sheetNames>
    <sheetDataSet>
      <sheetData sheetId="0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N 2016"/>
      <sheetName val="THN 2017"/>
      <sheetName val="THN 2018"/>
      <sheetName val="THN 2019"/>
    </sheetNames>
    <sheetDataSet>
      <sheetData sheetId="0"/>
      <sheetData sheetId="1"/>
      <sheetData sheetId="2">
        <row r="102">
          <cell r="I102">
            <v>3</v>
          </cell>
          <cell r="J102">
            <v>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3"/>
  <sheetViews>
    <sheetView view="pageBreakPreview" zoomScaleNormal="100" zoomScaleSheetLayoutView="100" workbookViewId="0">
      <selection activeCell="K9" sqref="K9"/>
    </sheetView>
  </sheetViews>
  <sheetFormatPr defaultColWidth="9.140625" defaultRowHeight="15"/>
  <cols>
    <col min="1" max="1" width="19.85546875" style="1" customWidth="1"/>
    <col min="2" max="2" width="3.85546875" style="1" customWidth="1"/>
    <col min="3" max="3" width="10.42578125" style="19" customWidth="1"/>
    <col min="4" max="4" width="24.140625" style="1" customWidth="1"/>
    <col min="5" max="5" width="22.140625" style="1" customWidth="1"/>
    <col min="6" max="6" width="23.42578125" style="1" customWidth="1"/>
    <col min="7" max="7" width="1.140625" style="1" customWidth="1"/>
    <col min="8" max="16384" width="9.140625" style="1"/>
  </cols>
  <sheetData>
    <row r="1" spans="1:13" ht="8.1" customHeight="1"/>
    <row r="2" spans="1:13" ht="8.1" customHeight="1"/>
    <row r="3" spans="1:13" ht="16.5" customHeight="1">
      <c r="A3" s="528" t="s">
        <v>368</v>
      </c>
      <c r="B3" s="21"/>
      <c r="C3" s="22"/>
      <c r="D3" s="23"/>
      <c r="E3" s="23"/>
      <c r="F3" s="23"/>
      <c r="G3" s="23"/>
    </row>
    <row r="4" spans="1:13" ht="16.5" customHeight="1">
      <c r="A4" s="528" t="s">
        <v>369</v>
      </c>
      <c r="B4" s="21"/>
      <c r="C4" s="22"/>
      <c r="D4" s="23"/>
      <c r="E4" s="23"/>
      <c r="F4" s="23"/>
      <c r="G4" s="23"/>
    </row>
    <row r="5" spans="1:13" ht="16.5" customHeight="1">
      <c r="A5" s="529" t="s">
        <v>412</v>
      </c>
      <c r="B5" s="24"/>
      <c r="C5" s="22"/>
      <c r="D5" s="23"/>
      <c r="E5" s="23"/>
      <c r="F5" s="23"/>
      <c r="G5" s="23"/>
    </row>
    <row r="6" spans="1:13" ht="16.5" customHeight="1">
      <c r="A6" s="529" t="s">
        <v>413</v>
      </c>
      <c r="B6" s="25"/>
      <c r="C6" s="22"/>
      <c r="D6" s="23"/>
      <c r="E6" s="23"/>
      <c r="F6" s="23"/>
      <c r="G6" s="23"/>
    </row>
    <row r="7" spans="1:13" s="26" customFormat="1" ht="15" customHeight="1" thickBot="1">
      <c r="A7" s="488"/>
      <c r="B7" s="488"/>
      <c r="C7" s="450"/>
      <c r="D7" s="489"/>
      <c r="E7" s="302"/>
      <c r="F7" s="489"/>
      <c r="G7" s="451"/>
    </row>
    <row r="8" spans="1:13" ht="15" customHeight="1">
      <c r="A8" s="476"/>
      <c r="B8" s="476"/>
      <c r="C8" s="477"/>
      <c r="D8" s="481"/>
      <c r="E8" s="477"/>
      <c r="F8" s="481"/>
      <c r="G8" s="477"/>
      <c r="M8" s="28"/>
    </row>
    <row r="9" spans="1:13" ht="31.5">
      <c r="A9" s="500" t="s">
        <v>0</v>
      </c>
      <c r="B9" s="500"/>
      <c r="C9" s="500" t="s">
        <v>1</v>
      </c>
      <c r="D9" s="497" t="s">
        <v>355</v>
      </c>
      <c r="E9" s="498" t="s">
        <v>354</v>
      </c>
      <c r="F9" s="499" t="s">
        <v>2</v>
      </c>
      <c r="G9" s="27"/>
    </row>
    <row r="10" spans="1:13" s="29" customFormat="1" ht="30">
      <c r="A10" s="494" t="s">
        <v>3</v>
      </c>
      <c r="B10" s="494"/>
      <c r="C10" s="494" t="s">
        <v>4</v>
      </c>
      <c r="D10" s="495" t="s">
        <v>356</v>
      </c>
      <c r="E10" s="496" t="s">
        <v>5</v>
      </c>
      <c r="F10" s="496" t="s">
        <v>6</v>
      </c>
      <c r="G10" s="27"/>
    </row>
    <row r="11" spans="1:13" s="29" customFormat="1" ht="10.5" customHeight="1">
      <c r="A11" s="470"/>
      <c r="B11" s="470"/>
      <c r="C11" s="493"/>
      <c r="D11" s="492"/>
      <c r="E11" s="492"/>
      <c r="F11" s="492"/>
      <c r="G11" s="27"/>
    </row>
    <row r="12" spans="1:13" s="29" customFormat="1" ht="18" customHeight="1" thickBot="1">
      <c r="A12" s="469"/>
      <c r="B12" s="469"/>
      <c r="C12" s="469"/>
      <c r="D12" s="469"/>
      <c r="E12" s="469"/>
      <c r="F12" s="469"/>
      <c r="G12" s="454"/>
    </row>
    <row r="13" spans="1:13" ht="8.1" customHeight="1">
      <c r="A13" s="30"/>
      <c r="B13" s="30"/>
      <c r="C13" s="31"/>
      <c r="D13" s="32"/>
      <c r="E13" s="32"/>
      <c r="F13" s="32"/>
      <c r="G13" s="33"/>
    </row>
    <row r="14" spans="1:13" ht="15" customHeight="1">
      <c r="A14" s="35" t="s">
        <v>7</v>
      </c>
      <c r="B14" s="34"/>
      <c r="C14" s="36">
        <v>2018</v>
      </c>
      <c r="D14" s="37">
        <v>11</v>
      </c>
      <c r="E14" s="37">
        <f>SUM(E18,E22,E26,E30,E34,E38,E42,E46,E50,E54,E58)</f>
        <v>64</v>
      </c>
      <c r="F14" s="37">
        <f>SUM(F18,F22,F26,F30,F34,F38,F42,F46,F50,F54,F58)</f>
        <v>71</v>
      </c>
      <c r="G14" s="37"/>
    </row>
    <row r="15" spans="1:13" ht="15" customHeight="1">
      <c r="A15" s="35"/>
      <c r="B15" s="34"/>
      <c r="C15" s="36">
        <v>2019</v>
      </c>
      <c r="D15" s="37">
        <v>11</v>
      </c>
      <c r="E15" s="37">
        <f>SUM(E19,E23,E27,E31,E35,E39,E43,E47,E51,E55,E59)</f>
        <v>63</v>
      </c>
      <c r="F15" s="37">
        <f>SUM(F19,F23,F27,F31,F35,F39,F43,F47,F51,F55,F59)</f>
        <v>47</v>
      </c>
      <c r="G15" s="37"/>
    </row>
    <row r="16" spans="1:13" ht="15" customHeight="1">
      <c r="A16" s="35"/>
      <c r="B16" s="34"/>
      <c r="C16" s="36">
        <v>2020</v>
      </c>
      <c r="D16" s="37">
        <v>11</v>
      </c>
      <c r="E16" s="37">
        <v>63</v>
      </c>
      <c r="F16" s="37">
        <v>47</v>
      </c>
      <c r="G16" s="37"/>
    </row>
    <row r="17" spans="1:6" ht="8.1" customHeight="1">
      <c r="A17" s="34"/>
      <c r="B17" s="34"/>
      <c r="C17" s="38"/>
    </row>
    <row r="18" spans="1:6" ht="15" customHeight="1">
      <c r="A18" s="40" t="s">
        <v>8</v>
      </c>
      <c r="B18" s="39"/>
      <c r="C18" s="41">
        <v>2018</v>
      </c>
      <c r="D18" s="1">
        <v>1</v>
      </c>
      <c r="E18" s="1">
        <v>7</v>
      </c>
      <c r="F18" s="1">
        <v>9</v>
      </c>
    </row>
    <row r="19" spans="1:6" ht="15" customHeight="1">
      <c r="A19" s="40"/>
      <c r="B19" s="39"/>
      <c r="C19" s="41">
        <v>2019</v>
      </c>
      <c r="D19" s="1">
        <v>1</v>
      </c>
      <c r="E19" s="1">
        <v>7</v>
      </c>
      <c r="F19" s="1">
        <v>6</v>
      </c>
    </row>
    <row r="20" spans="1:6" ht="15" customHeight="1">
      <c r="A20" s="40"/>
      <c r="B20" s="39"/>
      <c r="C20" s="41">
        <v>2020</v>
      </c>
      <c r="D20" s="1">
        <v>1</v>
      </c>
      <c r="E20" s="1">
        <v>7</v>
      </c>
      <c r="F20" s="1">
        <v>6</v>
      </c>
    </row>
    <row r="21" spans="1:6" ht="8.1" customHeight="1">
      <c r="A21" s="40"/>
      <c r="B21" s="39"/>
      <c r="C21" s="38"/>
    </row>
    <row r="22" spans="1:6" ht="15" customHeight="1">
      <c r="A22" s="40" t="s">
        <v>9</v>
      </c>
      <c r="B22" s="39"/>
      <c r="C22" s="41">
        <v>2018</v>
      </c>
      <c r="D22" s="1">
        <v>1</v>
      </c>
      <c r="E22" s="1">
        <v>4</v>
      </c>
      <c r="F22" s="1">
        <v>3</v>
      </c>
    </row>
    <row r="23" spans="1:6" ht="15" customHeight="1">
      <c r="A23" s="40"/>
      <c r="B23" s="39"/>
      <c r="C23" s="41">
        <v>2019</v>
      </c>
      <c r="D23" s="1">
        <v>1</v>
      </c>
      <c r="E23" s="1">
        <v>4</v>
      </c>
      <c r="F23" s="1">
        <v>2</v>
      </c>
    </row>
    <row r="24" spans="1:6" ht="15" customHeight="1">
      <c r="A24" s="40"/>
      <c r="B24" s="39"/>
      <c r="C24" s="41">
        <v>2020</v>
      </c>
      <c r="D24" s="1">
        <v>1</v>
      </c>
      <c r="E24" s="1">
        <v>4</v>
      </c>
      <c r="F24" s="1">
        <v>2</v>
      </c>
    </row>
    <row r="25" spans="1:6" ht="8.1" customHeight="1">
      <c r="A25" s="40"/>
      <c r="B25" s="39"/>
      <c r="C25" s="38"/>
    </row>
    <row r="26" spans="1:6" ht="15" customHeight="1">
      <c r="A26" s="40" t="s">
        <v>10</v>
      </c>
      <c r="B26" s="39"/>
      <c r="C26" s="41">
        <v>2018</v>
      </c>
      <c r="D26" s="1">
        <v>1</v>
      </c>
      <c r="E26" s="1">
        <v>3</v>
      </c>
      <c r="F26" s="1">
        <v>9</v>
      </c>
    </row>
    <row r="27" spans="1:6" ht="15" customHeight="1">
      <c r="A27" s="40"/>
      <c r="B27" s="39"/>
      <c r="C27" s="41">
        <v>2019</v>
      </c>
      <c r="D27" s="1">
        <v>1</v>
      </c>
      <c r="E27" s="1">
        <v>3</v>
      </c>
      <c r="F27" s="1">
        <v>8</v>
      </c>
    </row>
    <row r="28" spans="1:6" ht="15" customHeight="1">
      <c r="A28" s="40"/>
      <c r="B28" s="39"/>
      <c r="C28" s="41">
        <v>2020</v>
      </c>
      <c r="D28" s="1">
        <v>1</v>
      </c>
      <c r="E28" s="1">
        <v>3</v>
      </c>
      <c r="F28" s="1">
        <v>8</v>
      </c>
    </row>
    <row r="29" spans="1:6" ht="8.1" customHeight="1">
      <c r="A29" s="40"/>
      <c r="B29" s="39"/>
      <c r="C29" s="41"/>
    </row>
    <row r="30" spans="1:6" ht="15" customHeight="1">
      <c r="A30" s="40" t="s">
        <v>11</v>
      </c>
      <c r="B30" s="39"/>
      <c r="C30" s="41">
        <v>2018</v>
      </c>
      <c r="D30" s="1">
        <v>1</v>
      </c>
      <c r="E30" s="1">
        <v>8</v>
      </c>
      <c r="F30" s="1">
        <v>7</v>
      </c>
    </row>
    <row r="31" spans="1:6" ht="15" customHeight="1">
      <c r="A31" s="40"/>
      <c r="B31" s="39"/>
      <c r="C31" s="41">
        <v>2019</v>
      </c>
      <c r="D31" s="1">
        <v>1</v>
      </c>
      <c r="E31" s="1">
        <v>8</v>
      </c>
      <c r="F31" s="1">
        <v>8</v>
      </c>
    </row>
    <row r="32" spans="1:6" ht="15" customHeight="1">
      <c r="A32" s="40"/>
      <c r="B32" s="39"/>
      <c r="C32" s="41">
        <v>2020</v>
      </c>
      <c r="D32" s="1">
        <v>1</v>
      </c>
      <c r="E32" s="1">
        <v>8</v>
      </c>
      <c r="F32" s="1">
        <v>8</v>
      </c>
    </row>
    <row r="33" spans="1:6" ht="8.1" customHeight="1">
      <c r="A33" s="40"/>
      <c r="B33" s="39"/>
      <c r="C33" s="38"/>
    </row>
    <row r="34" spans="1:6" ht="15" customHeight="1">
      <c r="A34" s="40" t="s">
        <v>12</v>
      </c>
      <c r="B34" s="39"/>
      <c r="C34" s="41">
        <v>2018</v>
      </c>
      <c r="D34" s="1">
        <v>1</v>
      </c>
      <c r="E34" s="1">
        <v>6</v>
      </c>
      <c r="F34" s="1">
        <v>10</v>
      </c>
    </row>
    <row r="35" spans="1:6" ht="15" customHeight="1">
      <c r="A35" s="40"/>
      <c r="B35" s="39"/>
      <c r="C35" s="41">
        <v>2019</v>
      </c>
      <c r="D35" s="1">
        <v>1</v>
      </c>
      <c r="E35" s="1">
        <v>6</v>
      </c>
      <c r="F35" s="1">
        <v>2</v>
      </c>
    </row>
    <row r="36" spans="1:6" ht="15" customHeight="1">
      <c r="A36" s="40"/>
      <c r="B36" s="39"/>
      <c r="C36" s="41">
        <v>2020</v>
      </c>
      <c r="D36" s="1">
        <v>1</v>
      </c>
      <c r="E36" s="1">
        <v>6</v>
      </c>
      <c r="F36" s="1">
        <v>2</v>
      </c>
    </row>
    <row r="37" spans="1:6" ht="8.1" customHeight="1">
      <c r="A37" s="40"/>
      <c r="B37" s="39"/>
      <c r="C37" s="38"/>
    </row>
    <row r="38" spans="1:6" ht="15" customHeight="1">
      <c r="A38" s="40" t="s">
        <v>13</v>
      </c>
      <c r="B38" s="39"/>
      <c r="C38" s="41">
        <v>2018</v>
      </c>
      <c r="D38" s="1">
        <v>1</v>
      </c>
      <c r="E38" s="1">
        <v>4</v>
      </c>
      <c r="F38" s="1">
        <v>6</v>
      </c>
    </row>
    <row r="39" spans="1:6" ht="15" customHeight="1">
      <c r="A39" s="40"/>
      <c r="B39" s="39"/>
      <c r="C39" s="41">
        <v>2019</v>
      </c>
      <c r="D39" s="1">
        <v>1</v>
      </c>
      <c r="E39" s="1">
        <v>4</v>
      </c>
      <c r="F39" s="1">
        <v>5</v>
      </c>
    </row>
    <row r="40" spans="1:6" ht="15" customHeight="1">
      <c r="A40" s="40"/>
      <c r="B40" s="39"/>
      <c r="C40" s="41">
        <v>2020</v>
      </c>
      <c r="D40" s="1">
        <v>1</v>
      </c>
      <c r="E40" s="1">
        <v>4</v>
      </c>
      <c r="F40" s="1">
        <v>5</v>
      </c>
    </row>
    <row r="41" spans="1:6" ht="8.1" customHeight="1">
      <c r="A41" s="40"/>
      <c r="B41" s="39"/>
      <c r="C41" s="41"/>
    </row>
    <row r="42" spans="1:6" ht="15" customHeight="1">
      <c r="A42" s="40" t="s">
        <v>14</v>
      </c>
      <c r="B42" s="39"/>
      <c r="C42" s="41">
        <v>2018</v>
      </c>
      <c r="D42" s="1">
        <v>1</v>
      </c>
      <c r="E42" s="1">
        <v>6</v>
      </c>
      <c r="F42" s="1">
        <v>10</v>
      </c>
    </row>
    <row r="43" spans="1:6" ht="15" customHeight="1">
      <c r="A43" s="40"/>
      <c r="B43" s="39"/>
      <c r="C43" s="41">
        <v>2019</v>
      </c>
      <c r="D43" s="1">
        <v>1</v>
      </c>
      <c r="E43" s="1">
        <v>5</v>
      </c>
      <c r="F43" s="1">
        <v>9</v>
      </c>
    </row>
    <row r="44" spans="1:6" ht="15" customHeight="1">
      <c r="A44" s="40"/>
      <c r="B44" s="39"/>
      <c r="C44" s="41">
        <v>2020</v>
      </c>
      <c r="D44" s="1">
        <v>1</v>
      </c>
      <c r="E44" s="1">
        <v>5</v>
      </c>
      <c r="F44" s="1">
        <v>9</v>
      </c>
    </row>
    <row r="45" spans="1:6" ht="8.1" customHeight="1">
      <c r="A45" s="40"/>
      <c r="B45" s="39"/>
      <c r="C45" s="41"/>
    </row>
    <row r="46" spans="1:6" ht="15" customHeight="1">
      <c r="A46" s="42" t="s">
        <v>15</v>
      </c>
      <c r="B46" s="43"/>
      <c r="C46" s="41">
        <v>2018</v>
      </c>
      <c r="D46" s="1">
        <v>1</v>
      </c>
      <c r="E46" s="1">
        <v>5</v>
      </c>
      <c r="F46" s="1">
        <v>3</v>
      </c>
    </row>
    <row r="47" spans="1:6" ht="15" customHeight="1">
      <c r="A47" s="42"/>
      <c r="B47" s="43"/>
      <c r="C47" s="41">
        <v>2019</v>
      </c>
      <c r="D47" s="1">
        <v>1</v>
      </c>
      <c r="E47" s="1">
        <v>5</v>
      </c>
      <c r="F47" s="1">
        <v>2</v>
      </c>
    </row>
    <row r="48" spans="1:6" ht="15" customHeight="1">
      <c r="A48" s="42"/>
      <c r="B48" s="43"/>
      <c r="C48" s="41">
        <v>2020</v>
      </c>
      <c r="D48" s="1">
        <v>1</v>
      </c>
      <c r="E48" s="1">
        <v>5</v>
      </c>
      <c r="F48" s="1">
        <v>2</v>
      </c>
    </row>
    <row r="49" spans="1:7" ht="8.1" customHeight="1">
      <c r="A49" s="42"/>
      <c r="B49" s="43"/>
      <c r="C49" s="41"/>
    </row>
    <row r="50" spans="1:7" ht="15" customHeight="1">
      <c r="A50" s="40" t="s">
        <v>16</v>
      </c>
      <c r="B50" s="39"/>
      <c r="C50" s="41">
        <v>2018</v>
      </c>
      <c r="D50" s="1">
        <v>1</v>
      </c>
      <c r="E50" s="1">
        <v>9</v>
      </c>
      <c r="F50" s="1">
        <v>5</v>
      </c>
    </row>
    <row r="51" spans="1:7" ht="15" customHeight="1">
      <c r="A51" s="40"/>
      <c r="B51" s="39"/>
      <c r="C51" s="41">
        <v>2019</v>
      </c>
      <c r="D51" s="1">
        <v>1</v>
      </c>
      <c r="E51" s="1">
        <v>9</v>
      </c>
      <c r="F51" s="1">
        <v>3</v>
      </c>
    </row>
    <row r="52" spans="1:7" ht="15" customHeight="1">
      <c r="A52" s="40"/>
      <c r="B52" s="39"/>
      <c r="C52" s="41">
        <v>2020</v>
      </c>
      <c r="D52" s="1">
        <v>1</v>
      </c>
      <c r="E52" s="1">
        <v>9</v>
      </c>
      <c r="F52" s="1">
        <v>3</v>
      </c>
    </row>
    <row r="53" spans="1:7" ht="8.1" customHeight="1">
      <c r="A53" s="40"/>
      <c r="B53" s="39"/>
      <c r="C53" s="38"/>
    </row>
    <row r="54" spans="1:7" ht="15" customHeight="1">
      <c r="A54" s="40" t="s">
        <v>17</v>
      </c>
      <c r="B54" s="39"/>
      <c r="C54" s="41">
        <v>2018</v>
      </c>
      <c r="D54" s="1">
        <v>1</v>
      </c>
      <c r="E54" s="1">
        <v>6</v>
      </c>
      <c r="F54" s="1">
        <v>6</v>
      </c>
    </row>
    <row r="55" spans="1:7" ht="15" customHeight="1">
      <c r="A55" s="40"/>
      <c r="B55" s="39"/>
      <c r="C55" s="41">
        <v>2019</v>
      </c>
      <c r="D55" s="1">
        <v>1</v>
      </c>
      <c r="E55" s="1">
        <v>6</v>
      </c>
      <c r="F55" s="1">
        <v>2</v>
      </c>
    </row>
    <row r="56" spans="1:7" ht="15" customHeight="1">
      <c r="A56" s="40"/>
      <c r="B56" s="39"/>
      <c r="C56" s="41">
        <v>2020</v>
      </c>
      <c r="D56" s="1">
        <v>1</v>
      </c>
      <c r="E56" s="1">
        <v>6</v>
      </c>
      <c r="F56" s="1">
        <v>2</v>
      </c>
    </row>
    <row r="57" spans="1:7" ht="8.1" customHeight="1">
      <c r="A57" s="42"/>
      <c r="B57" s="39"/>
      <c r="C57" s="38"/>
    </row>
    <row r="58" spans="1:7" ht="15" customHeight="1">
      <c r="A58" s="40" t="s">
        <v>18</v>
      </c>
      <c r="B58" s="39"/>
      <c r="C58" s="41">
        <v>2018</v>
      </c>
      <c r="D58" s="1">
        <v>1</v>
      </c>
      <c r="E58" s="1">
        <v>6</v>
      </c>
      <c r="F58" s="1">
        <v>3</v>
      </c>
    </row>
    <row r="59" spans="1:7" ht="15" customHeight="1">
      <c r="A59" s="40"/>
      <c r="B59" s="39"/>
      <c r="C59" s="41">
        <v>2019</v>
      </c>
      <c r="D59" s="1">
        <v>1</v>
      </c>
      <c r="E59" s="1">
        <v>6</v>
      </c>
      <c r="F59" s="23" t="s">
        <v>19</v>
      </c>
    </row>
    <row r="60" spans="1:7" ht="15" customHeight="1">
      <c r="A60" s="40"/>
      <c r="B60" s="39"/>
      <c r="C60" s="41">
        <v>2020</v>
      </c>
      <c r="D60" s="1">
        <v>1</v>
      </c>
      <c r="E60" s="1">
        <v>6</v>
      </c>
      <c r="F60" s="23" t="s">
        <v>19</v>
      </c>
    </row>
    <row r="61" spans="1:7" ht="8.1" customHeight="1">
      <c r="A61" s="399"/>
      <c r="B61" s="399"/>
      <c r="C61" s="400"/>
      <c r="D61" s="399"/>
      <c r="E61" s="399"/>
      <c r="F61" s="399"/>
      <c r="G61" s="399"/>
    </row>
    <row r="62" spans="1:7" ht="15" customHeight="1">
      <c r="A62" s="44"/>
      <c r="B62" s="44"/>
      <c r="C62" s="45"/>
      <c r="D62" s="44"/>
      <c r="E62" s="44"/>
      <c r="G62" s="46" t="s">
        <v>20</v>
      </c>
    </row>
    <row r="63" spans="1:7" ht="15" customHeight="1">
      <c r="A63" s="44"/>
      <c r="B63" s="44"/>
      <c r="C63" s="45"/>
      <c r="D63" s="44"/>
      <c r="E63" s="44"/>
      <c r="F63" s="44"/>
      <c r="G63" s="47" t="s">
        <v>21</v>
      </c>
    </row>
    <row r="64" spans="1:7" ht="15" customHeight="1"/>
    <row r="80" ht="12.95" customHeight="1"/>
    <row r="81" ht="12.95" customHeight="1"/>
    <row r="82" ht="12.95" customHeight="1"/>
    <row r="83" ht="12.95" customHeight="1"/>
  </sheetData>
  <printOptions horizontalCentered="1"/>
  <pageMargins left="0.55118110236220474" right="0.55118110236220474" top="0.39370078740157483" bottom="0.39370078740157483" header="0.39370078740157483" footer="0.39370078740157483"/>
  <pageSetup paperSize="9"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65"/>
  <sheetViews>
    <sheetView view="pageBreakPreview" zoomScale="115" zoomScaleNormal="75" zoomScaleSheetLayoutView="115" workbookViewId="0">
      <selection activeCell="H7" sqref="H7"/>
    </sheetView>
  </sheetViews>
  <sheetFormatPr defaultColWidth="8.42578125" defaultRowHeight="15"/>
  <cols>
    <col min="1" max="1" width="12.140625" style="155" customWidth="1"/>
    <col min="2" max="2" width="10.42578125" style="155" customWidth="1"/>
    <col min="3" max="3" width="9.7109375" style="155" customWidth="1"/>
    <col min="4" max="4" width="9.28515625" style="155" bestFit="1" customWidth="1"/>
    <col min="5" max="5" width="1" style="155" customWidth="1"/>
    <col min="6" max="6" width="10" style="155" customWidth="1"/>
    <col min="7" max="7" width="1.7109375" style="155" customWidth="1"/>
    <col min="8" max="8" width="10.28515625" style="155" customWidth="1"/>
    <col min="9" max="9" width="1.7109375" style="155" customWidth="1"/>
    <col min="10" max="10" width="10.42578125" style="155" customWidth="1"/>
    <col min="11" max="11" width="1.7109375" style="155" customWidth="1"/>
    <col min="12" max="12" width="10.140625" style="155" customWidth="1"/>
    <col min="13" max="13" width="1.7109375" style="155" customWidth="1"/>
    <col min="14" max="14" width="11.7109375" style="155" customWidth="1"/>
    <col min="15" max="15" width="1.7109375" style="155" customWidth="1"/>
    <col min="16" max="16" width="10.85546875" style="155" customWidth="1"/>
    <col min="17" max="18" width="0.85546875" style="155" customWidth="1"/>
    <col min="19" max="16384" width="8.42578125" style="155"/>
  </cols>
  <sheetData>
    <row r="1" spans="1:18" ht="8.1" customHeight="1">
      <c r="O1" s="198"/>
    </row>
    <row r="2" spans="1:18" ht="8.1" customHeight="1">
      <c r="O2" s="198"/>
    </row>
    <row r="3" spans="1:18" ht="16.5" customHeight="1">
      <c r="A3" s="196" t="s">
        <v>385</v>
      </c>
      <c r="B3" s="218"/>
      <c r="C3" s="218"/>
    </row>
    <row r="4" spans="1:18" ht="16.5" customHeight="1">
      <c r="A4" s="229" t="s">
        <v>386</v>
      </c>
      <c r="B4" s="229"/>
      <c r="C4" s="229"/>
    </row>
    <row r="5" spans="1:18" ht="15" customHeight="1" thickBot="1">
      <c r="A5" s="172"/>
    </row>
    <row r="6" spans="1:18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0"/>
      <c r="P6" s="460"/>
      <c r="Q6" s="460"/>
      <c r="R6" s="460"/>
    </row>
    <row r="7" spans="1:18" ht="15.75" customHeight="1">
      <c r="A7" s="478" t="s">
        <v>40</v>
      </c>
      <c r="B7" s="478"/>
      <c r="C7" s="481" t="s">
        <v>1</v>
      </c>
      <c r="D7" s="490" t="s">
        <v>27</v>
      </c>
      <c r="E7" s="490"/>
      <c r="F7" s="490" t="s">
        <v>110</v>
      </c>
      <c r="G7" s="490"/>
      <c r="H7" s="490" t="s">
        <v>111</v>
      </c>
      <c r="I7" s="490"/>
      <c r="J7" s="490" t="s">
        <v>112</v>
      </c>
      <c r="K7" s="490"/>
      <c r="L7" s="490" t="s">
        <v>113</v>
      </c>
      <c r="M7" s="490"/>
      <c r="N7" s="490" t="s">
        <v>114</v>
      </c>
      <c r="O7" s="490"/>
      <c r="P7" s="490" t="s">
        <v>115</v>
      </c>
      <c r="Q7" s="478"/>
      <c r="R7" s="478"/>
    </row>
    <row r="8" spans="1:18" ht="15" customHeight="1">
      <c r="A8" s="479" t="s">
        <v>43</v>
      </c>
      <c r="B8" s="479"/>
      <c r="C8" s="480" t="s">
        <v>4</v>
      </c>
      <c r="D8" s="508" t="s">
        <v>30</v>
      </c>
      <c r="E8" s="508"/>
      <c r="F8" s="508" t="s">
        <v>116</v>
      </c>
      <c r="G8" s="490"/>
      <c r="H8" s="490" t="s">
        <v>117</v>
      </c>
      <c r="I8" s="490"/>
      <c r="J8" s="490" t="s">
        <v>118</v>
      </c>
      <c r="K8" s="490"/>
      <c r="L8" s="490" t="s">
        <v>119</v>
      </c>
      <c r="M8" s="490"/>
      <c r="N8" s="490" t="s">
        <v>120</v>
      </c>
      <c r="O8" s="490"/>
      <c r="P8" s="490" t="s">
        <v>121</v>
      </c>
      <c r="Q8" s="478"/>
      <c r="R8" s="478"/>
    </row>
    <row r="9" spans="1:18" ht="15" customHeight="1">
      <c r="A9" s="449"/>
      <c r="B9" s="449" t="s">
        <v>33</v>
      </c>
      <c r="C9" s="449"/>
      <c r="D9" s="491"/>
      <c r="E9" s="491"/>
      <c r="F9" s="491"/>
      <c r="G9" s="491"/>
      <c r="H9" s="492" t="s">
        <v>122</v>
      </c>
      <c r="I9" s="492"/>
      <c r="J9" s="492" t="s">
        <v>123</v>
      </c>
      <c r="K9" s="492"/>
      <c r="L9" s="492" t="s">
        <v>124</v>
      </c>
      <c r="M9" s="491"/>
      <c r="N9" s="490" t="s">
        <v>125</v>
      </c>
      <c r="O9" s="491"/>
      <c r="P9" s="490" t="s">
        <v>126</v>
      </c>
      <c r="Q9" s="449"/>
      <c r="R9" s="449"/>
    </row>
    <row r="10" spans="1:18" ht="15" customHeight="1">
      <c r="A10" s="449"/>
      <c r="B10" s="449"/>
      <c r="C10" s="449"/>
      <c r="D10" s="491"/>
      <c r="E10" s="491"/>
      <c r="F10" s="491"/>
      <c r="G10" s="491"/>
      <c r="H10" s="492" t="s">
        <v>127</v>
      </c>
      <c r="I10" s="492"/>
      <c r="J10" s="492" t="s">
        <v>54</v>
      </c>
      <c r="K10" s="492"/>
      <c r="L10" s="492" t="s">
        <v>342</v>
      </c>
      <c r="M10" s="491"/>
      <c r="N10" s="492" t="s">
        <v>344</v>
      </c>
      <c r="O10" s="491"/>
      <c r="P10" s="491" t="s">
        <v>130</v>
      </c>
      <c r="Q10" s="449"/>
      <c r="R10" s="449"/>
    </row>
    <row r="11" spans="1:18" ht="15" customHeight="1">
      <c r="A11" s="449"/>
      <c r="B11" s="449"/>
      <c r="C11" s="449"/>
      <c r="D11" s="491"/>
      <c r="E11" s="491"/>
      <c r="F11" s="491"/>
      <c r="G11" s="491"/>
      <c r="H11" s="492"/>
      <c r="I11" s="492"/>
      <c r="J11" s="492"/>
      <c r="K11" s="492"/>
      <c r="L11" s="492" t="s">
        <v>131</v>
      </c>
      <c r="M11" s="491"/>
      <c r="N11" s="492" t="s">
        <v>345</v>
      </c>
      <c r="O11" s="492"/>
      <c r="P11" s="492" t="s">
        <v>133</v>
      </c>
      <c r="Q11" s="449"/>
      <c r="R11" s="449"/>
    </row>
    <row r="12" spans="1:18" ht="14.25" customHeight="1">
      <c r="A12" s="449"/>
      <c r="B12" s="449" t="s">
        <v>33</v>
      </c>
      <c r="C12" s="449"/>
      <c r="D12" s="491"/>
      <c r="E12" s="491"/>
      <c r="F12" s="491"/>
      <c r="G12" s="491"/>
      <c r="H12" s="491"/>
      <c r="I12" s="491"/>
      <c r="J12" s="491"/>
      <c r="K12" s="491" t="s">
        <v>33</v>
      </c>
      <c r="L12" s="491"/>
      <c r="M12" s="491"/>
      <c r="N12" s="492" t="s">
        <v>343</v>
      </c>
      <c r="O12" s="492"/>
      <c r="P12" s="492" t="s">
        <v>135</v>
      </c>
      <c r="Q12" s="449"/>
      <c r="R12" s="449"/>
    </row>
    <row r="13" spans="1:18" ht="14.25" customHeight="1">
      <c r="A13" s="449"/>
      <c r="B13" s="449" t="s">
        <v>33</v>
      </c>
      <c r="C13" s="449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2"/>
      <c r="O13" s="492"/>
      <c r="P13" s="492" t="s">
        <v>136</v>
      </c>
      <c r="Q13" s="449"/>
      <c r="R13" s="449"/>
    </row>
    <row r="14" spans="1:18" ht="8.1" customHeight="1" thickBot="1">
      <c r="A14" s="461"/>
      <c r="B14" s="461"/>
      <c r="C14" s="461"/>
      <c r="D14" s="461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1"/>
    </row>
    <row r="15" spans="1:18" ht="8.1" customHeight="1">
      <c r="Q15" s="190"/>
      <c r="R15" s="170"/>
    </row>
    <row r="16" spans="1:18" ht="15" customHeight="1">
      <c r="A16" s="35" t="s">
        <v>7</v>
      </c>
      <c r="B16" s="35"/>
      <c r="C16" s="56">
        <v>2018</v>
      </c>
      <c r="D16" s="230">
        <v>2163</v>
      </c>
      <c r="E16" s="230"/>
      <c r="F16" s="231">
        <v>62</v>
      </c>
      <c r="G16" s="231"/>
      <c r="H16" s="231">
        <v>14</v>
      </c>
      <c r="I16" s="231"/>
      <c r="J16" s="231">
        <v>3</v>
      </c>
      <c r="K16" s="231"/>
      <c r="L16" s="232" t="s">
        <v>19</v>
      </c>
      <c r="M16" s="231"/>
      <c r="N16" s="232" t="s">
        <v>19</v>
      </c>
      <c r="O16" s="231"/>
      <c r="P16" s="231">
        <v>24</v>
      </c>
      <c r="Q16" s="190"/>
      <c r="R16" s="170"/>
    </row>
    <row r="17" spans="1:18" ht="15" customHeight="1">
      <c r="A17" s="35"/>
      <c r="B17" s="35"/>
      <c r="C17" s="56">
        <v>2019</v>
      </c>
      <c r="D17" s="230">
        <v>2902</v>
      </c>
      <c r="E17" s="230"/>
      <c r="F17" s="231">
        <v>55</v>
      </c>
      <c r="G17" s="231"/>
      <c r="H17" s="231">
        <v>7</v>
      </c>
      <c r="I17" s="231"/>
      <c r="J17" s="231">
        <v>10</v>
      </c>
      <c r="K17" s="231"/>
      <c r="L17" s="231">
        <v>1</v>
      </c>
      <c r="M17" s="231"/>
      <c r="N17" s="231">
        <v>3</v>
      </c>
      <c r="O17" s="231"/>
      <c r="P17" s="231">
        <v>17</v>
      </c>
      <c r="Q17" s="190"/>
      <c r="R17" s="170"/>
    </row>
    <row r="18" spans="1:18" ht="15" customHeight="1">
      <c r="A18" s="35"/>
      <c r="B18" s="35"/>
      <c r="C18" s="56">
        <v>2020</v>
      </c>
      <c r="D18" s="12">
        <v>1891</v>
      </c>
      <c r="E18" s="12"/>
      <c r="F18" s="12">
        <v>56</v>
      </c>
      <c r="G18" s="12"/>
      <c r="H18" s="12">
        <v>4</v>
      </c>
      <c r="I18" s="12"/>
      <c r="J18" s="12">
        <v>4</v>
      </c>
      <c r="K18" s="12"/>
      <c r="L18" s="232" t="s">
        <v>19</v>
      </c>
      <c r="M18" s="12"/>
      <c r="N18" s="12">
        <v>4</v>
      </c>
      <c r="O18" s="12"/>
      <c r="P18" s="12">
        <v>25</v>
      </c>
      <c r="Q18" s="190"/>
      <c r="R18" s="170"/>
    </row>
    <row r="19" spans="1:18" ht="8.1" customHeight="1">
      <c r="A19" s="35"/>
      <c r="B19" s="35"/>
      <c r="C19" s="56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70"/>
    </row>
    <row r="20" spans="1:18" ht="15" customHeight="1">
      <c r="A20" s="40" t="s">
        <v>8</v>
      </c>
      <c r="B20" s="39"/>
      <c r="C20" s="60">
        <v>2018</v>
      </c>
      <c r="D20" s="233">
        <v>224</v>
      </c>
      <c r="E20" s="233"/>
      <c r="F20" s="233">
        <v>2</v>
      </c>
      <c r="G20" s="233"/>
      <c r="H20" s="233">
        <v>2</v>
      </c>
      <c r="I20" s="233"/>
      <c r="J20" s="234" t="s">
        <v>19</v>
      </c>
      <c r="K20" s="234"/>
      <c r="L20" s="234" t="s">
        <v>19</v>
      </c>
      <c r="M20" s="233"/>
      <c r="N20" s="234" t="s">
        <v>19</v>
      </c>
      <c r="O20" s="233"/>
      <c r="P20" s="233">
        <v>5</v>
      </c>
      <c r="Q20" s="235"/>
      <c r="R20" s="235"/>
    </row>
    <row r="21" spans="1:18" ht="15" customHeight="1">
      <c r="A21" s="40"/>
      <c r="B21" s="39"/>
      <c r="C21" s="60">
        <v>2019</v>
      </c>
      <c r="D21" s="233">
        <v>236</v>
      </c>
      <c r="E21" s="233"/>
      <c r="F21" s="233">
        <v>1</v>
      </c>
      <c r="G21" s="233"/>
      <c r="H21" s="233">
        <v>1</v>
      </c>
      <c r="I21" s="233"/>
      <c r="J21" s="234" t="s">
        <v>19</v>
      </c>
      <c r="K21" s="234"/>
      <c r="L21" s="234" t="s">
        <v>19</v>
      </c>
      <c r="M21" s="233"/>
      <c r="N21" s="233">
        <v>1</v>
      </c>
      <c r="O21" s="233"/>
      <c r="P21" s="234" t="s">
        <v>19</v>
      </c>
      <c r="Q21" s="235"/>
      <c r="R21" s="235"/>
    </row>
    <row r="22" spans="1:18" ht="15" customHeight="1">
      <c r="A22" s="40"/>
      <c r="B22" s="39"/>
      <c r="C22" s="60">
        <v>2020</v>
      </c>
      <c r="D22" s="195">
        <v>127</v>
      </c>
      <c r="E22" s="195"/>
      <c r="F22" s="195">
        <v>19</v>
      </c>
      <c r="G22" s="195"/>
      <c r="H22" s="195">
        <v>1</v>
      </c>
      <c r="I22" s="195"/>
      <c r="J22" s="195">
        <v>1</v>
      </c>
      <c r="K22" s="195"/>
      <c r="L22" s="195">
        <v>0</v>
      </c>
      <c r="M22" s="195"/>
      <c r="N22" s="195">
        <v>2</v>
      </c>
      <c r="O22" s="195"/>
      <c r="P22" s="195">
        <v>4</v>
      </c>
      <c r="Q22" s="235"/>
      <c r="R22" s="235"/>
    </row>
    <row r="23" spans="1:18" ht="8.1" customHeight="1">
      <c r="A23" s="40"/>
      <c r="B23" s="39"/>
      <c r="C23" s="60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235"/>
      <c r="R23" s="235"/>
    </row>
    <row r="24" spans="1:18" ht="15" customHeight="1">
      <c r="A24" s="40" t="s">
        <v>9</v>
      </c>
      <c r="B24" s="39"/>
      <c r="C24" s="60">
        <v>2018</v>
      </c>
      <c r="D24" s="233">
        <v>208</v>
      </c>
      <c r="E24" s="194"/>
      <c r="F24" s="194">
        <v>1</v>
      </c>
      <c r="G24" s="194"/>
      <c r="H24" s="194">
        <v>2</v>
      </c>
      <c r="I24" s="194"/>
      <c r="J24" s="234" t="s">
        <v>19</v>
      </c>
      <c r="K24" s="234"/>
      <c r="L24" s="234" t="s">
        <v>19</v>
      </c>
      <c r="M24" s="234"/>
      <c r="N24" s="234" t="s">
        <v>19</v>
      </c>
      <c r="O24" s="194"/>
      <c r="P24" s="194">
        <v>4</v>
      </c>
      <c r="Q24" s="235"/>
    </row>
    <row r="25" spans="1:18" ht="15" customHeight="1">
      <c r="A25" s="40"/>
      <c r="B25" s="39"/>
      <c r="C25" s="60">
        <v>2019</v>
      </c>
      <c r="D25" s="233">
        <v>234</v>
      </c>
      <c r="E25" s="194"/>
      <c r="F25" s="194">
        <v>9</v>
      </c>
      <c r="G25" s="194"/>
      <c r="H25" s="234" t="s">
        <v>19</v>
      </c>
      <c r="I25" s="194"/>
      <c r="J25" s="234" t="s">
        <v>19</v>
      </c>
      <c r="K25" s="234"/>
      <c r="L25" s="234" t="s">
        <v>19</v>
      </c>
      <c r="M25" s="234"/>
      <c r="N25" s="234" t="s">
        <v>19</v>
      </c>
      <c r="O25" s="194"/>
      <c r="P25" s="234" t="s">
        <v>19</v>
      </c>
      <c r="Q25" s="235"/>
    </row>
    <row r="26" spans="1:18" ht="15" customHeight="1">
      <c r="A26" s="40"/>
      <c r="B26" s="39"/>
      <c r="C26" s="60">
        <v>2020</v>
      </c>
      <c r="D26" s="195">
        <v>28</v>
      </c>
      <c r="E26" s="195"/>
      <c r="F26" s="195">
        <v>2</v>
      </c>
      <c r="G26" s="195"/>
      <c r="H26" s="195">
        <v>0</v>
      </c>
      <c r="I26" s="195"/>
      <c r="J26" s="195">
        <v>0</v>
      </c>
      <c r="K26" s="195"/>
      <c r="L26" s="195">
        <v>0</v>
      </c>
      <c r="M26" s="195"/>
      <c r="N26" s="195">
        <v>0</v>
      </c>
      <c r="O26" s="195"/>
      <c r="P26" s="195">
        <v>1</v>
      </c>
      <c r="Q26" s="235"/>
    </row>
    <row r="27" spans="1:18" ht="8.1" customHeight="1">
      <c r="A27" s="40"/>
      <c r="B27" s="39"/>
      <c r="C27" s="60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235"/>
    </row>
    <row r="28" spans="1:18" ht="15" customHeight="1">
      <c r="A28" s="40" t="s">
        <v>10</v>
      </c>
      <c r="B28" s="39"/>
      <c r="C28" s="60">
        <v>2018</v>
      </c>
      <c r="D28" s="233">
        <v>200</v>
      </c>
      <c r="E28" s="233"/>
      <c r="F28" s="233">
        <v>2</v>
      </c>
      <c r="G28" s="233"/>
      <c r="H28" s="233">
        <v>2</v>
      </c>
      <c r="I28" s="233"/>
      <c r="J28" s="234" t="s">
        <v>19</v>
      </c>
      <c r="K28" s="234"/>
      <c r="L28" s="234" t="s">
        <v>19</v>
      </c>
      <c r="M28" s="234"/>
      <c r="N28" s="234" t="s">
        <v>19</v>
      </c>
      <c r="O28" s="233"/>
      <c r="P28" s="233">
        <v>2</v>
      </c>
      <c r="Q28" s="235"/>
      <c r="R28" s="235"/>
    </row>
    <row r="29" spans="1:18" ht="15" customHeight="1">
      <c r="A29" s="40"/>
      <c r="B29" s="39"/>
      <c r="C29" s="60">
        <v>2019</v>
      </c>
      <c r="D29" s="233">
        <v>278</v>
      </c>
      <c r="E29" s="233"/>
      <c r="F29" s="233">
        <v>9</v>
      </c>
      <c r="G29" s="233"/>
      <c r="H29" s="234" t="s">
        <v>19</v>
      </c>
      <c r="I29" s="233"/>
      <c r="J29" s="234" t="s">
        <v>19</v>
      </c>
      <c r="K29" s="234"/>
      <c r="L29" s="234" t="s">
        <v>19</v>
      </c>
      <c r="M29" s="234"/>
      <c r="N29" s="234" t="s">
        <v>19</v>
      </c>
      <c r="O29" s="233"/>
      <c r="P29" s="233">
        <v>1</v>
      </c>
      <c r="Q29" s="235"/>
      <c r="R29" s="235"/>
    </row>
    <row r="30" spans="1:18" ht="15" customHeight="1">
      <c r="A30" s="40"/>
      <c r="B30" s="39"/>
      <c r="C30" s="60">
        <v>2020</v>
      </c>
      <c r="D30" s="195">
        <v>61</v>
      </c>
      <c r="E30" s="195"/>
      <c r="F30" s="195">
        <v>2</v>
      </c>
      <c r="G30" s="195"/>
      <c r="H30" s="195">
        <v>1</v>
      </c>
      <c r="I30" s="195"/>
      <c r="J30" s="195">
        <v>0</v>
      </c>
      <c r="K30" s="195"/>
      <c r="L30" s="195">
        <v>0</v>
      </c>
      <c r="M30" s="195"/>
      <c r="N30" s="195">
        <v>0</v>
      </c>
      <c r="O30" s="195"/>
      <c r="P30" s="195">
        <v>3</v>
      </c>
      <c r="Q30" s="235"/>
      <c r="R30" s="235"/>
    </row>
    <row r="31" spans="1:18" ht="8.1" customHeight="1">
      <c r="A31" s="40"/>
      <c r="B31" s="39"/>
      <c r="C31" s="60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235"/>
      <c r="R31" s="235"/>
    </row>
    <row r="32" spans="1:18" ht="15" customHeight="1">
      <c r="A32" s="40" t="s">
        <v>11</v>
      </c>
      <c r="B32" s="39"/>
      <c r="C32" s="60">
        <v>2018</v>
      </c>
      <c r="D32" s="233">
        <v>184</v>
      </c>
      <c r="E32" s="194"/>
      <c r="F32" s="236">
        <v>2</v>
      </c>
      <c r="G32" s="194"/>
      <c r="H32" s="194">
        <v>2</v>
      </c>
      <c r="I32" s="194"/>
      <c r="J32" s="194">
        <v>1</v>
      </c>
      <c r="K32" s="194"/>
      <c r="L32" s="234" t="s">
        <v>19</v>
      </c>
      <c r="M32" s="234"/>
      <c r="N32" s="234" t="s">
        <v>19</v>
      </c>
      <c r="O32" s="194"/>
      <c r="P32" s="194">
        <v>4</v>
      </c>
      <c r="Q32" s="163"/>
    </row>
    <row r="33" spans="1:18" ht="15" customHeight="1">
      <c r="A33" s="40"/>
      <c r="B33" s="39"/>
      <c r="C33" s="60">
        <v>2019</v>
      </c>
      <c r="D33" s="233">
        <v>207</v>
      </c>
      <c r="E33" s="194"/>
      <c r="F33" s="194">
        <v>7</v>
      </c>
      <c r="G33" s="194"/>
      <c r="H33" s="234" t="s">
        <v>19</v>
      </c>
      <c r="I33" s="234"/>
      <c r="J33" s="234" t="s">
        <v>19</v>
      </c>
      <c r="K33" s="234"/>
      <c r="L33" s="234" t="s">
        <v>19</v>
      </c>
      <c r="M33" s="194"/>
      <c r="N33" s="194">
        <v>1</v>
      </c>
      <c r="O33" s="194"/>
      <c r="P33" s="194">
        <v>1</v>
      </c>
      <c r="Q33" s="163"/>
    </row>
    <row r="34" spans="1:18" ht="15" customHeight="1">
      <c r="A34" s="40"/>
      <c r="B34" s="39"/>
      <c r="C34" s="60">
        <v>2020</v>
      </c>
      <c r="D34" s="195">
        <v>792</v>
      </c>
      <c r="E34" s="195"/>
      <c r="F34" s="195">
        <v>8</v>
      </c>
      <c r="G34" s="195"/>
      <c r="H34" s="195">
        <v>2</v>
      </c>
      <c r="I34" s="195"/>
      <c r="J34" s="195">
        <v>0</v>
      </c>
      <c r="K34" s="195"/>
      <c r="L34" s="195">
        <v>0</v>
      </c>
      <c r="M34" s="195"/>
      <c r="N34" s="195">
        <v>1</v>
      </c>
      <c r="O34" s="195"/>
      <c r="P34" s="195">
        <v>2</v>
      </c>
      <c r="Q34" s="163"/>
    </row>
    <row r="35" spans="1:18" ht="8.1" customHeight="1">
      <c r="A35" s="40"/>
      <c r="B35" s="39"/>
      <c r="C35" s="60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</row>
    <row r="36" spans="1:18" ht="15" customHeight="1">
      <c r="A36" s="40" t="s">
        <v>12</v>
      </c>
      <c r="B36" s="39"/>
      <c r="C36" s="60">
        <v>2018</v>
      </c>
      <c r="D36" s="233">
        <v>252</v>
      </c>
      <c r="E36" s="233"/>
      <c r="F36" s="233">
        <v>3</v>
      </c>
      <c r="G36" s="233"/>
      <c r="H36" s="233">
        <v>2</v>
      </c>
      <c r="I36" s="233"/>
      <c r="J36" s="233">
        <v>1</v>
      </c>
      <c r="K36" s="233"/>
      <c r="L36" s="234" t="s">
        <v>19</v>
      </c>
      <c r="M36" s="233"/>
      <c r="N36" s="234" t="s">
        <v>19</v>
      </c>
      <c r="O36" s="233"/>
      <c r="P36" s="233">
        <v>3</v>
      </c>
      <c r="Q36" s="235"/>
      <c r="R36" s="235"/>
    </row>
    <row r="37" spans="1:18" ht="15" customHeight="1">
      <c r="A37" s="40"/>
      <c r="B37" s="39"/>
      <c r="C37" s="60">
        <v>2019</v>
      </c>
      <c r="D37" s="233">
        <v>275</v>
      </c>
      <c r="E37" s="233"/>
      <c r="F37" s="233">
        <v>8</v>
      </c>
      <c r="G37" s="233"/>
      <c r="H37" s="234" t="s">
        <v>19</v>
      </c>
      <c r="I37" s="233"/>
      <c r="J37" s="234" t="s">
        <v>19</v>
      </c>
      <c r="K37" s="233"/>
      <c r="L37" s="234" t="s">
        <v>19</v>
      </c>
      <c r="M37" s="233"/>
      <c r="N37" s="234" t="s">
        <v>19</v>
      </c>
      <c r="O37" s="233"/>
      <c r="P37" s="234" t="s">
        <v>19</v>
      </c>
      <c r="Q37" s="235"/>
      <c r="R37" s="235"/>
    </row>
    <row r="38" spans="1:18" ht="15" customHeight="1">
      <c r="A38" s="40"/>
      <c r="B38" s="39"/>
      <c r="C38" s="60">
        <v>2020</v>
      </c>
      <c r="D38" s="195">
        <v>61</v>
      </c>
      <c r="E38" s="195"/>
      <c r="F38" s="195">
        <v>1</v>
      </c>
      <c r="G38" s="195"/>
      <c r="H38" s="195">
        <v>0</v>
      </c>
      <c r="I38" s="195"/>
      <c r="J38" s="195">
        <v>0</v>
      </c>
      <c r="K38" s="195"/>
      <c r="L38" s="195">
        <v>0</v>
      </c>
      <c r="M38" s="195"/>
      <c r="N38" s="195">
        <v>0</v>
      </c>
      <c r="O38" s="195"/>
      <c r="P38" s="195">
        <v>0</v>
      </c>
      <c r="Q38" s="235"/>
      <c r="R38" s="235"/>
    </row>
    <row r="39" spans="1:18" ht="8.1" customHeight="1">
      <c r="A39" s="40"/>
      <c r="B39" s="39"/>
      <c r="C39" s="60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235"/>
      <c r="R39" s="235"/>
    </row>
    <row r="40" spans="1:18" ht="15" customHeight="1">
      <c r="A40" s="40" t="s">
        <v>13</v>
      </c>
      <c r="B40" s="39"/>
      <c r="C40" s="60">
        <v>2018</v>
      </c>
      <c r="D40" s="233">
        <v>260</v>
      </c>
      <c r="E40" s="194"/>
      <c r="F40" s="194">
        <v>9</v>
      </c>
      <c r="G40" s="194"/>
      <c r="H40" s="194">
        <v>2</v>
      </c>
      <c r="I40" s="194"/>
      <c r="J40" s="194">
        <v>1</v>
      </c>
      <c r="K40" s="194"/>
      <c r="L40" s="234" t="s">
        <v>19</v>
      </c>
      <c r="M40" s="194"/>
      <c r="N40" s="234" t="s">
        <v>19</v>
      </c>
      <c r="O40" s="194"/>
      <c r="P40" s="194">
        <v>1</v>
      </c>
      <c r="Q40" s="163"/>
    </row>
    <row r="41" spans="1:18" ht="15" customHeight="1">
      <c r="A41" s="40"/>
      <c r="B41" s="39"/>
      <c r="C41" s="60">
        <v>2019</v>
      </c>
      <c r="D41" s="233">
        <v>345</v>
      </c>
      <c r="E41" s="194"/>
      <c r="F41" s="194">
        <v>8</v>
      </c>
      <c r="G41" s="194"/>
      <c r="H41" s="234" t="s">
        <v>19</v>
      </c>
      <c r="I41" s="194"/>
      <c r="J41" s="194">
        <v>2</v>
      </c>
      <c r="K41" s="194"/>
      <c r="L41" s="234" t="s">
        <v>19</v>
      </c>
      <c r="M41" s="194"/>
      <c r="N41" s="234" t="s">
        <v>19</v>
      </c>
      <c r="O41" s="194"/>
      <c r="P41" s="194">
        <v>2</v>
      </c>
      <c r="Q41" s="163"/>
    </row>
    <row r="42" spans="1:18" ht="15" customHeight="1">
      <c r="A42" s="40"/>
      <c r="B42" s="39"/>
      <c r="C42" s="60">
        <v>2020</v>
      </c>
      <c r="D42" s="195">
        <v>273</v>
      </c>
      <c r="E42" s="195"/>
      <c r="F42" s="195">
        <v>6</v>
      </c>
      <c r="G42" s="195"/>
      <c r="H42" s="195">
        <v>0</v>
      </c>
      <c r="I42" s="195"/>
      <c r="J42" s="195">
        <v>1</v>
      </c>
      <c r="K42" s="195"/>
      <c r="L42" s="195">
        <v>0</v>
      </c>
      <c r="M42" s="195"/>
      <c r="N42" s="195">
        <v>1</v>
      </c>
      <c r="O42" s="195"/>
      <c r="P42" s="195">
        <v>4</v>
      </c>
      <c r="Q42" s="163"/>
    </row>
    <row r="43" spans="1:18" ht="8.1" customHeight="1">
      <c r="A43" s="40"/>
      <c r="B43" s="39"/>
      <c r="C43" s="60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</row>
    <row r="44" spans="1:18" ht="15" customHeight="1">
      <c r="A44" s="40" t="s">
        <v>14</v>
      </c>
      <c r="B44" s="39"/>
      <c r="C44" s="60">
        <v>2018</v>
      </c>
      <c r="D44" s="233">
        <v>211</v>
      </c>
      <c r="E44" s="233"/>
      <c r="F44" s="233">
        <v>8</v>
      </c>
      <c r="G44" s="233"/>
      <c r="H44" s="233">
        <v>1</v>
      </c>
      <c r="I44" s="233"/>
      <c r="J44" s="234" t="s">
        <v>19</v>
      </c>
      <c r="K44" s="233"/>
      <c r="L44" s="234" t="s">
        <v>19</v>
      </c>
      <c r="M44" s="233"/>
      <c r="N44" s="234" t="s">
        <v>19</v>
      </c>
      <c r="O44" s="233"/>
      <c r="P44" s="233">
        <v>1</v>
      </c>
      <c r="Q44" s="163"/>
      <c r="R44" s="235"/>
    </row>
    <row r="45" spans="1:18" ht="15" customHeight="1">
      <c r="A45" s="40"/>
      <c r="B45" s="39"/>
      <c r="C45" s="60">
        <v>2019</v>
      </c>
      <c r="D45" s="233">
        <v>257</v>
      </c>
      <c r="E45" s="233"/>
      <c r="F45" s="233">
        <v>7</v>
      </c>
      <c r="G45" s="233"/>
      <c r="H45" s="234" t="s">
        <v>19</v>
      </c>
      <c r="I45" s="233"/>
      <c r="J45" s="233">
        <v>2</v>
      </c>
      <c r="K45" s="233"/>
      <c r="L45" s="233">
        <v>1</v>
      </c>
      <c r="M45" s="233"/>
      <c r="N45" s="234" t="s">
        <v>19</v>
      </c>
      <c r="O45" s="233"/>
      <c r="P45" s="233">
        <v>2</v>
      </c>
      <c r="Q45" s="163"/>
      <c r="R45" s="235"/>
    </row>
    <row r="46" spans="1:18" ht="15" customHeight="1">
      <c r="A46" s="40"/>
      <c r="B46" s="39"/>
      <c r="C46" s="60">
        <v>2020</v>
      </c>
      <c r="D46" s="195">
        <v>73</v>
      </c>
      <c r="E46" s="195"/>
      <c r="F46" s="195">
        <v>0</v>
      </c>
      <c r="G46" s="195"/>
      <c r="H46" s="195">
        <v>0</v>
      </c>
      <c r="I46" s="195"/>
      <c r="J46" s="195">
        <v>0</v>
      </c>
      <c r="K46" s="195"/>
      <c r="L46" s="195">
        <v>0</v>
      </c>
      <c r="M46" s="195"/>
      <c r="N46" s="195">
        <v>0</v>
      </c>
      <c r="O46" s="195"/>
      <c r="P46" s="195">
        <v>0</v>
      </c>
      <c r="Q46" s="163"/>
      <c r="R46" s="235"/>
    </row>
    <row r="47" spans="1:18" ht="8.1" customHeight="1">
      <c r="A47" s="40"/>
      <c r="B47" s="39"/>
      <c r="C47" s="60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235"/>
    </row>
    <row r="48" spans="1:18" ht="15" customHeight="1">
      <c r="A48" s="40" t="s">
        <v>15</v>
      </c>
      <c r="B48" s="39"/>
      <c r="C48" s="60">
        <v>2018</v>
      </c>
      <c r="D48" s="233">
        <v>260</v>
      </c>
      <c r="E48" s="194"/>
      <c r="F48" s="194">
        <v>9</v>
      </c>
      <c r="G48" s="194"/>
      <c r="H48" s="234" t="s">
        <v>19</v>
      </c>
      <c r="I48" s="194"/>
      <c r="J48" s="234" t="s">
        <v>19</v>
      </c>
      <c r="K48" s="194"/>
      <c r="L48" s="234" t="s">
        <v>19</v>
      </c>
      <c r="M48" s="194"/>
      <c r="N48" s="234" t="s">
        <v>19</v>
      </c>
      <c r="O48" s="194"/>
      <c r="P48" s="194">
        <v>1</v>
      </c>
      <c r="Q48" s="163"/>
    </row>
    <row r="49" spans="1:18" ht="15" customHeight="1">
      <c r="A49" s="40"/>
      <c r="B49" s="39"/>
      <c r="C49" s="60">
        <v>2019</v>
      </c>
      <c r="D49" s="233">
        <v>341</v>
      </c>
      <c r="E49" s="194"/>
      <c r="F49" s="194">
        <v>6</v>
      </c>
      <c r="G49" s="194"/>
      <c r="H49" s="194">
        <v>2</v>
      </c>
      <c r="I49" s="194"/>
      <c r="J49" s="194">
        <v>2</v>
      </c>
      <c r="K49" s="194"/>
      <c r="L49" s="234" t="s">
        <v>19</v>
      </c>
      <c r="M49" s="194"/>
      <c r="N49" s="194">
        <v>1</v>
      </c>
      <c r="O49" s="194"/>
      <c r="P49" s="194">
        <v>2</v>
      </c>
      <c r="Q49" s="163"/>
    </row>
    <row r="50" spans="1:18" ht="15" customHeight="1">
      <c r="A50" s="40"/>
      <c r="B50" s="39"/>
      <c r="C50" s="60">
        <v>2020</v>
      </c>
      <c r="D50" s="195">
        <v>214</v>
      </c>
      <c r="E50" s="195"/>
      <c r="F50" s="195">
        <v>10</v>
      </c>
      <c r="G50" s="195"/>
      <c r="H50" s="195">
        <v>0</v>
      </c>
      <c r="I50" s="195"/>
      <c r="J50" s="195">
        <v>1</v>
      </c>
      <c r="K50" s="195"/>
      <c r="L50" s="195">
        <v>0</v>
      </c>
      <c r="M50" s="195"/>
      <c r="N50" s="195">
        <v>0</v>
      </c>
      <c r="O50" s="195"/>
      <c r="P50" s="195">
        <v>6</v>
      </c>
      <c r="Q50" s="163"/>
    </row>
    <row r="51" spans="1:18" ht="8.1" customHeight="1">
      <c r="A51" s="40"/>
      <c r="B51" s="39"/>
      <c r="C51" s="60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</row>
    <row r="52" spans="1:18" ht="15" customHeight="1">
      <c r="A52" s="40" t="s">
        <v>16</v>
      </c>
      <c r="B52" s="39"/>
      <c r="C52" s="60">
        <v>2018</v>
      </c>
      <c r="D52" s="233">
        <v>99</v>
      </c>
      <c r="E52" s="233"/>
      <c r="F52" s="233">
        <v>8</v>
      </c>
      <c r="G52" s="233"/>
      <c r="H52" s="234" t="s">
        <v>19</v>
      </c>
      <c r="I52" s="233"/>
      <c r="J52" s="234" t="s">
        <v>19</v>
      </c>
      <c r="K52" s="233"/>
      <c r="L52" s="234" t="s">
        <v>19</v>
      </c>
      <c r="M52" s="233"/>
      <c r="N52" s="234" t="s">
        <v>19</v>
      </c>
      <c r="O52" s="233"/>
      <c r="P52" s="233">
        <v>2</v>
      </c>
      <c r="Q52" s="163"/>
      <c r="R52" s="235"/>
    </row>
    <row r="53" spans="1:18" ht="15" customHeight="1">
      <c r="A53" s="40"/>
      <c r="B53" s="39"/>
      <c r="C53" s="60">
        <v>2019</v>
      </c>
      <c r="D53" s="233">
        <v>217</v>
      </c>
      <c r="E53" s="233"/>
      <c r="F53" s="234" t="s">
        <v>19</v>
      </c>
      <c r="G53" s="233"/>
      <c r="H53" s="233">
        <v>2</v>
      </c>
      <c r="I53" s="233"/>
      <c r="J53" s="233">
        <v>2</v>
      </c>
      <c r="K53" s="233"/>
      <c r="L53" s="234" t="s">
        <v>19</v>
      </c>
      <c r="M53" s="233"/>
      <c r="N53" s="234" t="s">
        <v>19</v>
      </c>
      <c r="O53" s="233"/>
      <c r="P53" s="233">
        <v>3</v>
      </c>
      <c r="Q53" s="163"/>
      <c r="R53" s="235"/>
    </row>
    <row r="54" spans="1:18" ht="15" customHeight="1">
      <c r="A54" s="40"/>
      <c r="B54" s="39"/>
      <c r="C54" s="60">
        <v>2020</v>
      </c>
      <c r="D54" s="195">
        <v>106</v>
      </c>
      <c r="E54" s="195"/>
      <c r="F54" s="195">
        <v>0</v>
      </c>
      <c r="G54" s="195"/>
      <c r="H54" s="195">
        <v>0</v>
      </c>
      <c r="I54" s="195"/>
      <c r="J54" s="195">
        <v>0</v>
      </c>
      <c r="K54" s="195"/>
      <c r="L54" s="195">
        <v>0</v>
      </c>
      <c r="M54" s="195"/>
      <c r="N54" s="195">
        <v>0</v>
      </c>
      <c r="O54" s="195"/>
      <c r="P54" s="195">
        <v>2</v>
      </c>
      <c r="Q54" s="163"/>
      <c r="R54" s="235"/>
    </row>
    <row r="55" spans="1:18" ht="8.1" customHeight="1">
      <c r="A55" s="40"/>
      <c r="B55" s="39"/>
      <c r="C55" s="60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</row>
    <row r="56" spans="1:18" ht="15" customHeight="1">
      <c r="A56" s="40" t="s">
        <v>17</v>
      </c>
      <c r="B56" s="39"/>
      <c r="C56" s="60">
        <v>2018</v>
      </c>
      <c r="D56" s="233">
        <v>144</v>
      </c>
      <c r="E56" s="194"/>
      <c r="F56" s="194">
        <v>9</v>
      </c>
      <c r="G56" s="194"/>
      <c r="H56" s="234" t="s">
        <v>19</v>
      </c>
      <c r="I56" s="194"/>
      <c r="J56" s="234" t="s">
        <v>19</v>
      </c>
      <c r="K56" s="194"/>
      <c r="L56" s="234" t="s">
        <v>19</v>
      </c>
      <c r="M56" s="194"/>
      <c r="N56" s="234" t="s">
        <v>19</v>
      </c>
      <c r="O56" s="194"/>
      <c r="P56" s="234" t="s">
        <v>19</v>
      </c>
      <c r="Q56" s="163"/>
      <c r="R56" s="235"/>
    </row>
    <row r="57" spans="1:18" ht="15" customHeight="1">
      <c r="A57" s="40"/>
      <c r="B57" s="39"/>
      <c r="C57" s="60">
        <v>2019</v>
      </c>
      <c r="D57" s="233">
        <v>274</v>
      </c>
      <c r="E57" s="194"/>
      <c r="F57" s="234" t="s">
        <v>19</v>
      </c>
      <c r="G57" s="194"/>
      <c r="H57" s="194">
        <v>1</v>
      </c>
      <c r="I57" s="194"/>
      <c r="J57" s="194">
        <v>2</v>
      </c>
      <c r="K57" s="194"/>
      <c r="L57" s="234" t="s">
        <v>19</v>
      </c>
      <c r="M57" s="194"/>
      <c r="N57" s="234" t="s">
        <v>19</v>
      </c>
      <c r="O57" s="194"/>
      <c r="P57" s="194">
        <v>4</v>
      </c>
      <c r="Q57" s="163"/>
      <c r="R57" s="235"/>
    </row>
    <row r="58" spans="1:18" ht="15" customHeight="1">
      <c r="A58" s="40"/>
      <c r="B58" s="39"/>
      <c r="C58" s="60">
        <v>2020</v>
      </c>
      <c r="D58" s="195">
        <v>92</v>
      </c>
      <c r="E58" s="195"/>
      <c r="F58" s="195">
        <v>8</v>
      </c>
      <c r="G58" s="195"/>
      <c r="H58" s="195">
        <v>0</v>
      </c>
      <c r="I58" s="195"/>
      <c r="J58" s="195">
        <v>1</v>
      </c>
      <c r="K58" s="195"/>
      <c r="L58" s="195">
        <v>0</v>
      </c>
      <c r="M58" s="195"/>
      <c r="N58" s="195">
        <v>0</v>
      </c>
      <c r="O58" s="195"/>
      <c r="P58" s="195">
        <v>3</v>
      </c>
      <c r="Q58" s="163"/>
      <c r="R58" s="235"/>
    </row>
    <row r="59" spans="1:18" ht="8.1" customHeight="1">
      <c r="A59" s="40"/>
      <c r="B59" s="39"/>
      <c r="C59" s="60"/>
    </row>
    <row r="60" spans="1:18" ht="15" customHeight="1">
      <c r="A60" s="40" t="s">
        <v>18</v>
      </c>
      <c r="B60" s="39"/>
      <c r="C60" s="60">
        <v>2018</v>
      </c>
      <c r="D60" s="233">
        <v>121</v>
      </c>
      <c r="E60" s="233"/>
      <c r="F60" s="233">
        <v>9</v>
      </c>
      <c r="G60" s="233"/>
      <c r="H60" s="233">
        <v>1</v>
      </c>
      <c r="I60" s="233"/>
      <c r="J60" s="234" t="s">
        <v>19</v>
      </c>
      <c r="K60" s="233"/>
      <c r="L60" s="234" t="s">
        <v>19</v>
      </c>
      <c r="M60" s="233"/>
      <c r="N60" s="234" t="s">
        <v>19</v>
      </c>
      <c r="O60" s="233"/>
      <c r="P60" s="233">
        <v>1</v>
      </c>
    </row>
    <row r="61" spans="1:18" ht="15" customHeight="1">
      <c r="A61" s="40"/>
      <c r="B61" s="39"/>
      <c r="C61" s="60">
        <v>2019</v>
      </c>
      <c r="D61" s="233">
        <v>238</v>
      </c>
      <c r="E61" s="233"/>
      <c r="F61" s="234" t="s">
        <v>19</v>
      </c>
      <c r="G61" s="233"/>
      <c r="H61" s="233">
        <v>1</v>
      </c>
      <c r="I61" s="233"/>
      <c r="J61" s="234" t="s">
        <v>19</v>
      </c>
      <c r="K61" s="233"/>
      <c r="L61" s="234" t="s">
        <v>19</v>
      </c>
      <c r="M61" s="233"/>
      <c r="N61" s="234" t="s">
        <v>19</v>
      </c>
      <c r="O61" s="233"/>
      <c r="P61" s="233">
        <v>2</v>
      </c>
    </row>
    <row r="62" spans="1:18" ht="15" customHeight="1">
      <c r="A62" s="40"/>
      <c r="B62" s="39"/>
      <c r="C62" s="60">
        <v>2020</v>
      </c>
      <c r="D62" s="195">
        <v>64</v>
      </c>
      <c r="E62" s="195"/>
      <c r="F62" s="195">
        <v>0</v>
      </c>
      <c r="G62" s="195">
        <v>0</v>
      </c>
      <c r="H62" s="195">
        <v>0</v>
      </c>
      <c r="I62" s="195"/>
      <c r="J62" s="195">
        <v>0</v>
      </c>
      <c r="K62" s="195"/>
      <c r="L62" s="195">
        <v>0</v>
      </c>
      <c r="M62" s="195"/>
      <c r="N62" s="195">
        <v>0</v>
      </c>
      <c r="O62" s="195"/>
      <c r="P62" s="195">
        <v>0</v>
      </c>
      <c r="Q62" s="156"/>
      <c r="R62" s="157"/>
    </row>
    <row r="63" spans="1:18" ht="8.1" customHeight="1">
      <c r="A63" s="426"/>
      <c r="B63" s="426"/>
      <c r="C63" s="426"/>
      <c r="D63" s="426"/>
      <c r="E63" s="426"/>
      <c r="F63" s="426"/>
      <c r="G63" s="426"/>
      <c r="H63" s="427"/>
      <c r="I63" s="426"/>
      <c r="J63" s="427"/>
      <c r="K63" s="426"/>
      <c r="L63" s="427"/>
      <c r="M63" s="426"/>
      <c r="N63" s="427"/>
      <c r="O63" s="426"/>
      <c r="P63" s="421"/>
      <c r="Q63" s="426"/>
      <c r="R63" s="426"/>
    </row>
    <row r="64" spans="1:18" ht="15" customHeight="1">
      <c r="A64" s="154"/>
      <c r="R64" s="217" t="s">
        <v>66</v>
      </c>
    </row>
    <row r="65" spans="12:18" ht="15" customHeight="1">
      <c r="L65" s="156"/>
      <c r="M65" s="156"/>
      <c r="N65" s="156"/>
      <c r="O65" s="156"/>
      <c r="P65" s="156"/>
      <c r="Q65" s="156"/>
      <c r="R65" s="171" t="s">
        <v>67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8"/>
  <sheetViews>
    <sheetView view="pageBreakPreview" zoomScaleNormal="73" zoomScaleSheetLayoutView="100" workbookViewId="0">
      <selection activeCell="H7" sqref="H7"/>
    </sheetView>
  </sheetViews>
  <sheetFormatPr defaultColWidth="8.42578125" defaultRowHeight="15"/>
  <cols>
    <col min="1" max="1" width="12.28515625" style="150" customWidth="1"/>
    <col min="2" max="2" width="11" style="150" customWidth="1"/>
    <col min="3" max="3" width="11.85546875" style="150" customWidth="1"/>
    <col min="4" max="4" width="13" style="150" customWidth="1"/>
    <col min="5" max="5" width="0.85546875" style="150" customWidth="1"/>
    <col min="6" max="6" width="11.28515625" style="150" customWidth="1"/>
    <col min="7" max="7" width="0.85546875" style="150" customWidth="1"/>
    <col min="8" max="8" width="12.28515625" style="150" customWidth="1"/>
    <col min="9" max="9" width="0.85546875" style="150" customWidth="1"/>
    <col min="10" max="10" width="10" style="150" customWidth="1"/>
    <col min="11" max="11" width="0.85546875" style="150" customWidth="1"/>
    <col min="12" max="12" width="13.5703125" style="150" bestFit="1" customWidth="1"/>
    <col min="13" max="13" width="0.85546875" style="150" customWidth="1"/>
    <col min="14" max="14" width="9.28515625" style="150" customWidth="1"/>
    <col min="15" max="15" width="0.85546875" style="150" customWidth="1"/>
    <col min="16" max="16" width="10.7109375" style="150" customWidth="1"/>
    <col min="17" max="17" width="0.85546875" style="150" customWidth="1"/>
    <col min="18" max="16384" width="8.42578125" style="150"/>
  </cols>
  <sheetData>
    <row r="1" spans="1:18" ht="8.1" customHeight="1">
      <c r="O1" s="153"/>
    </row>
    <row r="2" spans="1:18" ht="8.1" customHeight="1">
      <c r="O2" s="153"/>
    </row>
    <row r="3" spans="1:18" ht="16.5" customHeight="1">
      <c r="A3" s="196" t="s">
        <v>387</v>
      </c>
      <c r="B3" s="151"/>
      <c r="C3" s="151"/>
    </row>
    <row r="4" spans="1:18" ht="16.5" customHeight="1">
      <c r="A4" s="229" t="s">
        <v>388</v>
      </c>
      <c r="B4" s="224"/>
      <c r="C4" s="153"/>
    </row>
    <row r="5" spans="1:18" ht="15" customHeight="1" thickBot="1">
      <c r="A5" s="188"/>
    </row>
    <row r="6" spans="1:18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0"/>
      <c r="P6" s="460"/>
      <c r="Q6" s="460"/>
    </row>
    <row r="7" spans="1:18" ht="14.25" customHeight="1">
      <c r="A7" s="449" t="s">
        <v>40</v>
      </c>
      <c r="B7" s="449"/>
      <c r="C7" s="476" t="s">
        <v>1</v>
      </c>
      <c r="D7" s="491" t="s">
        <v>137</v>
      </c>
      <c r="E7" s="491"/>
      <c r="F7" s="491" t="s">
        <v>138</v>
      </c>
      <c r="G7" s="491"/>
      <c r="H7" s="491" t="s">
        <v>138</v>
      </c>
      <c r="I7" s="491"/>
      <c r="J7" s="491" t="s">
        <v>139</v>
      </c>
      <c r="K7" s="491"/>
      <c r="L7" s="491" t="s">
        <v>140</v>
      </c>
      <c r="M7" s="491"/>
      <c r="N7" s="491" t="s">
        <v>141</v>
      </c>
      <c r="O7" s="491"/>
      <c r="P7" s="491" t="s">
        <v>142</v>
      </c>
      <c r="Q7" s="449"/>
    </row>
    <row r="8" spans="1:18" ht="14.25" customHeight="1">
      <c r="A8" s="479" t="s">
        <v>43</v>
      </c>
      <c r="B8" s="479"/>
      <c r="C8" s="480" t="s">
        <v>4</v>
      </c>
      <c r="D8" s="490" t="s">
        <v>143</v>
      </c>
      <c r="E8" s="490"/>
      <c r="F8" s="490" t="s">
        <v>144</v>
      </c>
      <c r="G8" s="490"/>
      <c r="H8" s="490" t="s">
        <v>145</v>
      </c>
      <c r="I8" s="490"/>
      <c r="J8" s="490" t="s">
        <v>146</v>
      </c>
      <c r="K8" s="490"/>
      <c r="L8" s="508" t="s">
        <v>147</v>
      </c>
      <c r="M8" s="490"/>
      <c r="N8" s="490" t="s">
        <v>148</v>
      </c>
      <c r="O8" s="490"/>
      <c r="P8" s="490" t="s">
        <v>149</v>
      </c>
      <c r="Q8" s="478"/>
    </row>
    <row r="9" spans="1:18" ht="15" customHeight="1">
      <c r="A9" s="449"/>
      <c r="B9" s="449"/>
      <c r="C9" s="476"/>
      <c r="D9" s="492" t="s">
        <v>150</v>
      </c>
      <c r="E9" s="491"/>
      <c r="F9" s="491" t="s">
        <v>151</v>
      </c>
      <c r="G9" s="491"/>
      <c r="H9" s="491" t="s">
        <v>151</v>
      </c>
      <c r="I9" s="491"/>
      <c r="J9" s="491" t="s">
        <v>81</v>
      </c>
      <c r="K9" s="491"/>
      <c r="L9" s="491"/>
      <c r="M9" s="491"/>
      <c r="N9" s="492" t="s">
        <v>108</v>
      </c>
      <c r="O9" s="491"/>
      <c r="P9" s="491" t="s">
        <v>152</v>
      </c>
      <c r="Q9" s="449"/>
    </row>
    <row r="10" spans="1:18" ht="15" customHeight="1">
      <c r="A10" s="449"/>
      <c r="B10" s="449"/>
      <c r="C10" s="449"/>
      <c r="D10" s="492" t="s">
        <v>153</v>
      </c>
      <c r="E10" s="491"/>
      <c r="F10" s="491" t="s">
        <v>154</v>
      </c>
      <c r="G10" s="491"/>
      <c r="H10" s="491" t="s">
        <v>155</v>
      </c>
      <c r="I10" s="491"/>
      <c r="J10" s="492" t="s">
        <v>83</v>
      </c>
      <c r="K10" s="492"/>
      <c r="L10" s="492"/>
      <c r="M10" s="492"/>
      <c r="N10" s="492" t="s">
        <v>156</v>
      </c>
      <c r="O10" s="492"/>
      <c r="P10" s="492" t="s">
        <v>157</v>
      </c>
      <c r="Q10" s="449"/>
      <c r="R10" s="225"/>
    </row>
    <row r="11" spans="1:18" ht="14.25" customHeight="1">
      <c r="A11" s="449"/>
      <c r="B11" s="449"/>
      <c r="C11" s="449"/>
      <c r="D11" s="491"/>
      <c r="E11" s="491"/>
      <c r="F11" s="492" t="s">
        <v>158</v>
      </c>
      <c r="G11" s="492"/>
      <c r="H11" s="492" t="s">
        <v>159</v>
      </c>
      <c r="I11" s="492"/>
      <c r="J11" s="492" t="s">
        <v>153</v>
      </c>
      <c r="K11" s="492"/>
      <c r="L11" s="492"/>
      <c r="M11" s="492"/>
      <c r="N11" s="492"/>
      <c r="O11" s="492"/>
      <c r="P11" s="492" t="s">
        <v>160</v>
      </c>
      <c r="Q11" s="449"/>
    </row>
    <row r="12" spans="1:18" ht="14.25" customHeight="1">
      <c r="A12" s="449"/>
      <c r="B12" s="449"/>
      <c r="C12" s="449"/>
      <c r="D12" s="491"/>
      <c r="E12" s="491"/>
      <c r="F12" s="492" t="s">
        <v>161</v>
      </c>
      <c r="G12" s="492"/>
      <c r="H12" s="492" t="s">
        <v>162</v>
      </c>
      <c r="I12" s="492"/>
      <c r="J12" s="492"/>
      <c r="K12" s="492"/>
      <c r="L12" s="492"/>
      <c r="M12" s="492"/>
      <c r="N12" s="492"/>
      <c r="O12" s="492"/>
      <c r="P12" s="492"/>
      <c r="Q12" s="449"/>
    </row>
    <row r="13" spans="1:18" ht="14.25" customHeight="1">
      <c r="A13" s="449"/>
      <c r="B13" s="449"/>
      <c r="C13" s="449"/>
      <c r="D13" s="491"/>
      <c r="E13" s="491"/>
      <c r="F13" s="492" t="s">
        <v>163</v>
      </c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49"/>
    </row>
    <row r="14" spans="1:18" ht="8.1" customHeight="1" thickBot="1">
      <c r="A14" s="461"/>
      <c r="B14" s="461"/>
      <c r="C14" s="461"/>
      <c r="D14" s="461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</row>
    <row r="15" spans="1:18" s="155" customFormat="1" ht="8.1" customHeight="1">
      <c r="A15" s="154"/>
    </row>
    <row r="16" spans="1:18" s="155" customFormat="1" ht="15" customHeight="1">
      <c r="A16" s="35" t="s">
        <v>7</v>
      </c>
      <c r="B16" s="35"/>
      <c r="C16" s="56">
        <v>2018</v>
      </c>
      <c r="D16" s="12">
        <v>6</v>
      </c>
      <c r="E16" s="12"/>
      <c r="F16" s="12">
        <v>60</v>
      </c>
      <c r="G16" s="12"/>
      <c r="H16" s="12">
        <v>13</v>
      </c>
      <c r="I16" s="12"/>
      <c r="J16" s="12" t="s">
        <v>19</v>
      </c>
      <c r="K16" s="12"/>
      <c r="L16" s="226">
        <v>1</v>
      </c>
      <c r="M16" s="12"/>
      <c r="N16" s="12">
        <v>1957</v>
      </c>
      <c r="O16" s="12"/>
      <c r="P16" s="12">
        <v>23</v>
      </c>
    </row>
    <row r="17" spans="1:18" s="155" customFormat="1" ht="15" customHeight="1">
      <c r="A17" s="35"/>
      <c r="B17" s="35"/>
      <c r="C17" s="56">
        <v>2019</v>
      </c>
      <c r="D17" s="226">
        <v>6</v>
      </c>
      <c r="E17" s="226"/>
      <c r="F17" s="226">
        <v>84</v>
      </c>
      <c r="G17" s="226"/>
      <c r="H17" s="226">
        <v>16</v>
      </c>
      <c r="I17" s="226"/>
      <c r="J17" s="12" t="s">
        <v>19</v>
      </c>
      <c r="K17" s="226"/>
      <c r="L17" s="226">
        <v>3</v>
      </c>
      <c r="M17" s="226"/>
      <c r="N17" s="226">
        <v>2682</v>
      </c>
      <c r="O17" s="226"/>
      <c r="P17" s="226">
        <v>18</v>
      </c>
    </row>
    <row r="18" spans="1:18" s="155" customFormat="1" ht="15" customHeight="1">
      <c r="A18" s="35"/>
      <c r="B18" s="35"/>
      <c r="C18" s="56">
        <v>2020</v>
      </c>
      <c r="D18" s="12">
        <v>5</v>
      </c>
      <c r="E18" s="12"/>
      <c r="F18" s="12">
        <v>58</v>
      </c>
      <c r="G18" s="12"/>
      <c r="H18" s="12">
        <v>2</v>
      </c>
      <c r="I18" s="12"/>
      <c r="J18" s="12" t="s">
        <v>19</v>
      </c>
      <c r="K18" s="12"/>
      <c r="L18" s="226">
        <v>1</v>
      </c>
      <c r="M18" s="12"/>
      <c r="N18" s="12">
        <v>1725</v>
      </c>
      <c r="O18" s="12"/>
      <c r="P18" s="12">
        <v>7</v>
      </c>
    </row>
    <row r="19" spans="1:18" s="155" customFormat="1" ht="8.1" customHeight="1">
      <c r="A19" s="35"/>
      <c r="B19" s="35"/>
      <c r="C19" s="56"/>
      <c r="D19" s="227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</row>
    <row r="20" spans="1:18" s="155" customFormat="1" ht="15" customHeight="1">
      <c r="A20" s="40" t="s">
        <v>8</v>
      </c>
      <c r="B20" s="39"/>
      <c r="C20" s="60">
        <v>2018</v>
      </c>
      <c r="D20" s="195" t="s">
        <v>19</v>
      </c>
      <c r="E20" s="195"/>
      <c r="F20" s="195">
        <v>2</v>
      </c>
      <c r="G20" s="195"/>
      <c r="H20" s="195" t="s">
        <v>19</v>
      </c>
      <c r="I20" s="195"/>
      <c r="J20" s="195" t="s">
        <v>19</v>
      </c>
      <c r="K20" s="195"/>
      <c r="L20" s="195" t="s">
        <v>19</v>
      </c>
      <c r="M20" s="195"/>
      <c r="N20" s="195">
        <v>213</v>
      </c>
      <c r="O20" s="195"/>
      <c r="P20" s="195" t="s">
        <v>19</v>
      </c>
      <c r="Q20" s="163"/>
      <c r="R20" s="195"/>
    </row>
    <row r="21" spans="1:18" s="155" customFormat="1" ht="15" customHeight="1">
      <c r="A21" s="40"/>
      <c r="B21" s="39"/>
      <c r="C21" s="60">
        <v>2019</v>
      </c>
      <c r="D21" s="195" t="s">
        <v>19</v>
      </c>
      <c r="E21" s="195"/>
      <c r="F21" s="195">
        <v>9</v>
      </c>
      <c r="G21" s="195"/>
      <c r="H21" s="195">
        <v>2</v>
      </c>
      <c r="I21" s="195"/>
      <c r="J21" s="195" t="s">
        <v>19</v>
      </c>
      <c r="K21" s="195"/>
      <c r="L21" s="195" t="s">
        <v>19</v>
      </c>
      <c r="M21" s="195"/>
      <c r="N21" s="195">
        <v>222</v>
      </c>
      <c r="O21" s="195"/>
      <c r="P21" s="195" t="s">
        <v>19</v>
      </c>
      <c r="Q21" s="163"/>
    </row>
    <row r="22" spans="1:18" s="155" customFormat="1" ht="15" customHeight="1">
      <c r="A22" s="40"/>
      <c r="B22" s="39"/>
      <c r="C22" s="60">
        <v>2020</v>
      </c>
      <c r="D22" s="195">
        <v>3</v>
      </c>
      <c r="E22" s="195"/>
      <c r="F22" s="195">
        <v>5</v>
      </c>
      <c r="G22" s="195"/>
      <c r="H22" s="195">
        <v>0</v>
      </c>
      <c r="I22" s="195"/>
      <c r="J22" s="195">
        <v>0</v>
      </c>
      <c r="K22" s="195"/>
      <c r="L22" s="195">
        <v>0</v>
      </c>
      <c r="M22" s="195"/>
      <c r="N22" s="195">
        <v>91</v>
      </c>
      <c r="O22" s="195"/>
      <c r="P22" s="195">
        <v>1</v>
      </c>
      <c r="Q22" s="163"/>
    </row>
    <row r="23" spans="1:18" s="155" customFormat="1" ht="8.1" customHeight="1">
      <c r="A23" s="40"/>
      <c r="B23" s="39"/>
      <c r="C23" s="60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63"/>
    </row>
    <row r="24" spans="1:18" s="155" customFormat="1" ht="15" customHeight="1">
      <c r="A24" s="40" t="s">
        <v>9</v>
      </c>
      <c r="B24" s="39"/>
      <c r="C24" s="60">
        <v>2018</v>
      </c>
      <c r="D24" s="195" t="s">
        <v>19</v>
      </c>
      <c r="E24" s="195"/>
      <c r="F24" s="195">
        <v>3</v>
      </c>
      <c r="G24" s="195"/>
      <c r="H24" s="195" t="s">
        <v>19</v>
      </c>
      <c r="I24" s="195"/>
      <c r="J24" s="195" t="s">
        <v>19</v>
      </c>
      <c r="K24" s="195"/>
      <c r="L24" s="195" t="s">
        <v>19</v>
      </c>
      <c r="M24" s="195"/>
      <c r="N24" s="195">
        <v>198</v>
      </c>
      <c r="O24" s="195"/>
      <c r="P24" s="195">
        <v>0</v>
      </c>
    </row>
    <row r="25" spans="1:18" s="155" customFormat="1" ht="15" customHeight="1">
      <c r="A25" s="40"/>
      <c r="B25" s="39"/>
      <c r="C25" s="60">
        <v>2019</v>
      </c>
      <c r="D25" s="195" t="s">
        <v>19</v>
      </c>
      <c r="E25" s="195"/>
      <c r="F25" s="195">
        <v>9</v>
      </c>
      <c r="G25" s="195"/>
      <c r="H25" s="195">
        <v>2</v>
      </c>
      <c r="I25" s="195"/>
      <c r="J25" s="195" t="s">
        <v>19</v>
      </c>
      <c r="K25" s="195"/>
      <c r="L25" s="195" t="s">
        <v>19</v>
      </c>
      <c r="M25" s="195"/>
      <c r="N25" s="195">
        <v>214</v>
      </c>
      <c r="O25" s="195"/>
      <c r="P25" s="195">
        <v>0</v>
      </c>
    </row>
    <row r="26" spans="1:18" s="155" customFormat="1" ht="15" customHeight="1">
      <c r="A26" s="40"/>
      <c r="B26" s="39"/>
      <c r="C26" s="60">
        <v>2020</v>
      </c>
      <c r="D26" s="195">
        <v>0</v>
      </c>
      <c r="E26" s="195"/>
      <c r="F26" s="195">
        <v>0</v>
      </c>
      <c r="G26" s="195"/>
      <c r="H26" s="195">
        <v>0</v>
      </c>
      <c r="I26" s="195"/>
      <c r="J26" s="195">
        <v>0</v>
      </c>
      <c r="K26" s="195"/>
      <c r="L26" s="195">
        <v>0</v>
      </c>
      <c r="M26" s="195"/>
      <c r="N26" s="195">
        <v>25</v>
      </c>
      <c r="O26" s="195"/>
      <c r="P26" s="195">
        <v>0</v>
      </c>
    </row>
    <row r="27" spans="1:18" s="155" customFormat="1" ht="8.1" customHeight="1">
      <c r="A27" s="40"/>
      <c r="B27" s="39"/>
      <c r="C27" s="60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18" s="155" customFormat="1" ht="15" customHeight="1">
      <c r="A28" s="40" t="s">
        <v>10</v>
      </c>
      <c r="B28" s="39"/>
      <c r="C28" s="60">
        <v>2018</v>
      </c>
      <c r="D28" s="195" t="s">
        <v>19</v>
      </c>
      <c r="E28" s="195"/>
      <c r="F28" s="195">
        <v>4</v>
      </c>
      <c r="G28" s="195"/>
      <c r="H28" s="195">
        <v>1</v>
      </c>
      <c r="I28" s="195"/>
      <c r="J28" s="195" t="s">
        <v>19</v>
      </c>
      <c r="K28" s="195"/>
      <c r="L28" s="195" t="s">
        <v>19</v>
      </c>
      <c r="M28" s="195"/>
      <c r="N28" s="195">
        <v>189</v>
      </c>
      <c r="O28" s="195"/>
      <c r="P28" s="195" t="s">
        <v>19</v>
      </c>
      <c r="Q28" s="163"/>
    </row>
    <row r="29" spans="1:18" s="155" customFormat="1" ht="15" customHeight="1">
      <c r="A29" s="40"/>
      <c r="B29" s="39"/>
      <c r="C29" s="60">
        <v>2019</v>
      </c>
      <c r="D29" s="195" t="s">
        <v>19</v>
      </c>
      <c r="E29" s="195"/>
      <c r="F29" s="195">
        <v>8</v>
      </c>
      <c r="G29" s="195"/>
      <c r="H29" s="195">
        <v>1</v>
      </c>
      <c r="I29" s="195"/>
      <c r="J29" s="195" t="s">
        <v>19</v>
      </c>
      <c r="K29" s="195"/>
      <c r="L29" s="195" t="s">
        <v>19</v>
      </c>
      <c r="M29" s="195"/>
      <c r="N29" s="195">
        <v>256</v>
      </c>
      <c r="O29" s="195"/>
      <c r="P29" s="195">
        <v>3</v>
      </c>
      <c r="Q29" s="163"/>
    </row>
    <row r="30" spans="1:18" s="155" customFormat="1" ht="15" customHeight="1">
      <c r="A30" s="40"/>
      <c r="B30" s="39"/>
      <c r="C30" s="60">
        <v>2020</v>
      </c>
      <c r="D30" s="195">
        <v>0</v>
      </c>
      <c r="E30" s="195"/>
      <c r="F30" s="195">
        <v>2</v>
      </c>
      <c r="G30" s="195"/>
      <c r="H30" s="195">
        <v>0</v>
      </c>
      <c r="I30" s="195"/>
      <c r="J30" s="195">
        <v>0</v>
      </c>
      <c r="K30" s="195"/>
      <c r="L30" s="195">
        <v>0</v>
      </c>
      <c r="M30" s="195"/>
      <c r="N30" s="195">
        <v>53</v>
      </c>
      <c r="O30" s="195"/>
      <c r="P30" s="195">
        <v>0</v>
      </c>
      <c r="Q30" s="163"/>
    </row>
    <row r="31" spans="1:18" s="155" customFormat="1" ht="8.1" customHeight="1">
      <c r="A31" s="40"/>
      <c r="B31" s="39"/>
      <c r="C31" s="60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63"/>
    </row>
    <row r="32" spans="1:18" s="155" customFormat="1" ht="15" customHeight="1">
      <c r="A32" s="40" t="s">
        <v>11</v>
      </c>
      <c r="B32" s="39"/>
      <c r="C32" s="60">
        <v>2018</v>
      </c>
      <c r="D32" s="195" t="s">
        <v>19</v>
      </c>
      <c r="E32" s="195"/>
      <c r="F32" s="195">
        <v>5</v>
      </c>
      <c r="G32" s="195"/>
      <c r="H32" s="195">
        <v>2</v>
      </c>
      <c r="I32" s="195"/>
      <c r="J32" s="195" t="s">
        <v>19</v>
      </c>
      <c r="K32" s="195"/>
      <c r="L32" s="195" t="s">
        <v>19</v>
      </c>
      <c r="M32" s="195"/>
      <c r="N32" s="195">
        <v>168</v>
      </c>
      <c r="O32" s="195"/>
      <c r="P32" s="195" t="s">
        <v>19</v>
      </c>
      <c r="Q32" s="197"/>
    </row>
    <row r="33" spans="1:17" s="155" customFormat="1" ht="15" customHeight="1">
      <c r="A33" s="40"/>
      <c r="B33" s="39"/>
      <c r="C33" s="60">
        <v>2019</v>
      </c>
      <c r="D33" s="195" t="s">
        <v>19</v>
      </c>
      <c r="E33" s="195"/>
      <c r="F33" s="195">
        <v>6</v>
      </c>
      <c r="G33" s="195"/>
      <c r="H33" s="195">
        <v>2</v>
      </c>
      <c r="I33" s="195"/>
      <c r="J33" s="195" t="s">
        <v>19</v>
      </c>
      <c r="K33" s="195"/>
      <c r="L33" s="195">
        <v>1</v>
      </c>
      <c r="M33" s="195"/>
      <c r="N33" s="195">
        <v>189</v>
      </c>
      <c r="O33" s="195"/>
      <c r="P33" s="195" t="s">
        <v>19</v>
      </c>
      <c r="Q33" s="197"/>
    </row>
    <row r="34" spans="1:17" s="155" customFormat="1" ht="15" customHeight="1">
      <c r="A34" s="40"/>
      <c r="B34" s="39"/>
      <c r="C34" s="60">
        <v>2020</v>
      </c>
      <c r="D34" s="195">
        <v>0</v>
      </c>
      <c r="E34" s="195"/>
      <c r="F34" s="195">
        <v>12</v>
      </c>
      <c r="G34" s="195"/>
      <c r="H34" s="195">
        <v>2</v>
      </c>
      <c r="I34" s="195"/>
      <c r="J34" s="195">
        <v>0</v>
      </c>
      <c r="K34" s="195"/>
      <c r="L34" s="195">
        <v>0</v>
      </c>
      <c r="M34" s="195"/>
      <c r="N34" s="195">
        <v>764</v>
      </c>
      <c r="O34" s="195"/>
      <c r="P34" s="195">
        <v>1</v>
      </c>
      <c r="Q34" s="197"/>
    </row>
    <row r="35" spans="1:17" s="155" customFormat="1" ht="8.1" customHeight="1">
      <c r="A35" s="40"/>
      <c r="B35" s="39"/>
      <c r="C35" s="60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</row>
    <row r="36" spans="1:17" s="155" customFormat="1" ht="15" customHeight="1">
      <c r="A36" s="40" t="s">
        <v>12</v>
      </c>
      <c r="B36" s="39"/>
      <c r="C36" s="60">
        <v>2018</v>
      </c>
      <c r="D36" s="195" t="s">
        <v>19</v>
      </c>
      <c r="E36" s="195"/>
      <c r="F36" s="195">
        <v>6</v>
      </c>
      <c r="G36" s="195"/>
      <c r="H36" s="195">
        <v>2</v>
      </c>
      <c r="I36" s="195"/>
      <c r="J36" s="195" t="s">
        <v>19</v>
      </c>
      <c r="K36" s="195"/>
      <c r="L36" s="195" t="s">
        <v>19</v>
      </c>
      <c r="M36" s="195"/>
      <c r="N36" s="195">
        <v>233</v>
      </c>
      <c r="O36" s="195"/>
      <c r="P36" s="195">
        <v>2</v>
      </c>
      <c r="Q36" s="163"/>
    </row>
    <row r="37" spans="1:17" s="155" customFormat="1" ht="15" customHeight="1">
      <c r="A37" s="40"/>
      <c r="B37" s="39"/>
      <c r="C37" s="60">
        <v>2019</v>
      </c>
      <c r="D37" s="195" t="s">
        <v>19</v>
      </c>
      <c r="E37" s="195"/>
      <c r="F37" s="195">
        <v>8</v>
      </c>
      <c r="G37" s="195"/>
      <c r="H37" s="195">
        <v>2</v>
      </c>
      <c r="I37" s="195"/>
      <c r="J37" s="195" t="s">
        <v>19</v>
      </c>
      <c r="K37" s="195"/>
      <c r="L37" s="195">
        <v>1</v>
      </c>
      <c r="M37" s="195"/>
      <c r="N37" s="195">
        <v>256</v>
      </c>
      <c r="O37" s="195"/>
      <c r="P37" s="195" t="s">
        <v>19</v>
      </c>
      <c r="Q37" s="163"/>
    </row>
    <row r="38" spans="1:17" s="155" customFormat="1" ht="15" customHeight="1">
      <c r="A38" s="40"/>
      <c r="B38" s="39"/>
      <c r="C38" s="60">
        <v>2020</v>
      </c>
      <c r="D38" s="195">
        <v>0</v>
      </c>
      <c r="E38" s="195"/>
      <c r="F38" s="195">
        <v>0</v>
      </c>
      <c r="G38" s="195"/>
      <c r="H38" s="195">
        <v>0</v>
      </c>
      <c r="I38" s="195"/>
      <c r="J38" s="195">
        <v>0</v>
      </c>
      <c r="K38" s="195"/>
      <c r="L38" s="195">
        <v>0</v>
      </c>
      <c r="M38" s="195"/>
      <c r="N38" s="195">
        <v>60</v>
      </c>
      <c r="O38" s="195"/>
      <c r="P38" s="195">
        <v>0</v>
      </c>
      <c r="Q38" s="163"/>
    </row>
    <row r="39" spans="1:17" s="155" customFormat="1" ht="8.1" customHeight="1">
      <c r="A39" s="40"/>
      <c r="B39" s="39"/>
      <c r="C39" s="60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63"/>
    </row>
    <row r="40" spans="1:17" s="155" customFormat="1" ht="15" customHeight="1">
      <c r="A40" s="40" t="s">
        <v>13</v>
      </c>
      <c r="B40" s="39"/>
      <c r="C40" s="60">
        <v>2018</v>
      </c>
      <c r="D40" s="195">
        <v>1</v>
      </c>
      <c r="E40" s="195"/>
      <c r="F40" s="195">
        <v>7</v>
      </c>
      <c r="G40" s="195"/>
      <c r="H40" s="195">
        <v>2</v>
      </c>
      <c r="I40" s="195"/>
      <c r="J40" s="195" t="s">
        <v>19</v>
      </c>
      <c r="K40" s="195"/>
      <c r="L40" s="195" t="s">
        <v>19</v>
      </c>
      <c r="M40" s="195"/>
      <c r="N40" s="195">
        <v>234</v>
      </c>
      <c r="O40" s="195"/>
      <c r="P40" s="195">
        <v>3</v>
      </c>
    </row>
    <row r="41" spans="1:17" s="155" customFormat="1" ht="15" customHeight="1">
      <c r="A41" s="40"/>
      <c r="B41" s="39"/>
      <c r="C41" s="60">
        <v>2019</v>
      </c>
      <c r="D41" s="195" t="s">
        <v>19</v>
      </c>
      <c r="E41" s="195"/>
      <c r="F41" s="195">
        <v>9</v>
      </c>
      <c r="G41" s="195"/>
      <c r="H41" s="195">
        <v>2</v>
      </c>
      <c r="I41" s="195"/>
      <c r="J41" s="195" t="s">
        <v>19</v>
      </c>
      <c r="K41" s="195"/>
      <c r="L41" s="195">
        <v>1</v>
      </c>
      <c r="M41" s="195"/>
      <c r="N41" s="195">
        <v>319</v>
      </c>
      <c r="O41" s="195"/>
      <c r="P41" s="195">
        <v>2</v>
      </c>
    </row>
    <row r="42" spans="1:17" s="155" customFormat="1" ht="15" customHeight="1">
      <c r="A42" s="40"/>
      <c r="B42" s="39"/>
      <c r="C42" s="60">
        <v>2020</v>
      </c>
      <c r="D42" s="195">
        <v>1</v>
      </c>
      <c r="E42" s="195"/>
      <c r="F42" s="195">
        <v>31</v>
      </c>
      <c r="G42" s="195"/>
      <c r="H42" s="195">
        <v>0</v>
      </c>
      <c r="I42" s="195"/>
      <c r="J42" s="195">
        <v>0</v>
      </c>
      <c r="K42" s="195"/>
      <c r="L42" s="195">
        <v>1</v>
      </c>
      <c r="M42" s="195"/>
      <c r="N42" s="195">
        <v>227</v>
      </c>
      <c r="O42" s="195"/>
      <c r="P42" s="195">
        <v>1</v>
      </c>
    </row>
    <row r="43" spans="1:17" s="155" customFormat="1" ht="8.1" customHeight="1">
      <c r="A43" s="40"/>
      <c r="B43" s="39"/>
      <c r="C43" s="60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</row>
    <row r="44" spans="1:17" s="155" customFormat="1" ht="15" customHeight="1">
      <c r="A44" s="40" t="s">
        <v>14</v>
      </c>
      <c r="B44" s="39"/>
      <c r="C44" s="60">
        <v>2018</v>
      </c>
      <c r="D44" s="195">
        <v>2</v>
      </c>
      <c r="E44" s="195"/>
      <c r="F44" s="195">
        <v>5</v>
      </c>
      <c r="G44" s="195"/>
      <c r="H44" s="195">
        <v>2</v>
      </c>
      <c r="I44" s="195"/>
      <c r="J44" s="195" t="s">
        <v>19</v>
      </c>
      <c r="K44" s="195"/>
      <c r="L44" s="195" t="s">
        <v>19</v>
      </c>
      <c r="M44" s="195"/>
      <c r="N44" s="195">
        <v>189</v>
      </c>
      <c r="O44" s="195"/>
      <c r="P44" s="195">
        <v>3</v>
      </c>
      <c r="Q44" s="163"/>
    </row>
    <row r="45" spans="1:17" s="155" customFormat="1" ht="15" customHeight="1">
      <c r="A45" s="40"/>
      <c r="B45" s="39"/>
      <c r="C45" s="60">
        <v>2019</v>
      </c>
      <c r="D45" s="195">
        <v>2</v>
      </c>
      <c r="E45" s="195"/>
      <c r="F45" s="195">
        <v>6</v>
      </c>
      <c r="G45" s="195"/>
      <c r="H45" s="195">
        <v>1</v>
      </c>
      <c r="I45" s="195"/>
      <c r="J45" s="195" t="s">
        <v>19</v>
      </c>
      <c r="K45" s="195"/>
      <c r="L45" s="195" t="s">
        <v>19</v>
      </c>
      <c r="M45" s="195"/>
      <c r="N45" s="195">
        <v>234</v>
      </c>
      <c r="O45" s="195"/>
      <c r="P45" s="195">
        <v>2</v>
      </c>
      <c r="Q45" s="163"/>
    </row>
    <row r="46" spans="1:17" s="155" customFormat="1" ht="15" customHeight="1">
      <c r="A46" s="40"/>
      <c r="B46" s="39"/>
      <c r="C46" s="60">
        <v>2020</v>
      </c>
      <c r="D46" s="195">
        <v>0</v>
      </c>
      <c r="E46" s="195"/>
      <c r="F46" s="195">
        <v>0</v>
      </c>
      <c r="G46" s="195"/>
      <c r="H46" s="195">
        <v>0</v>
      </c>
      <c r="I46" s="195"/>
      <c r="J46" s="195">
        <v>0</v>
      </c>
      <c r="K46" s="195"/>
      <c r="L46" s="195">
        <v>0</v>
      </c>
      <c r="M46" s="195"/>
      <c r="N46" s="195">
        <v>73</v>
      </c>
      <c r="O46" s="195"/>
      <c r="P46" s="195">
        <v>0</v>
      </c>
      <c r="Q46" s="163"/>
    </row>
    <row r="47" spans="1:17" s="155" customFormat="1" ht="8.1" customHeight="1">
      <c r="A47" s="40"/>
      <c r="B47" s="39"/>
      <c r="C47" s="60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63"/>
    </row>
    <row r="48" spans="1:17" s="155" customFormat="1" ht="15" customHeight="1">
      <c r="A48" s="40" t="s">
        <v>15</v>
      </c>
      <c r="B48" s="39"/>
      <c r="C48" s="60">
        <v>2018</v>
      </c>
      <c r="D48" s="195">
        <v>1</v>
      </c>
      <c r="E48" s="195"/>
      <c r="F48" s="195">
        <v>8</v>
      </c>
      <c r="G48" s="195"/>
      <c r="H48" s="195">
        <v>2</v>
      </c>
      <c r="I48" s="195"/>
      <c r="J48" s="195" t="s">
        <v>19</v>
      </c>
      <c r="K48" s="195"/>
      <c r="L48" s="195">
        <v>1</v>
      </c>
      <c r="M48" s="195"/>
      <c r="N48" s="195">
        <v>234</v>
      </c>
      <c r="O48" s="195"/>
      <c r="P48" s="195">
        <v>4</v>
      </c>
    </row>
    <row r="49" spans="1:17" s="155" customFormat="1" ht="15" customHeight="1">
      <c r="A49" s="40"/>
      <c r="B49" s="39"/>
      <c r="C49" s="60">
        <v>2019</v>
      </c>
      <c r="D49" s="195">
        <v>2</v>
      </c>
      <c r="E49" s="195"/>
      <c r="F49" s="195">
        <v>9</v>
      </c>
      <c r="G49" s="195"/>
      <c r="H49" s="195" t="s">
        <v>19</v>
      </c>
      <c r="I49" s="195"/>
      <c r="J49" s="195" t="s">
        <v>19</v>
      </c>
      <c r="K49" s="195"/>
      <c r="L49" s="195" t="s">
        <v>19</v>
      </c>
      <c r="M49" s="195"/>
      <c r="N49" s="195">
        <v>315</v>
      </c>
      <c r="O49" s="195"/>
      <c r="P49" s="195">
        <v>2</v>
      </c>
    </row>
    <row r="50" spans="1:17" s="155" customFormat="1" ht="15" customHeight="1">
      <c r="A50" s="40"/>
      <c r="B50" s="39"/>
      <c r="C50" s="60">
        <v>2020</v>
      </c>
      <c r="D50" s="195">
        <v>0</v>
      </c>
      <c r="E50" s="195"/>
      <c r="F50" s="195">
        <v>7</v>
      </c>
      <c r="G50" s="195"/>
      <c r="H50" s="195">
        <v>0</v>
      </c>
      <c r="I50" s="195"/>
      <c r="J50" s="195">
        <v>0</v>
      </c>
      <c r="K50" s="195"/>
      <c r="L50" s="195">
        <v>0</v>
      </c>
      <c r="M50" s="195"/>
      <c r="N50" s="195">
        <v>187</v>
      </c>
      <c r="O50" s="195"/>
      <c r="P50" s="195">
        <v>3</v>
      </c>
    </row>
    <row r="51" spans="1:17" s="155" customFormat="1" ht="8.1" customHeight="1">
      <c r="A51" s="40"/>
      <c r="B51" s="39"/>
      <c r="C51" s="60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</row>
    <row r="52" spans="1:17" s="155" customFormat="1" ht="15" customHeight="1">
      <c r="A52" s="40" t="s">
        <v>16</v>
      </c>
      <c r="B52" s="39"/>
      <c r="C52" s="60">
        <v>2018</v>
      </c>
      <c r="D52" s="195">
        <v>1</v>
      </c>
      <c r="E52" s="195"/>
      <c r="F52" s="195">
        <v>7</v>
      </c>
      <c r="G52" s="195"/>
      <c r="H52" s="195">
        <v>1</v>
      </c>
      <c r="I52" s="195"/>
      <c r="J52" s="195" t="s">
        <v>19</v>
      </c>
      <c r="K52" s="195"/>
      <c r="L52" s="195" t="s">
        <v>19</v>
      </c>
      <c r="M52" s="195"/>
      <c r="N52" s="195">
        <v>77</v>
      </c>
      <c r="O52" s="195"/>
      <c r="P52" s="195">
        <v>3</v>
      </c>
      <c r="Q52" s="163"/>
    </row>
    <row r="53" spans="1:17" s="155" customFormat="1" ht="15" customHeight="1">
      <c r="A53" s="40"/>
      <c r="B53" s="39"/>
      <c r="C53" s="60">
        <v>2019</v>
      </c>
      <c r="D53" s="195">
        <v>1</v>
      </c>
      <c r="E53" s="195"/>
      <c r="F53" s="195">
        <v>9</v>
      </c>
      <c r="G53" s="195"/>
      <c r="H53" s="195" t="s">
        <v>19</v>
      </c>
      <c r="I53" s="195"/>
      <c r="J53" s="195" t="s">
        <v>19</v>
      </c>
      <c r="K53" s="195"/>
      <c r="L53" s="195" t="s">
        <v>19</v>
      </c>
      <c r="M53" s="195"/>
      <c r="N53" s="195">
        <v>198</v>
      </c>
      <c r="O53" s="195"/>
      <c r="P53" s="195">
        <v>2</v>
      </c>
      <c r="Q53" s="163"/>
    </row>
    <row r="54" spans="1:17" s="155" customFormat="1" ht="15" customHeight="1">
      <c r="A54" s="40"/>
      <c r="B54" s="39"/>
      <c r="C54" s="60">
        <v>2020</v>
      </c>
      <c r="D54" s="195">
        <v>1</v>
      </c>
      <c r="E54" s="195"/>
      <c r="F54" s="195">
        <v>0</v>
      </c>
      <c r="G54" s="195"/>
      <c r="H54" s="195">
        <v>0</v>
      </c>
      <c r="I54" s="195"/>
      <c r="J54" s="195">
        <v>0</v>
      </c>
      <c r="K54" s="195"/>
      <c r="L54" s="195">
        <v>0</v>
      </c>
      <c r="M54" s="195"/>
      <c r="N54" s="195">
        <v>103</v>
      </c>
      <c r="O54" s="195"/>
      <c r="P54" s="195">
        <v>0</v>
      </c>
      <c r="Q54" s="163"/>
    </row>
    <row r="55" spans="1:17" s="155" customFormat="1" ht="8.1" customHeight="1">
      <c r="A55" s="40"/>
      <c r="B55" s="39"/>
      <c r="C55" s="60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</row>
    <row r="56" spans="1:17" s="155" customFormat="1" ht="15" customHeight="1">
      <c r="A56" s="40" t="s">
        <v>17</v>
      </c>
      <c r="B56" s="39"/>
      <c r="C56" s="60">
        <v>2018</v>
      </c>
      <c r="D56" s="195">
        <v>1</v>
      </c>
      <c r="E56" s="195"/>
      <c r="F56" s="195">
        <v>6</v>
      </c>
      <c r="G56" s="195"/>
      <c r="H56" s="195">
        <v>1</v>
      </c>
      <c r="I56" s="195"/>
      <c r="J56" s="195" t="s">
        <v>19</v>
      </c>
      <c r="K56" s="195"/>
      <c r="L56" s="195" t="s">
        <v>19</v>
      </c>
      <c r="M56" s="195"/>
      <c r="N56" s="195">
        <v>123</v>
      </c>
      <c r="O56" s="195"/>
      <c r="P56" s="195">
        <v>4</v>
      </c>
      <c r="Q56" s="163"/>
    </row>
    <row r="57" spans="1:17" s="155" customFormat="1" ht="15" customHeight="1">
      <c r="A57" s="40"/>
      <c r="B57" s="39"/>
      <c r="C57" s="60">
        <v>2019</v>
      </c>
      <c r="D57" s="195">
        <v>1</v>
      </c>
      <c r="E57" s="195"/>
      <c r="F57" s="195">
        <v>8</v>
      </c>
      <c r="G57" s="195"/>
      <c r="H57" s="195" t="s">
        <v>19</v>
      </c>
      <c r="I57" s="195"/>
      <c r="J57" s="195" t="s">
        <v>19</v>
      </c>
      <c r="K57" s="195"/>
      <c r="L57" s="195" t="s">
        <v>19</v>
      </c>
      <c r="M57" s="195"/>
      <c r="N57" s="195">
        <v>256</v>
      </c>
      <c r="O57" s="195"/>
      <c r="P57" s="195">
        <v>2</v>
      </c>
      <c r="Q57" s="163"/>
    </row>
    <row r="58" spans="1:17" s="155" customFormat="1" ht="15" customHeight="1">
      <c r="A58" s="40"/>
      <c r="B58" s="39"/>
      <c r="C58" s="60">
        <v>2020</v>
      </c>
      <c r="D58" s="195">
        <v>0</v>
      </c>
      <c r="E58" s="195"/>
      <c r="F58" s="195">
        <v>0</v>
      </c>
      <c r="G58" s="195"/>
      <c r="H58" s="195">
        <v>0</v>
      </c>
      <c r="I58" s="195"/>
      <c r="J58" s="195">
        <v>0</v>
      </c>
      <c r="K58" s="195"/>
      <c r="L58" s="195">
        <v>0</v>
      </c>
      <c r="M58" s="195"/>
      <c r="N58" s="195">
        <v>79</v>
      </c>
      <c r="O58" s="195"/>
      <c r="P58" s="195">
        <v>1</v>
      </c>
      <c r="Q58" s="163"/>
    </row>
    <row r="59" spans="1:17" s="155" customFormat="1" ht="8.1" customHeight="1">
      <c r="A59" s="40"/>
      <c r="B59" s="39"/>
      <c r="C59" s="60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</row>
    <row r="60" spans="1:17" s="155" customFormat="1" ht="15" customHeight="1">
      <c r="A60" s="40" t="s">
        <v>18</v>
      </c>
      <c r="B60" s="39"/>
      <c r="C60" s="60">
        <v>2018</v>
      </c>
      <c r="D60" s="195" t="s">
        <v>19</v>
      </c>
      <c r="E60" s="195"/>
      <c r="F60" s="195">
        <v>7</v>
      </c>
      <c r="G60" s="195"/>
      <c r="H60" s="195" t="s">
        <v>19</v>
      </c>
      <c r="I60" s="195"/>
      <c r="J60" s="195" t="s">
        <v>19</v>
      </c>
      <c r="K60" s="195"/>
      <c r="L60" s="195" t="s">
        <v>19</v>
      </c>
      <c r="M60" s="195"/>
      <c r="N60" s="195">
        <v>99</v>
      </c>
      <c r="O60" s="195"/>
      <c r="P60" s="195">
        <v>4</v>
      </c>
    </row>
    <row r="61" spans="1:17" s="155" customFormat="1" ht="15" customHeight="1">
      <c r="A61" s="40"/>
      <c r="B61" s="39"/>
      <c r="C61" s="60">
        <v>2019</v>
      </c>
      <c r="D61" s="195" t="s">
        <v>19</v>
      </c>
      <c r="E61" s="195"/>
      <c r="F61" s="195">
        <v>3</v>
      </c>
      <c r="G61" s="195"/>
      <c r="H61" s="195">
        <v>4</v>
      </c>
      <c r="I61" s="195"/>
      <c r="J61" s="195" t="s">
        <v>19</v>
      </c>
      <c r="K61" s="195"/>
      <c r="L61" s="195" t="s">
        <v>19</v>
      </c>
      <c r="M61" s="195"/>
      <c r="N61" s="195">
        <v>223</v>
      </c>
      <c r="O61" s="195"/>
      <c r="P61" s="195">
        <v>5</v>
      </c>
    </row>
    <row r="62" spans="1:17" s="155" customFormat="1" ht="15" customHeight="1">
      <c r="A62" s="40"/>
      <c r="B62" s="39"/>
      <c r="C62" s="60">
        <v>2020</v>
      </c>
      <c r="D62" s="195">
        <v>0</v>
      </c>
      <c r="E62" s="195"/>
      <c r="F62" s="195">
        <v>1</v>
      </c>
      <c r="G62" s="195"/>
      <c r="H62" s="195">
        <v>0</v>
      </c>
      <c r="I62" s="195"/>
      <c r="J62" s="195">
        <v>0</v>
      </c>
      <c r="K62" s="195"/>
      <c r="L62" s="195">
        <v>0</v>
      </c>
      <c r="M62" s="195"/>
      <c r="N62" s="195">
        <v>63</v>
      </c>
      <c r="O62" s="195"/>
      <c r="P62" s="195">
        <v>0</v>
      </c>
    </row>
    <row r="63" spans="1:17" s="155" customFormat="1" ht="8.1" customHeight="1">
      <c r="A63" s="421"/>
      <c r="B63" s="421"/>
      <c r="C63" s="421"/>
      <c r="D63" s="421"/>
      <c r="E63" s="421"/>
      <c r="F63" s="428"/>
      <c r="G63" s="421"/>
      <c r="H63" s="428"/>
      <c r="I63" s="421"/>
      <c r="J63" s="428"/>
      <c r="K63" s="421"/>
      <c r="L63" s="428"/>
      <c r="M63" s="421"/>
      <c r="N63" s="428"/>
      <c r="O63" s="428"/>
      <c r="P63" s="429"/>
      <c r="Q63" s="421"/>
    </row>
    <row r="64" spans="1:17" s="155" customFormat="1" ht="15" customHeight="1">
      <c r="A64" s="196" t="s">
        <v>33</v>
      </c>
      <c r="B64" s="154"/>
      <c r="C64" s="154"/>
      <c r="F64" s="193"/>
      <c r="H64" s="193"/>
      <c r="J64" s="193"/>
      <c r="M64" s="154"/>
      <c r="N64" s="154"/>
      <c r="O64" s="154"/>
      <c r="P64" s="154"/>
      <c r="Q64" s="170" t="s">
        <v>164</v>
      </c>
    </row>
    <row r="65" spans="1:17" s="155" customFormat="1" ht="15" customHeight="1">
      <c r="A65" s="154"/>
      <c r="B65" s="154"/>
      <c r="C65" s="154"/>
      <c r="F65" s="193"/>
      <c r="H65" s="193"/>
      <c r="J65" s="193"/>
      <c r="N65" s="193"/>
      <c r="O65" s="193"/>
      <c r="P65" s="228"/>
      <c r="Q65" s="171" t="s">
        <v>67</v>
      </c>
    </row>
    <row r="66" spans="1:17" s="155" customFormat="1"/>
    <row r="67" spans="1:17" s="155" customFormat="1" ht="15.75">
      <c r="J67" s="196"/>
    </row>
    <row r="68" spans="1:17">
      <c r="J68" s="153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63"/>
  <sheetViews>
    <sheetView view="pageBreakPreview" zoomScaleNormal="75" zoomScaleSheetLayoutView="100" workbookViewId="0">
      <selection activeCell="H7" sqref="H7"/>
    </sheetView>
  </sheetViews>
  <sheetFormatPr defaultColWidth="8.42578125" defaultRowHeight="15"/>
  <cols>
    <col min="1" max="1" width="12.85546875" style="155" customWidth="1"/>
    <col min="2" max="2" width="9.85546875" style="155" customWidth="1"/>
    <col min="3" max="3" width="12.7109375" style="155" customWidth="1"/>
    <col min="4" max="4" width="11.140625" style="155" customWidth="1"/>
    <col min="5" max="5" width="0.85546875" style="155" customWidth="1"/>
    <col min="6" max="6" width="9.42578125" style="155" customWidth="1"/>
    <col min="7" max="7" width="10.28515625" style="155" customWidth="1"/>
    <col min="8" max="8" width="10.42578125" style="155" customWidth="1"/>
    <col min="9" max="9" width="12.140625" style="155" customWidth="1"/>
    <col min="10" max="10" width="11" style="155" customWidth="1"/>
    <col min="11" max="11" width="12.140625" style="155" customWidth="1"/>
    <col min="12" max="12" width="1.7109375" style="155" customWidth="1"/>
    <col min="13" max="16384" width="8.42578125" style="155"/>
  </cols>
  <sheetData>
    <row r="1" spans="1:12" ht="8.1" customHeight="1"/>
    <row r="2" spans="1:12" ht="8.1" customHeight="1"/>
    <row r="3" spans="1:12" ht="16.5" customHeight="1">
      <c r="A3" s="196" t="s">
        <v>389</v>
      </c>
      <c r="B3" s="218"/>
      <c r="C3" s="218"/>
    </row>
    <row r="4" spans="1:12" ht="16.5" customHeight="1">
      <c r="A4" s="198" t="s">
        <v>390</v>
      </c>
      <c r="B4" s="198"/>
      <c r="C4" s="198"/>
    </row>
    <row r="5" spans="1:12" ht="15" customHeight="1" thickBot="1">
      <c r="A5" s="172"/>
    </row>
    <row r="6" spans="1:12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</row>
    <row r="7" spans="1:12" ht="15" customHeight="1">
      <c r="A7" s="478" t="s">
        <v>40</v>
      </c>
      <c r="B7" s="478"/>
      <c r="C7" s="481" t="s">
        <v>1</v>
      </c>
      <c r="D7" s="490" t="s">
        <v>27</v>
      </c>
      <c r="E7" s="490"/>
      <c r="F7" s="490" t="s">
        <v>165</v>
      </c>
      <c r="G7" s="490" t="s">
        <v>166</v>
      </c>
      <c r="H7" s="490" t="s">
        <v>167</v>
      </c>
      <c r="I7" s="490" t="s">
        <v>168</v>
      </c>
      <c r="J7" s="490" t="s">
        <v>169</v>
      </c>
      <c r="K7" s="490" t="s">
        <v>170</v>
      </c>
      <c r="L7" s="478"/>
    </row>
    <row r="8" spans="1:12" ht="15" customHeight="1">
      <c r="A8" s="466" t="s">
        <v>43</v>
      </c>
      <c r="B8" s="466"/>
      <c r="C8" s="470" t="s">
        <v>4</v>
      </c>
      <c r="D8" s="492" t="s">
        <v>30</v>
      </c>
      <c r="E8" s="492"/>
      <c r="F8" s="492" t="s">
        <v>171</v>
      </c>
      <c r="G8" s="492" t="s">
        <v>172</v>
      </c>
      <c r="H8" s="492" t="s">
        <v>173</v>
      </c>
      <c r="I8" s="492" t="s">
        <v>174</v>
      </c>
      <c r="J8" s="492" t="s">
        <v>169</v>
      </c>
      <c r="K8" s="490" t="s">
        <v>175</v>
      </c>
      <c r="L8" s="478"/>
    </row>
    <row r="9" spans="1:12" ht="15" customHeight="1">
      <c r="A9" s="449"/>
      <c r="B9" s="449"/>
      <c r="C9" s="449"/>
      <c r="D9" s="491"/>
      <c r="E9" s="491"/>
      <c r="F9" s="491"/>
      <c r="G9" s="491"/>
      <c r="H9" s="491" t="s">
        <v>33</v>
      </c>
      <c r="I9" s="491"/>
      <c r="J9" s="491"/>
      <c r="K9" s="490" t="s">
        <v>176</v>
      </c>
      <c r="L9" s="449"/>
    </row>
    <row r="10" spans="1:12" ht="14.25" customHeight="1">
      <c r="A10" s="449"/>
      <c r="B10" s="449"/>
      <c r="C10" s="449"/>
      <c r="D10" s="491"/>
      <c r="E10" s="491"/>
      <c r="F10" s="491"/>
      <c r="G10" s="491" t="s">
        <v>33</v>
      </c>
      <c r="H10" s="491" t="s">
        <v>33</v>
      </c>
      <c r="I10" s="491" t="s">
        <v>33</v>
      </c>
      <c r="J10" s="491"/>
      <c r="K10" s="492" t="s">
        <v>177</v>
      </c>
      <c r="L10" s="449"/>
    </row>
    <row r="11" spans="1:12" ht="14.25" customHeight="1">
      <c r="A11" s="449"/>
      <c r="B11" s="449"/>
      <c r="C11" s="449"/>
      <c r="D11" s="491"/>
      <c r="E11" s="491"/>
      <c r="F11" s="491"/>
      <c r="G11" s="491"/>
      <c r="H11" s="491" t="s">
        <v>33</v>
      </c>
      <c r="I11" s="491" t="s">
        <v>33</v>
      </c>
      <c r="J11" s="491" t="s">
        <v>33</v>
      </c>
      <c r="K11" s="492" t="s">
        <v>178</v>
      </c>
      <c r="L11" s="449"/>
    </row>
    <row r="12" spans="1:12" ht="15.75" customHeight="1" thickBot="1">
      <c r="A12" s="461"/>
      <c r="B12" s="461"/>
      <c r="C12" s="461"/>
      <c r="D12" s="509"/>
      <c r="E12" s="509"/>
      <c r="F12" s="509"/>
      <c r="G12" s="509"/>
      <c r="H12" s="509"/>
      <c r="I12" s="509"/>
      <c r="J12" s="509" t="s">
        <v>33</v>
      </c>
      <c r="K12" s="509"/>
      <c r="L12" s="461"/>
    </row>
    <row r="13" spans="1:12" ht="8.1" customHeight="1">
      <c r="A13" s="219"/>
      <c r="B13" s="219"/>
      <c r="C13" s="219"/>
      <c r="D13" s="219"/>
      <c r="E13" s="219"/>
      <c r="F13" s="219"/>
      <c r="G13" s="219"/>
      <c r="H13" s="220"/>
      <c r="I13" s="219"/>
    </row>
    <row r="14" spans="1:12" ht="15" customHeight="1">
      <c r="A14" s="35" t="s">
        <v>7</v>
      </c>
      <c r="B14" s="35"/>
      <c r="C14" s="56">
        <v>2018</v>
      </c>
      <c r="D14" s="51">
        <v>223</v>
      </c>
      <c r="E14" s="51"/>
      <c r="F14" s="221">
        <v>21</v>
      </c>
      <c r="G14" s="51">
        <v>6</v>
      </c>
      <c r="H14" s="51">
        <v>22</v>
      </c>
      <c r="I14" s="51">
        <v>8</v>
      </c>
      <c r="J14" s="51" t="s">
        <v>19</v>
      </c>
      <c r="K14" s="51" t="s">
        <v>19</v>
      </c>
    </row>
    <row r="15" spans="1:12" ht="15" customHeight="1">
      <c r="A15" s="35"/>
      <c r="B15" s="35"/>
      <c r="C15" s="56">
        <v>2019</v>
      </c>
      <c r="D15" s="51">
        <v>241</v>
      </c>
      <c r="E15" s="51"/>
      <c r="F15" s="221">
        <v>17</v>
      </c>
      <c r="G15" s="51">
        <v>11</v>
      </c>
      <c r="H15" s="51">
        <v>32</v>
      </c>
      <c r="I15" s="51">
        <v>5</v>
      </c>
      <c r="J15" s="51">
        <v>2</v>
      </c>
      <c r="K15" s="51">
        <v>1</v>
      </c>
    </row>
    <row r="16" spans="1:12" ht="15" customHeight="1">
      <c r="A16" s="35"/>
      <c r="B16" s="35"/>
      <c r="C16" s="56">
        <v>2020</v>
      </c>
      <c r="D16" s="12">
        <v>176</v>
      </c>
      <c r="E16" s="12"/>
      <c r="F16" s="12">
        <v>16</v>
      </c>
      <c r="G16" s="12">
        <v>5</v>
      </c>
      <c r="H16" s="12">
        <v>14</v>
      </c>
      <c r="I16" s="12">
        <v>4</v>
      </c>
      <c r="J16" s="12" t="s">
        <v>19</v>
      </c>
      <c r="K16" s="12">
        <v>1</v>
      </c>
    </row>
    <row r="17" spans="1:12" ht="8.1" customHeight="1">
      <c r="A17" s="35"/>
      <c r="B17" s="35"/>
      <c r="C17" s="56"/>
      <c r="D17" s="210"/>
      <c r="E17" s="222"/>
      <c r="F17" s="210"/>
      <c r="G17" s="210"/>
      <c r="H17" s="210"/>
      <c r="I17" s="210"/>
      <c r="J17" s="211"/>
      <c r="K17" s="211"/>
    </row>
    <row r="18" spans="1:12" ht="15" customHeight="1">
      <c r="A18" s="40" t="s">
        <v>8</v>
      </c>
      <c r="B18" s="39"/>
      <c r="C18" s="60">
        <v>2018</v>
      </c>
      <c r="D18" s="11">
        <v>14</v>
      </c>
      <c r="E18" s="207"/>
      <c r="F18" s="212">
        <v>1</v>
      </c>
      <c r="G18" s="207" t="s">
        <v>19</v>
      </c>
      <c r="H18" s="207">
        <v>1</v>
      </c>
      <c r="I18" s="207">
        <v>3</v>
      </c>
      <c r="J18" s="207" t="s">
        <v>19</v>
      </c>
      <c r="K18" s="207" t="s">
        <v>19</v>
      </c>
    </row>
    <row r="19" spans="1:12" ht="15" customHeight="1">
      <c r="A19" s="40"/>
      <c r="B19" s="39"/>
      <c r="C19" s="60">
        <v>2019</v>
      </c>
      <c r="D19" s="207">
        <v>12</v>
      </c>
      <c r="E19" s="207"/>
      <c r="F19" s="212">
        <v>1</v>
      </c>
      <c r="G19" s="207" t="s">
        <v>19</v>
      </c>
      <c r="H19" s="207">
        <v>2</v>
      </c>
      <c r="I19" s="207" t="s">
        <v>19</v>
      </c>
      <c r="J19" s="207">
        <v>1</v>
      </c>
      <c r="K19" s="207" t="s">
        <v>19</v>
      </c>
    </row>
    <row r="20" spans="1:12" ht="15" customHeight="1">
      <c r="A20" s="40"/>
      <c r="B20" s="39"/>
      <c r="C20" s="60">
        <v>2020</v>
      </c>
      <c r="D20" s="195">
        <v>16</v>
      </c>
      <c r="E20" s="195"/>
      <c r="F20" s="195">
        <v>3</v>
      </c>
      <c r="G20" s="195">
        <v>0</v>
      </c>
      <c r="H20" s="195">
        <v>1</v>
      </c>
      <c r="I20" s="195">
        <v>0</v>
      </c>
      <c r="J20" s="195">
        <v>0</v>
      </c>
      <c r="K20" s="195">
        <v>0</v>
      </c>
    </row>
    <row r="21" spans="1:12" ht="8.1" customHeight="1">
      <c r="A21" s="40"/>
      <c r="B21" s="39"/>
      <c r="C21" s="60"/>
      <c r="D21" s="223"/>
      <c r="E21" s="222"/>
      <c r="F21" s="223"/>
      <c r="G21" s="223"/>
      <c r="H21" s="223"/>
      <c r="I21" s="223"/>
      <c r="J21" s="211"/>
      <c r="K21" s="211"/>
    </row>
    <row r="22" spans="1:12" ht="15" customHeight="1">
      <c r="A22" s="40" t="s">
        <v>9</v>
      </c>
      <c r="B22" s="39"/>
      <c r="C22" s="60">
        <v>2018</v>
      </c>
      <c r="D22" s="117">
        <v>7</v>
      </c>
      <c r="E22" s="117"/>
      <c r="F22" s="216">
        <v>2</v>
      </c>
      <c r="G22" s="117" t="s">
        <v>19</v>
      </c>
      <c r="H22" s="117" t="s">
        <v>19</v>
      </c>
      <c r="I22" s="117" t="s">
        <v>19</v>
      </c>
      <c r="J22" s="117" t="s">
        <v>19</v>
      </c>
      <c r="K22" s="117" t="s">
        <v>19</v>
      </c>
    </row>
    <row r="23" spans="1:12" ht="15" customHeight="1">
      <c r="A23" s="40"/>
      <c r="B23" s="39"/>
      <c r="C23" s="60">
        <v>2019</v>
      </c>
      <c r="D23" s="117">
        <v>7</v>
      </c>
      <c r="E23" s="117"/>
      <c r="F23" s="216" t="s">
        <v>19</v>
      </c>
      <c r="G23" s="117" t="s">
        <v>19</v>
      </c>
      <c r="H23" s="117">
        <v>1</v>
      </c>
      <c r="I23" s="117" t="s">
        <v>19</v>
      </c>
      <c r="J23" s="117" t="s">
        <v>19</v>
      </c>
      <c r="K23" s="117">
        <v>1</v>
      </c>
    </row>
    <row r="24" spans="1:12" ht="15" customHeight="1">
      <c r="A24" s="40"/>
      <c r="B24" s="39"/>
      <c r="C24" s="60">
        <v>2020</v>
      </c>
      <c r="D24" s="195">
        <v>8</v>
      </c>
      <c r="E24" s="195"/>
      <c r="F24" s="195">
        <v>1</v>
      </c>
      <c r="G24" s="195">
        <v>0</v>
      </c>
      <c r="H24" s="195">
        <v>2</v>
      </c>
      <c r="I24" s="195">
        <v>0</v>
      </c>
      <c r="J24" s="195">
        <v>0</v>
      </c>
      <c r="K24" s="195">
        <v>0</v>
      </c>
    </row>
    <row r="25" spans="1:12" ht="8.1" customHeight="1">
      <c r="A25" s="40"/>
      <c r="B25" s="39"/>
      <c r="C25" s="60"/>
      <c r="D25" s="223"/>
      <c r="E25" s="222"/>
      <c r="F25" s="223"/>
      <c r="G25" s="223"/>
      <c r="H25" s="223"/>
      <c r="I25" s="223"/>
      <c r="J25" s="211"/>
      <c r="K25" s="211"/>
    </row>
    <row r="26" spans="1:12" ht="15" customHeight="1">
      <c r="A26" s="40" t="s">
        <v>10</v>
      </c>
      <c r="B26" s="39"/>
      <c r="C26" s="60">
        <v>2018</v>
      </c>
      <c r="D26" s="207">
        <v>10</v>
      </c>
      <c r="E26" s="207"/>
      <c r="F26" s="212">
        <v>1</v>
      </c>
      <c r="G26" s="207" t="s">
        <v>19</v>
      </c>
      <c r="H26" s="207">
        <v>1</v>
      </c>
      <c r="I26" s="207" t="s">
        <v>19</v>
      </c>
      <c r="J26" s="207" t="s">
        <v>19</v>
      </c>
      <c r="K26" s="207" t="s">
        <v>19</v>
      </c>
    </row>
    <row r="27" spans="1:12" ht="15" customHeight="1">
      <c r="A27" s="40"/>
      <c r="B27" s="39"/>
      <c r="C27" s="60">
        <v>2019</v>
      </c>
      <c r="D27" s="207">
        <v>16</v>
      </c>
      <c r="E27" s="207"/>
      <c r="F27" s="212" t="s">
        <v>19</v>
      </c>
      <c r="G27" s="207" t="s">
        <v>19</v>
      </c>
      <c r="H27" s="207">
        <v>2</v>
      </c>
      <c r="I27" s="207" t="s">
        <v>19</v>
      </c>
      <c r="J27" s="207" t="s">
        <v>19</v>
      </c>
      <c r="K27" s="207" t="s">
        <v>19</v>
      </c>
    </row>
    <row r="28" spans="1:12" ht="15" customHeight="1">
      <c r="A28" s="40"/>
      <c r="B28" s="39"/>
      <c r="C28" s="60">
        <v>2020</v>
      </c>
      <c r="D28" s="195">
        <v>10</v>
      </c>
      <c r="E28" s="195"/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5">
        <v>0</v>
      </c>
    </row>
    <row r="29" spans="1:12" ht="8.1" customHeight="1">
      <c r="A29" s="40"/>
      <c r="B29" s="39"/>
      <c r="C29" s="60"/>
      <c r="D29" s="223"/>
      <c r="E29" s="222"/>
      <c r="F29" s="223"/>
      <c r="G29" s="223"/>
      <c r="H29" s="223"/>
      <c r="I29" s="223"/>
      <c r="J29" s="211"/>
      <c r="K29" s="211"/>
    </row>
    <row r="30" spans="1:12" ht="15" customHeight="1">
      <c r="A30" s="40" t="s">
        <v>11</v>
      </c>
      <c r="B30" s="39"/>
      <c r="C30" s="60">
        <v>2018</v>
      </c>
      <c r="D30" s="117">
        <v>73</v>
      </c>
      <c r="E30" s="117"/>
      <c r="F30" s="216">
        <v>7</v>
      </c>
      <c r="G30" s="117">
        <v>4</v>
      </c>
      <c r="H30" s="117">
        <v>5</v>
      </c>
      <c r="I30" s="117" t="s">
        <v>19</v>
      </c>
      <c r="J30" s="117" t="s">
        <v>19</v>
      </c>
      <c r="K30" s="117" t="s">
        <v>19</v>
      </c>
    </row>
    <row r="31" spans="1:12" ht="15" customHeight="1">
      <c r="A31" s="40"/>
      <c r="B31" s="39"/>
      <c r="C31" s="60">
        <v>2019</v>
      </c>
      <c r="D31" s="117">
        <v>84</v>
      </c>
      <c r="E31" s="117"/>
      <c r="F31" s="216">
        <v>4</v>
      </c>
      <c r="G31" s="117">
        <v>6</v>
      </c>
      <c r="H31" s="117">
        <v>10</v>
      </c>
      <c r="I31" s="117">
        <v>2</v>
      </c>
      <c r="J31" s="117">
        <v>1</v>
      </c>
      <c r="K31" s="117" t="s">
        <v>19</v>
      </c>
    </row>
    <row r="32" spans="1:12" ht="15" customHeight="1">
      <c r="A32" s="40"/>
      <c r="B32" s="39"/>
      <c r="C32" s="60">
        <v>2020</v>
      </c>
      <c r="D32" s="195">
        <v>51</v>
      </c>
      <c r="E32" s="195"/>
      <c r="F32" s="195">
        <v>7</v>
      </c>
      <c r="G32" s="195">
        <v>2</v>
      </c>
      <c r="H32" s="195">
        <v>2</v>
      </c>
      <c r="I32" s="195">
        <v>2</v>
      </c>
      <c r="J32" s="195">
        <v>0</v>
      </c>
      <c r="K32" s="195">
        <v>0</v>
      </c>
      <c r="L32" s="195"/>
    </row>
    <row r="33" spans="1:12" ht="8.1" customHeight="1">
      <c r="A33" s="40"/>
      <c r="B33" s="39"/>
      <c r="C33" s="60"/>
      <c r="D33" s="223"/>
      <c r="E33" s="222"/>
      <c r="F33" s="223"/>
      <c r="G33" s="223"/>
      <c r="H33" s="223"/>
      <c r="I33" s="223"/>
      <c r="J33" s="211"/>
      <c r="K33" s="211"/>
    </row>
    <row r="34" spans="1:12" ht="15" customHeight="1">
      <c r="A34" s="40" t="s">
        <v>12</v>
      </c>
      <c r="B34" s="39"/>
      <c r="C34" s="60">
        <v>2018</v>
      </c>
      <c r="D34" s="207">
        <v>8</v>
      </c>
      <c r="E34" s="207"/>
      <c r="F34" s="212" t="s">
        <v>19</v>
      </c>
      <c r="G34" s="207" t="s">
        <v>19</v>
      </c>
      <c r="H34" s="207">
        <v>1</v>
      </c>
      <c r="I34" s="207" t="s">
        <v>19</v>
      </c>
      <c r="J34" s="207" t="s">
        <v>19</v>
      </c>
      <c r="K34" s="207" t="s">
        <v>19</v>
      </c>
    </row>
    <row r="35" spans="1:12" ht="15" customHeight="1">
      <c r="A35" s="40"/>
      <c r="B35" s="39"/>
      <c r="C35" s="60">
        <v>2019</v>
      </c>
      <c r="D35" s="207">
        <v>10</v>
      </c>
      <c r="E35" s="207"/>
      <c r="F35" s="212">
        <v>1</v>
      </c>
      <c r="G35" s="207" t="s">
        <v>19</v>
      </c>
      <c r="H35" s="207">
        <v>1</v>
      </c>
      <c r="I35" s="207" t="s">
        <v>19</v>
      </c>
      <c r="J35" s="207" t="s">
        <v>19</v>
      </c>
      <c r="K35" s="207" t="s">
        <v>19</v>
      </c>
    </row>
    <row r="36" spans="1:12" ht="15" customHeight="1">
      <c r="A36" s="40"/>
      <c r="B36" s="39"/>
      <c r="C36" s="60">
        <v>2020</v>
      </c>
      <c r="D36" s="195">
        <v>7</v>
      </c>
      <c r="E36" s="195"/>
      <c r="F36" s="195">
        <v>2</v>
      </c>
      <c r="G36" s="195">
        <v>0</v>
      </c>
      <c r="H36" s="195">
        <v>0</v>
      </c>
      <c r="I36" s="195">
        <v>0</v>
      </c>
      <c r="J36" s="195">
        <v>0</v>
      </c>
      <c r="K36" s="195">
        <v>0</v>
      </c>
    </row>
    <row r="37" spans="1:12" ht="8.1" customHeight="1">
      <c r="A37" s="40"/>
      <c r="B37" s="39"/>
      <c r="C37" s="60"/>
      <c r="D37" s="223"/>
      <c r="E37" s="222"/>
      <c r="F37" s="223"/>
      <c r="G37" s="223"/>
      <c r="H37" s="223"/>
      <c r="I37" s="223"/>
      <c r="J37" s="211"/>
      <c r="K37" s="211"/>
    </row>
    <row r="38" spans="1:12" ht="15" customHeight="1">
      <c r="A38" s="40" t="s">
        <v>13</v>
      </c>
      <c r="B38" s="39"/>
      <c r="C38" s="60">
        <v>2018</v>
      </c>
      <c r="D38" s="117">
        <v>18</v>
      </c>
      <c r="E38" s="117"/>
      <c r="F38" s="216">
        <v>2</v>
      </c>
      <c r="G38" s="117" t="s">
        <v>19</v>
      </c>
      <c r="H38" s="117">
        <v>4</v>
      </c>
      <c r="I38" s="117" t="s">
        <v>19</v>
      </c>
      <c r="J38" s="117" t="s">
        <v>19</v>
      </c>
      <c r="K38" s="117" t="s">
        <v>19</v>
      </c>
    </row>
    <row r="39" spans="1:12" ht="15" customHeight="1">
      <c r="A39" s="40"/>
      <c r="B39" s="39"/>
      <c r="C39" s="60">
        <v>2019</v>
      </c>
      <c r="D39" s="117">
        <v>15</v>
      </c>
      <c r="E39" s="117"/>
      <c r="F39" s="216" t="s">
        <v>19</v>
      </c>
      <c r="G39" s="117">
        <v>1</v>
      </c>
      <c r="H39" s="117">
        <v>1</v>
      </c>
      <c r="I39" s="117">
        <v>1</v>
      </c>
      <c r="J39" s="117" t="s">
        <v>19</v>
      </c>
      <c r="K39" s="117" t="s">
        <v>19</v>
      </c>
    </row>
    <row r="40" spans="1:12" ht="15" customHeight="1">
      <c r="A40" s="40"/>
      <c r="B40" s="39"/>
      <c r="C40" s="60">
        <v>2020</v>
      </c>
      <c r="D40" s="195">
        <v>19</v>
      </c>
      <c r="E40" s="195"/>
      <c r="F40" s="195">
        <v>3</v>
      </c>
      <c r="G40" s="195">
        <v>1</v>
      </c>
      <c r="H40" s="195">
        <v>4</v>
      </c>
      <c r="I40" s="195">
        <v>0</v>
      </c>
      <c r="J40" s="195">
        <v>0</v>
      </c>
      <c r="K40" s="195">
        <v>0</v>
      </c>
    </row>
    <row r="41" spans="1:12" ht="8.1" customHeight="1">
      <c r="A41" s="40"/>
      <c r="B41" s="39"/>
      <c r="C41" s="60"/>
      <c r="D41" s="223"/>
      <c r="E41" s="222"/>
      <c r="F41" s="223"/>
      <c r="G41" s="223"/>
      <c r="H41" s="223"/>
      <c r="I41" s="223"/>
      <c r="J41" s="211"/>
      <c r="K41" s="211"/>
    </row>
    <row r="42" spans="1:12" ht="15" customHeight="1">
      <c r="A42" s="40" t="s">
        <v>14</v>
      </c>
      <c r="B42" s="39"/>
      <c r="C42" s="60">
        <v>2018</v>
      </c>
      <c r="D42" s="207">
        <v>9</v>
      </c>
      <c r="E42" s="207"/>
      <c r="F42" s="212">
        <v>1</v>
      </c>
      <c r="G42" s="207" t="s">
        <v>19</v>
      </c>
      <c r="H42" s="207">
        <v>2</v>
      </c>
      <c r="I42" s="207">
        <v>1</v>
      </c>
      <c r="J42" s="207" t="s">
        <v>19</v>
      </c>
      <c r="K42" s="207" t="s">
        <v>19</v>
      </c>
    </row>
    <row r="43" spans="1:12" ht="15" customHeight="1">
      <c r="A43" s="40"/>
      <c r="B43" s="39"/>
      <c r="C43" s="60">
        <v>2019</v>
      </c>
      <c r="D43" s="207">
        <v>23</v>
      </c>
      <c r="E43" s="207"/>
      <c r="F43" s="212" t="s">
        <v>19</v>
      </c>
      <c r="G43" s="207" t="s">
        <v>19</v>
      </c>
      <c r="H43" s="207">
        <v>5</v>
      </c>
      <c r="I43" s="207">
        <v>1</v>
      </c>
      <c r="J43" s="207" t="s">
        <v>19</v>
      </c>
      <c r="K43" s="207" t="s">
        <v>19</v>
      </c>
    </row>
    <row r="44" spans="1:12" ht="15" customHeight="1">
      <c r="A44" s="40"/>
      <c r="B44" s="39"/>
      <c r="C44" s="60">
        <v>2020</v>
      </c>
      <c r="D44" s="195">
        <v>12</v>
      </c>
      <c r="E44" s="195"/>
      <c r="F44" s="195">
        <v>0</v>
      </c>
      <c r="G44" s="195">
        <v>1</v>
      </c>
      <c r="H44" s="195">
        <v>1</v>
      </c>
      <c r="I44" s="195">
        <v>0</v>
      </c>
      <c r="J44" s="195">
        <v>0</v>
      </c>
      <c r="K44" s="195">
        <v>0</v>
      </c>
    </row>
    <row r="45" spans="1:12" ht="8.1" customHeight="1">
      <c r="A45" s="40"/>
      <c r="B45" s="39"/>
      <c r="C45" s="60"/>
      <c r="D45" s="223"/>
      <c r="E45" s="222"/>
      <c r="F45" s="223"/>
      <c r="G45" s="223"/>
      <c r="H45" s="223"/>
      <c r="I45" s="223"/>
      <c r="J45" s="211"/>
      <c r="K45" s="211"/>
      <c r="L45" s="168"/>
    </row>
    <row r="46" spans="1:12" ht="15" customHeight="1">
      <c r="A46" s="40" t="s">
        <v>15</v>
      </c>
      <c r="B46" s="39"/>
      <c r="C46" s="60">
        <v>2018</v>
      </c>
      <c r="D46" s="117">
        <v>25</v>
      </c>
      <c r="E46" s="117"/>
      <c r="F46" s="216">
        <v>3</v>
      </c>
      <c r="G46" s="117">
        <v>1</v>
      </c>
      <c r="H46" s="117">
        <v>2</v>
      </c>
      <c r="I46" s="117">
        <v>1</v>
      </c>
      <c r="J46" s="117" t="s">
        <v>19</v>
      </c>
      <c r="K46" s="117" t="s">
        <v>19</v>
      </c>
    </row>
    <row r="47" spans="1:12" ht="15" customHeight="1">
      <c r="A47" s="40"/>
      <c r="B47" s="39"/>
      <c r="C47" s="60">
        <v>2019</v>
      </c>
      <c r="D47" s="117">
        <v>23</v>
      </c>
      <c r="E47" s="117"/>
      <c r="F47" s="216">
        <v>4</v>
      </c>
      <c r="G47" s="117">
        <v>1</v>
      </c>
      <c r="H47" s="117">
        <v>3</v>
      </c>
      <c r="I47" s="117" t="s">
        <v>19</v>
      </c>
      <c r="J47" s="117" t="s">
        <v>19</v>
      </c>
      <c r="K47" s="117" t="s">
        <v>19</v>
      </c>
    </row>
    <row r="48" spans="1:12" ht="15" customHeight="1">
      <c r="A48" s="40"/>
      <c r="B48" s="39"/>
      <c r="C48" s="60">
        <v>2020</v>
      </c>
      <c r="D48" s="195">
        <v>19</v>
      </c>
      <c r="E48" s="195"/>
      <c r="F48" s="195">
        <v>0</v>
      </c>
      <c r="G48" s="195">
        <v>0</v>
      </c>
      <c r="H48" s="195">
        <v>1</v>
      </c>
      <c r="I48" s="195">
        <v>1</v>
      </c>
      <c r="J48" s="195">
        <v>0</v>
      </c>
      <c r="K48" s="195">
        <v>0</v>
      </c>
    </row>
    <row r="49" spans="1:20" ht="7.5" customHeight="1">
      <c r="A49" s="40"/>
      <c r="B49" s="39"/>
      <c r="C49" s="60"/>
      <c r="D49" s="223"/>
      <c r="E49" s="222"/>
      <c r="F49" s="223"/>
      <c r="G49" s="223"/>
      <c r="H49" s="223"/>
      <c r="I49" s="223"/>
      <c r="J49" s="211"/>
      <c r="K49" s="211"/>
    </row>
    <row r="50" spans="1:20" ht="15" customHeight="1">
      <c r="A50" s="40" t="s">
        <v>16</v>
      </c>
      <c r="B50" s="39"/>
      <c r="C50" s="60">
        <v>2018</v>
      </c>
      <c r="D50" s="207">
        <v>24</v>
      </c>
      <c r="E50" s="207"/>
      <c r="F50" s="212">
        <v>1</v>
      </c>
      <c r="G50" s="207" t="s">
        <v>19</v>
      </c>
      <c r="H50" s="207">
        <v>2</v>
      </c>
      <c r="I50" s="207">
        <v>3</v>
      </c>
      <c r="J50" s="207" t="s">
        <v>19</v>
      </c>
      <c r="K50" s="207" t="s">
        <v>19</v>
      </c>
    </row>
    <row r="51" spans="1:20" ht="15" customHeight="1">
      <c r="A51" s="40"/>
      <c r="B51" s="39"/>
      <c r="C51" s="60">
        <v>2019</v>
      </c>
      <c r="D51" s="207">
        <v>13</v>
      </c>
      <c r="E51" s="207"/>
      <c r="F51" s="212">
        <v>2</v>
      </c>
      <c r="G51" s="207" t="s">
        <v>19</v>
      </c>
      <c r="H51" s="207" t="s">
        <v>19</v>
      </c>
      <c r="I51" s="207" t="s">
        <v>19</v>
      </c>
      <c r="J51" s="207" t="s">
        <v>19</v>
      </c>
      <c r="K51" s="207" t="s">
        <v>19</v>
      </c>
    </row>
    <row r="52" spans="1:20" ht="15" customHeight="1">
      <c r="A52" s="40"/>
      <c r="B52" s="39"/>
      <c r="C52" s="60">
        <v>2020</v>
      </c>
      <c r="D52" s="195">
        <v>10</v>
      </c>
      <c r="E52" s="195"/>
      <c r="F52" s="195">
        <v>0</v>
      </c>
      <c r="G52" s="195">
        <v>0</v>
      </c>
      <c r="H52" s="195">
        <v>1</v>
      </c>
      <c r="I52" s="195">
        <v>0</v>
      </c>
      <c r="J52" s="195">
        <v>0</v>
      </c>
      <c r="K52" s="195">
        <v>0</v>
      </c>
    </row>
    <row r="53" spans="1:20" ht="8.1" customHeight="1">
      <c r="A53" s="40"/>
      <c r="B53" s="39"/>
      <c r="C53" s="60"/>
      <c r="D53" s="223"/>
      <c r="E53" s="222"/>
      <c r="F53" s="223"/>
      <c r="G53" s="223"/>
      <c r="H53" s="223"/>
      <c r="I53" s="223"/>
      <c r="J53" s="211"/>
      <c r="K53" s="211"/>
    </row>
    <row r="54" spans="1:20" ht="15" customHeight="1">
      <c r="A54" s="40" t="s">
        <v>17</v>
      </c>
      <c r="B54" s="39"/>
      <c r="C54" s="60">
        <v>2018</v>
      </c>
      <c r="D54" s="117">
        <v>15</v>
      </c>
      <c r="E54" s="117"/>
      <c r="F54" s="216">
        <v>3</v>
      </c>
      <c r="G54" s="117" t="s">
        <v>19</v>
      </c>
      <c r="H54" s="117" t="s">
        <v>19</v>
      </c>
      <c r="I54" s="117" t="s">
        <v>19</v>
      </c>
      <c r="J54" s="117" t="s">
        <v>19</v>
      </c>
      <c r="K54" s="117" t="s">
        <v>19</v>
      </c>
    </row>
    <row r="55" spans="1:20" ht="15" customHeight="1">
      <c r="A55" s="40"/>
      <c r="B55" s="39"/>
      <c r="C55" s="60">
        <v>2019</v>
      </c>
      <c r="D55" s="117">
        <v>21</v>
      </c>
      <c r="E55" s="117"/>
      <c r="F55" s="216">
        <v>2</v>
      </c>
      <c r="G55" s="117">
        <v>3</v>
      </c>
      <c r="H55" s="117">
        <v>2</v>
      </c>
      <c r="I55" s="117">
        <v>1</v>
      </c>
      <c r="J55" s="117" t="s">
        <v>19</v>
      </c>
      <c r="K55" s="117" t="s">
        <v>19</v>
      </c>
      <c r="T55" s="155" t="s">
        <v>33</v>
      </c>
    </row>
    <row r="56" spans="1:20" ht="15" customHeight="1">
      <c r="A56" s="40"/>
      <c r="B56" s="39"/>
      <c r="C56" s="60">
        <v>2020</v>
      </c>
      <c r="D56" s="195">
        <v>16</v>
      </c>
      <c r="E56" s="195"/>
      <c r="F56" s="195">
        <v>0</v>
      </c>
      <c r="G56" s="195">
        <v>0</v>
      </c>
      <c r="H56" s="195">
        <v>0</v>
      </c>
      <c r="I56" s="195">
        <v>1</v>
      </c>
      <c r="J56" s="195">
        <v>0</v>
      </c>
      <c r="K56" s="195">
        <v>1</v>
      </c>
    </row>
    <row r="57" spans="1:20" ht="7.5" customHeight="1">
      <c r="A57" s="40"/>
      <c r="B57" s="39"/>
      <c r="C57" s="60"/>
      <c r="D57" s="223"/>
      <c r="E57" s="222"/>
      <c r="F57" s="223"/>
      <c r="G57" s="223"/>
      <c r="H57" s="223"/>
      <c r="I57" s="223"/>
      <c r="J57" s="211"/>
      <c r="K57" s="211"/>
    </row>
    <row r="58" spans="1:20" ht="15" customHeight="1">
      <c r="A58" s="40" t="s">
        <v>18</v>
      </c>
      <c r="B58" s="39"/>
      <c r="C58" s="60">
        <v>2018</v>
      </c>
      <c r="D58" s="207">
        <v>20</v>
      </c>
      <c r="E58" s="207"/>
      <c r="F58" s="212" t="s">
        <v>19</v>
      </c>
      <c r="G58" s="207">
        <v>1</v>
      </c>
      <c r="H58" s="207">
        <v>4</v>
      </c>
      <c r="I58" s="207" t="s">
        <v>19</v>
      </c>
      <c r="J58" s="207" t="s">
        <v>19</v>
      </c>
      <c r="K58" s="207" t="s">
        <v>19</v>
      </c>
    </row>
    <row r="59" spans="1:20" ht="15" customHeight="1">
      <c r="A59" s="40"/>
      <c r="B59" s="39"/>
      <c r="C59" s="60">
        <v>2019</v>
      </c>
      <c r="D59" s="207">
        <v>17</v>
      </c>
      <c r="E59" s="207"/>
      <c r="F59" s="212">
        <v>3</v>
      </c>
      <c r="G59" s="207" t="s">
        <v>19</v>
      </c>
      <c r="H59" s="207">
        <v>5</v>
      </c>
      <c r="I59" s="207" t="s">
        <v>19</v>
      </c>
      <c r="J59" s="207" t="s">
        <v>19</v>
      </c>
      <c r="K59" s="207" t="s">
        <v>19</v>
      </c>
    </row>
    <row r="60" spans="1:20" ht="15" customHeight="1">
      <c r="A60" s="40"/>
      <c r="B60" s="39"/>
      <c r="C60" s="60">
        <v>2020</v>
      </c>
      <c r="D60" s="195">
        <v>8</v>
      </c>
      <c r="E60" s="195"/>
      <c r="F60" s="195">
        <v>0</v>
      </c>
      <c r="G60" s="195">
        <v>1</v>
      </c>
      <c r="H60" s="195">
        <v>2</v>
      </c>
      <c r="I60" s="195">
        <v>0</v>
      </c>
      <c r="J60" s="195">
        <v>0</v>
      </c>
      <c r="K60" s="195">
        <v>0</v>
      </c>
    </row>
    <row r="61" spans="1:20" ht="8.1" customHeight="1">
      <c r="A61" s="426"/>
      <c r="B61" s="426"/>
      <c r="C61" s="426"/>
      <c r="D61" s="426"/>
      <c r="E61" s="426"/>
      <c r="F61" s="428"/>
      <c r="G61" s="428"/>
      <c r="H61" s="428"/>
      <c r="I61" s="428"/>
      <c r="J61" s="428"/>
      <c r="K61" s="428"/>
      <c r="L61" s="428"/>
    </row>
    <row r="62" spans="1:20" ht="15" customHeight="1">
      <c r="J62" s="196"/>
      <c r="L62" s="217" t="s">
        <v>66</v>
      </c>
    </row>
    <row r="63" spans="1:20" ht="15" customHeight="1">
      <c r="J63" s="198"/>
      <c r="L63" s="171" t="s">
        <v>67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9" orientation="portrait" r:id="rId1"/>
  <headerFooter alignWithMargins="0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68"/>
  <sheetViews>
    <sheetView view="pageBreakPreview" zoomScaleNormal="77" zoomScaleSheetLayoutView="100" workbookViewId="0">
      <selection activeCell="H7" sqref="H7"/>
    </sheetView>
  </sheetViews>
  <sheetFormatPr defaultColWidth="8.42578125" defaultRowHeight="15"/>
  <cols>
    <col min="1" max="1" width="12.85546875" style="150" customWidth="1"/>
    <col min="2" max="2" width="9.42578125" style="150" customWidth="1"/>
    <col min="3" max="3" width="10" style="150" customWidth="1"/>
    <col min="4" max="9" width="11.42578125" style="150" customWidth="1"/>
    <col min="10" max="10" width="12.7109375" style="201" bestFit="1" customWidth="1"/>
    <col min="11" max="11" width="1" style="150" customWidth="1"/>
    <col min="12" max="16384" width="8.42578125" style="150"/>
  </cols>
  <sheetData>
    <row r="1" spans="1:39" ht="8.1" customHeight="1">
      <c r="D1" s="153"/>
    </row>
    <row r="2" spans="1:39" ht="8.1" customHeight="1"/>
    <row r="3" spans="1:39" ht="16.5" customHeight="1">
      <c r="A3" s="196" t="s">
        <v>391</v>
      </c>
      <c r="B3" s="151"/>
      <c r="C3" s="151"/>
    </row>
    <row r="4" spans="1:39" ht="16.5" customHeight="1">
      <c r="A4" s="198" t="s">
        <v>392</v>
      </c>
      <c r="B4" s="153"/>
      <c r="C4" s="153"/>
    </row>
    <row r="5" spans="1:39" ht="15" customHeight="1" thickBot="1">
      <c r="A5" s="188"/>
    </row>
    <row r="6" spans="1:39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</row>
    <row r="7" spans="1:39" ht="15" customHeight="1">
      <c r="A7" s="478" t="s">
        <v>40</v>
      </c>
      <c r="B7" s="478"/>
      <c r="C7" s="481" t="s">
        <v>1</v>
      </c>
      <c r="D7" s="490" t="s">
        <v>179</v>
      </c>
      <c r="E7" s="490" t="s">
        <v>180</v>
      </c>
      <c r="F7" s="490" t="s">
        <v>181</v>
      </c>
      <c r="G7" s="490" t="s">
        <v>182</v>
      </c>
      <c r="H7" s="490" t="s">
        <v>183</v>
      </c>
      <c r="I7" s="490" t="s">
        <v>115</v>
      </c>
      <c r="J7" s="490" t="s">
        <v>184</v>
      </c>
      <c r="K7" s="478"/>
    </row>
    <row r="8" spans="1:39" ht="15" customHeight="1">
      <c r="A8" s="479" t="s">
        <v>43</v>
      </c>
      <c r="B8" s="479"/>
      <c r="C8" s="480" t="s">
        <v>4</v>
      </c>
      <c r="D8" s="508" t="s">
        <v>185</v>
      </c>
      <c r="E8" s="508" t="s">
        <v>186</v>
      </c>
      <c r="F8" s="490" t="s">
        <v>187</v>
      </c>
      <c r="G8" s="508" t="s">
        <v>188</v>
      </c>
      <c r="H8" s="490" t="s">
        <v>189</v>
      </c>
      <c r="I8" s="508" t="s">
        <v>190</v>
      </c>
      <c r="J8" s="508" t="s">
        <v>191</v>
      </c>
      <c r="K8" s="478"/>
    </row>
    <row r="9" spans="1:39" ht="15" customHeight="1">
      <c r="A9" s="449"/>
      <c r="B9" s="449"/>
      <c r="C9" s="449"/>
      <c r="D9" s="491" t="s">
        <v>33</v>
      </c>
      <c r="E9" s="491"/>
      <c r="F9" s="492" t="s">
        <v>192</v>
      </c>
      <c r="G9" s="491"/>
      <c r="H9" s="490" t="s">
        <v>193</v>
      </c>
      <c r="I9" s="491" t="s">
        <v>33</v>
      </c>
      <c r="J9" s="491"/>
      <c r="K9" s="449"/>
    </row>
    <row r="10" spans="1:39" ht="14.25" customHeight="1">
      <c r="A10" s="449"/>
      <c r="B10" s="449"/>
      <c r="C10" s="449"/>
      <c r="D10" s="491" t="s">
        <v>33</v>
      </c>
      <c r="E10" s="491"/>
      <c r="F10" s="492" t="s">
        <v>194</v>
      </c>
      <c r="G10" s="491"/>
      <c r="H10" s="492" t="s">
        <v>195</v>
      </c>
      <c r="I10" s="491" t="s">
        <v>33</v>
      </c>
      <c r="J10" s="491"/>
      <c r="K10" s="449"/>
    </row>
    <row r="11" spans="1:39" ht="8.1" customHeight="1" thickBot="1">
      <c r="A11" s="461"/>
      <c r="B11" s="461"/>
      <c r="C11" s="461"/>
      <c r="D11" s="461"/>
      <c r="E11" s="461"/>
      <c r="F11" s="461"/>
      <c r="G11" s="461"/>
      <c r="H11" s="461"/>
      <c r="I11" s="461"/>
      <c r="J11" s="461"/>
      <c r="K11" s="461"/>
    </row>
    <row r="12" spans="1:39" ht="8.1" customHeight="1">
      <c r="A12" s="463"/>
      <c r="B12" s="463"/>
      <c r="C12" s="463"/>
      <c r="D12" s="463"/>
      <c r="E12" s="463"/>
      <c r="F12" s="463"/>
      <c r="G12" s="463"/>
      <c r="H12" s="463"/>
      <c r="I12" s="463"/>
      <c r="J12" s="150"/>
    </row>
    <row r="13" spans="1:39" ht="15" customHeight="1">
      <c r="A13" s="35" t="s">
        <v>7</v>
      </c>
      <c r="B13" s="35"/>
      <c r="C13" s="56">
        <v>2018</v>
      </c>
      <c r="D13" s="76">
        <v>8</v>
      </c>
      <c r="E13" s="209">
        <v>6</v>
      </c>
      <c r="F13" s="76">
        <v>83</v>
      </c>
      <c r="G13" s="76">
        <v>1</v>
      </c>
      <c r="H13" s="76">
        <v>4</v>
      </c>
      <c r="I13" s="76">
        <v>16</v>
      </c>
      <c r="J13" s="76" t="s">
        <v>19</v>
      </c>
    </row>
    <row r="14" spans="1:39" ht="15" customHeight="1">
      <c r="A14" s="35"/>
      <c r="B14" s="35"/>
      <c r="C14" s="56">
        <v>2019</v>
      </c>
      <c r="D14" s="76">
        <v>1</v>
      </c>
      <c r="E14" s="209">
        <v>5</v>
      </c>
      <c r="F14" s="76">
        <v>70</v>
      </c>
      <c r="G14" s="76">
        <v>1</v>
      </c>
      <c r="H14" s="76">
        <v>1</v>
      </c>
      <c r="I14" s="76">
        <v>26</v>
      </c>
      <c r="J14" s="76" t="s">
        <v>19</v>
      </c>
    </row>
    <row r="15" spans="1:39" ht="15" customHeight="1">
      <c r="A15" s="35"/>
      <c r="B15" s="35"/>
      <c r="C15" s="56">
        <v>2020</v>
      </c>
      <c r="D15" s="12">
        <v>4</v>
      </c>
      <c r="E15" s="12">
        <v>5</v>
      </c>
      <c r="F15" s="12">
        <v>70</v>
      </c>
      <c r="G15" s="12">
        <v>2</v>
      </c>
      <c r="H15" s="76" t="s">
        <v>19</v>
      </c>
      <c r="I15" s="12">
        <v>20</v>
      </c>
      <c r="J15" s="76" t="s">
        <v>19</v>
      </c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</row>
    <row r="16" spans="1:39" ht="8.1" customHeight="1">
      <c r="A16" s="35"/>
      <c r="B16" s="35"/>
      <c r="C16" s="56"/>
      <c r="D16" s="210"/>
      <c r="E16" s="210"/>
      <c r="F16" s="210"/>
      <c r="G16" s="210"/>
      <c r="H16" s="211"/>
      <c r="I16" s="211"/>
      <c r="J16" s="211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</row>
    <row r="17" spans="1:39" s="164" customFormat="1" ht="15" customHeight="1">
      <c r="A17" s="40" t="s">
        <v>8</v>
      </c>
      <c r="B17" s="39"/>
      <c r="C17" s="60">
        <v>2018</v>
      </c>
      <c r="D17" s="207" t="s">
        <v>19</v>
      </c>
      <c r="E17" s="212" t="s">
        <v>19</v>
      </c>
      <c r="F17" s="207">
        <v>5</v>
      </c>
      <c r="G17" s="207" t="s">
        <v>19</v>
      </c>
      <c r="H17" s="207" t="s">
        <v>19</v>
      </c>
      <c r="I17" s="207">
        <v>2</v>
      </c>
      <c r="J17" s="207" t="s">
        <v>19</v>
      </c>
      <c r="K17" s="213"/>
      <c r="L17" s="214"/>
      <c r="M17" s="213"/>
      <c r="N17" s="214"/>
      <c r="O17" s="213"/>
      <c r="P17" s="214"/>
      <c r="Q17" s="213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</row>
    <row r="18" spans="1:39" s="164" customFormat="1" ht="15" customHeight="1">
      <c r="A18" s="40"/>
      <c r="B18" s="39"/>
      <c r="C18" s="60">
        <v>2019</v>
      </c>
      <c r="D18" s="11" t="s">
        <v>19</v>
      </c>
      <c r="E18" s="212" t="s">
        <v>19</v>
      </c>
      <c r="F18" s="207">
        <v>3</v>
      </c>
      <c r="G18" s="207" t="s">
        <v>19</v>
      </c>
      <c r="H18" s="207" t="s">
        <v>19</v>
      </c>
      <c r="I18" s="207" t="s">
        <v>19</v>
      </c>
      <c r="J18" s="207" t="s">
        <v>19</v>
      </c>
      <c r="K18" s="213"/>
      <c r="L18" s="214"/>
      <c r="M18" s="213"/>
      <c r="N18" s="214"/>
      <c r="O18" s="213"/>
      <c r="P18" s="214"/>
      <c r="Q18" s="213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</row>
    <row r="19" spans="1:39" s="164" customFormat="1" ht="15" customHeight="1">
      <c r="A19" s="40"/>
      <c r="B19" s="39"/>
      <c r="C19" s="60">
        <v>2020</v>
      </c>
      <c r="D19" s="195">
        <v>0</v>
      </c>
      <c r="E19" s="195">
        <v>0</v>
      </c>
      <c r="F19" s="195">
        <v>3</v>
      </c>
      <c r="G19" s="195">
        <v>0</v>
      </c>
      <c r="H19" s="195">
        <v>0</v>
      </c>
      <c r="I19" s="195">
        <v>3</v>
      </c>
      <c r="J19" s="195">
        <v>0</v>
      </c>
      <c r="K19" s="213"/>
      <c r="L19" s="214"/>
      <c r="M19" s="213"/>
      <c r="N19" s="214"/>
      <c r="O19" s="213"/>
      <c r="P19" s="214"/>
      <c r="Q19" s="213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</row>
    <row r="20" spans="1:39" s="164" customFormat="1" ht="8.1" customHeight="1">
      <c r="A20" s="40"/>
      <c r="B20" s="39"/>
      <c r="C20" s="60"/>
      <c r="D20" s="207"/>
      <c r="E20" s="207"/>
      <c r="F20" s="207"/>
      <c r="G20" s="207"/>
      <c r="H20" s="211"/>
      <c r="I20" s="215"/>
      <c r="J20" s="215"/>
      <c r="K20" s="213"/>
      <c r="L20" s="214"/>
      <c r="M20" s="213"/>
      <c r="N20" s="214"/>
      <c r="O20" s="213"/>
      <c r="P20" s="214"/>
      <c r="Q20" s="213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</row>
    <row r="21" spans="1:39" s="164" customFormat="1" ht="15" customHeight="1">
      <c r="A21" s="40" t="s">
        <v>9</v>
      </c>
      <c r="B21" s="39"/>
      <c r="C21" s="60">
        <v>2018</v>
      </c>
      <c r="D21" s="117" t="s">
        <v>19</v>
      </c>
      <c r="E21" s="216">
        <v>1</v>
      </c>
      <c r="F21" s="117">
        <v>2</v>
      </c>
      <c r="G21" s="117" t="s">
        <v>19</v>
      </c>
      <c r="H21" s="117" t="s">
        <v>19</v>
      </c>
      <c r="I21" s="117" t="s">
        <v>19</v>
      </c>
      <c r="J21" s="117" t="s">
        <v>19</v>
      </c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</row>
    <row r="22" spans="1:39" s="164" customFormat="1" ht="15" customHeight="1">
      <c r="A22" s="40"/>
      <c r="B22" s="39"/>
      <c r="C22" s="60">
        <v>2019</v>
      </c>
      <c r="D22" s="117" t="s">
        <v>19</v>
      </c>
      <c r="E22" s="216" t="s">
        <v>19</v>
      </c>
      <c r="F22" s="117">
        <v>3</v>
      </c>
      <c r="G22" s="117" t="s">
        <v>19</v>
      </c>
      <c r="H22" s="117" t="s">
        <v>19</v>
      </c>
      <c r="I22" s="117">
        <v>1</v>
      </c>
      <c r="J22" s="117" t="s">
        <v>19</v>
      </c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</row>
    <row r="23" spans="1:39" s="164" customFormat="1" ht="15" customHeight="1">
      <c r="A23" s="40"/>
      <c r="B23" s="39"/>
      <c r="C23" s="60">
        <v>2020</v>
      </c>
      <c r="D23" s="195">
        <v>1</v>
      </c>
      <c r="E23" s="195">
        <v>0</v>
      </c>
      <c r="F23" s="195">
        <v>3</v>
      </c>
      <c r="G23" s="195">
        <v>0</v>
      </c>
      <c r="H23" s="195">
        <v>0</v>
      </c>
      <c r="I23" s="195">
        <v>0</v>
      </c>
      <c r="J23" s="195">
        <v>0</v>
      </c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</row>
    <row r="24" spans="1:39" s="164" customFormat="1" ht="8.1" customHeight="1">
      <c r="A24" s="40"/>
      <c r="B24" s="39"/>
      <c r="C24" s="60"/>
      <c r="D24" s="117"/>
      <c r="E24" s="117"/>
      <c r="F24" s="117"/>
      <c r="G24" s="117"/>
      <c r="H24" s="211"/>
      <c r="I24" s="211"/>
      <c r="J24" s="211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</row>
    <row r="25" spans="1:39" s="164" customFormat="1" ht="15" customHeight="1">
      <c r="A25" s="40" t="s">
        <v>10</v>
      </c>
      <c r="B25" s="39"/>
      <c r="C25" s="60">
        <v>2018</v>
      </c>
      <c r="D25" s="207">
        <v>1</v>
      </c>
      <c r="E25" s="212" t="s">
        <v>19</v>
      </c>
      <c r="F25" s="207">
        <v>6</v>
      </c>
      <c r="G25" s="207" t="s">
        <v>19</v>
      </c>
      <c r="H25" s="207" t="s">
        <v>19</v>
      </c>
      <c r="I25" s="207" t="s">
        <v>19</v>
      </c>
      <c r="J25" s="207" t="s">
        <v>19</v>
      </c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</row>
    <row r="26" spans="1:39" s="164" customFormat="1" ht="15" customHeight="1">
      <c r="A26" s="40"/>
      <c r="B26" s="39"/>
      <c r="C26" s="60">
        <v>2019</v>
      </c>
      <c r="D26" s="207" t="s">
        <v>19</v>
      </c>
      <c r="E26" s="212" t="s">
        <v>19</v>
      </c>
      <c r="F26" s="207">
        <v>3</v>
      </c>
      <c r="G26" s="207" t="s">
        <v>19</v>
      </c>
      <c r="H26" s="207" t="s">
        <v>19</v>
      </c>
      <c r="I26" s="207">
        <v>4</v>
      </c>
      <c r="J26" s="207" t="s">
        <v>19</v>
      </c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</row>
    <row r="27" spans="1:39" s="164" customFormat="1" ht="15" customHeight="1">
      <c r="A27" s="40"/>
      <c r="B27" s="39"/>
      <c r="C27" s="60">
        <v>2020</v>
      </c>
      <c r="D27" s="195">
        <v>0</v>
      </c>
      <c r="E27" s="195">
        <v>0</v>
      </c>
      <c r="F27" s="195">
        <v>5</v>
      </c>
      <c r="G27" s="195">
        <v>0</v>
      </c>
      <c r="H27" s="195">
        <v>0</v>
      </c>
      <c r="I27" s="195">
        <v>0</v>
      </c>
      <c r="J27" s="195">
        <v>0</v>
      </c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</row>
    <row r="28" spans="1:39" s="164" customFormat="1" ht="8.1" customHeight="1">
      <c r="A28" s="40"/>
      <c r="B28" s="39"/>
      <c r="C28" s="60"/>
      <c r="D28" s="207"/>
      <c r="E28" s="207"/>
      <c r="F28" s="207"/>
      <c r="G28" s="207"/>
      <c r="H28" s="211"/>
      <c r="I28" s="211"/>
      <c r="J28" s="211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</row>
    <row r="29" spans="1:39" s="164" customFormat="1" ht="15" customHeight="1">
      <c r="A29" s="40" t="s">
        <v>11</v>
      </c>
      <c r="B29" s="39"/>
      <c r="C29" s="60">
        <v>2018</v>
      </c>
      <c r="D29" s="117">
        <v>3</v>
      </c>
      <c r="E29" s="216">
        <v>2</v>
      </c>
      <c r="F29" s="117">
        <v>23</v>
      </c>
      <c r="G29" s="117">
        <v>1</v>
      </c>
      <c r="H29" s="117" t="s">
        <v>19</v>
      </c>
      <c r="I29" s="117">
        <v>5</v>
      </c>
      <c r="J29" s="117" t="s">
        <v>19</v>
      </c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</row>
    <row r="30" spans="1:39" s="164" customFormat="1" ht="15" customHeight="1">
      <c r="A30" s="40"/>
      <c r="B30" s="39"/>
      <c r="C30" s="60">
        <v>2019</v>
      </c>
      <c r="D30" s="117" t="s">
        <v>19</v>
      </c>
      <c r="E30" s="216">
        <v>1</v>
      </c>
      <c r="F30" s="117">
        <v>22</v>
      </c>
      <c r="G30" s="117" t="s">
        <v>19</v>
      </c>
      <c r="H30" s="117" t="s">
        <v>19</v>
      </c>
      <c r="I30" s="195">
        <v>10</v>
      </c>
      <c r="J30" s="117" t="s">
        <v>19</v>
      </c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</row>
    <row r="31" spans="1:39" s="164" customFormat="1" ht="15" customHeight="1">
      <c r="A31" s="40"/>
      <c r="B31" s="39"/>
      <c r="C31" s="60">
        <v>2020</v>
      </c>
      <c r="D31" s="195">
        <v>2</v>
      </c>
      <c r="E31" s="195">
        <v>3</v>
      </c>
      <c r="F31" s="195">
        <v>20</v>
      </c>
      <c r="G31" s="195">
        <v>1</v>
      </c>
      <c r="H31" s="195">
        <v>0</v>
      </c>
      <c r="I31" s="195">
        <v>6</v>
      </c>
      <c r="J31" s="195">
        <v>0</v>
      </c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</row>
    <row r="32" spans="1:39" s="164" customFormat="1" ht="8.1" customHeight="1">
      <c r="A32" s="40"/>
      <c r="B32" s="39"/>
      <c r="C32" s="60"/>
      <c r="D32" s="117"/>
      <c r="E32" s="117"/>
      <c r="F32" s="117"/>
      <c r="G32" s="117"/>
      <c r="H32" s="211"/>
      <c r="I32" s="211"/>
      <c r="J32" s="211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</row>
    <row r="33" spans="1:39" s="164" customFormat="1" ht="15" customHeight="1">
      <c r="A33" s="40" t="s">
        <v>12</v>
      </c>
      <c r="B33" s="39"/>
      <c r="C33" s="60">
        <v>2018</v>
      </c>
      <c r="D33" s="207" t="s">
        <v>19</v>
      </c>
      <c r="E33" s="212" t="s">
        <v>19</v>
      </c>
      <c r="F33" s="207">
        <v>4</v>
      </c>
      <c r="G33" s="207" t="s">
        <v>19</v>
      </c>
      <c r="H33" s="207">
        <v>1</v>
      </c>
      <c r="I33" s="207">
        <v>1</v>
      </c>
      <c r="J33" s="207" t="s">
        <v>19</v>
      </c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</row>
    <row r="34" spans="1:39" s="164" customFormat="1" ht="15" customHeight="1">
      <c r="A34" s="40"/>
      <c r="B34" s="39"/>
      <c r="C34" s="60">
        <v>2019</v>
      </c>
      <c r="D34" s="207" t="s">
        <v>19</v>
      </c>
      <c r="E34" s="212" t="s">
        <v>19</v>
      </c>
      <c r="F34" s="207">
        <v>5</v>
      </c>
      <c r="G34" s="207" t="s">
        <v>19</v>
      </c>
      <c r="H34" s="207" t="s">
        <v>19</v>
      </c>
      <c r="I34" s="207">
        <v>2</v>
      </c>
      <c r="J34" s="207" t="s">
        <v>19</v>
      </c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</row>
    <row r="35" spans="1:39" s="164" customFormat="1" ht="15" customHeight="1">
      <c r="A35" s="40"/>
      <c r="B35" s="39"/>
      <c r="C35" s="60">
        <v>2020</v>
      </c>
      <c r="D35" s="195">
        <v>0</v>
      </c>
      <c r="E35" s="195">
        <v>0</v>
      </c>
      <c r="F35" s="195">
        <v>3</v>
      </c>
      <c r="G35" s="195">
        <v>0</v>
      </c>
      <c r="H35" s="195">
        <v>0</v>
      </c>
      <c r="I35" s="195">
        <v>1</v>
      </c>
      <c r="J35" s="195">
        <v>0</v>
      </c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</row>
    <row r="36" spans="1:39" s="164" customFormat="1" ht="8.1" customHeight="1">
      <c r="A36" s="40"/>
      <c r="B36" s="39"/>
      <c r="C36" s="60"/>
      <c r="D36" s="207"/>
      <c r="E36" s="207"/>
      <c r="F36" s="207"/>
      <c r="G36" s="207"/>
      <c r="H36" s="211"/>
      <c r="I36" s="211"/>
      <c r="J36" s="211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</row>
    <row r="37" spans="1:39" s="164" customFormat="1" ht="15" customHeight="1">
      <c r="A37" s="40" t="s">
        <v>13</v>
      </c>
      <c r="B37" s="39"/>
      <c r="C37" s="60">
        <v>2018</v>
      </c>
      <c r="D37" s="117" t="s">
        <v>19</v>
      </c>
      <c r="E37" s="216" t="s">
        <v>19</v>
      </c>
      <c r="F37" s="117">
        <v>7</v>
      </c>
      <c r="G37" s="117" t="s">
        <v>19</v>
      </c>
      <c r="H37" s="117">
        <v>1</v>
      </c>
      <c r="I37" s="117">
        <v>1</v>
      </c>
      <c r="J37" s="117" t="s">
        <v>19</v>
      </c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</row>
    <row r="38" spans="1:39" s="164" customFormat="1" ht="15" customHeight="1">
      <c r="A38" s="40"/>
      <c r="B38" s="39"/>
      <c r="C38" s="60">
        <v>2019</v>
      </c>
      <c r="D38" s="117" t="s">
        <v>19</v>
      </c>
      <c r="E38" s="216" t="s">
        <v>19</v>
      </c>
      <c r="F38" s="117">
        <v>4</v>
      </c>
      <c r="G38" s="117" t="s">
        <v>19</v>
      </c>
      <c r="H38" s="117" t="s">
        <v>19</v>
      </c>
      <c r="I38" s="117">
        <v>1</v>
      </c>
      <c r="J38" s="117" t="s">
        <v>19</v>
      </c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</row>
    <row r="39" spans="1:39" s="164" customFormat="1" ht="15" customHeight="1">
      <c r="A39" s="40"/>
      <c r="B39" s="39"/>
      <c r="C39" s="60">
        <v>2020</v>
      </c>
      <c r="D39" s="195">
        <v>1</v>
      </c>
      <c r="E39" s="195">
        <v>0</v>
      </c>
      <c r="F39" s="195">
        <v>6</v>
      </c>
      <c r="G39" s="195">
        <v>0</v>
      </c>
      <c r="H39" s="195">
        <v>0</v>
      </c>
      <c r="I39" s="195">
        <v>1</v>
      </c>
      <c r="J39" s="195">
        <v>0</v>
      </c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</row>
    <row r="40" spans="1:39" s="164" customFormat="1" ht="8.1" customHeight="1">
      <c r="A40" s="40"/>
      <c r="B40" s="39"/>
      <c r="C40" s="60"/>
      <c r="D40" s="117"/>
      <c r="E40" s="117"/>
      <c r="F40" s="117"/>
      <c r="G40" s="117"/>
      <c r="H40" s="211"/>
      <c r="I40" s="211"/>
      <c r="J40" s="211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</row>
    <row r="41" spans="1:39" s="164" customFormat="1" ht="15" customHeight="1">
      <c r="A41" s="40" t="s">
        <v>14</v>
      </c>
      <c r="B41" s="39"/>
      <c r="C41" s="60">
        <v>2018</v>
      </c>
      <c r="D41" s="207" t="s">
        <v>19</v>
      </c>
      <c r="E41" s="212" t="s">
        <v>19</v>
      </c>
      <c r="F41" s="207">
        <v>3</v>
      </c>
      <c r="G41" s="207" t="s">
        <v>19</v>
      </c>
      <c r="H41" s="207" t="s">
        <v>19</v>
      </c>
      <c r="I41" s="207">
        <v>1</v>
      </c>
      <c r="J41" s="207" t="s">
        <v>19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</row>
    <row r="42" spans="1:39" s="164" customFormat="1" ht="15" customHeight="1">
      <c r="A42" s="40"/>
      <c r="B42" s="39"/>
      <c r="C42" s="60">
        <v>2019</v>
      </c>
      <c r="D42" s="207">
        <v>1</v>
      </c>
      <c r="E42" s="212">
        <v>1</v>
      </c>
      <c r="F42" s="207">
        <v>7</v>
      </c>
      <c r="G42" s="207" t="s">
        <v>19</v>
      </c>
      <c r="H42" s="207" t="s">
        <v>19</v>
      </c>
      <c r="I42" s="207">
        <v>2</v>
      </c>
      <c r="J42" s="207" t="s">
        <v>19</v>
      </c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</row>
    <row r="43" spans="1:39" s="164" customFormat="1" ht="15" customHeight="1">
      <c r="A43" s="40"/>
      <c r="B43" s="39"/>
      <c r="C43" s="60">
        <v>2020</v>
      </c>
      <c r="D43" s="195">
        <v>0</v>
      </c>
      <c r="E43" s="195">
        <v>0</v>
      </c>
      <c r="F43" s="195">
        <v>7</v>
      </c>
      <c r="G43" s="195">
        <v>0</v>
      </c>
      <c r="H43" s="195">
        <v>0</v>
      </c>
      <c r="I43" s="195">
        <v>1</v>
      </c>
      <c r="J43" s="195">
        <v>0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</row>
    <row r="44" spans="1:39" s="164" customFormat="1" ht="8.1" customHeight="1">
      <c r="A44" s="40"/>
      <c r="B44" s="39"/>
      <c r="C44" s="60"/>
      <c r="D44" s="207"/>
      <c r="E44" s="207"/>
      <c r="F44" s="207"/>
      <c r="G44" s="207"/>
      <c r="H44" s="211"/>
      <c r="I44" s="211"/>
      <c r="J44" s="211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</row>
    <row r="45" spans="1:39" s="164" customFormat="1" ht="15" customHeight="1">
      <c r="A45" s="40" t="s">
        <v>15</v>
      </c>
      <c r="B45" s="39"/>
      <c r="C45" s="60">
        <v>2018</v>
      </c>
      <c r="D45" s="117">
        <v>1</v>
      </c>
      <c r="E45" s="216">
        <v>1</v>
      </c>
      <c r="F45" s="117">
        <v>11</v>
      </c>
      <c r="G45" s="117" t="s">
        <v>19</v>
      </c>
      <c r="H45" s="117" t="s">
        <v>19</v>
      </c>
      <c r="I45" s="117" t="s">
        <v>19</v>
      </c>
      <c r="J45" s="117" t="s">
        <v>19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</row>
    <row r="46" spans="1:39" s="164" customFormat="1" ht="15" customHeight="1">
      <c r="A46" s="40"/>
      <c r="B46" s="39"/>
      <c r="C46" s="60">
        <v>2019</v>
      </c>
      <c r="D46" s="117" t="s">
        <v>19</v>
      </c>
      <c r="E46" s="216" t="s">
        <v>19</v>
      </c>
      <c r="F46" s="117">
        <v>7</v>
      </c>
      <c r="G46" s="117" t="s">
        <v>19</v>
      </c>
      <c r="H46" s="117" t="s">
        <v>19</v>
      </c>
      <c r="I46" s="117">
        <v>2</v>
      </c>
      <c r="J46" s="117" t="s">
        <v>19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</row>
    <row r="47" spans="1:39" s="164" customFormat="1" ht="15" customHeight="1">
      <c r="A47" s="40"/>
      <c r="B47" s="39"/>
      <c r="C47" s="60">
        <v>2020</v>
      </c>
      <c r="D47" s="195">
        <v>0</v>
      </c>
      <c r="E47" s="195">
        <v>1</v>
      </c>
      <c r="F47" s="195">
        <v>9</v>
      </c>
      <c r="G47" s="195">
        <v>0</v>
      </c>
      <c r="H47" s="195">
        <v>0</v>
      </c>
      <c r="I47" s="195">
        <v>1</v>
      </c>
      <c r="J47" s="195">
        <v>0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</row>
    <row r="48" spans="1:39" s="164" customFormat="1" ht="8.1" customHeight="1">
      <c r="A48" s="40"/>
      <c r="B48" s="39"/>
      <c r="C48" s="60"/>
      <c r="D48" s="117"/>
      <c r="E48" s="117"/>
      <c r="F48" s="117"/>
      <c r="G48" s="117"/>
      <c r="H48" s="211"/>
      <c r="I48" s="211"/>
      <c r="J48" s="211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</row>
    <row r="49" spans="1:39" s="164" customFormat="1" ht="15" customHeight="1">
      <c r="A49" s="40" t="s">
        <v>16</v>
      </c>
      <c r="B49" s="39"/>
      <c r="C49" s="60">
        <v>2018</v>
      </c>
      <c r="D49" s="207">
        <v>3</v>
      </c>
      <c r="E49" s="212">
        <v>2</v>
      </c>
      <c r="F49" s="207">
        <v>5</v>
      </c>
      <c r="G49" s="207" t="s">
        <v>19</v>
      </c>
      <c r="H49" s="207" t="s">
        <v>19</v>
      </c>
      <c r="I49" s="207">
        <v>4</v>
      </c>
      <c r="J49" s="207" t="s">
        <v>19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</row>
    <row r="50" spans="1:39" s="164" customFormat="1" ht="15" customHeight="1">
      <c r="A50" s="40"/>
      <c r="B50" s="39"/>
      <c r="C50" s="60">
        <v>2019</v>
      </c>
      <c r="D50" s="207" t="s">
        <v>19</v>
      </c>
      <c r="E50" s="212">
        <v>3</v>
      </c>
      <c r="F50" s="207">
        <v>5</v>
      </c>
      <c r="G50" s="207" t="s">
        <v>19</v>
      </c>
      <c r="H50" s="207" t="s">
        <v>19</v>
      </c>
      <c r="I50" s="207">
        <v>2</v>
      </c>
      <c r="J50" s="207" t="s">
        <v>19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</row>
    <row r="51" spans="1:39" s="164" customFormat="1" ht="15" customHeight="1">
      <c r="A51" s="40"/>
      <c r="B51" s="39"/>
      <c r="C51" s="60">
        <v>2020</v>
      </c>
      <c r="D51" s="195">
        <v>0</v>
      </c>
      <c r="E51" s="195">
        <v>1</v>
      </c>
      <c r="F51" s="195">
        <v>3</v>
      </c>
      <c r="G51" s="195">
        <v>1</v>
      </c>
      <c r="H51" s="195">
        <v>0</v>
      </c>
      <c r="I51" s="195">
        <v>2</v>
      </c>
      <c r="J51" s="195">
        <v>0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</row>
    <row r="52" spans="1:39" s="164" customFormat="1" ht="8.1" customHeight="1">
      <c r="A52" s="40"/>
      <c r="B52" s="39"/>
      <c r="C52" s="60"/>
      <c r="D52" s="117"/>
      <c r="E52" s="117"/>
      <c r="F52" s="117"/>
      <c r="G52" s="117"/>
      <c r="H52" s="211"/>
      <c r="I52" s="211"/>
      <c r="J52" s="211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</row>
    <row r="53" spans="1:39" s="164" customFormat="1" ht="15" customHeight="1">
      <c r="A53" s="40" t="s">
        <v>17</v>
      </c>
      <c r="B53" s="39"/>
      <c r="C53" s="60">
        <v>2018</v>
      </c>
      <c r="D53" s="117" t="s">
        <v>19</v>
      </c>
      <c r="E53" s="216" t="s">
        <v>19</v>
      </c>
      <c r="F53" s="117">
        <v>10</v>
      </c>
      <c r="G53" s="117" t="s">
        <v>19</v>
      </c>
      <c r="H53" s="117" t="s">
        <v>19</v>
      </c>
      <c r="I53" s="117" t="s">
        <v>19</v>
      </c>
      <c r="J53" s="117" t="s">
        <v>19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</row>
    <row r="54" spans="1:39" s="164" customFormat="1" ht="15" customHeight="1">
      <c r="A54" s="40"/>
      <c r="B54" s="39"/>
      <c r="C54" s="60">
        <v>2019</v>
      </c>
      <c r="D54" s="117" t="s">
        <v>19</v>
      </c>
      <c r="E54" s="216" t="s">
        <v>19</v>
      </c>
      <c r="F54" s="117">
        <v>8</v>
      </c>
      <c r="G54" s="117" t="s">
        <v>19</v>
      </c>
      <c r="H54" s="117" t="s">
        <v>19</v>
      </c>
      <c r="I54" s="117">
        <v>1</v>
      </c>
      <c r="J54" s="117" t="s">
        <v>19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</row>
    <row r="55" spans="1:39" s="164" customFormat="1" ht="15" customHeight="1">
      <c r="A55" s="40"/>
      <c r="B55" s="39"/>
      <c r="C55" s="60">
        <v>2020</v>
      </c>
      <c r="D55" s="195">
        <v>0</v>
      </c>
      <c r="E55" s="195">
        <v>0</v>
      </c>
      <c r="F55" s="195">
        <v>8</v>
      </c>
      <c r="G55" s="195">
        <v>0</v>
      </c>
      <c r="H55" s="195">
        <v>0</v>
      </c>
      <c r="I55" s="195">
        <v>4</v>
      </c>
      <c r="J55" s="195">
        <v>0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</row>
    <row r="56" spans="1:39" s="164" customFormat="1" ht="8.1" customHeight="1">
      <c r="A56" s="40"/>
      <c r="B56" s="39"/>
      <c r="C56" s="60"/>
      <c r="D56" s="207"/>
      <c r="E56" s="207"/>
      <c r="F56" s="207"/>
      <c r="G56" s="207"/>
      <c r="H56" s="211"/>
      <c r="I56" s="211"/>
      <c r="J56" s="211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</row>
    <row r="57" spans="1:39" s="164" customFormat="1" ht="15" customHeight="1">
      <c r="A57" s="40" t="s">
        <v>18</v>
      </c>
      <c r="B57" s="39"/>
      <c r="C57" s="60">
        <v>2018</v>
      </c>
      <c r="D57" s="207" t="s">
        <v>19</v>
      </c>
      <c r="E57" s="212" t="s">
        <v>19</v>
      </c>
      <c r="F57" s="207">
        <v>7</v>
      </c>
      <c r="G57" s="207" t="s">
        <v>19</v>
      </c>
      <c r="H57" s="207">
        <v>2</v>
      </c>
      <c r="I57" s="207">
        <v>2</v>
      </c>
      <c r="J57" s="207" t="s">
        <v>19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</row>
    <row r="58" spans="1:39" s="164" customFormat="1" ht="15" customHeight="1">
      <c r="A58" s="40"/>
      <c r="B58" s="39"/>
      <c r="C58" s="60">
        <v>2019</v>
      </c>
      <c r="D58" s="207" t="s">
        <v>19</v>
      </c>
      <c r="E58" s="212" t="s">
        <v>19</v>
      </c>
      <c r="F58" s="207">
        <v>3</v>
      </c>
      <c r="G58" s="207">
        <v>1</v>
      </c>
      <c r="H58" s="207">
        <v>1</v>
      </c>
      <c r="I58" s="207">
        <v>1</v>
      </c>
      <c r="J58" s="207" t="s">
        <v>19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</row>
    <row r="59" spans="1:39" s="164" customFormat="1" ht="15" customHeight="1">
      <c r="A59" s="40"/>
      <c r="B59" s="39"/>
      <c r="C59" s="60">
        <v>2020</v>
      </c>
      <c r="D59" s="195">
        <v>0</v>
      </c>
      <c r="E59" s="195">
        <v>0</v>
      </c>
      <c r="F59" s="195">
        <v>3</v>
      </c>
      <c r="G59" s="195">
        <v>0</v>
      </c>
      <c r="H59" s="195">
        <v>0</v>
      </c>
      <c r="I59" s="195">
        <v>1</v>
      </c>
      <c r="J59" s="195">
        <v>0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</row>
    <row r="60" spans="1:39" ht="8.1" customHeight="1">
      <c r="A60" s="430" t="s">
        <v>33</v>
      </c>
      <c r="B60" s="421"/>
      <c r="C60" s="421"/>
      <c r="D60" s="428"/>
      <c r="E60" s="428"/>
      <c r="F60" s="428"/>
      <c r="G60" s="428"/>
      <c r="H60" s="428"/>
      <c r="I60" s="428"/>
      <c r="J60" s="428"/>
      <c r="K60" s="421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</row>
    <row r="61" spans="1:39" ht="1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208"/>
      <c r="K61" s="217" t="s">
        <v>66</v>
      </c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</row>
    <row r="62" spans="1:39" ht="15" customHeight="1">
      <c r="A62" s="155"/>
      <c r="B62" s="155"/>
      <c r="C62" s="155"/>
      <c r="D62" s="155"/>
      <c r="E62" s="155"/>
      <c r="F62" s="155"/>
      <c r="G62" s="155"/>
      <c r="H62" s="155"/>
      <c r="I62" s="155"/>
      <c r="J62" s="208"/>
      <c r="K62" s="171" t="s">
        <v>67</v>
      </c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</row>
    <row r="63" spans="1:39">
      <c r="B63" s="155"/>
      <c r="C63" s="155"/>
      <c r="D63" s="155"/>
      <c r="E63" s="155"/>
      <c r="F63" s="155"/>
      <c r="G63" s="155"/>
      <c r="H63" s="155"/>
      <c r="I63" s="155"/>
      <c r="J63" s="208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</row>
    <row r="64" spans="1:39">
      <c r="B64" s="155"/>
      <c r="C64" s="155"/>
      <c r="D64" s="155"/>
      <c r="E64" s="155"/>
      <c r="F64" s="155"/>
      <c r="G64" s="155"/>
      <c r="H64" s="155"/>
      <c r="I64" s="155"/>
      <c r="J64" s="208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</row>
    <row r="65" spans="1:39">
      <c r="B65" s="155"/>
      <c r="C65" s="155"/>
      <c r="D65" s="155"/>
      <c r="E65" s="155"/>
      <c r="F65" s="155"/>
      <c r="G65" s="155"/>
      <c r="H65" s="155"/>
      <c r="I65" s="155"/>
      <c r="J65" s="208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</row>
    <row r="66" spans="1:39">
      <c r="B66" s="155"/>
      <c r="C66" s="155"/>
      <c r="D66" s="155"/>
      <c r="E66" s="155"/>
      <c r="F66" s="155"/>
      <c r="G66" s="155"/>
      <c r="H66" s="155"/>
      <c r="I66" s="155"/>
      <c r="J66" s="208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</row>
    <row r="67" spans="1:39">
      <c r="A67" s="187"/>
      <c r="B67" s="155"/>
      <c r="C67" s="155"/>
      <c r="D67" s="155"/>
      <c r="E67" s="155"/>
      <c r="F67" s="155"/>
      <c r="G67" s="155"/>
      <c r="H67" s="155"/>
      <c r="I67" s="155"/>
      <c r="J67" s="208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</row>
    <row r="68" spans="1:39">
      <c r="A68" s="187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K72"/>
  <sheetViews>
    <sheetView view="pageBreakPreview" zoomScaleNormal="69" zoomScaleSheetLayoutView="100" workbookViewId="0">
      <selection activeCell="H7" sqref="H7"/>
    </sheetView>
  </sheetViews>
  <sheetFormatPr defaultColWidth="8.42578125" defaultRowHeight="15"/>
  <cols>
    <col min="1" max="1" width="12.42578125" style="150" customWidth="1"/>
    <col min="2" max="2" width="9.85546875" style="150" customWidth="1"/>
    <col min="3" max="3" width="10" style="201" customWidth="1"/>
    <col min="4" max="4" width="11.140625" style="202" customWidth="1"/>
    <col min="5" max="5" width="16.85546875" style="202" bestFit="1" customWidth="1"/>
    <col min="6" max="6" width="12.7109375" style="202" bestFit="1" customWidth="1"/>
    <col min="7" max="7" width="14.140625" style="202" customWidth="1"/>
    <col min="8" max="8" width="9.85546875" style="202" customWidth="1"/>
    <col min="9" max="9" width="8.28515625" style="202" customWidth="1"/>
    <col min="10" max="10" width="16.85546875" style="202" bestFit="1" customWidth="1"/>
    <col min="11" max="12" width="1" style="150" customWidth="1"/>
    <col min="13" max="16384" width="8.42578125" style="150"/>
  </cols>
  <sheetData>
    <row r="1" spans="1:37" ht="8.1" customHeight="1">
      <c r="H1" s="152"/>
    </row>
    <row r="2" spans="1:37" ht="8.1" customHeight="1">
      <c r="H2" s="152"/>
    </row>
    <row r="3" spans="1:37" ht="16.5" customHeight="1">
      <c r="A3" s="196" t="s">
        <v>391</v>
      </c>
      <c r="B3" s="151"/>
      <c r="C3" s="203"/>
    </row>
    <row r="4" spans="1:37" ht="16.5" customHeight="1">
      <c r="A4" s="198" t="s">
        <v>393</v>
      </c>
      <c r="B4" s="153"/>
      <c r="C4" s="204"/>
    </row>
    <row r="5" spans="1:37" ht="15" customHeight="1" thickBot="1">
      <c r="A5" s="188"/>
    </row>
    <row r="6" spans="1:37" ht="6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</row>
    <row r="7" spans="1:37" ht="15" customHeight="1">
      <c r="A7" s="478" t="s">
        <v>40</v>
      </c>
      <c r="B7" s="478"/>
      <c r="C7" s="481" t="s">
        <v>1</v>
      </c>
      <c r="D7" s="490" t="s">
        <v>196</v>
      </c>
      <c r="E7" s="490" t="s">
        <v>197</v>
      </c>
      <c r="F7" s="490" t="s">
        <v>198</v>
      </c>
      <c r="G7" s="490" t="s">
        <v>199</v>
      </c>
      <c r="H7" s="490" t="s">
        <v>200</v>
      </c>
      <c r="I7" s="490" t="s">
        <v>181</v>
      </c>
      <c r="J7" s="490" t="s">
        <v>200</v>
      </c>
      <c r="K7" s="478"/>
    </row>
    <row r="8" spans="1:37" ht="15" customHeight="1">
      <c r="A8" s="479" t="s">
        <v>43</v>
      </c>
      <c r="B8" s="479"/>
      <c r="C8" s="480" t="s">
        <v>4</v>
      </c>
      <c r="D8" s="508" t="s">
        <v>201</v>
      </c>
      <c r="E8" s="490" t="s">
        <v>202</v>
      </c>
      <c r="F8" s="490" t="s">
        <v>203</v>
      </c>
      <c r="G8" s="490" t="s">
        <v>204</v>
      </c>
      <c r="H8" s="490" t="s">
        <v>205</v>
      </c>
      <c r="I8" s="490" t="s">
        <v>206</v>
      </c>
      <c r="J8" s="490" t="s">
        <v>207</v>
      </c>
      <c r="K8" s="478"/>
    </row>
    <row r="9" spans="1:37" ht="15" customHeight="1">
      <c r="A9" s="449"/>
      <c r="B9" s="449"/>
      <c r="C9" s="449"/>
      <c r="D9" s="491" t="s">
        <v>33</v>
      </c>
      <c r="E9" s="490" t="s">
        <v>208</v>
      </c>
      <c r="F9" s="492" t="s">
        <v>209</v>
      </c>
      <c r="G9" s="492" t="s">
        <v>210</v>
      </c>
      <c r="H9" s="492" t="s">
        <v>211</v>
      </c>
      <c r="I9" s="492" t="s">
        <v>212</v>
      </c>
      <c r="J9" s="490" t="s">
        <v>213</v>
      </c>
      <c r="K9" s="449"/>
    </row>
    <row r="10" spans="1:37" ht="14.25" customHeight="1">
      <c r="A10" s="449"/>
      <c r="B10" s="449"/>
      <c r="C10" s="449"/>
      <c r="D10" s="491" t="s">
        <v>33</v>
      </c>
      <c r="E10" s="492" t="s">
        <v>214</v>
      </c>
      <c r="F10" s="492"/>
      <c r="G10" s="492" t="s">
        <v>215</v>
      </c>
      <c r="H10" s="492" t="s">
        <v>216</v>
      </c>
      <c r="I10" s="492"/>
      <c r="J10" s="492" t="s">
        <v>217</v>
      </c>
      <c r="K10" s="449"/>
    </row>
    <row r="11" spans="1:37" ht="14.25" customHeight="1">
      <c r="A11" s="449"/>
      <c r="B11" s="449"/>
      <c r="C11" s="449"/>
      <c r="D11" s="491" t="s">
        <v>33</v>
      </c>
      <c r="E11" s="492" t="s">
        <v>218</v>
      </c>
      <c r="F11" s="492"/>
      <c r="G11" s="492" t="s">
        <v>219</v>
      </c>
      <c r="H11" s="492"/>
      <c r="I11" s="492"/>
      <c r="J11" s="492" t="s">
        <v>220</v>
      </c>
      <c r="K11" s="449"/>
    </row>
    <row r="12" spans="1:37" ht="14.25" customHeight="1">
      <c r="A12" s="449"/>
      <c r="B12" s="449"/>
      <c r="C12" s="449"/>
      <c r="D12" s="491"/>
      <c r="E12" s="492"/>
      <c r="F12" s="492"/>
      <c r="G12" s="492"/>
      <c r="H12" s="492"/>
      <c r="I12" s="492"/>
      <c r="J12" s="492" t="s">
        <v>216</v>
      </c>
      <c r="K12" s="449"/>
    </row>
    <row r="13" spans="1:37" ht="5.25" customHeight="1" thickBot="1">
      <c r="A13" s="461"/>
      <c r="B13" s="461"/>
      <c r="C13" s="461"/>
      <c r="D13" s="461"/>
      <c r="E13" s="461"/>
      <c r="F13" s="461"/>
      <c r="G13" s="461"/>
      <c r="H13" s="461"/>
      <c r="I13" s="461"/>
      <c r="J13" s="461"/>
      <c r="K13" s="461"/>
    </row>
    <row r="14" spans="1:37" ht="8.1" customHeight="1">
      <c r="A14" s="463"/>
      <c r="B14" s="463"/>
      <c r="C14" s="464"/>
      <c r="D14" s="465"/>
      <c r="E14" s="465"/>
      <c r="F14" s="465"/>
      <c r="G14" s="465"/>
      <c r="H14" s="465"/>
      <c r="I14" s="465"/>
    </row>
    <row r="15" spans="1:37" ht="15" customHeight="1">
      <c r="A15" s="35" t="s">
        <v>7</v>
      </c>
      <c r="B15" s="35"/>
      <c r="C15" s="56">
        <v>2018</v>
      </c>
      <c r="D15" s="192">
        <v>1</v>
      </c>
      <c r="E15" s="192">
        <v>1</v>
      </c>
      <c r="F15" s="192" t="s">
        <v>19</v>
      </c>
      <c r="G15" s="192" t="s">
        <v>19</v>
      </c>
      <c r="H15" s="192">
        <v>17</v>
      </c>
      <c r="I15" s="192" t="s">
        <v>19</v>
      </c>
      <c r="J15" s="192" t="s">
        <v>19</v>
      </c>
    </row>
    <row r="16" spans="1:37" ht="15" customHeight="1">
      <c r="A16" s="35"/>
      <c r="B16" s="35"/>
      <c r="C16" s="56">
        <v>2019</v>
      </c>
      <c r="D16" s="192" t="s">
        <v>19</v>
      </c>
      <c r="E16" s="192">
        <v>1</v>
      </c>
      <c r="F16" s="192" t="s">
        <v>19</v>
      </c>
      <c r="G16" s="192" t="s">
        <v>19</v>
      </c>
      <c r="H16" s="192">
        <v>22</v>
      </c>
      <c r="I16" s="192">
        <v>3</v>
      </c>
      <c r="J16" s="192" t="s">
        <v>19</v>
      </c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</row>
    <row r="17" spans="1:37" ht="15" customHeight="1">
      <c r="A17" s="35"/>
      <c r="B17" s="35"/>
      <c r="C17" s="56">
        <v>2020</v>
      </c>
      <c r="D17" s="191" t="s">
        <v>19</v>
      </c>
      <c r="E17" s="12">
        <v>1</v>
      </c>
      <c r="F17" s="191" t="s">
        <v>19</v>
      </c>
      <c r="G17" s="191" t="s">
        <v>19</v>
      </c>
      <c r="H17" s="12">
        <v>14</v>
      </c>
      <c r="I17" s="191" t="s">
        <v>19</v>
      </c>
      <c r="J17" s="12">
        <v>2</v>
      </c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</row>
    <row r="18" spans="1:37" ht="8.1" customHeight="1">
      <c r="A18" s="35"/>
      <c r="B18" s="35"/>
      <c r="C18" s="56"/>
      <c r="D18" s="10"/>
      <c r="E18" s="205"/>
      <c r="F18" s="205"/>
      <c r="G18" s="205"/>
      <c r="H18" s="206"/>
      <c r="I18" s="206"/>
      <c r="J18" s="206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</row>
    <row r="19" spans="1:37" s="164" customFormat="1" ht="15" customHeight="1">
      <c r="A19" s="40" t="s">
        <v>8</v>
      </c>
      <c r="B19" s="39"/>
      <c r="C19" s="60">
        <v>2018</v>
      </c>
      <c r="D19" s="207" t="s">
        <v>19</v>
      </c>
      <c r="E19" s="207" t="s">
        <v>19</v>
      </c>
      <c r="F19" s="207" t="s">
        <v>19</v>
      </c>
      <c r="G19" s="207" t="s">
        <v>19</v>
      </c>
      <c r="H19" s="207">
        <v>1</v>
      </c>
      <c r="I19" s="207" t="s">
        <v>19</v>
      </c>
      <c r="J19" s="207" t="s">
        <v>19</v>
      </c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</row>
    <row r="20" spans="1:37" s="164" customFormat="1" ht="15" customHeight="1">
      <c r="A20" s="40"/>
      <c r="B20" s="39"/>
      <c r="C20" s="60">
        <v>2019</v>
      </c>
      <c r="D20" s="207" t="s">
        <v>19</v>
      </c>
      <c r="E20" s="207" t="s">
        <v>19</v>
      </c>
      <c r="F20" s="207" t="s">
        <v>19</v>
      </c>
      <c r="G20" s="207" t="s">
        <v>19</v>
      </c>
      <c r="H20" s="207">
        <v>2</v>
      </c>
      <c r="I20" s="207" t="s">
        <v>19</v>
      </c>
      <c r="J20" s="207" t="s">
        <v>19</v>
      </c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</row>
    <row r="21" spans="1:37" s="164" customFormat="1" ht="15" customHeight="1">
      <c r="A21" s="40"/>
      <c r="B21" s="39"/>
      <c r="C21" s="60">
        <v>2020</v>
      </c>
      <c r="D21" s="195">
        <v>0</v>
      </c>
      <c r="E21" s="195">
        <v>0</v>
      </c>
      <c r="F21" s="195">
        <v>0</v>
      </c>
      <c r="G21" s="195">
        <v>0</v>
      </c>
      <c r="H21" s="195">
        <v>2</v>
      </c>
      <c r="I21" s="195">
        <v>0</v>
      </c>
      <c r="J21" s="195">
        <v>0</v>
      </c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</row>
    <row r="22" spans="1:37" s="164" customFormat="1" ht="8.1" customHeight="1">
      <c r="A22" s="40"/>
      <c r="B22" s="39"/>
      <c r="C22" s="60"/>
      <c r="D22" s="207"/>
      <c r="E22" s="207"/>
      <c r="F22" s="207"/>
      <c r="G22" s="207"/>
      <c r="H22" s="207"/>
      <c r="I22" s="207"/>
      <c r="J22" s="207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</row>
    <row r="23" spans="1:37" s="164" customFormat="1" ht="15" customHeight="1">
      <c r="A23" s="40" t="s">
        <v>9</v>
      </c>
      <c r="B23" s="39"/>
      <c r="C23" s="60">
        <v>2018</v>
      </c>
      <c r="D23" s="207" t="s">
        <v>19</v>
      </c>
      <c r="E23" s="207" t="s">
        <v>19</v>
      </c>
      <c r="F23" s="207" t="s">
        <v>19</v>
      </c>
      <c r="G23" s="207" t="s">
        <v>19</v>
      </c>
      <c r="H23" s="207" t="s">
        <v>19</v>
      </c>
      <c r="I23" s="207" t="s">
        <v>19</v>
      </c>
      <c r="J23" s="207" t="s">
        <v>19</v>
      </c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</row>
    <row r="24" spans="1:37" s="164" customFormat="1" ht="15" customHeight="1">
      <c r="A24" s="40"/>
      <c r="B24" s="39"/>
      <c r="C24" s="60">
        <v>2019</v>
      </c>
      <c r="D24" s="207" t="s">
        <v>19</v>
      </c>
      <c r="E24" s="207" t="s">
        <v>19</v>
      </c>
      <c r="F24" s="207" t="s">
        <v>19</v>
      </c>
      <c r="G24" s="207" t="s">
        <v>19</v>
      </c>
      <c r="H24" s="207">
        <v>1</v>
      </c>
      <c r="I24" s="207" t="s">
        <v>19</v>
      </c>
      <c r="J24" s="207" t="s">
        <v>19</v>
      </c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</row>
    <row r="25" spans="1:37" s="164" customFormat="1" ht="15" customHeight="1">
      <c r="A25" s="40"/>
      <c r="B25" s="39"/>
      <c r="C25" s="60">
        <v>2020</v>
      </c>
      <c r="D25" s="195">
        <v>0</v>
      </c>
      <c r="E25" s="195">
        <v>0</v>
      </c>
      <c r="F25" s="195">
        <v>0</v>
      </c>
      <c r="G25" s="195">
        <v>0</v>
      </c>
      <c r="H25" s="195">
        <v>0</v>
      </c>
      <c r="I25" s="195">
        <v>0</v>
      </c>
      <c r="J25" s="195">
        <v>1</v>
      </c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</row>
    <row r="26" spans="1:37" s="164" customFormat="1" ht="8.1" customHeight="1">
      <c r="A26" s="40"/>
      <c r="B26" s="39"/>
      <c r="C26" s="60"/>
      <c r="D26" s="207"/>
      <c r="E26" s="207"/>
      <c r="F26" s="207"/>
      <c r="G26" s="207"/>
      <c r="H26" s="207"/>
      <c r="I26" s="207"/>
      <c r="J26" s="207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</row>
    <row r="27" spans="1:37" s="164" customFormat="1" ht="15" customHeight="1">
      <c r="A27" s="40" t="s">
        <v>10</v>
      </c>
      <c r="B27" s="39"/>
      <c r="C27" s="60">
        <v>2018</v>
      </c>
      <c r="D27" s="207" t="s">
        <v>19</v>
      </c>
      <c r="E27" s="207" t="s">
        <v>19</v>
      </c>
      <c r="F27" s="207" t="s">
        <v>19</v>
      </c>
      <c r="G27" s="207" t="s">
        <v>19</v>
      </c>
      <c r="H27" s="207">
        <v>1</v>
      </c>
      <c r="I27" s="207" t="s">
        <v>19</v>
      </c>
      <c r="J27" s="207" t="s">
        <v>19</v>
      </c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</row>
    <row r="28" spans="1:37" s="164" customFormat="1" ht="15" customHeight="1">
      <c r="A28" s="40"/>
      <c r="B28" s="39"/>
      <c r="C28" s="60">
        <v>2019</v>
      </c>
      <c r="D28" s="207" t="s">
        <v>19</v>
      </c>
      <c r="E28" s="207" t="s">
        <v>19</v>
      </c>
      <c r="F28" s="207" t="s">
        <v>19</v>
      </c>
      <c r="G28" s="207" t="s">
        <v>19</v>
      </c>
      <c r="H28" s="207">
        <v>3</v>
      </c>
      <c r="I28" s="207">
        <v>1</v>
      </c>
      <c r="J28" s="207" t="s">
        <v>19</v>
      </c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</row>
    <row r="29" spans="1:37" s="164" customFormat="1" ht="15" customHeight="1">
      <c r="A29" s="40"/>
      <c r="B29" s="39"/>
      <c r="C29" s="60">
        <v>2020</v>
      </c>
      <c r="D29" s="195">
        <v>0</v>
      </c>
      <c r="E29" s="195">
        <v>0</v>
      </c>
      <c r="F29" s="195">
        <v>0</v>
      </c>
      <c r="G29" s="195">
        <v>0</v>
      </c>
      <c r="H29" s="195">
        <v>1</v>
      </c>
      <c r="I29" s="195">
        <v>0</v>
      </c>
      <c r="J29" s="195">
        <v>0</v>
      </c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</row>
    <row r="30" spans="1:37" s="164" customFormat="1" ht="8.1" customHeight="1">
      <c r="A30" s="40"/>
      <c r="B30" s="39"/>
      <c r="C30" s="60"/>
      <c r="D30" s="207"/>
      <c r="E30" s="207"/>
      <c r="F30" s="207"/>
      <c r="G30" s="207"/>
      <c r="H30" s="207"/>
      <c r="I30" s="207"/>
      <c r="J30" s="207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</row>
    <row r="31" spans="1:37" s="164" customFormat="1" ht="15" customHeight="1">
      <c r="A31" s="40" t="s">
        <v>11</v>
      </c>
      <c r="B31" s="39"/>
      <c r="C31" s="60">
        <v>2018</v>
      </c>
      <c r="D31" s="207">
        <v>1</v>
      </c>
      <c r="E31" s="207" t="s">
        <v>19</v>
      </c>
      <c r="F31" s="207" t="s">
        <v>19</v>
      </c>
      <c r="G31" s="207" t="s">
        <v>19</v>
      </c>
      <c r="H31" s="207">
        <v>9</v>
      </c>
      <c r="I31" s="207" t="s">
        <v>19</v>
      </c>
      <c r="J31" s="207" t="s">
        <v>19</v>
      </c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</row>
    <row r="32" spans="1:37" s="164" customFormat="1" ht="15" customHeight="1">
      <c r="A32" s="40"/>
      <c r="B32" s="39"/>
      <c r="C32" s="60">
        <v>2019</v>
      </c>
      <c r="D32" s="207" t="s">
        <v>19</v>
      </c>
      <c r="E32" s="207" t="s">
        <v>19</v>
      </c>
      <c r="F32" s="207" t="s">
        <v>19</v>
      </c>
      <c r="G32" s="207" t="s">
        <v>19</v>
      </c>
      <c r="H32" s="207">
        <v>10</v>
      </c>
      <c r="I32" s="207">
        <v>1</v>
      </c>
      <c r="J32" s="207" t="s">
        <v>19</v>
      </c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</row>
    <row r="33" spans="1:37" s="164" customFormat="1" ht="15" customHeight="1">
      <c r="A33" s="40"/>
      <c r="B33" s="39"/>
      <c r="C33" s="60">
        <v>2020</v>
      </c>
      <c r="D33" s="195">
        <v>0</v>
      </c>
      <c r="E33" s="195">
        <v>0</v>
      </c>
      <c r="F33" s="195">
        <v>0</v>
      </c>
      <c r="G33" s="195">
        <v>0</v>
      </c>
      <c r="H33" s="195">
        <v>3</v>
      </c>
      <c r="I33" s="195">
        <v>0</v>
      </c>
      <c r="J33" s="195">
        <v>1</v>
      </c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</row>
    <row r="34" spans="1:37" s="164" customFormat="1" ht="7.5" customHeight="1">
      <c r="A34" s="40"/>
      <c r="B34" s="39"/>
      <c r="C34" s="60"/>
      <c r="D34" s="207"/>
      <c r="E34" s="207"/>
      <c r="F34" s="207"/>
      <c r="G34" s="207"/>
      <c r="H34" s="207"/>
      <c r="I34" s="207"/>
      <c r="J34" s="207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</row>
    <row r="35" spans="1:37" s="164" customFormat="1" ht="15" customHeight="1">
      <c r="A35" s="40" t="s">
        <v>12</v>
      </c>
      <c r="B35" s="39"/>
      <c r="C35" s="60">
        <v>2018</v>
      </c>
      <c r="D35" s="207" t="s">
        <v>19</v>
      </c>
      <c r="E35" s="207" t="s">
        <v>19</v>
      </c>
      <c r="F35" s="207" t="s">
        <v>19</v>
      </c>
      <c r="G35" s="207" t="s">
        <v>19</v>
      </c>
      <c r="H35" s="207" t="s">
        <v>19</v>
      </c>
      <c r="I35" s="207" t="s">
        <v>19</v>
      </c>
      <c r="J35" s="207" t="s">
        <v>19</v>
      </c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</row>
    <row r="36" spans="1:37" s="164" customFormat="1" ht="15" customHeight="1">
      <c r="A36" s="40"/>
      <c r="B36" s="39"/>
      <c r="C36" s="60">
        <v>2019</v>
      </c>
      <c r="D36" s="207" t="s">
        <v>19</v>
      </c>
      <c r="E36" s="207" t="s">
        <v>19</v>
      </c>
      <c r="F36" s="207" t="s">
        <v>19</v>
      </c>
      <c r="G36" s="207" t="s">
        <v>19</v>
      </c>
      <c r="H36" s="207" t="s">
        <v>19</v>
      </c>
      <c r="I36" s="207" t="s">
        <v>19</v>
      </c>
      <c r="J36" s="207" t="s">
        <v>19</v>
      </c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</row>
    <row r="37" spans="1:37" s="164" customFormat="1" ht="15" customHeight="1">
      <c r="A37" s="40"/>
      <c r="B37" s="39"/>
      <c r="C37" s="60">
        <v>2020</v>
      </c>
      <c r="D37" s="195">
        <v>0</v>
      </c>
      <c r="E37" s="195">
        <v>1</v>
      </c>
      <c r="F37" s="195">
        <v>0</v>
      </c>
      <c r="G37" s="195">
        <v>0</v>
      </c>
      <c r="H37" s="195">
        <v>0</v>
      </c>
      <c r="I37" s="195">
        <v>0</v>
      </c>
      <c r="J37" s="195">
        <v>0</v>
      </c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</row>
    <row r="38" spans="1:37" s="164" customFormat="1" ht="8.1" customHeight="1">
      <c r="A38" s="40"/>
      <c r="B38" s="39"/>
      <c r="C38" s="60"/>
      <c r="D38" s="207"/>
      <c r="E38" s="207"/>
      <c r="F38" s="207"/>
      <c r="G38" s="207"/>
      <c r="H38" s="207"/>
      <c r="I38" s="207"/>
      <c r="J38" s="207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</row>
    <row r="39" spans="1:37" s="164" customFormat="1" ht="15" customHeight="1">
      <c r="A39" s="40" t="s">
        <v>13</v>
      </c>
      <c r="B39" s="39"/>
      <c r="C39" s="60">
        <v>2018</v>
      </c>
      <c r="D39" s="207" t="s">
        <v>19</v>
      </c>
      <c r="E39" s="207" t="s">
        <v>19</v>
      </c>
      <c r="F39" s="207" t="s">
        <v>19</v>
      </c>
      <c r="G39" s="207" t="s">
        <v>19</v>
      </c>
      <c r="H39" s="207">
        <v>3</v>
      </c>
      <c r="I39" s="207" t="s">
        <v>19</v>
      </c>
      <c r="J39" s="207" t="s">
        <v>19</v>
      </c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</row>
    <row r="40" spans="1:37" s="164" customFormat="1" ht="15" customHeight="1">
      <c r="A40" s="40"/>
      <c r="B40" s="39"/>
      <c r="C40" s="60">
        <v>2019</v>
      </c>
      <c r="D40" s="207" t="s">
        <v>19</v>
      </c>
      <c r="E40" s="207">
        <v>1</v>
      </c>
      <c r="F40" s="207" t="s">
        <v>19</v>
      </c>
      <c r="G40" s="207" t="s">
        <v>19</v>
      </c>
      <c r="H40" s="207" t="s">
        <v>19</v>
      </c>
      <c r="I40" s="207">
        <v>1</v>
      </c>
      <c r="J40" s="207" t="s">
        <v>19</v>
      </c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</row>
    <row r="41" spans="1:37" s="164" customFormat="1" ht="15" customHeight="1">
      <c r="A41" s="40"/>
      <c r="B41" s="39"/>
      <c r="C41" s="60">
        <v>2020</v>
      </c>
      <c r="D41" s="195">
        <v>0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0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</row>
    <row r="42" spans="1:37" s="164" customFormat="1" ht="8.1" customHeight="1">
      <c r="A42" s="40"/>
      <c r="B42" s="39"/>
      <c r="C42" s="60"/>
      <c r="D42" s="207"/>
      <c r="E42" s="207"/>
      <c r="F42" s="207"/>
      <c r="G42" s="207"/>
      <c r="H42" s="207"/>
      <c r="I42" s="207"/>
      <c r="J42" s="207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</row>
    <row r="43" spans="1:37" s="164" customFormat="1" ht="15" customHeight="1">
      <c r="A43" s="40" t="s">
        <v>14</v>
      </c>
      <c r="B43" s="39"/>
      <c r="C43" s="60">
        <v>2018</v>
      </c>
      <c r="D43" s="207" t="s">
        <v>19</v>
      </c>
      <c r="E43" s="207" t="s">
        <v>19</v>
      </c>
      <c r="F43" s="207" t="s">
        <v>19</v>
      </c>
      <c r="G43" s="207" t="s">
        <v>19</v>
      </c>
      <c r="H43" s="207" t="s">
        <v>19</v>
      </c>
      <c r="I43" s="207" t="s">
        <v>19</v>
      </c>
      <c r="J43" s="207" t="s">
        <v>19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</row>
    <row r="44" spans="1:37" s="164" customFormat="1" ht="15" customHeight="1">
      <c r="A44" s="40"/>
      <c r="B44" s="39"/>
      <c r="C44" s="60">
        <v>2019</v>
      </c>
      <c r="D44" s="207" t="s">
        <v>19</v>
      </c>
      <c r="E44" s="207" t="s">
        <v>19</v>
      </c>
      <c r="F44" s="207" t="s">
        <v>19</v>
      </c>
      <c r="G44" s="207" t="s">
        <v>19</v>
      </c>
      <c r="H44" s="207">
        <v>2</v>
      </c>
      <c r="I44" s="207" t="s">
        <v>19</v>
      </c>
      <c r="J44" s="207" t="s">
        <v>19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</row>
    <row r="45" spans="1:37" s="164" customFormat="1" ht="15" customHeight="1">
      <c r="A45" s="40"/>
      <c r="B45" s="39"/>
      <c r="C45" s="60">
        <v>2020</v>
      </c>
      <c r="D45" s="195">
        <v>0</v>
      </c>
      <c r="E45" s="195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</row>
    <row r="46" spans="1:37" s="164" customFormat="1" ht="8.1" customHeight="1">
      <c r="A46" s="40"/>
      <c r="B46" s="39"/>
      <c r="C46" s="60"/>
      <c r="D46" s="207"/>
      <c r="E46" s="207"/>
      <c r="F46" s="207"/>
      <c r="G46" s="207"/>
      <c r="H46" s="207"/>
      <c r="I46" s="207"/>
      <c r="J46" s="207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</row>
    <row r="47" spans="1:37" s="164" customFormat="1" ht="15" customHeight="1">
      <c r="A47" s="40" t="s">
        <v>15</v>
      </c>
      <c r="B47" s="39"/>
      <c r="C47" s="60">
        <v>2018</v>
      </c>
      <c r="D47" s="207" t="s">
        <v>19</v>
      </c>
      <c r="E47" s="207" t="s">
        <v>19</v>
      </c>
      <c r="F47" s="207" t="s">
        <v>19</v>
      </c>
      <c r="G47" s="207" t="s">
        <v>19</v>
      </c>
      <c r="H47" s="207">
        <v>1</v>
      </c>
      <c r="I47" s="207" t="s">
        <v>19</v>
      </c>
      <c r="J47" s="207" t="s">
        <v>19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</row>
    <row r="48" spans="1:37" s="164" customFormat="1" ht="15" customHeight="1">
      <c r="A48" s="40"/>
      <c r="B48" s="39"/>
      <c r="C48" s="60">
        <v>2019</v>
      </c>
      <c r="D48" s="207" t="s">
        <v>19</v>
      </c>
      <c r="E48" s="207" t="s">
        <v>19</v>
      </c>
      <c r="F48" s="207" t="s">
        <v>19</v>
      </c>
      <c r="G48" s="207" t="s">
        <v>19</v>
      </c>
      <c r="H48" s="207">
        <v>2</v>
      </c>
      <c r="I48" s="207" t="s">
        <v>19</v>
      </c>
      <c r="J48" s="207" t="s">
        <v>19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</row>
    <row r="49" spans="1:37" s="164" customFormat="1" ht="15" customHeight="1">
      <c r="A49" s="40"/>
      <c r="B49" s="39"/>
      <c r="C49" s="60">
        <v>2020</v>
      </c>
      <c r="D49" s="195">
        <v>0</v>
      </c>
      <c r="E49" s="195">
        <v>0</v>
      </c>
      <c r="F49" s="195">
        <v>0</v>
      </c>
      <c r="G49" s="195">
        <v>0</v>
      </c>
      <c r="H49" s="195">
        <v>6</v>
      </c>
      <c r="I49" s="195">
        <v>0</v>
      </c>
      <c r="J49" s="195">
        <v>0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</row>
    <row r="50" spans="1:37" s="164" customFormat="1" ht="8.1" customHeight="1">
      <c r="A50" s="40"/>
      <c r="B50" s="39"/>
      <c r="C50" s="60"/>
      <c r="D50" s="207"/>
      <c r="E50" s="207"/>
      <c r="F50" s="207"/>
      <c r="G50" s="207"/>
      <c r="H50" s="207"/>
      <c r="I50" s="207"/>
      <c r="J50" s="207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</row>
    <row r="51" spans="1:37" s="164" customFormat="1" ht="15" customHeight="1">
      <c r="A51" s="40" t="s">
        <v>16</v>
      </c>
      <c r="B51" s="39"/>
      <c r="C51" s="60">
        <v>2018</v>
      </c>
      <c r="D51" s="207" t="s">
        <v>19</v>
      </c>
      <c r="E51" s="207" t="s">
        <v>19</v>
      </c>
      <c r="F51" s="207" t="s">
        <v>19</v>
      </c>
      <c r="G51" s="207" t="s">
        <v>19</v>
      </c>
      <c r="H51" s="207">
        <v>2</v>
      </c>
      <c r="I51" s="207" t="s">
        <v>19</v>
      </c>
      <c r="J51" s="207" t="s">
        <v>19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</row>
    <row r="52" spans="1:37" s="164" customFormat="1" ht="15" customHeight="1">
      <c r="A52" s="40"/>
      <c r="B52" s="39"/>
      <c r="C52" s="60">
        <v>2019</v>
      </c>
      <c r="D52" s="207" t="s">
        <v>19</v>
      </c>
      <c r="E52" s="207" t="s">
        <v>19</v>
      </c>
      <c r="F52" s="207" t="s">
        <v>19</v>
      </c>
      <c r="G52" s="207" t="s">
        <v>19</v>
      </c>
      <c r="H52" s="207" t="s">
        <v>19</v>
      </c>
      <c r="I52" s="207" t="s">
        <v>19</v>
      </c>
      <c r="J52" s="207" t="s">
        <v>19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</row>
    <row r="53" spans="1:37" s="164" customFormat="1" ht="15" customHeight="1">
      <c r="A53" s="40"/>
      <c r="B53" s="39"/>
      <c r="C53" s="60">
        <v>2020</v>
      </c>
      <c r="D53" s="195">
        <v>0</v>
      </c>
      <c r="E53" s="195">
        <v>0</v>
      </c>
      <c r="F53" s="195">
        <v>0</v>
      </c>
      <c r="G53" s="195">
        <v>0</v>
      </c>
      <c r="H53" s="195">
        <v>1</v>
      </c>
      <c r="I53" s="195">
        <v>0</v>
      </c>
      <c r="J53" s="195">
        <v>0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</row>
    <row r="54" spans="1:37" s="164" customFormat="1" ht="8.1" customHeight="1">
      <c r="A54" s="40"/>
      <c r="B54" s="39"/>
      <c r="C54" s="60"/>
      <c r="D54" s="207"/>
      <c r="E54" s="207"/>
      <c r="F54" s="207"/>
      <c r="G54" s="207"/>
      <c r="H54" s="207"/>
      <c r="I54" s="207"/>
      <c r="J54" s="207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</row>
    <row r="55" spans="1:37" s="164" customFormat="1" ht="15" customHeight="1">
      <c r="A55" s="40" t="s">
        <v>17</v>
      </c>
      <c r="B55" s="39"/>
      <c r="C55" s="60">
        <v>2018</v>
      </c>
      <c r="D55" s="207" t="s">
        <v>19</v>
      </c>
      <c r="E55" s="207" t="s">
        <v>19</v>
      </c>
      <c r="F55" s="207" t="s">
        <v>19</v>
      </c>
      <c r="G55" s="207" t="s">
        <v>19</v>
      </c>
      <c r="H55" s="207" t="s">
        <v>19</v>
      </c>
      <c r="I55" s="207" t="s">
        <v>19</v>
      </c>
      <c r="J55" s="207" t="s">
        <v>19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</row>
    <row r="56" spans="1:37" s="164" customFormat="1" ht="15" customHeight="1">
      <c r="A56" s="40"/>
      <c r="B56" s="39"/>
      <c r="C56" s="60">
        <v>2019</v>
      </c>
      <c r="D56" s="207" t="s">
        <v>19</v>
      </c>
      <c r="E56" s="207" t="s">
        <v>19</v>
      </c>
      <c r="F56" s="207" t="s">
        <v>19</v>
      </c>
      <c r="G56" s="207" t="s">
        <v>19</v>
      </c>
      <c r="H56" s="207">
        <v>1</v>
      </c>
      <c r="I56" s="207" t="s">
        <v>19</v>
      </c>
      <c r="J56" s="207" t="s">
        <v>19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</row>
    <row r="57" spans="1:37" s="164" customFormat="1" ht="15" customHeight="1">
      <c r="A57" s="40"/>
      <c r="B57" s="39"/>
      <c r="C57" s="60">
        <v>2020</v>
      </c>
      <c r="D57" s="195">
        <v>0</v>
      </c>
      <c r="E57" s="195">
        <v>0</v>
      </c>
      <c r="F57" s="195">
        <v>0</v>
      </c>
      <c r="G57" s="195">
        <v>0</v>
      </c>
      <c r="H57" s="195">
        <v>1</v>
      </c>
      <c r="I57" s="195">
        <v>0</v>
      </c>
      <c r="J57" s="195">
        <v>0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</row>
    <row r="58" spans="1:37" s="164" customFormat="1" ht="8.1" customHeight="1">
      <c r="A58" s="40"/>
      <c r="B58" s="39"/>
      <c r="C58" s="60"/>
      <c r="D58" s="207"/>
      <c r="E58" s="207"/>
      <c r="F58" s="207"/>
      <c r="G58" s="207"/>
      <c r="H58" s="207"/>
      <c r="I58" s="207"/>
      <c r="J58" s="207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</row>
    <row r="59" spans="1:37" s="164" customFormat="1" ht="15" customHeight="1">
      <c r="A59" s="40" t="s">
        <v>18</v>
      </c>
      <c r="B59" s="39"/>
      <c r="C59" s="60">
        <v>2018</v>
      </c>
      <c r="D59" s="207" t="s">
        <v>19</v>
      </c>
      <c r="E59" s="207">
        <v>1</v>
      </c>
      <c r="F59" s="207" t="s">
        <v>19</v>
      </c>
      <c r="G59" s="207" t="s">
        <v>19</v>
      </c>
      <c r="H59" s="207" t="s">
        <v>19</v>
      </c>
      <c r="I59" s="207" t="s">
        <v>19</v>
      </c>
      <c r="J59" s="207" t="s">
        <v>19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</row>
    <row r="60" spans="1:37" s="164" customFormat="1" ht="15" customHeight="1">
      <c r="A60" s="40"/>
      <c r="B60" s="39"/>
      <c r="C60" s="60">
        <v>2019</v>
      </c>
      <c r="D60" s="207" t="s">
        <v>19</v>
      </c>
      <c r="E60" s="207" t="s">
        <v>19</v>
      </c>
      <c r="F60" s="207" t="s">
        <v>19</v>
      </c>
      <c r="G60" s="207" t="s">
        <v>19</v>
      </c>
      <c r="H60" s="207">
        <v>1</v>
      </c>
      <c r="I60" s="207" t="s">
        <v>19</v>
      </c>
      <c r="J60" s="207" t="s">
        <v>19</v>
      </c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</row>
    <row r="61" spans="1:37" s="164" customFormat="1" ht="15" customHeight="1">
      <c r="A61" s="40"/>
      <c r="B61" s="39"/>
      <c r="C61" s="60">
        <v>2020</v>
      </c>
      <c r="D61" s="195">
        <v>0</v>
      </c>
      <c r="E61" s="195">
        <v>0</v>
      </c>
      <c r="F61" s="195">
        <v>0</v>
      </c>
      <c r="G61" s="195">
        <v>0</v>
      </c>
      <c r="H61" s="195">
        <v>0</v>
      </c>
      <c r="I61" s="195">
        <v>0</v>
      </c>
      <c r="J61" s="195">
        <v>0</v>
      </c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</row>
    <row r="62" spans="1:37" ht="8.1" customHeight="1">
      <c r="A62" s="431" t="s">
        <v>33</v>
      </c>
      <c r="B62" s="417"/>
      <c r="C62" s="432"/>
      <c r="D62" s="429"/>
      <c r="E62" s="429"/>
      <c r="F62" s="429"/>
      <c r="G62" s="423"/>
      <c r="H62" s="423"/>
      <c r="I62" s="429"/>
      <c r="J62" s="429"/>
      <c r="K62" s="421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</row>
    <row r="63" spans="1:37" ht="15" customHeight="1">
      <c r="A63" s="185"/>
      <c r="C63" s="208"/>
      <c r="D63" s="170"/>
      <c r="E63" s="170"/>
      <c r="F63" s="156"/>
      <c r="G63" s="156"/>
      <c r="H63" s="156"/>
      <c r="I63" s="170"/>
      <c r="J63" s="170"/>
      <c r="K63" s="170" t="s">
        <v>66</v>
      </c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</row>
    <row r="64" spans="1:37" ht="15" customHeight="1">
      <c r="C64" s="208"/>
      <c r="D64" s="157"/>
      <c r="E64" s="157"/>
      <c r="F64" s="156"/>
      <c r="G64" s="156"/>
      <c r="H64" s="156"/>
      <c r="I64" s="157"/>
      <c r="J64" s="157"/>
      <c r="K64" s="171" t="s">
        <v>67</v>
      </c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</row>
    <row r="65" spans="1:37" ht="15" customHeight="1">
      <c r="C65" s="208"/>
      <c r="D65" s="156"/>
      <c r="E65" s="156"/>
      <c r="F65" s="156"/>
      <c r="G65" s="156"/>
      <c r="H65" s="156"/>
      <c r="I65" s="156"/>
      <c r="J65" s="156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</row>
    <row r="66" spans="1:37">
      <c r="C66" s="208"/>
      <c r="D66" s="156"/>
      <c r="E66" s="156"/>
      <c r="F66" s="156"/>
      <c r="G66" s="156"/>
      <c r="H66" s="156"/>
      <c r="I66" s="156"/>
      <c r="J66" s="156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</row>
    <row r="67" spans="1:37">
      <c r="C67" s="208"/>
      <c r="D67" s="156"/>
      <c r="E67" s="156"/>
      <c r="F67" s="156"/>
      <c r="G67" s="156"/>
      <c r="H67" s="156"/>
      <c r="I67" s="156"/>
      <c r="J67" s="156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</row>
    <row r="68" spans="1:37">
      <c r="C68" s="208"/>
      <c r="D68" s="156"/>
      <c r="E68" s="156"/>
      <c r="F68" s="156"/>
      <c r="G68" s="156"/>
      <c r="H68" s="156"/>
      <c r="I68" s="156"/>
      <c r="J68" s="156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</row>
    <row r="69" spans="1:37">
      <c r="C69" s="208"/>
      <c r="D69" s="156"/>
      <c r="E69" s="156"/>
      <c r="F69" s="156"/>
      <c r="G69" s="156"/>
      <c r="H69" s="156"/>
      <c r="I69" s="156"/>
      <c r="J69" s="156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</row>
    <row r="70" spans="1:37">
      <c r="C70" s="208"/>
      <c r="D70" s="156"/>
      <c r="E70" s="156"/>
      <c r="F70" s="156"/>
      <c r="G70" s="156"/>
      <c r="H70" s="156"/>
      <c r="I70" s="156"/>
      <c r="J70" s="156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</row>
    <row r="71" spans="1:37">
      <c r="A71" s="187"/>
      <c r="C71" s="208"/>
      <c r="D71" s="156"/>
      <c r="E71" s="156"/>
      <c r="F71" s="156"/>
      <c r="G71" s="156"/>
      <c r="H71" s="156"/>
      <c r="I71" s="156"/>
      <c r="J71" s="156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</row>
    <row r="72" spans="1:37">
      <c r="A72" s="187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72"/>
  <sheetViews>
    <sheetView view="pageBreakPreview" zoomScaleNormal="69" zoomScaleSheetLayoutView="100" workbookViewId="0">
      <selection activeCell="H7" sqref="H7"/>
    </sheetView>
  </sheetViews>
  <sheetFormatPr defaultColWidth="8.42578125" defaultRowHeight="15"/>
  <cols>
    <col min="1" max="1" width="12.42578125" style="150" customWidth="1"/>
    <col min="2" max="2" width="11.5703125" style="150" customWidth="1"/>
    <col min="3" max="3" width="12.42578125" style="150" customWidth="1"/>
    <col min="4" max="4" width="14.85546875" style="150" bestFit="1" customWidth="1"/>
    <col min="5" max="5" width="10.85546875" style="150" customWidth="1"/>
    <col min="6" max="6" width="9.7109375" style="150" customWidth="1"/>
    <col min="7" max="7" width="9.140625" style="150" customWidth="1"/>
    <col min="8" max="8" width="10.85546875" style="150" customWidth="1"/>
    <col min="9" max="9" width="15.7109375" style="150" bestFit="1" customWidth="1"/>
    <col min="10" max="10" width="16.42578125" style="150" bestFit="1" customWidth="1"/>
    <col min="11" max="11" width="1" style="150" customWidth="1"/>
    <col min="12" max="16384" width="8.42578125" style="150"/>
  </cols>
  <sheetData>
    <row r="1" spans="1:28" ht="8.1" customHeight="1">
      <c r="G1" s="153"/>
    </row>
    <row r="2" spans="1:28" ht="8.1" customHeight="1">
      <c r="G2" s="153"/>
    </row>
    <row r="3" spans="1:28" ht="16.5" customHeight="1">
      <c r="A3" s="196" t="s">
        <v>391</v>
      </c>
      <c r="B3" s="151"/>
      <c r="C3" s="151"/>
    </row>
    <row r="4" spans="1:28" ht="16.5" customHeight="1">
      <c r="A4" s="198" t="s">
        <v>393</v>
      </c>
      <c r="B4" s="153"/>
      <c r="C4" s="153"/>
    </row>
    <row r="5" spans="1:28" ht="15" customHeight="1" thickBot="1">
      <c r="A5" s="188"/>
    </row>
    <row r="6" spans="1:28" ht="6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</row>
    <row r="7" spans="1:28" ht="15" customHeight="1">
      <c r="A7" s="478" t="s">
        <v>40</v>
      </c>
      <c r="B7" s="478"/>
      <c r="C7" s="481" t="s">
        <v>1</v>
      </c>
      <c r="D7" s="490" t="s">
        <v>181</v>
      </c>
      <c r="E7" s="490" t="s">
        <v>221</v>
      </c>
      <c r="F7" s="490" t="s">
        <v>222</v>
      </c>
      <c r="G7" s="490" t="s">
        <v>223</v>
      </c>
      <c r="H7" s="490" t="s">
        <v>224</v>
      </c>
      <c r="I7" s="490" t="s">
        <v>225</v>
      </c>
      <c r="J7" s="490" t="s">
        <v>226</v>
      </c>
      <c r="K7" s="478"/>
    </row>
    <row r="8" spans="1:28" ht="15" customHeight="1">
      <c r="A8" s="479" t="s">
        <v>43</v>
      </c>
      <c r="B8" s="478"/>
      <c r="C8" s="480" t="s">
        <v>4</v>
      </c>
      <c r="D8" s="490" t="s">
        <v>227</v>
      </c>
      <c r="E8" s="490" t="s">
        <v>228</v>
      </c>
      <c r="F8" s="508" t="s">
        <v>229</v>
      </c>
      <c r="G8" s="508" t="s">
        <v>230</v>
      </c>
      <c r="H8" s="508" t="s">
        <v>231</v>
      </c>
      <c r="I8" s="490" t="s">
        <v>232</v>
      </c>
      <c r="J8" s="490" t="s">
        <v>233</v>
      </c>
      <c r="K8" s="478"/>
    </row>
    <row r="9" spans="1:28" ht="15" customHeight="1">
      <c r="A9" s="449"/>
      <c r="B9" s="449"/>
      <c r="C9" s="449"/>
      <c r="D9" s="491" t="s">
        <v>234</v>
      </c>
      <c r="E9" s="492" t="s">
        <v>235</v>
      </c>
      <c r="F9" s="492" t="s">
        <v>236</v>
      </c>
      <c r="G9" s="492" t="s">
        <v>236</v>
      </c>
      <c r="H9" s="492"/>
      <c r="I9" s="490" t="s">
        <v>237</v>
      </c>
      <c r="J9" s="490" t="s">
        <v>238</v>
      </c>
      <c r="K9" s="449"/>
    </row>
    <row r="10" spans="1:28" ht="14.25" customHeight="1">
      <c r="A10" s="449"/>
      <c r="B10" s="449"/>
      <c r="C10" s="449"/>
      <c r="D10" s="492" t="s">
        <v>239</v>
      </c>
      <c r="E10" s="492" t="s">
        <v>228</v>
      </c>
      <c r="F10" s="491"/>
      <c r="G10" s="491"/>
      <c r="H10" s="491"/>
      <c r="I10" s="492" t="s">
        <v>240</v>
      </c>
      <c r="J10" s="492" t="s">
        <v>241</v>
      </c>
      <c r="K10" s="449"/>
    </row>
    <row r="11" spans="1:28" ht="14.25" customHeight="1">
      <c r="A11" s="449"/>
      <c r="B11" s="449"/>
      <c r="C11" s="449"/>
      <c r="D11" s="492" t="s">
        <v>242</v>
      </c>
      <c r="E11" s="491"/>
      <c r="F11" s="491"/>
      <c r="G11" s="491"/>
      <c r="H11" s="491"/>
      <c r="I11" s="492" t="s">
        <v>243</v>
      </c>
      <c r="J11" s="492" t="s">
        <v>243</v>
      </c>
      <c r="K11" s="449"/>
    </row>
    <row r="12" spans="1:28" ht="14.25" customHeight="1">
      <c r="A12" s="449"/>
      <c r="B12" s="449"/>
      <c r="C12" s="449"/>
      <c r="D12" s="491"/>
      <c r="E12" s="491"/>
      <c r="F12" s="491"/>
      <c r="G12" s="491"/>
      <c r="H12" s="491"/>
      <c r="I12" s="492" t="s">
        <v>244</v>
      </c>
      <c r="J12" s="492" t="s">
        <v>244</v>
      </c>
      <c r="K12" s="449"/>
    </row>
    <row r="13" spans="1:28" ht="5.25" customHeight="1" thickBot="1">
      <c r="A13" s="461"/>
      <c r="B13" s="461"/>
      <c r="C13" s="461"/>
      <c r="D13" s="509"/>
      <c r="E13" s="509"/>
      <c r="F13" s="509"/>
      <c r="G13" s="509"/>
      <c r="H13" s="509"/>
      <c r="I13" s="509"/>
      <c r="J13" s="509"/>
      <c r="K13" s="461"/>
    </row>
    <row r="14" spans="1:28" ht="8.1" customHeight="1">
      <c r="A14" s="219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</row>
    <row r="15" spans="1:28" ht="15" customHeight="1">
      <c r="A15" s="35" t="s">
        <v>7</v>
      </c>
      <c r="B15" s="35"/>
      <c r="C15" s="56">
        <v>2018</v>
      </c>
      <c r="D15" s="191">
        <v>1</v>
      </c>
      <c r="E15" s="192" t="s">
        <v>19</v>
      </c>
      <c r="F15" s="192" t="s">
        <v>19</v>
      </c>
      <c r="G15" s="192" t="s">
        <v>19</v>
      </c>
      <c r="H15" s="192" t="s">
        <v>19</v>
      </c>
      <c r="I15" s="192" t="s">
        <v>19</v>
      </c>
      <c r="J15" s="192" t="s">
        <v>19</v>
      </c>
      <c r="K15" s="190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</row>
    <row r="16" spans="1:28" ht="15" customHeight="1">
      <c r="A16" s="35"/>
      <c r="B16" s="35"/>
      <c r="C16" s="56">
        <v>2019</v>
      </c>
      <c r="D16" s="191">
        <v>6</v>
      </c>
      <c r="E16" s="12">
        <v>1</v>
      </c>
      <c r="F16" s="191">
        <v>1</v>
      </c>
      <c r="G16" s="192" t="s">
        <v>19</v>
      </c>
      <c r="H16" s="192" t="s">
        <v>19</v>
      </c>
      <c r="I16" s="192" t="s">
        <v>19</v>
      </c>
      <c r="J16" s="192" t="s">
        <v>19</v>
      </c>
      <c r="K16" s="190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</row>
    <row r="17" spans="1:28" ht="15" customHeight="1">
      <c r="A17" s="35"/>
      <c r="B17" s="35"/>
      <c r="C17" s="56">
        <v>2020</v>
      </c>
      <c r="D17" s="12">
        <v>1</v>
      </c>
      <c r="E17" s="192" t="s">
        <v>19</v>
      </c>
      <c r="F17" s="192" t="s">
        <v>19</v>
      </c>
      <c r="G17" s="192" t="s">
        <v>19</v>
      </c>
      <c r="H17" s="192" t="s">
        <v>19</v>
      </c>
      <c r="I17" s="192" t="s">
        <v>19</v>
      </c>
      <c r="J17" s="192" t="s">
        <v>19</v>
      </c>
      <c r="K17" s="190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</row>
    <row r="18" spans="1:28" ht="8.1" customHeight="1">
      <c r="A18" s="35"/>
      <c r="B18" s="35"/>
      <c r="C18" s="56"/>
      <c r="D18" s="9"/>
      <c r="E18" s="190"/>
      <c r="F18" s="190"/>
      <c r="G18" s="190"/>
      <c r="H18" s="190"/>
      <c r="I18" s="190"/>
      <c r="J18" s="190"/>
      <c r="K18" s="190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</row>
    <row r="19" spans="1:28" s="164" customFormat="1" ht="15" customHeight="1">
      <c r="A19" s="40" t="s">
        <v>8</v>
      </c>
      <c r="B19" s="39"/>
      <c r="C19" s="60">
        <v>2018</v>
      </c>
      <c r="D19" s="195">
        <v>0</v>
      </c>
      <c r="E19" s="195">
        <v>0</v>
      </c>
      <c r="F19" s="195">
        <v>0</v>
      </c>
      <c r="G19" s="195">
        <v>0</v>
      </c>
      <c r="H19" s="195">
        <v>0</v>
      </c>
      <c r="I19" s="195">
        <v>0</v>
      </c>
      <c r="J19" s="195">
        <v>0</v>
      </c>
      <c r="K19" s="193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</row>
    <row r="20" spans="1:28" s="164" customFormat="1" ht="15" customHeight="1">
      <c r="A20" s="40"/>
      <c r="B20" s="39"/>
      <c r="C20" s="60">
        <v>2019</v>
      </c>
      <c r="D20" s="195">
        <v>1</v>
      </c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3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</row>
    <row r="21" spans="1:28" s="164" customFormat="1" ht="15" customHeight="1">
      <c r="A21" s="40"/>
      <c r="B21" s="39"/>
      <c r="C21" s="60">
        <v>2020</v>
      </c>
      <c r="D21" s="195">
        <v>0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3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</row>
    <row r="22" spans="1:28" s="164" customFormat="1" ht="8.1" customHeight="1">
      <c r="A22" s="40"/>
      <c r="B22" s="39"/>
      <c r="C22" s="60"/>
      <c r="D22" s="195"/>
      <c r="E22" s="195"/>
      <c r="F22" s="195"/>
      <c r="G22" s="195"/>
      <c r="H22" s="195"/>
      <c r="I22" s="195"/>
      <c r="J22" s="195"/>
      <c r="K22" s="193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</row>
    <row r="23" spans="1:28" s="164" customFormat="1" ht="15" customHeight="1">
      <c r="A23" s="40" t="s">
        <v>9</v>
      </c>
      <c r="B23" s="39"/>
      <c r="C23" s="60">
        <v>2018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3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</row>
    <row r="24" spans="1:28" s="164" customFormat="1" ht="15" customHeight="1">
      <c r="A24" s="40"/>
      <c r="B24" s="39"/>
      <c r="C24" s="60">
        <v>2019</v>
      </c>
      <c r="D24" s="195">
        <v>0</v>
      </c>
      <c r="E24" s="195">
        <v>0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3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</row>
    <row r="25" spans="1:28" s="164" customFormat="1" ht="15" customHeight="1">
      <c r="A25" s="40"/>
      <c r="B25" s="39"/>
      <c r="C25" s="60">
        <v>2020</v>
      </c>
      <c r="D25" s="195">
        <v>0</v>
      </c>
      <c r="E25" s="195">
        <v>0</v>
      </c>
      <c r="F25" s="195">
        <v>0</v>
      </c>
      <c r="G25" s="195">
        <v>0</v>
      </c>
      <c r="H25" s="195">
        <v>0</v>
      </c>
      <c r="I25" s="195">
        <v>0</v>
      </c>
      <c r="J25" s="195">
        <v>0</v>
      </c>
      <c r="K25" s="193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</row>
    <row r="26" spans="1:28" s="164" customFormat="1" ht="8.1" customHeight="1">
      <c r="A26" s="40"/>
      <c r="B26" s="39"/>
      <c r="C26" s="60"/>
      <c r="D26" s="195"/>
      <c r="E26" s="195"/>
      <c r="F26" s="195"/>
      <c r="G26" s="195"/>
      <c r="H26" s="195"/>
      <c r="I26" s="195"/>
      <c r="J26" s="195"/>
      <c r="K26" s="193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</row>
    <row r="27" spans="1:28" s="164" customFormat="1" ht="15" customHeight="1">
      <c r="A27" s="40" t="s">
        <v>10</v>
      </c>
      <c r="B27" s="39"/>
      <c r="C27" s="60">
        <v>2018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3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</row>
    <row r="28" spans="1:28" s="164" customFormat="1" ht="15" customHeight="1">
      <c r="A28" s="40"/>
      <c r="B28" s="39"/>
      <c r="C28" s="60">
        <v>2019</v>
      </c>
      <c r="D28" s="195">
        <v>1</v>
      </c>
      <c r="E28" s="195">
        <v>1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3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</row>
    <row r="29" spans="1:28" s="164" customFormat="1" ht="15" customHeight="1">
      <c r="A29" s="40"/>
      <c r="B29" s="39"/>
      <c r="C29" s="60">
        <v>2020</v>
      </c>
      <c r="D29" s="195">
        <v>0</v>
      </c>
      <c r="E29" s="195">
        <v>0</v>
      </c>
      <c r="F29" s="195">
        <v>0</v>
      </c>
      <c r="G29" s="195">
        <v>0</v>
      </c>
      <c r="H29" s="195">
        <v>0</v>
      </c>
      <c r="I29" s="195">
        <v>0</v>
      </c>
      <c r="J29" s="195">
        <v>0</v>
      </c>
      <c r="K29" s="193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</row>
    <row r="30" spans="1:28" s="164" customFormat="1" ht="8.1" customHeight="1">
      <c r="A30" s="40"/>
      <c r="B30" s="39"/>
      <c r="C30" s="60"/>
      <c r="D30" s="195"/>
      <c r="E30" s="195"/>
      <c r="F30" s="195"/>
      <c r="G30" s="195"/>
      <c r="H30" s="195"/>
      <c r="I30" s="195"/>
      <c r="J30" s="195"/>
      <c r="K30" s="193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</row>
    <row r="31" spans="1:28" s="164" customFormat="1" ht="15" customHeight="1">
      <c r="A31" s="40" t="s">
        <v>11</v>
      </c>
      <c r="B31" s="39"/>
      <c r="C31" s="60">
        <v>2018</v>
      </c>
      <c r="D31" s="195">
        <v>0</v>
      </c>
      <c r="E31" s="195">
        <v>0</v>
      </c>
      <c r="F31" s="195">
        <v>0</v>
      </c>
      <c r="G31" s="195">
        <v>0</v>
      </c>
      <c r="H31" s="195">
        <v>0</v>
      </c>
      <c r="I31" s="195">
        <v>0</v>
      </c>
      <c r="J31" s="195">
        <v>0</v>
      </c>
      <c r="K31" s="193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</row>
    <row r="32" spans="1:28" s="164" customFormat="1" ht="15" customHeight="1">
      <c r="A32" s="40"/>
      <c r="B32" s="39"/>
      <c r="C32" s="60">
        <v>2019</v>
      </c>
      <c r="D32" s="195">
        <v>2</v>
      </c>
      <c r="E32" s="195">
        <v>0</v>
      </c>
      <c r="F32" s="195">
        <v>0</v>
      </c>
      <c r="G32" s="195">
        <v>0</v>
      </c>
      <c r="H32" s="195">
        <v>0</v>
      </c>
      <c r="I32" s="195">
        <v>0</v>
      </c>
      <c r="J32" s="195">
        <v>0</v>
      </c>
      <c r="K32" s="193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</row>
    <row r="33" spans="1:28" s="164" customFormat="1" ht="15" customHeight="1">
      <c r="A33" s="40"/>
      <c r="B33" s="39"/>
      <c r="C33" s="60">
        <v>2020</v>
      </c>
      <c r="D33" s="195">
        <v>0</v>
      </c>
      <c r="E33" s="195">
        <v>0</v>
      </c>
      <c r="F33" s="195">
        <v>0</v>
      </c>
      <c r="G33" s="195">
        <v>0</v>
      </c>
      <c r="H33" s="195">
        <v>0</v>
      </c>
      <c r="I33" s="195">
        <v>0</v>
      </c>
      <c r="J33" s="195">
        <v>0</v>
      </c>
      <c r="K33" s="193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</row>
    <row r="34" spans="1:28" s="164" customFormat="1" ht="7.5" customHeight="1">
      <c r="A34" s="40"/>
      <c r="B34" s="39"/>
      <c r="C34" s="60"/>
      <c r="D34" s="195"/>
      <c r="E34" s="195"/>
      <c r="F34" s="195"/>
      <c r="G34" s="195"/>
      <c r="H34" s="195"/>
      <c r="I34" s="195"/>
      <c r="J34" s="195"/>
      <c r="K34" s="193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</row>
    <row r="35" spans="1:28" s="164" customFormat="1" ht="15" customHeight="1">
      <c r="A35" s="40" t="s">
        <v>12</v>
      </c>
      <c r="B35" s="39"/>
      <c r="C35" s="60">
        <v>2018</v>
      </c>
      <c r="D35" s="195">
        <v>0</v>
      </c>
      <c r="E35" s="195">
        <v>0</v>
      </c>
      <c r="F35" s="195">
        <v>0</v>
      </c>
      <c r="G35" s="195">
        <v>0</v>
      </c>
      <c r="H35" s="195">
        <v>0</v>
      </c>
      <c r="I35" s="195">
        <v>0</v>
      </c>
      <c r="J35" s="195">
        <v>0</v>
      </c>
      <c r="K35" s="193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</row>
    <row r="36" spans="1:28" s="164" customFormat="1" ht="15" customHeight="1">
      <c r="A36" s="40"/>
      <c r="B36" s="39"/>
      <c r="C36" s="60">
        <v>2019</v>
      </c>
      <c r="D36" s="195">
        <v>0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3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</row>
    <row r="37" spans="1:28" s="164" customFormat="1" ht="15" customHeight="1">
      <c r="A37" s="40"/>
      <c r="B37" s="39"/>
      <c r="C37" s="60">
        <v>2020</v>
      </c>
      <c r="D37" s="195">
        <v>0</v>
      </c>
      <c r="E37" s="195">
        <v>0</v>
      </c>
      <c r="F37" s="195">
        <v>0</v>
      </c>
      <c r="G37" s="195">
        <v>0</v>
      </c>
      <c r="H37" s="195">
        <v>0</v>
      </c>
      <c r="I37" s="195">
        <v>0</v>
      </c>
      <c r="J37" s="195">
        <v>0</v>
      </c>
      <c r="K37" s="193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</row>
    <row r="38" spans="1:28" s="164" customFormat="1" ht="8.1" customHeight="1">
      <c r="A38" s="40"/>
      <c r="B38" s="39"/>
      <c r="C38" s="60"/>
      <c r="D38" s="195"/>
      <c r="E38" s="195"/>
      <c r="F38" s="195"/>
      <c r="G38" s="195"/>
      <c r="H38" s="195"/>
      <c r="I38" s="195"/>
      <c r="J38" s="195"/>
      <c r="K38" s="193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</row>
    <row r="39" spans="1:28" s="164" customFormat="1" ht="15" customHeight="1">
      <c r="A39" s="40" t="s">
        <v>13</v>
      </c>
      <c r="B39" s="39"/>
      <c r="C39" s="60">
        <v>2018</v>
      </c>
      <c r="D39" s="195">
        <v>0</v>
      </c>
      <c r="E39" s="195">
        <v>0</v>
      </c>
      <c r="F39" s="195">
        <v>0</v>
      </c>
      <c r="G39" s="195">
        <v>0</v>
      </c>
      <c r="H39" s="195">
        <v>0</v>
      </c>
      <c r="I39" s="195">
        <v>0</v>
      </c>
      <c r="J39" s="195">
        <v>0</v>
      </c>
      <c r="K39" s="193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</row>
    <row r="40" spans="1:28" s="164" customFormat="1" ht="15" customHeight="1">
      <c r="A40" s="40"/>
      <c r="B40" s="39"/>
      <c r="C40" s="60">
        <v>2019</v>
      </c>
      <c r="D40" s="195">
        <v>0</v>
      </c>
      <c r="E40" s="195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0</v>
      </c>
      <c r="K40" s="193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</row>
    <row r="41" spans="1:28" s="164" customFormat="1" ht="15" customHeight="1">
      <c r="A41" s="40"/>
      <c r="B41" s="39"/>
      <c r="C41" s="60">
        <v>2020</v>
      </c>
      <c r="D41" s="195">
        <v>1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0</v>
      </c>
      <c r="K41" s="193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</row>
    <row r="42" spans="1:28" s="164" customFormat="1" ht="8.1" customHeight="1">
      <c r="A42" s="40"/>
      <c r="B42" s="39"/>
      <c r="C42" s="60"/>
      <c r="D42" s="195"/>
      <c r="E42" s="195"/>
      <c r="F42" s="195"/>
      <c r="G42" s="195"/>
      <c r="H42" s="195"/>
      <c r="I42" s="195"/>
      <c r="J42" s="195"/>
      <c r="K42" s="193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</row>
    <row r="43" spans="1:28" s="164" customFormat="1" ht="15" customHeight="1">
      <c r="A43" s="40" t="s">
        <v>14</v>
      </c>
      <c r="B43" s="39"/>
      <c r="C43" s="60">
        <v>2018</v>
      </c>
      <c r="D43" s="195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3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</row>
    <row r="44" spans="1:28" s="164" customFormat="1" ht="15" customHeight="1">
      <c r="A44" s="40"/>
      <c r="B44" s="39"/>
      <c r="C44" s="60">
        <v>2019</v>
      </c>
      <c r="D44" s="195">
        <v>2</v>
      </c>
      <c r="E44" s="195">
        <v>0</v>
      </c>
      <c r="F44" s="195">
        <v>1</v>
      </c>
      <c r="G44" s="195">
        <v>0</v>
      </c>
      <c r="H44" s="195">
        <v>0</v>
      </c>
      <c r="I44" s="195">
        <v>0</v>
      </c>
      <c r="J44" s="195">
        <v>0</v>
      </c>
      <c r="K44" s="193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</row>
    <row r="45" spans="1:28" s="164" customFormat="1" ht="15" customHeight="1">
      <c r="A45" s="40"/>
      <c r="B45" s="39"/>
      <c r="C45" s="60">
        <v>2020</v>
      </c>
      <c r="D45" s="195">
        <v>0</v>
      </c>
      <c r="E45" s="195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3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</row>
    <row r="46" spans="1:28" s="164" customFormat="1" ht="8.1" customHeight="1">
      <c r="A46" s="40"/>
      <c r="B46" s="39"/>
      <c r="C46" s="60"/>
      <c r="D46" s="195"/>
      <c r="E46" s="195"/>
      <c r="F46" s="195"/>
      <c r="G46" s="195"/>
      <c r="H46" s="195"/>
      <c r="I46" s="195"/>
      <c r="J46" s="195"/>
      <c r="K46" s="193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</row>
    <row r="47" spans="1:28" s="164" customFormat="1" ht="15" customHeight="1">
      <c r="A47" s="40" t="s">
        <v>15</v>
      </c>
      <c r="B47" s="39"/>
      <c r="C47" s="60">
        <v>2018</v>
      </c>
      <c r="D47" s="195">
        <v>0</v>
      </c>
      <c r="E47" s="195">
        <v>0</v>
      </c>
      <c r="F47" s="195">
        <v>0</v>
      </c>
      <c r="G47" s="195">
        <v>0</v>
      </c>
      <c r="H47" s="195">
        <v>0</v>
      </c>
      <c r="I47" s="195">
        <v>0</v>
      </c>
      <c r="J47" s="195">
        <v>0</v>
      </c>
      <c r="K47" s="193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</row>
    <row r="48" spans="1:28" s="164" customFormat="1" ht="15" customHeight="1">
      <c r="A48" s="40"/>
      <c r="B48" s="39"/>
      <c r="C48" s="60">
        <v>2019</v>
      </c>
      <c r="D48" s="195">
        <v>0</v>
      </c>
      <c r="E48" s="195">
        <v>0</v>
      </c>
      <c r="F48" s="195">
        <v>0</v>
      </c>
      <c r="G48" s="195">
        <v>0</v>
      </c>
      <c r="H48" s="195">
        <v>0</v>
      </c>
      <c r="I48" s="195">
        <v>0</v>
      </c>
      <c r="J48" s="195">
        <v>0</v>
      </c>
      <c r="K48" s="193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</row>
    <row r="49" spans="1:28" s="164" customFormat="1" ht="15" customHeight="1">
      <c r="A49" s="40"/>
      <c r="B49" s="39"/>
      <c r="C49" s="60">
        <v>2020</v>
      </c>
      <c r="D49" s="195">
        <v>0</v>
      </c>
      <c r="E49" s="195">
        <v>0</v>
      </c>
      <c r="F49" s="195">
        <v>0</v>
      </c>
      <c r="G49" s="195">
        <v>0</v>
      </c>
      <c r="H49" s="195">
        <v>0</v>
      </c>
      <c r="I49" s="195">
        <v>0</v>
      </c>
      <c r="J49" s="195">
        <v>0</v>
      </c>
      <c r="K49" s="193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</row>
    <row r="50" spans="1:28" s="164" customFormat="1" ht="8.1" customHeight="1">
      <c r="A50" s="40"/>
      <c r="B50" s="39"/>
      <c r="C50" s="60"/>
      <c r="D50" s="195"/>
      <c r="E50" s="195"/>
      <c r="F50" s="195"/>
      <c r="G50" s="195"/>
      <c r="H50" s="195"/>
      <c r="I50" s="195"/>
      <c r="J50" s="195"/>
      <c r="K50" s="193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</row>
    <row r="51" spans="1:28" s="164" customFormat="1" ht="15" customHeight="1">
      <c r="A51" s="40" t="s">
        <v>16</v>
      </c>
      <c r="B51" s="39"/>
      <c r="C51" s="60">
        <v>2018</v>
      </c>
      <c r="D51" s="195">
        <v>0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0</v>
      </c>
      <c r="K51" s="193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</row>
    <row r="52" spans="1:28" s="164" customFormat="1" ht="15" customHeight="1">
      <c r="A52" s="40"/>
      <c r="B52" s="39"/>
      <c r="C52" s="60">
        <v>2019</v>
      </c>
      <c r="D52" s="195">
        <v>0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93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</row>
    <row r="53" spans="1:28" s="164" customFormat="1" ht="15" customHeight="1">
      <c r="A53" s="40"/>
      <c r="B53" s="39"/>
      <c r="C53" s="60">
        <v>2020</v>
      </c>
      <c r="D53" s="195">
        <v>0</v>
      </c>
      <c r="E53" s="195">
        <v>0</v>
      </c>
      <c r="F53" s="195">
        <v>0</v>
      </c>
      <c r="G53" s="195">
        <v>0</v>
      </c>
      <c r="H53" s="195">
        <v>0</v>
      </c>
      <c r="I53" s="195">
        <v>0</v>
      </c>
      <c r="J53" s="195">
        <v>0</v>
      </c>
      <c r="K53" s="193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</row>
    <row r="54" spans="1:28" s="164" customFormat="1" ht="8.1" customHeight="1">
      <c r="A54" s="40"/>
      <c r="B54" s="39"/>
      <c r="C54" s="60"/>
      <c r="D54" s="195"/>
      <c r="E54" s="195"/>
      <c r="F54" s="195"/>
      <c r="G54" s="195"/>
      <c r="H54" s="195"/>
      <c r="I54" s="195"/>
      <c r="J54" s="195"/>
      <c r="K54" s="193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</row>
    <row r="55" spans="1:28" s="164" customFormat="1" ht="15" customHeight="1">
      <c r="A55" s="40" t="s">
        <v>17</v>
      </c>
      <c r="B55" s="39"/>
      <c r="C55" s="60">
        <v>2018</v>
      </c>
      <c r="D55" s="195">
        <v>0</v>
      </c>
      <c r="E55" s="195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3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</row>
    <row r="56" spans="1:28" s="164" customFormat="1" ht="15" customHeight="1">
      <c r="A56" s="40"/>
      <c r="B56" s="39"/>
      <c r="C56" s="60">
        <v>2019</v>
      </c>
      <c r="D56" s="195">
        <v>0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193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</row>
    <row r="57" spans="1:28" s="164" customFormat="1" ht="15" customHeight="1">
      <c r="A57" s="40"/>
      <c r="B57" s="39"/>
      <c r="C57" s="60">
        <v>2020</v>
      </c>
      <c r="D57" s="195">
        <v>0</v>
      </c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3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</row>
    <row r="58" spans="1:28" s="164" customFormat="1" ht="8.1" customHeight="1">
      <c r="A58" s="40"/>
      <c r="B58" s="39"/>
      <c r="C58" s="60"/>
      <c r="D58" s="195"/>
      <c r="E58" s="195"/>
      <c r="F58" s="195"/>
      <c r="G58" s="195"/>
      <c r="H58" s="195"/>
      <c r="I58" s="195"/>
      <c r="J58" s="195"/>
      <c r="K58" s="193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</row>
    <row r="59" spans="1:28" s="164" customFormat="1" ht="15" customHeight="1">
      <c r="A59" s="40" t="s">
        <v>18</v>
      </c>
      <c r="B59" s="39"/>
      <c r="C59" s="60">
        <v>2018</v>
      </c>
      <c r="D59" s="195">
        <v>1</v>
      </c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3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</row>
    <row r="60" spans="1:28" s="164" customFormat="1" ht="15" customHeight="1">
      <c r="A60" s="40"/>
      <c r="B60" s="39"/>
      <c r="C60" s="60">
        <v>2019</v>
      </c>
      <c r="D60" s="195">
        <v>0</v>
      </c>
      <c r="E60" s="195">
        <v>0</v>
      </c>
      <c r="F60" s="195">
        <v>0</v>
      </c>
      <c r="G60" s="195">
        <v>0</v>
      </c>
      <c r="H60" s="195">
        <v>0</v>
      </c>
      <c r="I60" s="195">
        <v>0</v>
      </c>
      <c r="J60" s="195">
        <v>0</v>
      </c>
      <c r="K60" s="193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</row>
    <row r="61" spans="1:28" s="164" customFormat="1" ht="15" customHeight="1">
      <c r="A61" s="40"/>
      <c r="B61" s="39"/>
      <c r="C61" s="60">
        <v>2020</v>
      </c>
      <c r="D61" s="195">
        <v>0</v>
      </c>
      <c r="E61" s="195">
        <v>0</v>
      </c>
      <c r="F61" s="195">
        <v>0</v>
      </c>
      <c r="G61" s="195">
        <v>0</v>
      </c>
      <c r="H61" s="195">
        <v>0</v>
      </c>
      <c r="I61" s="195">
        <v>0</v>
      </c>
      <c r="J61" s="195">
        <v>0</v>
      </c>
      <c r="K61" s="193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</row>
    <row r="62" spans="1:28" ht="8.1" customHeight="1">
      <c r="A62" s="430" t="s">
        <v>33</v>
      </c>
      <c r="B62" s="421"/>
      <c r="C62" s="421"/>
      <c r="D62" s="428"/>
      <c r="E62" s="428"/>
      <c r="F62" s="421"/>
      <c r="G62" s="421"/>
      <c r="H62" s="428"/>
      <c r="I62" s="428"/>
      <c r="J62" s="428"/>
      <c r="K62" s="428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</row>
    <row r="63" spans="1:28" ht="15" customHeight="1">
      <c r="A63" s="196"/>
      <c r="B63" s="155"/>
      <c r="C63" s="155"/>
      <c r="D63" s="196"/>
      <c r="E63" s="155"/>
      <c r="F63" s="155"/>
      <c r="G63" s="155"/>
      <c r="H63" s="170"/>
      <c r="I63" s="196"/>
      <c r="J63" s="196"/>
      <c r="K63" s="170" t="s">
        <v>66</v>
      </c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</row>
    <row r="64" spans="1:28" ht="15" customHeight="1">
      <c r="A64" s="155"/>
      <c r="B64" s="155"/>
      <c r="C64" s="155"/>
      <c r="D64" s="198"/>
      <c r="E64" s="155"/>
      <c r="F64" s="155"/>
      <c r="G64" s="155"/>
      <c r="H64" s="157"/>
      <c r="I64" s="198"/>
      <c r="J64" s="198"/>
      <c r="K64" s="171" t="s">
        <v>67</v>
      </c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</row>
    <row r="65" spans="1:28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</row>
    <row r="66" spans="1:28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</row>
    <row r="67" spans="1:28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</row>
    <row r="68" spans="1:28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</row>
    <row r="69" spans="1:28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</row>
    <row r="70" spans="1:28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</row>
    <row r="71" spans="1:28">
      <c r="A71" s="172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</row>
    <row r="72" spans="1:28">
      <c r="A72" s="187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F72"/>
  <sheetViews>
    <sheetView view="pageBreakPreview" zoomScale="115" zoomScaleNormal="77" zoomScaleSheetLayoutView="115" workbookViewId="0">
      <selection activeCell="H7" sqref="H7"/>
    </sheetView>
  </sheetViews>
  <sheetFormatPr defaultColWidth="8.42578125" defaultRowHeight="15"/>
  <cols>
    <col min="1" max="1" width="12.42578125" style="150" customWidth="1"/>
    <col min="2" max="2" width="9.7109375" style="150" customWidth="1"/>
    <col min="3" max="3" width="9.85546875" style="150" customWidth="1"/>
    <col min="4" max="4" width="13.28515625" style="150" customWidth="1"/>
    <col min="5" max="5" width="10.28515625" style="150" customWidth="1"/>
    <col min="6" max="6" width="13.140625" style="150" customWidth="1"/>
    <col min="7" max="7" width="11" style="150" customWidth="1"/>
    <col min="8" max="9" width="15" style="150" bestFit="1" customWidth="1"/>
    <col min="10" max="10" width="9.85546875" style="150" bestFit="1" customWidth="1"/>
    <col min="11" max="11" width="1.42578125" style="150" customWidth="1"/>
    <col min="12" max="16384" width="8.42578125" style="150"/>
  </cols>
  <sheetData>
    <row r="1" spans="1:32" ht="8.1" customHeight="1">
      <c r="F1" s="153"/>
    </row>
    <row r="2" spans="1:32" ht="8.1" customHeight="1">
      <c r="F2" s="153"/>
    </row>
    <row r="3" spans="1:32" ht="16.5" customHeight="1">
      <c r="A3" s="196" t="s">
        <v>391</v>
      </c>
      <c r="B3" s="151"/>
      <c r="C3" s="151"/>
    </row>
    <row r="4" spans="1:32" ht="16.5" customHeight="1">
      <c r="A4" s="198" t="s">
        <v>393</v>
      </c>
      <c r="B4" s="153"/>
      <c r="C4" s="153"/>
    </row>
    <row r="5" spans="1:32" ht="15" customHeight="1" thickBot="1">
      <c r="A5" s="188"/>
    </row>
    <row r="6" spans="1:32" ht="6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</row>
    <row r="7" spans="1:32" ht="15" customHeight="1">
      <c r="A7" s="478" t="s">
        <v>40</v>
      </c>
      <c r="B7" s="478"/>
      <c r="C7" s="481" t="s">
        <v>1</v>
      </c>
      <c r="D7" s="490" t="s">
        <v>245</v>
      </c>
      <c r="E7" s="490" t="s">
        <v>245</v>
      </c>
      <c r="F7" s="490" t="s">
        <v>245</v>
      </c>
      <c r="G7" s="490" t="s">
        <v>245</v>
      </c>
      <c r="H7" s="490" t="s">
        <v>246</v>
      </c>
      <c r="I7" s="490" t="s">
        <v>246</v>
      </c>
      <c r="J7" s="490" t="s">
        <v>247</v>
      </c>
      <c r="K7" s="478"/>
    </row>
    <row r="8" spans="1:32" ht="15" customHeight="1">
      <c r="A8" s="479" t="s">
        <v>43</v>
      </c>
      <c r="B8" s="478"/>
      <c r="C8" s="480" t="s">
        <v>4</v>
      </c>
      <c r="D8" s="490" t="s">
        <v>248</v>
      </c>
      <c r="E8" s="490" t="s">
        <v>248</v>
      </c>
      <c r="F8" s="490" t="s">
        <v>249</v>
      </c>
      <c r="G8" s="490" t="s">
        <v>249</v>
      </c>
      <c r="H8" s="490" t="s">
        <v>250</v>
      </c>
      <c r="I8" s="490" t="s">
        <v>250</v>
      </c>
      <c r="J8" s="490" t="s">
        <v>251</v>
      </c>
      <c r="K8" s="478"/>
    </row>
    <row r="9" spans="1:32" ht="15" customHeight="1">
      <c r="A9" s="449"/>
      <c r="B9" s="449"/>
      <c r="C9" s="449"/>
      <c r="D9" s="490" t="s">
        <v>252</v>
      </c>
      <c r="E9" s="490" t="s">
        <v>253</v>
      </c>
      <c r="F9" s="490" t="s">
        <v>252</v>
      </c>
      <c r="G9" s="490" t="s">
        <v>253</v>
      </c>
      <c r="H9" s="490" t="s">
        <v>252</v>
      </c>
      <c r="I9" s="490" t="s">
        <v>253</v>
      </c>
      <c r="J9" s="492" t="s">
        <v>254</v>
      </c>
      <c r="K9" s="449"/>
    </row>
    <row r="10" spans="1:32" ht="14.25" customHeight="1">
      <c r="A10" s="449"/>
      <c r="B10" s="449"/>
      <c r="C10" s="449"/>
      <c r="D10" s="492" t="s">
        <v>255</v>
      </c>
      <c r="E10" s="492" t="s">
        <v>256</v>
      </c>
      <c r="F10" s="492" t="s">
        <v>255</v>
      </c>
      <c r="G10" s="492" t="s">
        <v>256</v>
      </c>
      <c r="H10" s="492" t="s">
        <v>255</v>
      </c>
      <c r="I10" s="492" t="s">
        <v>256</v>
      </c>
      <c r="J10" s="492" t="s">
        <v>257</v>
      </c>
      <c r="K10" s="449"/>
    </row>
    <row r="11" spans="1:32" ht="14.25" customHeight="1">
      <c r="A11" s="449"/>
      <c r="B11" s="449"/>
      <c r="C11" s="449"/>
      <c r="D11" s="492" t="s">
        <v>258</v>
      </c>
      <c r="E11" s="492" t="s">
        <v>258</v>
      </c>
      <c r="F11" s="492" t="s">
        <v>259</v>
      </c>
      <c r="G11" s="492" t="s">
        <v>259</v>
      </c>
      <c r="H11" s="492" t="s">
        <v>260</v>
      </c>
      <c r="I11" s="492" t="s">
        <v>260</v>
      </c>
      <c r="J11" s="491"/>
      <c r="K11" s="449"/>
    </row>
    <row r="12" spans="1:32" ht="14.25" customHeight="1">
      <c r="A12" s="449"/>
      <c r="B12" s="449"/>
      <c r="C12" s="449"/>
      <c r="D12" s="492" t="s">
        <v>261</v>
      </c>
      <c r="E12" s="492" t="s">
        <v>261</v>
      </c>
      <c r="F12" s="492" t="s">
        <v>261</v>
      </c>
      <c r="G12" s="492" t="s">
        <v>261</v>
      </c>
      <c r="H12" s="492" t="s">
        <v>262</v>
      </c>
      <c r="I12" s="492" t="s">
        <v>262</v>
      </c>
      <c r="J12" s="491"/>
      <c r="K12" s="449"/>
    </row>
    <row r="13" spans="1:32" ht="5.25" customHeight="1" thickBot="1">
      <c r="A13" s="461"/>
      <c r="B13" s="461"/>
      <c r="C13" s="461"/>
      <c r="D13" s="461"/>
      <c r="E13" s="461"/>
      <c r="F13" s="461"/>
      <c r="G13" s="461"/>
      <c r="H13" s="461"/>
      <c r="I13" s="461"/>
      <c r="J13" s="461"/>
      <c r="K13" s="461"/>
    </row>
    <row r="14" spans="1:32" ht="8.1" customHeight="1">
      <c r="A14" s="463"/>
      <c r="B14" s="463"/>
      <c r="C14" s="463"/>
      <c r="D14" s="463"/>
      <c r="E14" s="463"/>
      <c r="F14" s="463"/>
      <c r="G14" s="463"/>
      <c r="H14" s="463"/>
      <c r="I14" s="463"/>
      <c r="J14" s="463"/>
      <c r="K14" s="463"/>
    </row>
    <row r="15" spans="1:32" ht="15" customHeight="1">
      <c r="A15" s="35" t="s">
        <v>7</v>
      </c>
      <c r="B15" s="35"/>
      <c r="C15" s="56">
        <v>2018</v>
      </c>
      <c r="D15" s="192" t="s">
        <v>19</v>
      </c>
      <c r="E15" s="192" t="s">
        <v>19</v>
      </c>
      <c r="F15" s="192" t="s">
        <v>19</v>
      </c>
      <c r="G15" s="192" t="s">
        <v>19</v>
      </c>
      <c r="H15" s="192" t="s">
        <v>19</v>
      </c>
      <c r="I15" s="192" t="s">
        <v>19</v>
      </c>
      <c r="J15" s="192" t="s">
        <v>19</v>
      </c>
    </row>
    <row r="16" spans="1:32" ht="15" customHeight="1">
      <c r="A16" s="35"/>
      <c r="B16" s="35"/>
      <c r="C16" s="56">
        <v>2019</v>
      </c>
      <c r="D16" s="191">
        <v>1</v>
      </c>
      <c r="E16" s="192" t="s">
        <v>19</v>
      </c>
      <c r="F16" s="191">
        <v>1</v>
      </c>
      <c r="G16" s="192" t="s">
        <v>19</v>
      </c>
      <c r="H16" s="192">
        <v>1</v>
      </c>
      <c r="I16" s="192" t="s">
        <v>19</v>
      </c>
      <c r="J16" s="192">
        <v>1</v>
      </c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</row>
    <row r="17" spans="1:32" ht="15" customHeight="1">
      <c r="A17" s="35"/>
      <c r="B17" s="35"/>
      <c r="C17" s="56">
        <v>2020</v>
      </c>
      <c r="D17" s="191" t="s">
        <v>19</v>
      </c>
      <c r="E17" s="192">
        <v>1</v>
      </c>
      <c r="F17" s="191" t="s">
        <v>19</v>
      </c>
      <c r="G17" s="192" t="s">
        <v>19</v>
      </c>
      <c r="H17" s="192">
        <v>1</v>
      </c>
      <c r="I17" s="192" t="s">
        <v>19</v>
      </c>
      <c r="J17" s="192">
        <v>3</v>
      </c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</row>
    <row r="18" spans="1:32" ht="8.1" customHeight="1">
      <c r="A18" s="35"/>
      <c r="B18" s="35"/>
      <c r="C18" s="56"/>
      <c r="D18" s="9"/>
      <c r="E18" s="190"/>
      <c r="F18" s="190"/>
      <c r="G18" s="190"/>
      <c r="H18" s="190"/>
      <c r="I18" s="190"/>
      <c r="J18" s="190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</row>
    <row r="19" spans="1:32" s="164" customFormat="1" ht="15" customHeight="1">
      <c r="A19" s="40" t="s">
        <v>8</v>
      </c>
      <c r="B19" s="39"/>
      <c r="C19" s="60">
        <v>2018</v>
      </c>
      <c r="D19" s="195">
        <v>0</v>
      </c>
      <c r="E19" s="195">
        <v>0</v>
      </c>
      <c r="F19" s="195">
        <v>0</v>
      </c>
      <c r="G19" s="195">
        <v>0</v>
      </c>
      <c r="H19" s="195">
        <v>0</v>
      </c>
      <c r="I19" s="195">
        <v>0</v>
      </c>
      <c r="J19" s="195">
        <v>0</v>
      </c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</row>
    <row r="20" spans="1:32" s="164" customFormat="1" ht="15" customHeight="1">
      <c r="A20" s="40"/>
      <c r="B20" s="39"/>
      <c r="C20" s="60">
        <v>2019</v>
      </c>
      <c r="D20" s="195">
        <v>0</v>
      </c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</row>
    <row r="21" spans="1:32" s="164" customFormat="1" ht="15" customHeight="1">
      <c r="A21" s="40"/>
      <c r="B21" s="39"/>
      <c r="C21" s="60">
        <v>2020</v>
      </c>
      <c r="D21" s="195">
        <v>0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</row>
    <row r="22" spans="1:32" s="164" customFormat="1" ht="8.1" customHeight="1">
      <c r="A22" s="40"/>
      <c r="B22" s="39"/>
      <c r="C22" s="60"/>
      <c r="D22" s="195"/>
      <c r="E22" s="195"/>
      <c r="F22" s="195"/>
      <c r="G22" s="195"/>
      <c r="H22" s="195"/>
      <c r="I22" s="195"/>
      <c r="J22" s="19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</row>
    <row r="23" spans="1:32" s="164" customFormat="1" ht="15" customHeight="1">
      <c r="A23" s="40" t="s">
        <v>9</v>
      </c>
      <c r="B23" s="39"/>
      <c r="C23" s="60">
        <v>2018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</row>
    <row r="24" spans="1:32" s="164" customFormat="1" ht="15" customHeight="1">
      <c r="A24" s="40"/>
      <c r="B24" s="39"/>
      <c r="C24" s="60">
        <v>2019</v>
      </c>
      <c r="D24" s="195">
        <v>0</v>
      </c>
      <c r="E24" s="195">
        <v>0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</row>
    <row r="25" spans="1:32" s="164" customFormat="1" ht="15" customHeight="1">
      <c r="A25" s="40"/>
      <c r="B25" s="39"/>
      <c r="C25" s="60">
        <v>2020</v>
      </c>
      <c r="D25" s="195">
        <v>0</v>
      </c>
      <c r="E25" s="195">
        <v>0</v>
      </c>
      <c r="F25" s="195">
        <v>0</v>
      </c>
      <c r="G25" s="195">
        <v>0</v>
      </c>
      <c r="H25" s="195">
        <v>0</v>
      </c>
      <c r="I25" s="195">
        <v>0</v>
      </c>
      <c r="J25" s="195">
        <v>0</v>
      </c>
      <c r="K25" s="192"/>
      <c r="L25" s="192"/>
      <c r="M25" s="192"/>
      <c r="N25" s="192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</row>
    <row r="26" spans="1:32" s="164" customFormat="1" ht="8.1" customHeight="1">
      <c r="A26" s="40"/>
      <c r="B26" s="39"/>
      <c r="C26" s="60"/>
      <c r="D26" s="195"/>
      <c r="E26" s="195"/>
      <c r="F26" s="195"/>
      <c r="G26" s="195"/>
      <c r="H26" s="195"/>
      <c r="I26" s="195"/>
      <c r="J26" s="19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</row>
    <row r="27" spans="1:32" s="164" customFormat="1" ht="15" customHeight="1">
      <c r="A27" s="40" t="s">
        <v>10</v>
      </c>
      <c r="B27" s="39"/>
      <c r="C27" s="60">
        <v>2018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</row>
    <row r="28" spans="1:32" s="164" customFormat="1" ht="15" customHeight="1">
      <c r="A28" s="40"/>
      <c r="B28" s="39"/>
      <c r="C28" s="60">
        <v>2019</v>
      </c>
      <c r="D28" s="195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</row>
    <row r="29" spans="1:32" s="164" customFormat="1" ht="15" customHeight="1">
      <c r="A29" s="40"/>
      <c r="B29" s="39"/>
      <c r="C29" s="60">
        <v>2020</v>
      </c>
      <c r="D29" s="195">
        <v>0</v>
      </c>
      <c r="E29" s="195">
        <v>0</v>
      </c>
      <c r="F29" s="195">
        <v>0</v>
      </c>
      <c r="G29" s="195">
        <v>0</v>
      </c>
      <c r="H29" s="195">
        <v>0</v>
      </c>
      <c r="I29" s="195">
        <v>0</v>
      </c>
      <c r="J29" s="195">
        <v>1</v>
      </c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</row>
    <row r="30" spans="1:32" s="164" customFormat="1" ht="8.1" customHeight="1">
      <c r="A30" s="40"/>
      <c r="B30" s="39"/>
      <c r="C30" s="60"/>
      <c r="D30" s="195"/>
      <c r="E30" s="195"/>
      <c r="F30" s="195"/>
      <c r="G30" s="195"/>
      <c r="H30" s="195"/>
      <c r="I30" s="195"/>
      <c r="J30" s="19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</row>
    <row r="31" spans="1:32" s="164" customFormat="1" ht="15" customHeight="1">
      <c r="A31" s="40" t="s">
        <v>11</v>
      </c>
      <c r="B31" s="39"/>
      <c r="C31" s="60">
        <v>2018</v>
      </c>
      <c r="D31" s="195">
        <v>0</v>
      </c>
      <c r="E31" s="195">
        <v>0</v>
      </c>
      <c r="F31" s="195">
        <v>0</v>
      </c>
      <c r="G31" s="195">
        <v>0</v>
      </c>
      <c r="H31" s="195">
        <v>0</v>
      </c>
      <c r="I31" s="195">
        <v>0</v>
      </c>
      <c r="J31" s="195">
        <v>0</v>
      </c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</row>
    <row r="32" spans="1:32" s="164" customFormat="1" ht="15" customHeight="1">
      <c r="A32" s="40"/>
      <c r="B32" s="39"/>
      <c r="C32" s="60">
        <v>2019</v>
      </c>
      <c r="D32" s="195">
        <v>0</v>
      </c>
      <c r="E32" s="195">
        <v>0</v>
      </c>
      <c r="F32" s="195">
        <v>1</v>
      </c>
      <c r="G32" s="195">
        <v>0</v>
      </c>
      <c r="H32" s="195">
        <v>0</v>
      </c>
      <c r="I32" s="195">
        <v>0</v>
      </c>
      <c r="J32" s="195">
        <v>0</v>
      </c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</row>
    <row r="33" spans="1:32" s="164" customFormat="1" ht="15" customHeight="1">
      <c r="A33" s="40"/>
      <c r="B33" s="39"/>
      <c r="C33" s="60">
        <v>2020</v>
      </c>
      <c r="D33" s="195">
        <v>0</v>
      </c>
      <c r="E33" s="195">
        <v>0</v>
      </c>
      <c r="F33" s="195">
        <v>0</v>
      </c>
      <c r="G33" s="195">
        <v>0</v>
      </c>
      <c r="H33" s="195">
        <v>0</v>
      </c>
      <c r="I33" s="195">
        <v>0</v>
      </c>
      <c r="J33" s="195">
        <v>0</v>
      </c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</row>
    <row r="34" spans="1:32" s="164" customFormat="1" ht="8.1" customHeight="1">
      <c r="A34" s="40"/>
      <c r="B34" s="39"/>
      <c r="C34" s="60"/>
      <c r="D34" s="195"/>
      <c r="E34" s="195"/>
      <c r="F34" s="195"/>
      <c r="G34" s="195"/>
      <c r="H34" s="195"/>
      <c r="I34" s="195"/>
      <c r="J34" s="19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</row>
    <row r="35" spans="1:32" s="164" customFormat="1" ht="15" customHeight="1">
      <c r="A35" s="40" t="s">
        <v>12</v>
      </c>
      <c r="B35" s="39"/>
      <c r="C35" s="60">
        <v>2018</v>
      </c>
      <c r="D35" s="195">
        <v>0</v>
      </c>
      <c r="E35" s="195">
        <v>0</v>
      </c>
      <c r="F35" s="195">
        <v>0</v>
      </c>
      <c r="G35" s="195">
        <v>0</v>
      </c>
      <c r="H35" s="195">
        <v>0</v>
      </c>
      <c r="I35" s="195">
        <v>0</v>
      </c>
      <c r="J35" s="195">
        <v>0</v>
      </c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</row>
    <row r="36" spans="1:32" s="164" customFormat="1" ht="15" customHeight="1">
      <c r="A36" s="40"/>
      <c r="B36" s="39"/>
      <c r="C36" s="60">
        <v>2019</v>
      </c>
      <c r="D36" s="195">
        <v>0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</row>
    <row r="37" spans="1:32" s="164" customFormat="1" ht="15" customHeight="1">
      <c r="A37" s="40"/>
      <c r="B37" s="39"/>
      <c r="C37" s="60">
        <v>2020</v>
      </c>
      <c r="D37" s="195">
        <v>0</v>
      </c>
      <c r="E37" s="195">
        <v>0</v>
      </c>
      <c r="F37" s="195">
        <v>0</v>
      </c>
      <c r="G37" s="195">
        <v>0</v>
      </c>
      <c r="H37" s="195">
        <v>0</v>
      </c>
      <c r="I37" s="195">
        <v>0</v>
      </c>
      <c r="J37" s="195">
        <v>0</v>
      </c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</row>
    <row r="38" spans="1:32" s="164" customFormat="1" ht="8.1" customHeight="1">
      <c r="A38" s="40"/>
      <c r="B38" s="39"/>
      <c r="C38" s="60"/>
      <c r="D38" s="195"/>
      <c r="E38" s="195"/>
      <c r="F38" s="195"/>
      <c r="G38" s="195"/>
      <c r="H38" s="195"/>
      <c r="I38" s="195"/>
      <c r="J38" s="19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</row>
    <row r="39" spans="1:32" s="164" customFormat="1" ht="15" customHeight="1">
      <c r="A39" s="40" t="s">
        <v>13</v>
      </c>
      <c r="B39" s="39"/>
      <c r="C39" s="60">
        <v>2018</v>
      </c>
      <c r="D39" s="195">
        <v>0</v>
      </c>
      <c r="E39" s="195">
        <v>0</v>
      </c>
      <c r="F39" s="195">
        <v>0</v>
      </c>
      <c r="G39" s="195">
        <v>0</v>
      </c>
      <c r="H39" s="195">
        <v>0</v>
      </c>
      <c r="I39" s="195">
        <v>0</v>
      </c>
      <c r="J39" s="195">
        <v>0</v>
      </c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</row>
    <row r="40" spans="1:32" s="164" customFormat="1" ht="15" customHeight="1">
      <c r="A40" s="40"/>
      <c r="B40" s="39"/>
      <c r="C40" s="60">
        <v>2019</v>
      </c>
      <c r="D40" s="195">
        <v>0</v>
      </c>
      <c r="E40" s="195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1</v>
      </c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</row>
    <row r="41" spans="1:32" s="164" customFormat="1" ht="15" customHeight="1">
      <c r="A41" s="40"/>
      <c r="B41" s="39"/>
      <c r="C41" s="60">
        <v>2020</v>
      </c>
      <c r="D41" s="195">
        <v>0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0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</row>
    <row r="42" spans="1:32" s="164" customFormat="1" ht="8.1" customHeight="1">
      <c r="A42" s="40"/>
      <c r="B42" s="39"/>
      <c r="C42" s="60"/>
      <c r="D42" s="195"/>
      <c r="E42" s="195"/>
      <c r="F42" s="195"/>
      <c r="G42" s="195"/>
      <c r="H42" s="195"/>
      <c r="I42" s="195"/>
      <c r="J42" s="19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</row>
    <row r="43" spans="1:32" s="164" customFormat="1" ht="15" customHeight="1">
      <c r="A43" s="40" t="s">
        <v>14</v>
      </c>
      <c r="B43" s="39"/>
      <c r="C43" s="60">
        <v>2018</v>
      </c>
      <c r="D43" s="195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</row>
    <row r="44" spans="1:32" s="164" customFormat="1" ht="15" customHeight="1">
      <c r="A44" s="40"/>
      <c r="B44" s="39"/>
      <c r="C44" s="60">
        <v>2019</v>
      </c>
      <c r="D44" s="195">
        <v>0</v>
      </c>
      <c r="E44" s="195">
        <v>0</v>
      </c>
      <c r="F44" s="195">
        <v>0</v>
      </c>
      <c r="G44" s="195">
        <v>0</v>
      </c>
      <c r="H44" s="195">
        <v>0</v>
      </c>
      <c r="I44" s="195">
        <v>0</v>
      </c>
      <c r="J44" s="195">
        <v>0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</row>
    <row r="45" spans="1:32" s="164" customFormat="1" ht="15" customHeight="1">
      <c r="A45" s="40"/>
      <c r="B45" s="39"/>
      <c r="C45" s="60">
        <v>2020</v>
      </c>
      <c r="D45" s="195">
        <v>0</v>
      </c>
      <c r="E45" s="195">
        <v>0</v>
      </c>
      <c r="F45" s="195">
        <v>0</v>
      </c>
      <c r="G45" s="195">
        <v>0</v>
      </c>
      <c r="H45" s="195">
        <v>1</v>
      </c>
      <c r="I45" s="195">
        <v>0</v>
      </c>
      <c r="J45" s="195">
        <v>1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</row>
    <row r="46" spans="1:32" s="164" customFormat="1" ht="8.1" customHeight="1">
      <c r="A46" s="40"/>
      <c r="B46" s="39"/>
      <c r="C46" s="60"/>
      <c r="D46" s="195"/>
      <c r="E46" s="195"/>
      <c r="F46" s="195"/>
      <c r="G46" s="195"/>
      <c r="H46" s="195"/>
      <c r="I46" s="195"/>
      <c r="J46" s="19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</row>
    <row r="47" spans="1:32" s="164" customFormat="1" ht="15" customHeight="1">
      <c r="A47" s="40" t="s">
        <v>15</v>
      </c>
      <c r="B47" s="39"/>
      <c r="C47" s="60">
        <v>2018</v>
      </c>
      <c r="D47" s="195">
        <v>0</v>
      </c>
      <c r="E47" s="195">
        <v>0</v>
      </c>
      <c r="F47" s="195">
        <v>0</v>
      </c>
      <c r="G47" s="195">
        <v>0</v>
      </c>
      <c r="H47" s="195">
        <v>0</v>
      </c>
      <c r="I47" s="195">
        <v>0</v>
      </c>
      <c r="J47" s="195">
        <v>0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</row>
    <row r="48" spans="1:32" s="164" customFormat="1" ht="15" customHeight="1">
      <c r="A48" s="40"/>
      <c r="B48" s="39"/>
      <c r="C48" s="60">
        <v>2019</v>
      </c>
      <c r="D48" s="195">
        <v>1</v>
      </c>
      <c r="E48" s="195">
        <v>0</v>
      </c>
      <c r="F48" s="195">
        <v>0</v>
      </c>
      <c r="G48" s="195">
        <v>0</v>
      </c>
      <c r="H48" s="195">
        <v>0</v>
      </c>
      <c r="I48" s="195">
        <v>0</v>
      </c>
      <c r="J48" s="195">
        <v>0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</row>
    <row r="49" spans="1:32" s="164" customFormat="1" ht="15" customHeight="1">
      <c r="A49" s="40"/>
      <c r="B49" s="39"/>
      <c r="C49" s="60">
        <v>2020</v>
      </c>
      <c r="D49" s="195">
        <v>0</v>
      </c>
      <c r="E49" s="195">
        <v>0</v>
      </c>
      <c r="F49" s="195">
        <v>0</v>
      </c>
      <c r="G49" s="195">
        <v>0</v>
      </c>
      <c r="H49" s="195">
        <v>0</v>
      </c>
      <c r="I49" s="195">
        <v>0</v>
      </c>
      <c r="J49" s="195">
        <v>0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</row>
    <row r="50" spans="1:32" s="164" customFormat="1" ht="8.1" customHeight="1">
      <c r="A50" s="40"/>
      <c r="B50" s="39"/>
      <c r="C50" s="60"/>
      <c r="D50" s="195"/>
      <c r="E50" s="195"/>
      <c r="F50" s="195"/>
      <c r="G50" s="195"/>
      <c r="H50" s="195"/>
      <c r="I50" s="195"/>
      <c r="J50" s="19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</row>
    <row r="51" spans="1:32" s="164" customFormat="1" ht="15" customHeight="1">
      <c r="A51" s="40" t="s">
        <v>16</v>
      </c>
      <c r="B51" s="39"/>
      <c r="C51" s="60">
        <v>2018</v>
      </c>
      <c r="D51" s="195">
        <v>0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0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</row>
    <row r="52" spans="1:32" s="164" customFormat="1" ht="15" customHeight="1">
      <c r="A52" s="40"/>
      <c r="B52" s="39"/>
      <c r="C52" s="60">
        <v>2019</v>
      </c>
      <c r="D52" s="195">
        <v>0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</row>
    <row r="53" spans="1:32" s="164" customFormat="1" ht="15" customHeight="1">
      <c r="A53" s="40"/>
      <c r="B53" s="39"/>
      <c r="C53" s="60">
        <v>2020</v>
      </c>
      <c r="D53" s="195">
        <v>0</v>
      </c>
      <c r="E53" s="195">
        <v>0</v>
      </c>
      <c r="F53" s="195">
        <v>0</v>
      </c>
      <c r="G53" s="195">
        <v>0</v>
      </c>
      <c r="H53" s="195">
        <v>0</v>
      </c>
      <c r="I53" s="195">
        <v>0</v>
      </c>
      <c r="J53" s="195">
        <v>1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</row>
    <row r="54" spans="1:32" s="164" customFormat="1" ht="8.1" customHeight="1">
      <c r="A54" s="40"/>
      <c r="B54" s="39"/>
      <c r="C54" s="60"/>
      <c r="D54" s="195"/>
      <c r="E54" s="195"/>
      <c r="F54" s="195"/>
      <c r="G54" s="195"/>
      <c r="H54" s="195"/>
      <c r="I54" s="195"/>
      <c r="J54" s="19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</row>
    <row r="55" spans="1:32" s="164" customFormat="1" ht="15" customHeight="1">
      <c r="A55" s="40" t="s">
        <v>17</v>
      </c>
      <c r="B55" s="39"/>
      <c r="C55" s="60">
        <v>2018</v>
      </c>
      <c r="D55" s="195">
        <v>0</v>
      </c>
      <c r="E55" s="195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</row>
    <row r="56" spans="1:32" s="164" customFormat="1" ht="15" customHeight="1">
      <c r="A56" s="40"/>
      <c r="B56" s="39"/>
      <c r="C56" s="60">
        <v>2019</v>
      </c>
      <c r="D56" s="195">
        <v>0</v>
      </c>
      <c r="E56" s="195">
        <v>0</v>
      </c>
      <c r="F56" s="195">
        <v>0</v>
      </c>
      <c r="G56" s="195">
        <v>0</v>
      </c>
      <c r="H56" s="195">
        <v>1</v>
      </c>
      <c r="I56" s="195">
        <v>0</v>
      </c>
      <c r="J56" s="195">
        <v>0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</row>
    <row r="57" spans="1:32" s="164" customFormat="1" ht="15" customHeight="1">
      <c r="A57" s="40"/>
      <c r="B57" s="39"/>
      <c r="C57" s="60">
        <v>2020</v>
      </c>
      <c r="D57" s="195">
        <v>0</v>
      </c>
      <c r="E57" s="195">
        <v>1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</row>
    <row r="58" spans="1:32" s="164" customFormat="1" ht="8.1" customHeight="1">
      <c r="A58" s="40"/>
      <c r="B58" s="39"/>
      <c r="C58" s="60"/>
      <c r="D58" s="195"/>
      <c r="E58" s="195"/>
      <c r="F58" s="195"/>
      <c r="G58" s="195"/>
      <c r="H58" s="195"/>
      <c r="I58" s="195"/>
      <c r="J58" s="19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</row>
    <row r="59" spans="1:32" s="164" customFormat="1" ht="15" customHeight="1">
      <c r="A59" s="40" t="s">
        <v>18</v>
      </c>
      <c r="B59" s="39"/>
      <c r="C59" s="60">
        <v>2018</v>
      </c>
      <c r="D59" s="195">
        <v>0</v>
      </c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</row>
    <row r="60" spans="1:32" s="164" customFormat="1" ht="15" customHeight="1">
      <c r="A60" s="40"/>
      <c r="B60" s="39"/>
      <c r="C60" s="60">
        <v>2019</v>
      </c>
      <c r="D60" s="195">
        <v>0</v>
      </c>
      <c r="E60" s="195">
        <v>0</v>
      </c>
      <c r="F60" s="195">
        <v>0</v>
      </c>
      <c r="G60" s="195">
        <v>0</v>
      </c>
      <c r="H60" s="195">
        <v>0</v>
      </c>
      <c r="I60" s="195">
        <v>0</v>
      </c>
      <c r="J60" s="195">
        <v>0</v>
      </c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</row>
    <row r="61" spans="1:32" s="164" customFormat="1" ht="15" customHeight="1">
      <c r="A61" s="40"/>
      <c r="B61" s="39"/>
      <c r="C61" s="60">
        <v>2020</v>
      </c>
      <c r="D61" s="195">
        <v>0</v>
      </c>
      <c r="E61" s="195">
        <v>0</v>
      </c>
      <c r="F61" s="195">
        <v>0</v>
      </c>
      <c r="G61" s="195">
        <v>0</v>
      </c>
      <c r="H61" s="195">
        <v>0</v>
      </c>
      <c r="I61" s="195">
        <v>0</v>
      </c>
      <c r="J61" s="195">
        <v>0</v>
      </c>
      <c r="K61" s="200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</row>
    <row r="62" spans="1:32" ht="8.1" customHeight="1">
      <c r="A62" s="431" t="s">
        <v>33</v>
      </c>
      <c r="B62" s="421"/>
      <c r="C62" s="421"/>
      <c r="D62" s="428"/>
      <c r="E62" s="421"/>
      <c r="F62" s="421"/>
      <c r="G62" s="428"/>
      <c r="H62" s="428"/>
      <c r="I62" s="428"/>
      <c r="J62" s="428"/>
      <c r="K62" s="428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</row>
    <row r="63" spans="1:32" ht="15" customHeight="1">
      <c r="A63" s="185"/>
      <c r="B63" s="155"/>
      <c r="C63" s="155"/>
      <c r="D63" s="155"/>
      <c r="E63" s="155"/>
      <c r="F63" s="155"/>
      <c r="G63" s="170"/>
      <c r="H63" s="196"/>
      <c r="I63" s="196"/>
      <c r="J63" s="155"/>
      <c r="K63" s="170" t="s">
        <v>66</v>
      </c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</row>
    <row r="64" spans="1:32" ht="15" customHeight="1">
      <c r="B64" s="155"/>
      <c r="C64" s="155"/>
      <c r="D64" s="155"/>
      <c r="E64" s="155"/>
      <c r="F64" s="155"/>
      <c r="G64" s="157"/>
      <c r="H64" s="198"/>
      <c r="I64" s="198"/>
      <c r="J64" s="155"/>
      <c r="K64" s="171" t="s">
        <v>67</v>
      </c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</row>
    <row r="65" spans="1:32"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</row>
    <row r="66" spans="1:32"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</row>
    <row r="67" spans="1:32"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</row>
    <row r="68" spans="1:32"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</row>
    <row r="69" spans="1:32"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</row>
    <row r="70" spans="1:32"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</row>
    <row r="71" spans="1:32">
      <c r="A71" s="187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</row>
    <row r="72" spans="1:32">
      <c r="A72" s="187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T72"/>
  <sheetViews>
    <sheetView view="pageBreakPreview" zoomScale="115" zoomScaleNormal="66" zoomScaleSheetLayoutView="115" workbookViewId="0">
      <selection activeCell="H7" sqref="H7"/>
    </sheetView>
  </sheetViews>
  <sheetFormatPr defaultColWidth="8.42578125" defaultRowHeight="15"/>
  <cols>
    <col min="1" max="1" width="12.42578125" style="150" customWidth="1"/>
    <col min="2" max="2" width="9.42578125" style="150" customWidth="1"/>
    <col min="3" max="3" width="12.42578125" style="150" customWidth="1"/>
    <col min="4" max="4" width="0.85546875" style="150" customWidth="1"/>
    <col min="5" max="5" width="10.140625" style="150" customWidth="1"/>
    <col min="6" max="6" width="13" style="150" customWidth="1"/>
    <col min="7" max="7" width="10.42578125" style="150" customWidth="1"/>
    <col min="8" max="8" width="11.7109375" style="189" customWidth="1"/>
    <col min="9" max="9" width="13.42578125" style="189" customWidth="1"/>
    <col min="10" max="10" width="9.85546875" style="189" customWidth="1"/>
    <col min="11" max="11" width="10.5703125" style="189" bestFit="1" customWidth="1"/>
    <col min="12" max="12" width="1.42578125" style="150" customWidth="1"/>
    <col min="13" max="13" width="1" style="150" customWidth="1"/>
    <col min="14" max="16384" width="8.42578125" style="150"/>
  </cols>
  <sheetData>
    <row r="1" spans="1:46" ht="8.1" customHeight="1">
      <c r="F1" s="153"/>
    </row>
    <row r="2" spans="1:46" ht="8.1" customHeight="1">
      <c r="F2" s="153"/>
    </row>
    <row r="3" spans="1:46" ht="16.5" customHeight="1">
      <c r="A3" s="196" t="s">
        <v>394</v>
      </c>
      <c r="B3" s="151"/>
      <c r="C3" s="151"/>
    </row>
    <row r="4" spans="1:46" ht="16.5" customHeight="1">
      <c r="A4" s="198" t="s">
        <v>393</v>
      </c>
      <c r="B4" s="153"/>
      <c r="C4" s="153"/>
    </row>
    <row r="5" spans="1:46" ht="15" customHeight="1" thickBot="1">
      <c r="A5" s="538"/>
      <c r="B5" s="183"/>
      <c r="C5" s="183"/>
      <c r="D5" s="183"/>
      <c r="E5" s="183"/>
      <c r="F5" s="183"/>
      <c r="G5" s="183"/>
      <c r="H5" s="521"/>
      <c r="I5" s="521"/>
      <c r="J5" s="521"/>
      <c r="K5" s="521"/>
      <c r="L5" s="183"/>
    </row>
    <row r="6" spans="1:46" ht="6" customHeight="1">
      <c r="A6" s="534"/>
      <c r="B6" s="449"/>
      <c r="C6" s="449"/>
      <c r="D6" s="449"/>
      <c r="E6" s="449"/>
      <c r="F6" s="449"/>
      <c r="G6" s="449"/>
      <c r="H6" s="449"/>
      <c r="I6" s="449"/>
      <c r="J6" s="449"/>
      <c r="K6" s="449"/>
      <c r="L6" s="449"/>
    </row>
    <row r="7" spans="1:46" ht="15" customHeight="1">
      <c r="A7" s="478" t="s">
        <v>40</v>
      </c>
      <c r="B7" s="478"/>
      <c r="C7" s="481" t="s">
        <v>1</v>
      </c>
      <c r="D7" s="478"/>
      <c r="E7" s="490" t="s">
        <v>247</v>
      </c>
      <c r="F7" s="490" t="s">
        <v>263</v>
      </c>
      <c r="G7" s="490" t="s">
        <v>263</v>
      </c>
      <c r="H7" s="490" t="s">
        <v>264</v>
      </c>
      <c r="I7" s="490" t="s">
        <v>265</v>
      </c>
      <c r="J7" s="490" t="s">
        <v>181</v>
      </c>
      <c r="K7" s="490" t="s">
        <v>141</v>
      </c>
      <c r="L7" s="490"/>
    </row>
    <row r="8" spans="1:46" ht="15" customHeight="1">
      <c r="A8" s="479" t="s">
        <v>43</v>
      </c>
      <c r="B8" s="479"/>
      <c r="C8" s="480" t="s">
        <v>4</v>
      </c>
      <c r="D8" s="478"/>
      <c r="E8" s="490" t="s">
        <v>266</v>
      </c>
      <c r="F8" s="490" t="s">
        <v>267</v>
      </c>
      <c r="G8" s="490" t="s">
        <v>267</v>
      </c>
      <c r="H8" s="490" t="s">
        <v>268</v>
      </c>
      <c r="I8" s="490" t="s">
        <v>269</v>
      </c>
      <c r="J8" s="490" t="s">
        <v>270</v>
      </c>
      <c r="K8" s="508" t="s">
        <v>108</v>
      </c>
      <c r="L8" s="490"/>
    </row>
    <row r="9" spans="1:46" ht="15" customHeight="1">
      <c r="A9" s="449"/>
      <c r="B9" s="449"/>
      <c r="C9" s="449"/>
      <c r="D9" s="449"/>
      <c r="E9" s="492" t="s">
        <v>271</v>
      </c>
      <c r="F9" s="490" t="s">
        <v>272</v>
      </c>
      <c r="G9" s="490" t="s">
        <v>253</v>
      </c>
      <c r="H9" s="490" t="s">
        <v>273</v>
      </c>
      <c r="I9" s="490" t="s">
        <v>274</v>
      </c>
      <c r="J9" s="492" t="s">
        <v>171</v>
      </c>
      <c r="K9" s="491"/>
      <c r="L9" s="491"/>
    </row>
    <row r="10" spans="1:46" ht="14.25" customHeight="1">
      <c r="A10" s="449"/>
      <c r="B10" s="449"/>
      <c r="C10" s="449"/>
      <c r="D10" s="449"/>
      <c r="E10" s="492" t="s">
        <v>257</v>
      </c>
      <c r="F10" s="492" t="s">
        <v>275</v>
      </c>
      <c r="G10" s="492" t="s">
        <v>256</v>
      </c>
      <c r="H10" s="492" t="s">
        <v>276</v>
      </c>
      <c r="I10" s="492" t="s">
        <v>277</v>
      </c>
      <c r="J10" s="492" t="s">
        <v>216</v>
      </c>
      <c r="K10" s="491"/>
      <c r="L10" s="491"/>
    </row>
    <row r="11" spans="1:46" ht="14.25" customHeight="1">
      <c r="A11" s="449"/>
      <c r="B11" s="449"/>
      <c r="C11" s="449"/>
      <c r="D11" s="449"/>
      <c r="E11" s="491"/>
      <c r="F11" s="492" t="s">
        <v>278</v>
      </c>
      <c r="G11" s="492" t="s">
        <v>278</v>
      </c>
      <c r="H11" s="492" t="s">
        <v>279</v>
      </c>
      <c r="I11" s="492" t="s">
        <v>280</v>
      </c>
      <c r="J11" s="492"/>
      <c r="K11" s="491"/>
      <c r="L11" s="491"/>
    </row>
    <row r="12" spans="1:46" ht="14.25" customHeight="1">
      <c r="A12" s="449"/>
      <c r="B12" s="449"/>
      <c r="C12" s="449"/>
      <c r="D12" s="449"/>
      <c r="E12" s="491"/>
      <c r="F12" s="492" t="s">
        <v>281</v>
      </c>
      <c r="G12" s="492" t="s">
        <v>281</v>
      </c>
      <c r="H12" s="492" t="s">
        <v>268</v>
      </c>
      <c r="I12" s="492"/>
      <c r="J12" s="492"/>
      <c r="K12" s="491"/>
      <c r="L12" s="491"/>
    </row>
    <row r="13" spans="1:46" ht="5.25" customHeight="1" thickBot="1">
      <c r="A13" s="461"/>
      <c r="B13" s="461"/>
      <c r="C13" s="461"/>
      <c r="D13" s="461"/>
      <c r="E13" s="461"/>
      <c r="F13" s="461"/>
      <c r="G13" s="461"/>
      <c r="H13" s="461"/>
      <c r="I13" s="461"/>
      <c r="J13" s="461"/>
      <c r="K13" s="461"/>
      <c r="L13" s="461"/>
    </row>
    <row r="14" spans="1:46" ht="8.1" customHeight="1">
      <c r="A14" s="463"/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225"/>
    </row>
    <row r="15" spans="1:46" ht="15" customHeight="1">
      <c r="A15" s="35" t="s">
        <v>7</v>
      </c>
      <c r="B15" s="35"/>
      <c r="C15" s="56">
        <v>2018</v>
      </c>
      <c r="D15" s="190"/>
      <c r="E15" s="191">
        <v>6</v>
      </c>
      <c r="F15" s="192" t="s">
        <v>19</v>
      </c>
      <c r="G15" s="192" t="s">
        <v>19</v>
      </c>
      <c r="H15" s="192">
        <v>2</v>
      </c>
      <c r="I15" s="192">
        <v>3</v>
      </c>
      <c r="J15" s="192">
        <v>2</v>
      </c>
      <c r="K15" s="192">
        <v>15</v>
      </c>
      <c r="L15" s="190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</row>
    <row r="16" spans="1:46" ht="15" customHeight="1">
      <c r="A16" s="35"/>
      <c r="B16" s="35"/>
      <c r="C16" s="56">
        <v>2019</v>
      </c>
      <c r="D16" s="190"/>
      <c r="E16" s="191">
        <v>5</v>
      </c>
      <c r="F16" s="192" t="s">
        <v>19</v>
      </c>
      <c r="G16" s="192" t="s">
        <v>19</v>
      </c>
      <c r="H16" s="192" t="s">
        <v>19</v>
      </c>
      <c r="I16" s="192">
        <v>1</v>
      </c>
      <c r="J16" s="192">
        <v>3</v>
      </c>
      <c r="K16" s="192">
        <v>22</v>
      </c>
      <c r="L16" s="190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</row>
    <row r="17" spans="1:46" ht="15" customHeight="1">
      <c r="A17" s="35"/>
      <c r="B17" s="35"/>
      <c r="C17" s="56">
        <v>2020</v>
      </c>
      <c r="D17" s="190"/>
      <c r="E17" s="191" t="s">
        <v>19</v>
      </c>
      <c r="F17" s="12">
        <v>1</v>
      </c>
      <c r="G17" s="191" t="s">
        <v>19</v>
      </c>
      <c r="H17" s="191" t="s">
        <v>19</v>
      </c>
      <c r="I17" s="12">
        <v>2</v>
      </c>
      <c r="J17" s="161">
        <v>4</v>
      </c>
      <c r="K17" s="12">
        <v>5</v>
      </c>
      <c r="L17" s="190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</row>
    <row r="18" spans="1:46" ht="8.1" customHeight="1">
      <c r="A18" s="35"/>
      <c r="B18" s="35"/>
      <c r="C18" s="56"/>
      <c r="D18" s="9"/>
      <c r="E18" s="190"/>
      <c r="F18" s="190"/>
      <c r="G18" s="190"/>
      <c r="H18" s="190"/>
      <c r="I18" s="190"/>
      <c r="J18" s="190"/>
      <c r="K18" s="190"/>
      <c r="L18" s="193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</row>
    <row r="19" spans="1:46" s="164" customFormat="1" ht="15" customHeight="1">
      <c r="A19" s="40" t="s">
        <v>8</v>
      </c>
      <c r="B19" s="39"/>
      <c r="C19" s="60">
        <v>2018</v>
      </c>
      <c r="D19" s="194"/>
      <c r="E19" s="195">
        <v>0</v>
      </c>
      <c r="F19" s="195">
        <v>0</v>
      </c>
      <c r="G19" s="195">
        <v>0</v>
      </c>
      <c r="H19" s="195">
        <v>0</v>
      </c>
      <c r="I19" s="195">
        <v>1</v>
      </c>
      <c r="J19" s="195">
        <v>0</v>
      </c>
      <c r="K19" s="195">
        <v>0</v>
      </c>
      <c r="L19" s="193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</row>
    <row r="20" spans="1:46" s="164" customFormat="1" ht="15" customHeight="1">
      <c r="A20" s="40"/>
      <c r="B20" s="39"/>
      <c r="C20" s="60">
        <v>2019</v>
      </c>
      <c r="D20" s="163"/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5">
        <v>2</v>
      </c>
      <c r="L20" s="193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</row>
    <row r="21" spans="1:46" s="164" customFormat="1" ht="15" customHeight="1">
      <c r="A21" s="40"/>
      <c r="B21" s="39"/>
      <c r="C21" s="60">
        <v>2020</v>
      </c>
      <c r="D21" s="163"/>
      <c r="E21" s="195">
        <v>0</v>
      </c>
      <c r="F21" s="195">
        <v>0</v>
      </c>
      <c r="G21" s="195">
        <v>0</v>
      </c>
      <c r="H21" s="195">
        <v>0</v>
      </c>
      <c r="I21" s="195">
        <v>1</v>
      </c>
      <c r="J21" s="195">
        <v>0</v>
      </c>
      <c r="K21" s="195">
        <v>3</v>
      </c>
      <c r="L21" s="193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</row>
    <row r="22" spans="1:46" s="164" customFormat="1" ht="8.1" customHeight="1">
      <c r="A22" s="40"/>
      <c r="B22" s="39"/>
      <c r="C22" s="60"/>
      <c r="D22" s="163"/>
      <c r="E22" s="195"/>
      <c r="F22" s="195"/>
      <c r="G22" s="195"/>
      <c r="H22" s="195"/>
      <c r="I22" s="195"/>
      <c r="J22" s="195"/>
      <c r="K22" s="195"/>
      <c r="L22" s="193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</row>
    <row r="23" spans="1:46" s="164" customFormat="1" ht="15" customHeight="1">
      <c r="A23" s="40" t="s">
        <v>9</v>
      </c>
      <c r="B23" s="39"/>
      <c r="C23" s="60">
        <v>2018</v>
      </c>
      <c r="D23" s="194"/>
      <c r="E23" s="195">
        <v>1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5">
        <v>1</v>
      </c>
      <c r="L23" s="193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</row>
    <row r="24" spans="1:46" s="164" customFormat="1" ht="15" customHeight="1">
      <c r="A24" s="40"/>
      <c r="B24" s="39"/>
      <c r="C24" s="60">
        <v>2019</v>
      </c>
      <c r="D24" s="163"/>
      <c r="E24" s="195">
        <v>0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5">
        <v>0</v>
      </c>
      <c r="L24" s="193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</row>
    <row r="25" spans="1:46" s="164" customFormat="1" ht="15" customHeight="1">
      <c r="A25" s="40"/>
      <c r="B25" s="39"/>
      <c r="C25" s="60">
        <v>2020</v>
      </c>
      <c r="D25" s="163"/>
      <c r="E25" s="195">
        <v>0</v>
      </c>
      <c r="F25" s="195">
        <v>0</v>
      </c>
      <c r="G25" s="195">
        <v>0</v>
      </c>
      <c r="H25" s="195">
        <v>0</v>
      </c>
      <c r="I25" s="195">
        <v>0</v>
      </c>
      <c r="J25" s="195">
        <v>0</v>
      </c>
      <c r="K25" s="195">
        <v>0</v>
      </c>
      <c r="L25" s="193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</row>
    <row r="26" spans="1:46" s="164" customFormat="1" ht="8.1" customHeight="1">
      <c r="A26" s="40"/>
      <c r="B26" s="39"/>
      <c r="C26" s="60"/>
      <c r="D26" s="163"/>
      <c r="E26" s="195"/>
      <c r="F26" s="195"/>
      <c r="G26" s="195"/>
      <c r="H26" s="195"/>
      <c r="I26" s="195"/>
      <c r="J26" s="195"/>
      <c r="K26" s="195"/>
      <c r="L26" s="193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</row>
    <row r="27" spans="1:46" s="164" customFormat="1" ht="15" customHeight="1">
      <c r="A27" s="40" t="s">
        <v>10</v>
      </c>
      <c r="B27" s="39"/>
      <c r="C27" s="60">
        <v>2018</v>
      </c>
      <c r="D27" s="194"/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5">
        <v>0</v>
      </c>
      <c r="L27" s="193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</row>
    <row r="28" spans="1:46" s="164" customFormat="1" ht="15" customHeight="1">
      <c r="A28" s="40"/>
      <c r="B28" s="39"/>
      <c r="C28" s="60">
        <v>2019</v>
      </c>
      <c r="D28" s="163"/>
      <c r="E28" s="195">
        <v>1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5">
        <v>0</v>
      </c>
      <c r="L28" s="193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</row>
    <row r="29" spans="1:46" s="164" customFormat="1" ht="15" customHeight="1">
      <c r="A29" s="40"/>
      <c r="B29" s="39"/>
      <c r="C29" s="60">
        <v>2020</v>
      </c>
      <c r="D29" s="163"/>
      <c r="E29" s="195">
        <v>0</v>
      </c>
      <c r="F29" s="195">
        <v>1</v>
      </c>
      <c r="G29" s="195">
        <v>0</v>
      </c>
      <c r="H29" s="195">
        <v>0</v>
      </c>
      <c r="I29" s="195">
        <v>0</v>
      </c>
      <c r="J29" s="195">
        <v>2</v>
      </c>
      <c r="K29" s="195">
        <v>0</v>
      </c>
      <c r="L29" s="193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</row>
    <row r="30" spans="1:46" s="164" customFormat="1" ht="8.1" customHeight="1">
      <c r="A30" s="40"/>
      <c r="B30" s="39"/>
      <c r="C30" s="60"/>
      <c r="D30" s="163"/>
      <c r="E30" s="195"/>
      <c r="F30" s="195"/>
      <c r="G30" s="195"/>
      <c r="H30" s="195"/>
      <c r="I30" s="195"/>
      <c r="J30" s="195"/>
      <c r="K30" s="195"/>
      <c r="L30" s="193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</row>
    <row r="31" spans="1:46" s="164" customFormat="1" ht="15" customHeight="1">
      <c r="A31" s="40" t="s">
        <v>11</v>
      </c>
      <c r="B31" s="39"/>
      <c r="C31" s="60">
        <v>2018</v>
      </c>
      <c r="D31" s="194"/>
      <c r="E31" s="195">
        <v>2</v>
      </c>
      <c r="F31" s="195">
        <v>0</v>
      </c>
      <c r="G31" s="195">
        <v>0</v>
      </c>
      <c r="H31" s="195">
        <v>2</v>
      </c>
      <c r="I31" s="195">
        <v>1</v>
      </c>
      <c r="J31" s="195">
        <v>1</v>
      </c>
      <c r="K31" s="195">
        <v>7</v>
      </c>
      <c r="L31" s="193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</row>
    <row r="32" spans="1:46" s="164" customFormat="1" ht="15" customHeight="1">
      <c r="A32" s="40"/>
      <c r="B32" s="39"/>
      <c r="C32" s="60">
        <v>2019</v>
      </c>
      <c r="D32" s="163"/>
      <c r="E32" s="195">
        <v>2</v>
      </c>
      <c r="F32" s="195">
        <v>0</v>
      </c>
      <c r="G32" s="195">
        <v>0</v>
      </c>
      <c r="H32" s="195">
        <v>0</v>
      </c>
      <c r="I32" s="195">
        <v>0</v>
      </c>
      <c r="J32" s="195">
        <v>1</v>
      </c>
      <c r="K32" s="195">
        <v>11</v>
      </c>
      <c r="L32" s="193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</row>
    <row r="33" spans="1:46" s="164" customFormat="1" ht="15" customHeight="1">
      <c r="A33" s="40"/>
      <c r="B33" s="39"/>
      <c r="C33" s="60">
        <v>2020</v>
      </c>
      <c r="D33" s="163"/>
      <c r="E33" s="195">
        <v>0</v>
      </c>
      <c r="F33" s="195">
        <v>0</v>
      </c>
      <c r="G33" s="195">
        <v>0</v>
      </c>
      <c r="H33" s="195">
        <v>0</v>
      </c>
      <c r="I33" s="195">
        <v>1</v>
      </c>
      <c r="J33" s="195">
        <v>1</v>
      </c>
      <c r="K33" s="195">
        <v>0</v>
      </c>
      <c r="L33" s="193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</row>
    <row r="34" spans="1:46" s="164" customFormat="1" ht="8.1" customHeight="1">
      <c r="A34" s="40"/>
      <c r="B34" s="39"/>
      <c r="C34" s="60"/>
      <c r="D34" s="163"/>
      <c r="E34" s="195"/>
      <c r="F34" s="195"/>
      <c r="G34" s="195"/>
      <c r="H34" s="195"/>
      <c r="I34" s="195"/>
      <c r="J34" s="195"/>
      <c r="K34" s="195"/>
      <c r="L34" s="193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</row>
    <row r="35" spans="1:46" s="164" customFormat="1" ht="15" customHeight="1">
      <c r="A35" s="40" t="s">
        <v>12</v>
      </c>
      <c r="B35" s="39"/>
      <c r="C35" s="60">
        <v>2018</v>
      </c>
      <c r="D35" s="194"/>
      <c r="E35" s="195">
        <v>1</v>
      </c>
      <c r="F35" s="195">
        <v>0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193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</row>
    <row r="36" spans="1:46" s="164" customFormat="1" ht="15" customHeight="1">
      <c r="A36" s="40"/>
      <c r="B36" s="39"/>
      <c r="C36" s="60">
        <v>2019</v>
      </c>
      <c r="D36" s="163"/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5">
        <v>1</v>
      </c>
      <c r="L36" s="193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</row>
    <row r="37" spans="1:46" s="164" customFormat="1" ht="15" customHeight="1">
      <c r="A37" s="40"/>
      <c r="B37" s="39"/>
      <c r="C37" s="60">
        <v>2020</v>
      </c>
      <c r="D37" s="163"/>
      <c r="E37" s="195">
        <v>0</v>
      </c>
      <c r="F37" s="195">
        <v>0</v>
      </c>
      <c r="G37" s="195">
        <v>0</v>
      </c>
      <c r="H37" s="195">
        <v>0</v>
      </c>
      <c r="I37" s="195">
        <v>0</v>
      </c>
      <c r="J37" s="195">
        <v>0</v>
      </c>
      <c r="K37" s="195">
        <v>0</v>
      </c>
      <c r="L37" s="193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</row>
    <row r="38" spans="1:46" s="164" customFormat="1" ht="8.1" customHeight="1">
      <c r="A38" s="40"/>
      <c r="B38" s="39"/>
      <c r="C38" s="60"/>
      <c r="D38" s="163"/>
      <c r="E38" s="195"/>
      <c r="F38" s="195"/>
      <c r="G38" s="195"/>
      <c r="H38" s="195"/>
      <c r="I38" s="195"/>
      <c r="J38" s="195"/>
      <c r="K38" s="195"/>
      <c r="L38" s="193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</row>
    <row r="39" spans="1:46" s="164" customFormat="1" ht="15" customHeight="1">
      <c r="A39" s="40" t="s">
        <v>13</v>
      </c>
      <c r="B39" s="39"/>
      <c r="C39" s="60">
        <v>2018</v>
      </c>
      <c r="D39" s="194"/>
      <c r="E39" s="195">
        <v>0</v>
      </c>
      <c r="F39" s="195">
        <v>0</v>
      </c>
      <c r="G39" s="195">
        <v>0</v>
      </c>
      <c r="H39" s="195">
        <v>0</v>
      </c>
      <c r="I39" s="195">
        <v>0</v>
      </c>
      <c r="J39" s="195">
        <v>0</v>
      </c>
      <c r="K39" s="195">
        <v>0</v>
      </c>
      <c r="L39" s="193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</row>
    <row r="40" spans="1:46" s="164" customFormat="1" ht="15" customHeight="1">
      <c r="A40" s="40"/>
      <c r="B40" s="39"/>
      <c r="C40" s="60">
        <v>2019</v>
      </c>
      <c r="D40" s="163"/>
      <c r="E40" s="195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1</v>
      </c>
      <c r="K40" s="195">
        <v>3</v>
      </c>
      <c r="L40" s="193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</row>
    <row r="41" spans="1:46" s="164" customFormat="1" ht="15" customHeight="1">
      <c r="A41" s="40"/>
      <c r="B41" s="39"/>
      <c r="C41" s="60">
        <v>2020</v>
      </c>
      <c r="D41" s="163"/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0</v>
      </c>
      <c r="K41" s="195">
        <v>2</v>
      </c>
      <c r="L41" s="193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</row>
    <row r="42" spans="1:46" s="164" customFormat="1" ht="8.1" customHeight="1">
      <c r="A42" s="40"/>
      <c r="B42" s="39"/>
      <c r="C42" s="60"/>
      <c r="D42" s="163"/>
      <c r="E42" s="195"/>
      <c r="F42" s="195"/>
      <c r="G42" s="195"/>
      <c r="H42" s="195"/>
      <c r="I42" s="195"/>
      <c r="J42" s="195"/>
      <c r="K42" s="195"/>
      <c r="L42" s="193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</row>
    <row r="43" spans="1:46" s="164" customFormat="1" ht="15" customHeight="1">
      <c r="A43" s="40" t="s">
        <v>14</v>
      </c>
      <c r="B43" s="39"/>
      <c r="C43" s="60">
        <v>2018</v>
      </c>
      <c r="D43" s="194"/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5">
        <v>1</v>
      </c>
      <c r="L43" s="19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</row>
    <row r="44" spans="1:46" s="164" customFormat="1" ht="15" customHeight="1">
      <c r="A44" s="40"/>
      <c r="B44" s="39"/>
      <c r="C44" s="60">
        <v>2019</v>
      </c>
      <c r="D44" s="163"/>
      <c r="E44" s="195">
        <v>0</v>
      </c>
      <c r="F44" s="195">
        <v>0</v>
      </c>
      <c r="G44" s="195">
        <v>0</v>
      </c>
      <c r="H44" s="195">
        <v>0</v>
      </c>
      <c r="I44" s="195">
        <v>0</v>
      </c>
      <c r="J44" s="195">
        <v>0</v>
      </c>
      <c r="K44" s="195">
        <v>1</v>
      </c>
      <c r="L44" s="193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</row>
    <row r="45" spans="1:46" s="164" customFormat="1" ht="15" customHeight="1">
      <c r="A45" s="40"/>
      <c r="B45" s="39"/>
      <c r="C45" s="60">
        <v>2020</v>
      </c>
      <c r="D45" s="163"/>
      <c r="E45" s="195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193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</row>
    <row r="46" spans="1:46" s="164" customFormat="1" ht="8.1" customHeight="1">
      <c r="A46" s="40"/>
      <c r="B46" s="39"/>
      <c r="C46" s="60"/>
      <c r="D46" s="163"/>
      <c r="E46" s="195"/>
      <c r="F46" s="195"/>
      <c r="G46" s="195"/>
      <c r="H46" s="195"/>
      <c r="I46" s="195"/>
      <c r="J46" s="195"/>
      <c r="K46" s="195"/>
      <c r="L46" s="193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</row>
    <row r="47" spans="1:46" s="164" customFormat="1" ht="15" customHeight="1">
      <c r="A47" s="40" t="s">
        <v>15</v>
      </c>
      <c r="B47" s="39"/>
      <c r="C47" s="60">
        <v>2018</v>
      </c>
      <c r="D47" s="194"/>
      <c r="E47" s="195">
        <v>2</v>
      </c>
      <c r="F47" s="195">
        <v>0</v>
      </c>
      <c r="G47" s="195">
        <v>0</v>
      </c>
      <c r="H47" s="195">
        <v>0</v>
      </c>
      <c r="I47" s="195">
        <v>0</v>
      </c>
      <c r="J47" s="195">
        <v>1</v>
      </c>
      <c r="K47" s="195">
        <v>1</v>
      </c>
      <c r="L47" s="193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</row>
    <row r="48" spans="1:46" s="164" customFormat="1" ht="15" customHeight="1">
      <c r="A48" s="40"/>
      <c r="B48" s="39"/>
      <c r="C48" s="60">
        <v>2019</v>
      </c>
      <c r="D48" s="163"/>
      <c r="E48" s="195">
        <v>0</v>
      </c>
      <c r="F48" s="195">
        <v>0</v>
      </c>
      <c r="G48" s="195">
        <v>0</v>
      </c>
      <c r="H48" s="195">
        <v>0</v>
      </c>
      <c r="I48" s="195">
        <v>1</v>
      </c>
      <c r="J48" s="195">
        <v>1</v>
      </c>
      <c r="K48" s="195">
        <v>1</v>
      </c>
      <c r="L48" s="193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</row>
    <row r="49" spans="1:46" s="164" customFormat="1" ht="15" customHeight="1">
      <c r="A49" s="40"/>
      <c r="B49" s="39"/>
      <c r="C49" s="60">
        <v>2020</v>
      </c>
      <c r="D49" s="163"/>
      <c r="E49" s="195">
        <v>0</v>
      </c>
      <c r="F49" s="195">
        <v>0</v>
      </c>
      <c r="G49" s="195">
        <v>0</v>
      </c>
      <c r="H49" s="195">
        <v>0</v>
      </c>
      <c r="I49" s="195">
        <v>0</v>
      </c>
      <c r="J49" s="195">
        <v>0</v>
      </c>
      <c r="K49" s="195">
        <v>0</v>
      </c>
      <c r="L49" s="193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</row>
    <row r="50" spans="1:46" s="164" customFormat="1" ht="7.5" customHeight="1">
      <c r="A50" s="40"/>
      <c r="B50" s="39"/>
      <c r="C50" s="60"/>
      <c r="D50" s="163"/>
      <c r="E50" s="195"/>
      <c r="F50" s="195"/>
      <c r="G50" s="195"/>
      <c r="H50" s="195"/>
      <c r="I50" s="195"/>
      <c r="J50" s="195"/>
      <c r="K50" s="195"/>
      <c r="L50" s="193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</row>
    <row r="51" spans="1:46" s="164" customFormat="1" ht="15" customHeight="1">
      <c r="A51" s="40" t="s">
        <v>16</v>
      </c>
      <c r="B51" s="39"/>
      <c r="C51" s="60">
        <v>2018</v>
      </c>
      <c r="D51" s="194"/>
      <c r="E51" s="195">
        <v>0</v>
      </c>
      <c r="F51" s="195">
        <v>0</v>
      </c>
      <c r="G51" s="195">
        <v>0</v>
      </c>
      <c r="H51" s="195">
        <v>0</v>
      </c>
      <c r="I51" s="195">
        <v>1</v>
      </c>
      <c r="J51" s="195">
        <v>0</v>
      </c>
      <c r="K51" s="195">
        <v>1</v>
      </c>
      <c r="L51" s="193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</row>
    <row r="52" spans="1:46" s="164" customFormat="1" ht="15" customHeight="1">
      <c r="A52" s="40"/>
      <c r="B52" s="39"/>
      <c r="C52" s="60">
        <v>2019</v>
      </c>
      <c r="D52" s="163"/>
      <c r="E52" s="195">
        <v>1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95">
        <v>0</v>
      </c>
      <c r="L52" s="193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</row>
    <row r="53" spans="1:46" s="164" customFormat="1" ht="15" customHeight="1">
      <c r="A53" s="40"/>
      <c r="B53" s="39"/>
      <c r="C53" s="60">
        <v>2020</v>
      </c>
      <c r="D53" s="163"/>
      <c r="E53" s="195">
        <v>0</v>
      </c>
      <c r="F53" s="195">
        <v>0</v>
      </c>
      <c r="G53" s="195">
        <v>0</v>
      </c>
      <c r="H53" s="195">
        <v>0</v>
      </c>
      <c r="I53" s="195">
        <v>0</v>
      </c>
      <c r="J53" s="195">
        <v>0</v>
      </c>
      <c r="K53" s="195">
        <v>0</v>
      </c>
      <c r="L53" s="193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</row>
    <row r="54" spans="1:46" s="164" customFormat="1" ht="8.1" customHeight="1">
      <c r="A54" s="40"/>
      <c r="B54" s="39"/>
      <c r="C54" s="60"/>
      <c r="D54" s="163"/>
      <c r="E54" s="195"/>
      <c r="F54" s="195"/>
      <c r="G54" s="195"/>
      <c r="H54" s="195"/>
      <c r="I54" s="195"/>
      <c r="J54" s="195"/>
      <c r="K54" s="195"/>
      <c r="L54" s="193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</row>
    <row r="55" spans="1:46" s="164" customFormat="1" ht="15" customHeight="1">
      <c r="A55" s="40" t="s">
        <v>17</v>
      </c>
      <c r="B55" s="39"/>
      <c r="C55" s="60">
        <v>2018</v>
      </c>
      <c r="D55" s="194"/>
      <c r="E55" s="195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2</v>
      </c>
      <c r="L55" s="193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</row>
    <row r="56" spans="1:46" s="164" customFormat="1" ht="15" customHeight="1">
      <c r="A56" s="40"/>
      <c r="B56" s="39"/>
      <c r="C56" s="60">
        <v>2019</v>
      </c>
      <c r="D56" s="163"/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195">
        <v>2</v>
      </c>
      <c r="L56" s="193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</row>
    <row r="57" spans="1:46" s="164" customFormat="1" ht="15" customHeight="1">
      <c r="A57" s="40"/>
      <c r="B57" s="39"/>
      <c r="C57" s="60">
        <v>2020</v>
      </c>
      <c r="D57" s="163"/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3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</row>
    <row r="58" spans="1:46" s="164" customFormat="1" ht="8.1" customHeight="1">
      <c r="A58" s="40"/>
      <c r="B58" s="39"/>
      <c r="C58" s="60"/>
      <c r="D58" s="163"/>
      <c r="E58" s="195"/>
      <c r="F58" s="195"/>
      <c r="G58" s="195"/>
      <c r="H58" s="195"/>
      <c r="I58" s="195"/>
      <c r="J58" s="195"/>
      <c r="K58" s="195"/>
      <c r="L58" s="193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</row>
    <row r="59" spans="1:46" s="164" customFormat="1" ht="15" customHeight="1">
      <c r="A59" s="40" t="s">
        <v>18</v>
      </c>
      <c r="B59" s="39"/>
      <c r="C59" s="60">
        <v>2018</v>
      </c>
      <c r="D59" s="163"/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2</v>
      </c>
      <c r="L59" s="193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</row>
    <row r="60" spans="1:46" s="164" customFormat="1" ht="15" customHeight="1">
      <c r="A60" s="40"/>
      <c r="B60" s="39"/>
      <c r="C60" s="60">
        <v>2019</v>
      </c>
      <c r="D60" s="163"/>
      <c r="E60" s="195">
        <v>1</v>
      </c>
      <c r="F60" s="195">
        <v>0</v>
      </c>
      <c r="G60" s="195">
        <v>0</v>
      </c>
      <c r="H60" s="195">
        <v>0</v>
      </c>
      <c r="I60" s="195">
        <v>0</v>
      </c>
      <c r="J60" s="195">
        <v>0</v>
      </c>
      <c r="K60" s="195">
        <v>1</v>
      </c>
      <c r="L60" s="193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</row>
    <row r="61" spans="1:46" s="164" customFormat="1" ht="15" customHeight="1">
      <c r="A61" s="40"/>
      <c r="B61" s="39"/>
      <c r="C61" s="60">
        <v>2020</v>
      </c>
      <c r="D61" s="163"/>
      <c r="E61" s="195">
        <v>0</v>
      </c>
      <c r="F61" s="195">
        <v>0</v>
      </c>
      <c r="G61" s="195">
        <v>0</v>
      </c>
      <c r="H61" s="195">
        <v>0</v>
      </c>
      <c r="I61" s="195">
        <v>0</v>
      </c>
      <c r="J61" s="195">
        <v>1</v>
      </c>
      <c r="K61" s="195">
        <v>0</v>
      </c>
      <c r="L61" s="193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</row>
    <row r="62" spans="1:46" ht="8.1" customHeight="1">
      <c r="A62" s="430" t="s">
        <v>33</v>
      </c>
      <c r="B62" s="421"/>
      <c r="C62" s="421"/>
      <c r="D62" s="428"/>
      <c r="E62" s="421"/>
      <c r="F62" s="421"/>
      <c r="G62" s="428"/>
      <c r="H62" s="414"/>
      <c r="I62" s="414"/>
      <c r="J62" s="414"/>
      <c r="K62" s="414"/>
      <c r="L62" s="421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</row>
    <row r="63" spans="1:46" ht="15" customHeight="1">
      <c r="A63" s="196"/>
      <c r="B63" s="155"/>
      <c r="C63" s="155"/>
      <c r="D63" s="196"/>
      <c r="E63" s="155"/>
      <c r="F63" s="155"/>
      <c r="G63" s="170"/>
      <c r="H63" s="197"/>
      <c r="I63" s="197"/>
      <c r="J63" s="197"/>
      <c r="K63" s="197"/>
      <c r="L63" s="433" t="s">
        <v>66</v>
      </c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</row>
    <row r="64" spans="1:46" ht="15" customHeight="1">
      <c r="A64" s="155"/>
      <c r="B64" s="155"/>
      <c r="C64" s="155"/>
      <c r="D64" s="198"/>
      <c r="E64" s="155"/>
      <c r="F64" s="155"/>
      <c r="G64" s="157"/>
      <c r="H64" s="199"/>
      <c r="I64" s="197"/>
      <c r="J64" s="197"/>
      <c r="K64" s="197"/>
      <c r="L64" s="171" t="s">
        <v>67</v>
      </c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</row>
    <row r="65" spans="1:46">
      <c r="A65" s="155"/>
      <c r="B65" s="155"/>
      <c r="C65" s="155"/>
      <c r="D65" s="155"/>
      <c r="E65" s="155"/>
      <c r="F65" s="155"/>
      <c r="G65" s="155"/>
      <c r="H65" s="197"/>
      <c r="I65" s="197"/>
      <c r="J65" s="197"/>
      <c r="K65" s="197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</row>
    <row r="66" spans="1:46">
      <c r="A66" s="155"/>
      <c r="B66" s="155"/>
      <c r="C66" s="155"/>
      <c r="D66" s="155"/>
      <c r="E66" s="155"/>
      <c r="F66" s="155"/>
      <c r="G66" s="155"/>
      <c r="H66" s="197"/>
      <c r="I66" s="197"/>
      <c r="J66" s="197"/>
      <c r="K66" s="197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</row>
    <row r="67" spans="1:46">
      <c r="A67" s="155"/>
      <c r="B67" s="155"/>
      <c r="C67" s="155"/>
      <c r="D67" s="155"/>
      <c r="E67" s="155"/>
      <c r="F67" s="155"/>
      <c r="G67" s="155"/>
      <c r="H67" s="197"/>
      <c r="I67" s="197"/>
      <c r="J67" s="197"/>
      <c r="K67" s="197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</row>
    <row r="68" spans="1:46">
      <c r="A68" s="155"/>
      <c r="B68" s="155"/>
      <c r="C68" s="155"/>
      <c r="D68" s="155"/>
      <c r="E68" s="155"/>
      <c r="F68" s="155"/>
      <c r="G68" s="155"/>
      <c r="H68" s="197"/>
      <c r="I68" s="197"/>
      <c r="J68" s="197"/>
      <c r="K68" s="197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</row>
    <row r="69" spans="1:46">
      <c r="A69" s="155"/>
      <c r="B69" s="155"/>
      <c r="C69" s="155"/>
      <c r="D69" s="155"/>
      <c r="E69" s="155"/>
      <c r="F69" s="155"/>
      <c r="G69" s="155"/>
      <c r="H69" s="197"/>
      <c r="I69" s="197"/>
      <c r="J69" s="197"/>
      <c r="K69" s="197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</row>
    <row r="70" spans="1:46">
      <c r="A70" s="155"/>
      <c r="B70" s="155"/>
      <c r="C70" s="155"/>
      <c r="D70" s="155"/>
      <c r="E70" s="155"/>
      <c r="F70" s="155"/>
      <c r="G70" s="155"/>
      <c r="H70" s="197"/>
      <c r="I70" s="197"/>
      <c r="J70" s="197"/>
      <c r="K70" s="197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</row>
    <row r="71" spans="1:46">
      <c r="A71" s="172"/>
      <c r="B71" s="155"/>
      <c r="C71" s="155"/>
      <c r="D71" s="155"/>
      <c r="E71" s="155"/>
      <c r="F71" s="155"/>
      <c r="G71" s="155"/>
      <c r="H71" s="197"/>
      <c r="I71" s="197"/>
      <c r="J71" s="197"/>
      <c r="K71" s="197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</row>
    <row r="72" spans="1:46">
      <c r="A72" s="187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56"/>
  <sheetViews>
    <sheetView view="pageBreakPreview" zoomScaleNormal="70" zoomScaleSheetLayoutView="100" workbookViewId="0">
      <selection activeCell="H7" sqref="H7"/>
    </sheetView>
  </sheetViews>
  <sheetFormatPr defaultColWidth="9.28515625" defaultRowHeight="15"/>
  <cols>
    <col min="1" max="1" width="12.28515625" style="150" customWidth="1"/>
    <col min="2" max="2" width="10.7109375" style="150" customWidth="1"/>
    <col min="3" max="3" width="10.85546875" style="150" customWidth="1"/>
    <col min="4" max="4" width="10" style="150" customWidth="1"/>
    <col min="5" max="5" width="14" style="150" customWidth="1"/>
    <col min="6" max="6" width="11.42578125" style="150" customWidth="1"/>
    <col min="7" max="7" width="12.140625" style="150" customWidth="1"/>
    <col min="8" max="8" width="13.140625" style="150" customWidth="1"/>
    <col min="9" max="9" width="13.42578125" style="150" customWidth="1"/>
    <col min="10" max="10" width="13.7109375" style="150" customWidth="1"/>
    <col min="11" max="11" width="1.42578125" style="150" customWidth="1"/>
    <col min="12" max="16384" width="9.28515625" style="150"/>
  </cols>
  <sheetData>
    <row r="1" spans="1:11" ht="8.1" customHeight="1"/>
    <row r="2" spans="1:11" ht="8.1" customHeight="1"/>
    <row r="3" spans="1:11" ht="16.5" customHeight="1">
      <c r="A3" s="185" t="s">
        <v>395</v>
      </c>
      <c r="B3" s="151"/>
      <c r="C3" s="151"/>
    </row>
    <row r="4" spans="1:11" ht="16.5" customHeight="1">
      <c r="A4" s="153" t="s">
        <v>396</v>
      </c>
      <c r="B4" s="153"/>
      <c r="C4" s="153"/>
    </row>
    <row r="5" spans="1:11" ht="15" customHeight="1" thickBot="1">
      <c r="A5" s="153"/>
    </row>
    <row r="6" spans="1:11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</row>
    <row r="7" spans="1:11" ht="16.5" customHeight="1">
      <c r="A7" s="478" t="s">
        <v>40</v>
      </c>
      <c r="B7" s="478"/>
      <c r="C7" s="481" t="s">
        <v>1</v>
      </c>
      <c r="D7" s="506" t="s">
        <v>282</v>
      </c>
      <c r="E7" s="490" t="s">
        <v>283</v>
      </c>
      <c r="F7" s="490" t="s">
        <v>111</v>
      </c>
      <c r="G7" s="490" t="s">
        <v>112</v>
      </c>
      <c r="H7" s="490" t="s">
        <v>113</v>
      </c>
      <c r="I7" s="490" t="s">
        <v>114</v>
      </c>
      <c r="J7" s="490" t="s">
        <v>115</v>
      </c>
      <c r="K7" s="478"/>
    </row>
    <row r="8" spans="1:11" ht="15" customHeight="1">
      <c r="A8" s="466" t="s">
        <v>43</v>
      </c>
      <c r="B8" s="466"/>
      <c r="C8" s="470" t="s">
        <v>4</v>
      </c>
      <c r="D8" s="510" t="s">
        <v>284</v>
      </c>
      <c r="E8" s="492" t="s">
        <v>285</v>
      </c>
      <c r="F8" s="490" t="s">
        <v>117</v>
      </c>
      <c r="G8" s="490" t="s">
        <v>118</v>
      </c>
      <c r="H8" s="490" t="s">
        <v>119</v>
      </c>
      <c r="I8" s="490" t="s">
        <v>120</v>
      </c>
      <c r="J8" s="490" t="s">
        <v>121</v>
      </c>
      <c r="K8" s="449"/>
    </row>
    <row r="9" spans="1:11" ht="15" customHeight="1">
      <c r="A9" s="449"/>
      <c r="B9" s="449"/>
      <c r="C9" s="449"/>
      <c r="D9" s="449"/>
      <c r="E9" s="491" t="s">
        <v>33</v>
      </c>
      <c r="F9" s="492" t="s">
        <v>122</v>
      </c>
      <c r="G9" s="492" t="s">
        <v>123</v>
      </c>
      <c r="H9" s="492" t="s">
        <v>124</v>
      </c>
      <c r="I9" s="490" t="s">
        <v>125</v>
      </c>
      <c r="J9" s="490" t="s">
        <v>126</v>
      </c>
      <c r="K9" s="449"/>
    </row>
    <row r="10" spans="1:11" ht="15" customHeight="1">
      <c r="A10" s="449"/>
      <c r="B10" s="449"/>
      <c r="C10" s="449"/>
      <c r="D10" s="449"/>
      <c r="E10" s="491"/>
      <c r="F10" s="492" t="s">
        <v>286</v>
      </c>
      <c r="G10" s="492" t="s">
        <v>54</v>
      </c>
      <c r="H10" s="492" t="s">
        <v>128</v>
      </c>
      <c r="I10" s="492" t="s">
        <v>129</v>
      </c>
      <c r="J10" s="492" t="s">
        <v>287</v>
      </c>
      <c r="K10" s="449"/>
    </row>
    <row r="11" spans="1:11" ht="14.25" customHeight="1">
      <c r="A11" s="449"/>
      <c r="B11" s="449"/>
      <c r="C11" s="449"/>
      <c r="D11" s="449"/>
      <c r="E11" s="491"/>
      <c r="F11" s="492"/>
      <c r="G11" s="492"/>
      <c r="H11" s="492" t="s">
        <v>131</v>
      </c>
      <c r="I11" s="492" t="s">
        <v>132</v>
      </c>
      <c r="J11" s="492" t="s">
        <v>136</v>
      </c>
      <c r="K11" s="449"/>
    </row>
    <row r="12" spans="1:11" ht="14.25" customHeight="1">
      <c r="A12" s="449"/>
      <c r="B12" s="449"/>
      <c r="C12" s="449"/>
      <c r="D12" s="449"/>
      <c r="E12" s="491"/>
      <c r="F12" s="491"/>
      <c r="G12" s="491"/>
      <c r="H12" s="491"/>
      <c r="I12" s="492" t="s">
        <v>134</v>
      </c>
      <c r="J12" s="492"/>
      <c r="K12" s="449"/>
    </row>
    <row r="13" spans="1:11" ht="7.5" customHeight="1" thickBot="1">
      <c r="A13" s="461"/>
      <c r="B13" s="461"/>
      <c r="C13" s="461"/>
      <c r="D13" s="461"/>
      <c r="E13" s="461"/>
      <c r="F13" s="461"/>
      <c r="G13" s="461"/>
      <c r="H13" s="461"/>
      <c r="I13" s="461"/>
      <c r="J13" s="461"/>
      <c r="K13" s="461"/>
    </row>
    <row r="14" spans="1:11" ht="8.1" customHeight="1">
      <c r="A14" s="463"/>
      <c r="B14" s="463"/>
      <c r="C14" s="463"/>
      <c r="D14" s="463"/>
      <c r="E14" s="463"/>
      <c r="F14" s="463"/>
      <c r="G14" s="463"/>
      <c r="H14" s="463"/>
      <c r="I14" s="463"/>
      <c r="J14" s="463"/>
      <c r="K14" s="463"/>
    </row>
    <row r="15" spans="1:11" ht="15" customHeight="1">
      <c r="A15" s="35" t="s">
        <v>7</v>
      </c>
      <c r="B15" s="35"/>
      <c r="C15" s="56">
        <v>2018</v>
      </c>
      <c r="D15" s="160">
        <f>SUM(E15,F15,G15,H15,I15,J15,'9.10.2 (Pahang)'!D15,'9.10.2 (Pahang)'!E15,'9.10.2 (Pahang)'!F15,'9.10.2 (Pahang)'!G15,'9.10.2 (Pahang)'!H15,'9.10.2 (Pahang)'!I15,'9.10.2 (Pahang)'!J15)</f>
        <v>223</v>
      </c>
      <c r="E15" s="161">
        <f t="shared" ref="E15:J15" si="0">SUM(E19,E23,E27,E31,E35,E39,E43,E47,E51,E55,E59)</f>
        <v>14</v>
      </c>
      <c r="F15" s="161">
        <f t="shared" si="0"/>
        <v>1</v>
      </c>
      <c r="G15" s="161">
        <f t="shared" si="0"/>
        <v>0</v>
      </c>
      <c r="H15" s="161">
        <f t="shared" si="0"/>
        <v>0</v>
      </c>
      <c r="I15" s="161">
        <f t="shared" si="0"/>
        <v>0</v>
      </c>
      <c r="J15" s="161">
        <f t="shared" si="0"/>
        <v>7</v>
      </c>
      <c r="K15" s="161"/>
    </row>
    <row r="16" spans="1:11" ht="15" customHeight="1">
      <c r="A16" s="35"/>
      <c r="B16" s="35"/>
      <c r="C16" s="56">
        <v>2019</v>
      </c>
      <c r="D16" s="160">
        <f>SUM(E16,F16,G16,H16,I16,J16,'9.10.2 (Pahang)'!D16,'9.10.2 (Pahang)'!E16,'9.10.2 (Pahang)'!F16,'9.10.2 (Pahang)'!G16,'9.10.2 (Pahang)'!H16,'9.10.2 (Pahang)'!I16,'9.10.2 (Pahang)'!J16)</f>
        <v>241</v>
      </c>
      <c r="E16" s="161">
        <f t="shared" ref="E16:J16" si="1">SUM(E20,E24,E28,E32,E36,E40,E44,E48,E52,E56,E60)</f>
        <v>11</v>
      </c>
      <c r="F16" s="161">
        <f t="shared" si="1"/>
        <v>1</v>
      </c>
      <c r="G16" s="161">
        <f t="shared" si="1"/>
        <v>2</v>
      </c>
      <c r="H16" s="161">
        <f t="shared" si="1"/>
        <v>1</v>
      </c>
      <c r="I16" s="161">
        <f t="shared" si="1"/>
        <v>2</v>
      </c>
      <c r="J16" s="161">
        <f t="shared" si="1"/>
        <v>6</v>
      </c>
      <c r="K16" s="161"/>
    </row>
    <row r="17" spans="1:11" ht="15" customHeight="1">
      <c r="A17" s="35"/>
      <c r="B17" s="35"/>
      <c r="C17" s="56">
        <v>2020</v>
      </c>
      <c r="D17" s="8">
        <v>176</v>
      </c>
      <c r="E17" s="161">
        <v>14</v>
      </c>
      <c r="F17" s="161">
        <v>0</v>
      </c>
      <c r="G17" s="161">
        <v>1</v>
      </c>
      <c r="H17" s="161">
        <v>0</v>
      </c>
      <c r="I17" s="161">
        <v>3</v>
      </c>
      <c r="J17" s="161">
        <v>8</v>
      </c>
      <c r="K17" s="123"/>
    </row>
    <row r="18" spans="1:11" ht="8.1" customHeight="1">
      <c r="A18" s="35"/>
      <c r="B18" s="35"/>
      <c r="C18" s="56"/>
      <c r="D18" s="162"/>
      <c r="E18" s="173"/>
      <c r="F18" s="173"/>
      <c r="G18" s="173"/>
      <c r="H18" s="173"/>
      <c r="I18" s="173"/>
      <c r="J18" s="173"/>
      <c r="K18" s="174"/>
    </row>
    <row r="19" spans="1:11" ht="15" customHeight="1">
      <c r="A19" s="40" t="s">
        <v>8</v>
      </c>
      <c r="B19" s="39"/>
      <c r="C19" s="60">
        <v>2018</v>
      </c>
      <c r="D19" s="123">
        <v>14</v>
      </c>
      <c r="E19" s="123">
        <v>2</v>
      </c>
      <c r="F19" s="123">
        <v>0</v>
      </c>
      <c r="G19" s="123">
        <v>0</v>
      </c>
      <c r="H19" s="123">
        <v>0</v>
      </c>
      <c r="I19" s="123">
        <v>0</v>
      </c>
      <c r="J19" s="123">
        <v>3</v>
      </c>
      <c r="K19" s="175"/>
    </row>
    <row r="20" spans="1:11" ht="15" customHeight="1">
      <c r="A20" s="40"/>
      <c r="B20" s="39"/>
      <c r="C20" s="60">
        <v>2019</v>
      </c>
      <c r="D20" s="123">
        <v>12</v>
      </c>
      <c r="E20" s="123">
        <v>1</v>
      </c>
      <c r="F20" s="123">
        <v>1</v>
      </c>
      <c r="G20" s="123">
        <v>0</v>
      </c>
      <c r="H20" s="123">
        <v>0</v>
      </c>
      <c r="I20" s="123">
        <v>1</v>
      </c>
      <c r="J20" s="123">
        <v>0</v>
      </c>
      <c r="K20" s="175"/>
    </row>
    <row r="21" spans="1:11" ht="15" customHeight="1">
      <c r="A21" s="40"/>
      <c r="B21" s="39"/>
      <c r="C21" s="60">
        <v>2020</v>
      </c>
      <c r="D21" s="123">
        <v>16</v>
      </c>
      <c r="E21" s="123">
        <v>2</v>
      </c>
      <c r="F21" s="123">
        <v>0</v>
      </c>
      <c r="G21" s="123">
        <v>0</v>
      </c>
      <c r="H21" s="123">
        <v>0</v>
      </c>
      <c r="I21" s="123">
        <v>2</v>
      </c>
      <c r="J21" s="123">
        <v>2</v>
      </c>
      <c r="K21" s="175"/>
    </row>
    <row r="22" spans="1:11" ht="8.1" customHeight="1">
      <c r="A22" s="40"/>
      <c r="B22" s="39"/>
      <c r="C22" s="60"/>
      <c r="D22" s="176"/>
      <c r="E22" s="177"/>
      <c r="F22" s="178"/>
      <c r="G22" s="178"/>
      <c r="H22" s="178"/>
      <c r="I22" s="178"/>
      <c r="J22" s="178"/>
      <c r="K22" s="175"/>
    </row>
    <row r="23" spans="1:11" ht="15" customHeight="1">
      <c r="A23" s="40" t="s">
        <v>9</v>
      </c>
      <c r="B23" s="39"/>
      <c r="C23" s="60">
        <v>2018</v>
      </c>
      <c r="D23" s="179">
        <v>7</v>
      </c>
      <c r="E23" s="179">
        <v>1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75"/>
    </row>
    <row r="24" spans="1:11" ht="15" customHeight="1">
      <c r="A24" s="40"/>
      <c r="B24" s="39"/>
      <c r="C24" s="60">
        <v>2019</v>
      </c>
      <c r="D24" s="179">
        <v>7</v>
      </c>
      <c r="E24" s="179">
        <v>1</v>
      </c>
      <c r="F24" s="179">
        <v>0</v>
      </c>
      <c r="G24" s="179">
        <v>0</v>
      </c>
      <c r="H24" s="179">
        <v>0</v>
      </c>
      <c r="I24" s="179">
        <v>0</v>
      </c>
      <c r="J24" s="179">
        <v>0</v>
      </c>
      <c r="K24" s="175"/>
    </row>
    <row r="25" spans="1:11" ht="15" customHeight="1">
      <c r="A25" s="40"/>
      <c r="B25" s="39"/>
      <c r="C25" s="60">
        <v>2020</v>
      </c>
      <c r="D25" s="123">
        <v>8</v>
      </c>
      <c r="E25" s="123">
        <v>2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75"/>
    </row>
    <row r="26" spans="1:11" ht="8.1" customHeight="1">
      <c r="A26" s="40"/>
      <c r="B26" s="39"/>
      <c r="C26" s="60"/>
      <c r="D26" s="176"/>
      <c r="E26" s="180"/>
      <c r="F26" s="181"/>
      <c r="G26" s="181"/>
      <c r="H26" s="181"/>
      <c r="I26" s="181"/>
      <c r="J26" s="181"/>
      <c r="K26" s="175"/>
    </row>
    <row r="27" spans="1:11" ht="15" customHeight="1">
      <c r="A27" s="40" t="s">
        <v>10</v>
      </c>
      <c r="B27" s="39"/>
      <c r="C27" s="60">
        <v>2018</v>
      </c>
      <c r="D27" s="123">
        <v>10</v>
      </c>
      <c r="E27" s="123">
        <v>2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75"/>
    </row>
    <row r="28" spans="1:11" ht="15" customHeight="1">
      <c r="A28" s="40"/>
      <c r="B28" s="39"/>
      <c r="C28" s="60">
        <v>2019</v>
      </c>
      <c r="D28" s="123">
        <v>16</v>
      </c>
      <c r="E28" s="123">
        <v>1</v>
      </c>
      <c r="F28" s="123">
        <v>0</v>
      </c>
      <c r="G28" s="123">
        <v>0</v>
      </c>
      <c r="H28" s="123">
        <v>0</v>
      </c>
      <c r="I28" s="123">
        <v>0</v>
      </c>
      <c r="J28" s="123">
        <v>1</v>
      </c>
      <c r="K28" s="175"/>
    </row>
    <row r="29" spans="1:11" ht="15" customHeight="1">
      <c r="A29" s="40"/>
      <c r="B29" s="39"/>
      <c r="C29" s="60">
        <v>2020</v>
      </c>
      <c r="D29" s="123">
        <v>10</v>
      </c>
      <c r="E29" s="123">
        <v>1</v>
      </c>
      <c r="F29" s="123">
        <v>0</v>
      </c>
      <c r="G29" s="123">
        <v>0</v>
      </c>
      <c r="H29" s="123">
        <v>0</v>
      </c>
      <c r="I29" s="123">
        <v>0</v>
      </c>
      <c r="J29" s="123">
        <v>1</v>
      </c>
      <c r="K29" s="175"/>
    </row>
    <row r="30" spans="1:11" ht="8.1" customHeight="1">
      <c r="A30" s="40"/>
      <c r="B30" s="39"/>
      <c r="C30" s="60"/>
      <c r="D30" s="176"/>
      <c r="E30" s="177"/>
      <c r="F30" s="178"/>
      <c r="G30" s="178"/>
      <c r="H30" s="178"/>
      <c r="I30" s="178"/>
      <c r="J30" s="178"/>
      <c r="K30" s="175"/>
    </row>
    <row r="31" spans="1:11" ht="15" customHeight="1">
      <c r="A31" s="40" t="s">
        <v>11</v>
      </c>
      <c r="B31" s="39"/>
      <c r="C31" s="60">
        <v>2018</v>
      </c>
      <c r="D31" s="179">
        <v>73</v>
      </c>
      <c r="E31" s="179">
        <v>2</v>
      </c>
      <c r="F31" s="179">
        <v>0</v>
      </c>
      <c r="G31" s="179">
        <v>0</v>
      </c>
      <c r="H31" s="179">
        <v>0</v>
      </c>
      <c r="I31" s="179">
        <v>0</v>
      </c>
      <c r="J31" s="179">
        <v>0</v>
      </c>
      <c r="K31" s="175"/>
    </row>
    <row r="32" spans="1:11" ht="15" customHeight="1">
      <c r="A32" s="40"/>
      <c r="B32" s="39"/>
      <c r="C32" s="60">
        <v>2019</v>
      </c>
      <c r="D32" s="179">
        <v>84</v>
      </c>
      <c r="E32" s="179">
        <v>5</v>
      </c>
      <c r="F32" s="179">
        <v>0</v>
      </c>
      <c r="G32" s="179">
        <v>0</v>
      </c>
      <c r="H32" s="179">
        <v>0</v>
      </c>
      <c r="I32" s="179">
        <v>1</v>
      </c>
      <c r="J32" s="179">
        <v>1</v>
      </c>
      <c r="K32" s="175"/>
    </row>
    <row r="33" spans="1:11" ht="15" customHeight="1">
      <c r="A33" s="40"/>
      <c r="B33" s="39"/>
      <c r="C33" s="60">
        <v>2020</v>
      </c>
      <c r="D33" s="123">
        <v>51</v>
      </c>
      <c r="E33" s="123">
        <v>0</v>
      </c>
      <c r="F33" s="123">
        <v>0</v>
      </c>
      <c r="G33" s="123">
        <v>0</v>
      </c>
      <c r="H33" s="123">
        <v>0</v>
      </c>
      <c r="I33" s="123">
        <v>1</v>
      </c>
      <c r="J33" s="123">
        <v>1</v>
      </c>
      <c r="K33" s="175"/>
    </row>
    <row r="34" spans="1:11" ht="8.1" customHeight="1">
      <c r="A34" s="40"/>
      <c r="B34" s="39"/>
      <c r="C34" s="60"/>
      <c r="D34" s="176"/>
      <c r="E34" s="180"/>
      <c r="F34" s="181"/>
      <c r="G34" s="181"/>
      <c r="H34" s="181"/>
      <c r="I34" s="181"/>
      <c r="J34" s="181"/>
      <c r="K34" s="175"/>
    </row>
    <row r="35" spans="1:11" ht="15" customHeight="1">
      <c r="A35" s="40" t="s">
        <v>12</v>
      </c>
      <c r="B35" s="39"/>
      <c r="C35" s="60">
        <v>2018</v>
      </c>
      <c r="D35" s="123">
        <v>8</v>
      </c>
      <c r="E35" s="123">
        <v>1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175"/>
    </row>
    <row r="36" spans="1:11" ht="15" customHeight="1">
      <c r="A36" s="40"/>
      <c r="B36" s="39"/>
      <c r="C36" s="60">
        <v>2019</v>
      </c>
      <c r="D36" s="123">
        <v>9</v>
      </c>
      <c r="E36" s="123">
        <v>2</v>
      </c>
      <c r="F36" s="123">
        <v>0</v>
      </c>
      <c r="G36" s="123">
        <v>0</v>
      </c>
      <c r="H36" s="123">
        <v>0</v>
      </c>
      <c r="I36" s="123">
        <v>0</v>
      </c>
      <c r="J36" s="123">
        <v>0</v>
      </c>
      <c r="K36" s="175"/>
    </row>
    <row r="37" spans="1:11" ht="15" customHeight="1">
      <c r="A37" s="40"/>
      <c r="B37" s="39"/>
      <c r="C37" s="60">
        <v>2020</v>
      </c>
      <c r="D37" s="123">
        <v>7</v>
      </c>
      <c r="E37" s="123">
        <v>0</v>
      </c>
      <c r="F37" s="123">
        <v>0</v>
      </c>
      <c r="G37" s="123">
        <v>0</v>
      </c>
      <c r="H37" s="123">
        <v>0</v>
      </c>
      <c r="I37" s="123">
        <v>0</v>
      </c>
      <c r="J37" s="123">
        <v>0</v>
      </c>
      <c r="K37" s="175"/>
    </row>
    <row r="38" spans="1:11" ht="8.1" customHeight="1">
      <c r="A38" s="40"/>
      <c r="B38" s="39"/>
      <c r="C38" s="60"/>
      <c r="D38" s="176"/>
      <c r="E38" s="177"/>
      <c r="F38" s="178"/>
      <c r="G38" s="178"/>
      <c r="H38" s="178"/>
      <c r="I38" s="178"/>
      <c r="J38" s="178"/>
      <c r="K38" s="175"/>
    </row>
    <row r="39" spans="1:11" ht="15" customHeight="1">
      <c r="A39" s="40" t="s">
        <v>13</v>
      </c>
      <c r="B39" s="39"/>
      <c r="C39" s="60">
        <v>2018</v>
      </c>
      <c r="D39" s="179">
        <v>18</v>
      </c>
      <c r="E39" s="179">
        <v>0</v>
      </c>
      <c r="F39" s="179">
        <v>0</v>
      </c>
      <c r="G39" s="179">
        <v>0</v>
      </c>
      <c r="H39" s="179">
        <v>0</v>
      </c>
      <c r="I39" s="179">
        <v>0</v>
      </c>
      <c r="J39" s="179">
        <v>1</v>
      </c>
      <c r="K39" s="175"/>
    </row>
    <row r="40" spans="1:11" ht="15" customHeight="1">
      <c r="A40" s="40"/>
      <c r="B40" s="39"/>
      <c r="C40" s="60">
        <v>2019</v>
      </c>
      <c r="D40" s="179">
        <v>16</v>
      </c>
      <c r="E40" s="179">
        <v>1</v>
      </c>
      <c r="F40" s="179">
        <v>0</v>
      </c>
      <c r="G40" s="179">
        <v>1</v>
      </c>
      <c r="H40" s="179">
        <v>0</v>
      </c>
      <c r="I40" s="179">
        <v>0</v>
      </c>
      <c r="J40" s="179">
        <v>1</v>
      </c>
      <c r="K40" s="175"/>
    </row>
    <row r="41" spans="1:11" ht="15" customHeight="1">
      <c r="A41" s="40"/>
      <c r="B41" s="39"/>
      <c r="C41" s="60">
        <v>2020</v>
      </c>
      <c r="D41" s="123">
        <v>19</v>
      </c>
      <c r="E41" s="123">
        <v>4</v>
      </c>
      <c r="F41" s="123">
        <v>0</v>
      </c>
      <c r="G41" s="123">
        <v>0</v>
      </c>
      <c r="H41" s="123">
        <v>0</v>
      </c>
      <c r="I41" s="123">
        <v>0</v>
      </c>
      <c r="J41" s="123">
        <v>2</v>
      </c>
      <c r="K41" s="175"/>
    </row>
    <row r="42" spans="1:11" ht="8.1" customHeight="1">
      <c r="A42" s="40"/>
      <c r="B42" s="39"/>
      <c r="C42" s="60"/>
      <c r="D42" s="176"/>
      <c r="E42" s="180"/>
      <c r="F42" s="181"/>
      <c r="G42" s="181"/>
      <c r="H42" s="181"/>
      <c r="I42" s="181"/>
      <c r="J42" s="181"/>
      <c r="K42" s="175"/>
    </row>
    <row r="43" spans="1:11" ht="15" customHeight="1">
      <c r="A43" s="40" t="s">
        <v>14</v>
      </c>
      <c r="B43" s="39"/>
      <c r="C43" s="60">
        <v>2018</v>
      </c>
      <c r="D43" s="123">
        <v>11</v>
      </c>
      <c r="E43" s="123">
        <v>2</v>
      </c>
      <c r="F43" s="123">
        <v>0</v>
      </c>
      <c r="G43" s="123">
        <v>0</v>
      </c>
      <c r="H43" s="123">
        <v>0</v>
      </c>
      <c r="I43" s="123">
        <v>0</v>
      </c>
      <c r="J43" s="123">
        <v>1</v>
      </c>
      <c r="K43" s="175"/>
    </row>
    <row r="44" spans="1:11" ht="15" customHeight="1">
      <c r="A44" s="40"/>
      <c r="B44" s="39"/>
      <c r="C44" s="60">
        <v>2019</v>
      </c>
      <c r="D44" s="123">
        <v>23</v>
      </c>
      <c r="E44" s="123">
        <v>0</v>
      </c>
      <c r="F44" s="123">
        <v>0</v>
      </c>
      <c r="G44" s="123">
        <v>0</v>
      </c>
      <c r="H44" s="123">
        <v>1</v>
      </c>
      <c r="I44" s="123">
        <v>0</v>
      </c>
      <c r="J44" s="123">
        <v>0</v>
      </c>
      <c r="K44" s="175"/>
    </row>
    <row r="45" spans="1:11" ht="15" customHeight="1">
      <c r="A45" s="40"/>
      <c r="B45" s="39"/>
      <c r="C45" s="60">
        <v>2020</v>
      </c>
      <c r="D45" s="123">
        <v>12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175"/>
    </row>
    <row r="46" spans="1:11" ht="8.1" customHeight="1">
      <c r="A46" s="40"/>
      <c r="B46" s="39"/>
      <c r="C46" s="60"/>
      <c r="D46" s="176"/>
      <c r="E46" s="177"/>
      <c r="F46" s="178"/>
      <c r="G46" s="178"/>
      <c r="H46" s="178"/>
      <c r="I46" s="178"/>
      <c r="J46" s="178"/>
      <c r="K46" s="175"/>
    </row>
    <row r="47" spans="1:11" ht="15" customHeight="1">
      <c r="A47" s="40" t="s">
        <v>15</v>
      </c>
      <c r="B47" s="39"/>
      <c r="C47" s="60">
        <v>2018</v>
      </c>
      <c r="D47" s="179">
        <v>25</v>
      </c>
      <c r="E47" s="179">
        <v>2</v>
      </c>
      <c r="F47" s="179">
        <v>0</v>
      </c>
      <c r="G47" s="179">
        <v>0</v>
      </c>
      <c r="H47" s="179">
        <v>0</v>
      </c>
      <c r="I47" s="179">
        <v>0</v>
      </c>
      <c r="J47" s="179">
        <v>1</v>
      </c>
      <c r="K47" s="182"/>
    </row>
    <row r="48" spans="1:11" ht="15" customHeight="1">
      <c r="A48" s="40"/>
      <c r="B48" s="39"/>
      <c r="C48" s="60">
        <v>2019</v>
      </c>
      <c r="D48" s="179">
        <v>23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2"/>
    </row>
    <row r="49" spans="1:11" ht="15" customHeight="1">
      <c r="A49" s="40"/>
      <c r="B49" s="39"/>
      <c r="C49" s="60">
        <v>2020</v>
      </c>
      <c r="D49" s="123">
        <v>19</v>
      </c>
      <c r="E49" s="123">
        <v>2</v>
      </c>
      <c r="F49" s="123">
        <v>0</v>
      </c>
      <c r="G49" s="123">
        <v>1</v>
      </c>
      <c r="H49" s="123">
        <v>0</v>
      </c>
      <c r="I49" s="123">
        <v>0</v>
      </c>
      <c r="J49" s="123">
        <v>1</v>
      </c>
      <c r="K49" s="182"/>
    </row>
    <row r="50" spans="1:11" ht="8.1" customHeight="1">
      <c r="A50" s="40"/>
      <c r="B50" s="39"/>
      <c r="C50" s="60"/>
      <c r="D50" s="176"/>
      <c r="E50" s="180"/>
      <c r="F50" s="181"/>
      <c r="G50" s="181"/>
      <c r="H50" s="181"/>
      <c r="I50" s="181"/>
      <c r="J50" s="181"/>
      <c r="K50" s="182"/>
    </row>
    <row r="51" spans="1:11" ht="15" customHeight="1">
      <c r="A51" s="40" t="s">
        <v>16</v>
      </c>
      <c r="B51" s="39"/>
      <c r="C51" s="60">
        <v>2018</v>
      </c>
      <c r="D51" s="123">
        <v>24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75"/>
    </row>
    <row r="52" spans="1:11" ht="15" customHeight="1">
      <c r="A52" s="40"/>
      <c r="B52" s="39"/>
      <c r="C52" s="60">
        <v>2019</v>
      </c>
      <c r="D52" s="123">
        <v>12</v>
      </c>
      <c r="E52" s="123">
        <v>0</v>
      </c>
      <c r="F52" s="123">
        <v>0</v>
      </c>
      <c r="G52" s="123">
        <v>0</v>
      </c>
      <c r="H52" s="123">
        <v>0</v>
      </c>
      <c r="I52" s="123">
        <v>0</v>
      </c>
      <c r="J52" s="123">
        <v>1</v>
      </c>
      <c r="K52" s="175"/>
    </row>
    <row r="53" spans="1:11" ht="15" customHeight="1">
      <c r="A53" s="40"/>
      <c r="B53" s="39"/>
      <c r="C53" s="60">
        <v>2020</v>
      </c>
      <c r="D53" s="123">
        <v>10</v>
      </c>
      <c r="E53" s="123">
        <v>0</v>
      </c>
      <c r="F53" s="123">
        <v>0</v>
      </c>
      <c r="G53" s="123">
        <v>0</v>
      </c>
      <c r="H53" s="123">
        <v>0</v>
      </c>
      <c r="I53" s="123">
        <v>0</v>
      </c>
      <c r="J53" s="123">
        <v>0</v>
      </c>
      <c r="K53" s="175"/>
    </row>
    <row r="54" spans="1:11" ht="8.1" customHeight="1">
      <c r="A54" s="40"/>
      <c r="B54" s="39"/>
      <c r="C54" s="60"/>
      <c r="D54" s="176"/>
      <c r="E54" s="180"/>
      <c r="F54" s="181"/>
      <c r="G54" s="181"/>
      <c r="H54" s="181"/>
      <c r="I54" s="181"/>
      <c r="J54" s="181"/>
      <c r="K54" s="182"/>
    </row>
    <row r="55" spans="1:11" ht="15" customHeight="1">
      <c r="A55" s="40" t="s">
        <v>17</v>
      </c>
      <c r="B55" s="39"/>
      <c r="C55" s="60">
        <v>2018</v>
      </c>
      <c r="D55" s="179">
        <v>15</v>
      </c>
      <c r="E55" s="179">
        <v>2</v>
      </c>
      <c r="F55" s="179">
        <v>0</v>
      </c>
      <c r="G55" s="179">
        <v>0</v>
      </c>
      <c r="H55" s="179">
        <v>0</v>
      </c>
      <c r="I55" s="179">
        <v>0</v>
      </c>
      <c r="J55" s="179">
        <v>0</v>
      </c>
      <c r="K55" s="175"/>
    </row>
    <row r="56" spans="1:11" ht="15" customHeight="1">
      <c r="A56" s="40"/>
      <c r="B56" s="39"/>
      <c r="C56" s="60">
        <v>2019</v>
      </c>
      <c r="D56" s="179">
        <v>20</v>
      </c>
      <c r="E56" s="179">
        <v>0</v>
      </c>
      <c r="F56" s="179">
        <v>0</v>
      </c>
      <c r="G56" s="179">
        <v>1</v>
      </c>
      <c r="H56" s="179">
        <v>0</v>
      </c>
      <c r="I56" s="179">
        <v>0</v>
      </c>
      <c r="J56" s="179">
        <v>2</v>
      </c>
      <c r="K56" s="175"/>
    </row>
    <row r="57" spans="1:11" ht="15" customHeight="1">
      <c r="A57" s="40"/>
      <c r="B57" s="39"/>
      <c r="C57" s="60">
        <v>2020</v>
      </c>
      <c r="D57" s="123">
        <v>16</v>
      </c>
      <c r="E57" s="123">
        <v>3</v>
      </c>
      <c r="F57" s="123">
        <v>0</v>
      </c>
      <c r="G57" s="123">
        <v>0</v>
      </c>
      <c r="H57" s="123">
        <v>0</v>
      </c>
      <c r="I57" s="123">
        <v>0</v>
      </c>
      <c r="J57" s="123">
        <v>1</v>
      </c>
      <c r="K57" s="175"/>
    </row>
    <row r="58" spans="1:11" ht="8.1" customHeight="1">
      <c r="A58" s="40"/>
      <c r="B58" s="39"/>
      <c r="C58" s="60"/>
      <c r="D58" s="176"/>
      <c r="E58" s="177"/>
      <c r="F58" s="178"/>
      <c r="G58" s="178"/>
      <c r="H58" s="178"/>
      <c r="I58" s="178"/>
      <c r="J58" s="178"/>
      <c r="K58" s="175"/>
    </row>
    <row r="59" spans="1:11" ht="15" customHeight="1">
      <c r="A59" s="40" t="s">
        <v>18</v>
      </c>
      <c r="B59" s="39"/>
      <c r="C59" s="60">
        <v>2018</v>
      </c>
      <c r="D59" s="123">
        <v>18</v>
      </c>
      <c r="E59" s="123">
        <v>0</v>
      </c>
      <c r="F59" s="123">
        <v>1</v>
      </c>
      <c r="G59" s="123">
        <v>0</v>
      </c>
      <c r="H59" s="123">
        <v>0</v>
      </c>
      <c r="I59" s="123">
        <v>0</v>
      </c>
      <c r="J59" s="123">
        <v>1</v>
      </c>
      <c r="K59" s="175"/>
    </row>
    <row r="60" spans="1:11" ht="15" customHeight="1">
      <c r="A60" s="40"/>
      <c r="B60" s="39"/>
      <c r="C60" s="60">
        <v>2019</v>
      </c>
      <c r="D60" s="123">
        <v>19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75"/>
    </row>
    <row r="61" spans="1:11" ht="15" customHeight="1">
      <c r="A61" s="40"/>
      <c r="B61" s="39"/>
      <c r="C61" s="60">
        <v>2020</v>
      </c>
      <c r="D61" s="123">
        <v>8</v>
      </c>
      <c r="E61" s="123">
        <v>0</v>
      </c>
      <c r="F61" s="123">
        <v>0</v>
      </c>
      <c r="G61" s="123">
        <v>0</v>
      </c>
      <c r="H61" s="123">
        <v>0</v>
      </c>
      <c r="I61" s="123">
        <v>0</v>
      </c>
      <c r="J61" s="123">
        <v>0</v>
      </c>
      <c r="K61" s="175"/>
    </row>
    <row r="62" spans="1:11" ht="8.1" customHeight="1">
      <c r="A62" s="434" t="s">
        <v>33</v>
      </c>
      <c r="B62" s="417"/>
      <c r="C62" s="417"/>
      <c r="D62" s="417"/>
      <c r="E62" s="435"/>
      <c r="F62" s="435"/>
      <c r="G62" s="435"/>
      <c r="H62" s="417"/>
      <c r="I62" s="417"/>
      <c r="J62" s="435"/>
      <c r="K62" s="435"/>
    </row>
    <row r="63" spans="1:11" ht="3.75" customHeight="1"/>
    <row r="64" spans="1:11" ht="15" customHeight="1">
      <c r="K64" s="184" t="s">
        <v>66</v>
      </c>
    </row>
    <row r="65" spans="1:11" ht="15" customHeight="1">
      <c r="H65" s="185"/>
      <c r="K65" s="186" t="s">
        <v>67</v>
      </c>
    </row>
    <row r="66" spans="1:11" ht="10.5" customHeight="1">
      <c r="H66" s="153"/>
    </row>
    <row r="70" spans="1:11">
      <c r="A70" s="187"/>
    </row>
    <row r="71" spans="1:11">
      <c r="A71" s="187"/>
    </row>
    <row r="119" spans="5:5" ht="9" customHeight="1"/>
    <row r="125" spans="5:5">
      <c r="E125" s="188"/>
    </row>
    <row r="126" spans="5:5">
      <c r="E126" s="188"/>
    </row>
    <row r="130" spans="9:9">
      <c r="I130" s="188"/>
    </row>
    <row r="131" spans="9:9">
      <c r="I131" s="188"/>
    </row>
    <row r="134" spans="9:9">
      <c r="I134" s="188"/>
    </row>
    <row r="135" spans="9:9">
      <c r="I135" s="188"/>
    </row>
    <row r="136" spans="9:9">
      <c r="I136" s="188"/>
    </row>
    <row r="137" spans="9:9">
      <c r="I137" s="188"/>
    </row>
    <row r="138" spans="9:9">
      <c r="I138" s="188"/>
    </row>
    <row r="139" spans="9:9">
      <c r="I139" s="188"/>
    </row>
    <row r="140" spans="9:9">
      <c r="I140" s="188"/>
    </row>
    <row r="141" spans="9:9">
      <c r="I141" s="188"/>
    </row>
    <row r="142" spans="9:9">
      <c r="I142" s="188"/>
    </row>
    <row r="143" spans="9:9">
      <c r="I143" s="188"/>
    </row>
    <row r="144" spans="9:9">
      <c r="I144" s="188"/>
    </row>
    <row r="145" spans="9:9">
      <c r="I145" s="188"/>
    </row>
    <row r="146" spans="9:9">
      <c r="I146" s="188"/>
    </row>
    <row r="147" spans="9:9">
      <c r="I147" s="188"/>
    </row>
    <row r="148" spans="9:9">
      <c r="I148" s="188"/>
    </row>
    <row r="149" spans="9:9">
      <c r="I149" s="188"/>
    </row>
    <row r="150" spans="9:9">
      <c r="I150" s="188"/>
    </row>
    <row r="151" spans="9:9">
      <c r="I151" s="188"/>
    </row>
    <row r="152" spans="9:9">
      <c r="I152" s="188"/>
    </row>
    <row r="154" spans="9:9">
      <c r="I154" s="188"/>
    </row>
    <row r="156" spans="9:9">
      <c r="I156" s="188" t="s">
        <v>33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E118"/>
  <sheetViews>
    <sheetView view="pageBreakPreview" zoomScale="115" zoomScaleNormal="71" zoomScaleSheetLayoutView="115" workbookViewId="0">
      <selection activeCell="H7" sqref="H7"/>
    </sheetView>
  </sheetViews>
  <sheetFormatPr defaultColWidth="9.28515625" defaultRowHeight="15"/>
  <cols>
    <col min="1" max="1" width="12.42578125" style="150" customWidth="1"/>
    <col min="2" max="2" width="9.85546875" style="150" customWidth="1"/>
    <col min="3" max="3" width="9.140625" style="150" customWidth="1"/>
    <col min="4" max="4" width="14" style="150" customWidth="1"/>
    <col min="5" max="5" width="18.5703125" style="150" customWidth="1"/>
    <col min="6" max="6" width="19.5703125" style="150" customWidth="1"/>
    <col min="7" max="7" width="14.42578125" style="150" customWidth="1"/>
    <col min="8" max="8" width="9.7109375" style="150" customWidth="1"/>
    <col min="9" max="9" width="10.7109375" style="150" customWidth="1"/>
    <col min="10" max="10" width="10.85546875" style="150" customWidth="1"/>
    <col min="11" max="11" width="1.42578125" style="150" customWidth="1"/>
    <col min="12" max="12" width="0.140625" style="150" customWidth="1"/>
    <col min="13" max="16384" width="9.28515625" style="150"/>
  </cols>
  <sheetData>
    <row r="1" spans="1:31" ht="8.1" customHeight="1"/>
    <row r="2" spans="1:31" ht="8.1" customHeight="1"/>
    <row r="3" spans="1:31" ht="16.5" customHeight="1">
      <c r="A3" s="185" t="s">
        <v>397</v>
      </c>
      <c r="B3" s="151"/>
      <c r="C3" s="151"/>
    </row>
    <row r="4" spans="1:31" ht="14.25" customHeight="1">
      <c r="A4" s="153" t="s">
        <v>398</v>
      </c>
      <c r="B4" s="153"/>
      <c r="C4" s="153"/>
    </row>
    <row r="5" spans="1:31" ht="15" customHeight="1" thickBot="1">
      <c r="A5" s="153"/>
    </row>
    <row r="6" spans="1:31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49"/>
    </row>
    <row r="7" spans="1:31" ht="63">
      <c r="A7" s="506" t="s">
        <v>40</v>
      </c>
      <c r="B7" s="506"/>
      <c r="C7" s="500" t="s">
        <v>1</v>
      </c>
      <c r="D7" s="497" t="s">
        <v>367</v>
      </c>
      <c r="E7" s="497" t="s">
        <v>362</v>
      </c>
      <c r="F7" s="497" t="s">
        <v>363</v>
      </c>
      <c r="G7" s="497" t="s">
        <v>364</v>
      </c>
      <c r="H7" s="497" t="s">
        <v>140</v>
      </c>
      <c r="I7" s="497" t="s">
        <v>365</v>
      </c>
      <c r="J7" s="497" t="s">
        <v>366</v>
      </c>
      <c r="K7" s="478"/>
      <c r="L7" s="478"/>
    </row>
    <row r="8" spans="1:31" ht="14.25" customHeight="1">
      <c r="A8" s="466" t="s">
        <v>43</v>
      </c>
      <c r="B8" s="466"/>
      <c r="C8" s="470" t="s">
        <v>4</v>
      </c>
      <c r="D8" s="492" t="s">
        <v>150</v>
      </c>
      <c r="E8" s="492" t="s">
        <v>158</v>
      </c>
      <c r="F8" s="492" t="s">
        <v>159</v>
      </c>
      <c r="G8" s="492" t="s">
        <v>83</v>
      </c>
      <c r="H8" s="492" t="s">
        <v>147</v>
      </c>
      <c r="I8" s="492" t="s">
        <v>288</v>
      </c>
      <c r="J8" s="492" t="s">
        <v>157</v>
      </c>
      <c r="K8" s="449"/>
      <c r="L8" s="449"/>
    </row>
    <row r="9" spans="1:31" ht="14.25" customHeight="1">
      <c r="A9" s="449"/>
      <c r="B9" s="449"/>
      <c r="C9" s="449"/>
      <c r="D9" s="492" t="s">
        <v>153</v>
      </c>
      <c r="E9" s="492" t="s">
        <v>161</v>
      </c>
      <c r="F9" s="492" t="s">
        <v>162</v>
      </c>
      <c r="G9" s="492" t="s">
        <v>153</v>
      </c>
      <c r="H9" s="491"/>
      <c r="I9" s="492" t="s">
        <v>156</v>
      </c>
      <c r="J9" s="492" t="s">
        <v>160</v>
      </c>
      <c r="K9" s="449"/>
      <c r="L9" s="449"/>
    </row>
    <row r="10" spans="1:31" ht="14.25" customHeight="1">
      <c r="A10" s="449"/>
      <c r="B10" s="449"/>
      <c r="C10" s="449"/>
      <c r="D10" s="491"/>
      <c r="E10" s="492" t="s">
        <v>163</v>
      </c>
      <c r="F10" s="490"/>
      <c r="G10" s="491"/>
      <c r="H10" s="492"/>
      <c r="I10" s="492"/>
      <c r="J10" s="492"/>
      <c r="K10" s="449"/>
      <c r="L10" s="449"/>
    </row>
    <row r="11" spans="1:31" ht="14.25" customHeight="1">
      <c r="A11" s="449"/>
      <c r="B11" s="449"/>
      <c r="C11" s="449"/>
      <c r="D11" s="491"/>
      <c r="E11" s="491"/>
      <c r="F11" s="492"/>
      <c r="G11" s="492"/>
      <c r="H11" s="492"/>
      <c r="I11" s="492"/>
      <c r="J11" s="492"/>
      <c r="K11" s="449"/>
      <c r="L11" s="449"/>
    </row>
    <row r="12" spans="1:31" ht="14.25" customHeight="1">
      <c r="A12" s="449"/>
      <c r="B12" s="449"/>
      <c r="C12" s="449"/>
      <c r="D12" s="491"/>
      <c r="E12" s="491"/>
      <c r="F12" s="492"/>
      <c r="G12" s="492"/>
      <c r="H12" s="492"/>
      <c r="I12" s="492"/>
      <c r="J12" s="492"/>
      <c r="K12" s="449"/>
      <c r="L12" s="449"/>
    </row>
    <row r="13" spans="1:31" ht="8.1" customHeight="1" thickBot="1">
      <c r="A13" s="461"/>
      <c r="B13" s="461"/>
      <c r="C13" s="461"/>
      <c r="D13" s="461"/>
      <c r="E13" s="461"/>
      <c r="F13" s="461"/>
      <c r="G13" s="461"/>
      <c r="H13" s="461"/>
      <c r="I13" s="461"/>
      <c r="J13" s="461"/>
      <c r="K13" s="461"/>
      <c r="L13" s="449"/>
    </row>
    <row r="14" spans="1:31" ht="8.1" customHeight="1">
      <c r="A14" s="154"/>
      <c r="B14" s="155"/>
      <c r="C14" s="155"/>
      <c r="D14" s="155"/>
      <c r="E14" s="156"/>
      <c r="F14" s="156"/>
      <c r="G14" s="156"/>
      <c r="H14" s="155"/>
      <c r="I14" s="157"/>
      <c r="J14" s="156"/>
      <c r="K14" s="156"/>
      <c r="L14" s="156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</row>
    <row r="15" spans="1:31" ht="15" customHeight="1">
      <c r="A15" s="35" t="s">
        <v>7</v>
      </c>
      <c r="B15" s="35"/>
      <c r="C15" s="56">
        <v>2018</v>
      </c>
      <c r="D15" s="158">
        <v>1</v>
      </c>
      <c r="E15" s="158">
        <v>0</v>
      </c>
      <c r="F15" s="158">
        <v>4</v>
      </c>
      <c r="G15" s="158">
        <v>0</v>
      </c>
      <c r="H15" s="158">
        <v>0</v>
      </c>
      <c r="I15" s="158">
        <f>SUM(I19,I23,I27,I31,I35,I39,I43,I47,I51,I55,I59)</f>
        <v>192</v>
      </c>
      <c r="J15" s="158">
        <f>SUM(J19,J23,J27,J31,J35,J39,J43,J47,J51,J55,J59)</f>
        <v>4</v>
      </c>
      <c r="K15" s="159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</row>
    <row r="16" spans="1:31" ht="15" customHeight="1">
      <c r="A16" s="35"/>
      <c r="B16" s="35"/>
      <c r="C16" s="56">
        <v>2019</v>
      </c>
      <c r="D16" s="7">
        <v>0</v>
      </c>
      <c r="E16" s="158">
        <v>1</v>
      </c>
      <c r="F16" s="158">
        <v>4</v>
      </c>
      <c r="G16" s="158">
        <v>0</v>
      </c>
      <c r="H16" s="158">
        <v>2</v>
      </c>
      <c r="I16" s="158">
        <f>SUM(I20,I24,I28,I32,I36,I40,I44,I48,I52,I56,I60)</f>
        <v>204</v>
      </c>
      <c r="J16" s="158">
        <f>SUM(J20,J24,J28,J32,J36,J40,J44,J48,J52,J56,J60)</f>
        <v>7</v>
      </c>
      <c r="K16" s="159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</row>
    <row r="17" spans="1:31" ht="15" customHeight="1">
      <c r="A17" s="35"/>
      <c r="B17" s="35"/>
      <c r="C17" s="56">
        <v>2020</v>
      </c>
      <c r="D17" s="160">
        <v>0</v>
      </c>
      <c r="E17" s="161">
        <v>1</v>
      </c>
      <c r="F17" s="161">
        <v>0</v>
      </c>
      <c r="G17" s="161">
        <v>0</v>
      </c>
      <c r="H17" s="161">
        <v>0</v>
      </c>
      <c r="I17" s="161">
        <v>149</v>
      </c>
      <c r="J17" s="161">
        <v>0</v>
      </c>
      <c r="K17" s="159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</row>
    <row r="18" spans="1:31" ht="8.1" customHeight="1">
      <c r="A18" s="35"/>
      <c r="B18" s="35"/>
      <c r="C18" s="56"/>
      <c r="D18" s="162"/>
      <c r="E18" s="162"/>
      <c r="F18" s="162"/>
      <c r="G18" s="162"/>
      <c r="H18" s="162"/>
      <c r="I18" s="162"/>
      <c r="J18" s="162"/>
      <c r="K18" s="159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</row>
    <row r="19" spans="1:31" s="164" customFormat="1" ht="15" customHeight="1">
      <c r="A19" s="40" t="s">
        <v>8</v>
      </c>
      <c r="B19" s="39"/>
      <c r="C19" s="60">
        <v>2018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9</v>
      </c>
      <c r="J19" s="89">
        <v>0</v>
      </c>
      <c r="K19" s="163"/>
      <c r="L19" s="163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</row>
    <row r="20" spans="1:31" s="164" customFormat="1" ht="15" customHeight="1">
      <c r="A20" s="40"/>
      <c r="B20" s="39"/>
      <c r="C20" s="60">
        <v>2019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9</v>
      </c>
      <c r="J20" s="89">
        <v>0</v>
      </c>
      <c r="K20" s="163"/>
      <c r="L20" s="163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s="164" customFormat="1" ht="15" customHeight="1">
      <c r="A21" s="40"/>
      <c r="B21" s="39"/>
      <c r="C21" s="60">
        <v>2020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10</v>
      </c>
      <c r="J21" s="123">
        <v>0</v>
      </c>
      <c r="K21" s="163"/>
      <c r="L21" s="163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</row>
    <row r="22" spans="1:31" s="164" customFormat="1" ht="8.1" customHeight="1">
      <c r="A22" s="40"/>
      <c r="B22" s="39"/>
      <c r="C22" s="60"/>
      <c r="D22" s="165"/>
      <c r="E22" s="165"/>
      <c r="F22" s="165"/>
      <c r="G22" s="165"/>
      <c r="H22" s="165"/>
      <c r="I22" s="165"/>
      <c r="J22" s="165"/>
      <c r="K22" s="163"/>
      <c r="L22" s="163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</row>
    <row r="23" spans="1:31" s="164" customFormat="1" ht="15" customHeight="1">
      <c r="A23" s="40" t="s">
        <v>9</v>
      </c>
      <c r="B23" s="39"/>
      <c r="C23" s="60">
        <v>2018</v>
      </c>
      <c r="D23" s="166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6</v>
      </c>
      <c r="J23" s="166">
        <v>0</v>
      </c>
      <c r="K23" s="163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</row>
    <row r="24" spans="1:31" s="164" customFormat="1" ht="15" customHeight="1">
      <c r="A24" s="40"/>
      <c r="B24" s="39"/>
      <c r="C24" s="60">
        <v>2019</v>
      </c>
      <c r="D24" s="166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6</v>
      </c>
      <c r="J24" s="166">
        <v>0</v>
      </c>
      <c r="K24" s="163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</row>
    <row r="25" spans="1:31" s="164" customFormat="1" ht="15" customHeight="1">
      <c r="A25" s="40"/>
      <c r="B25" s="39"/>
      <c r="C25" s="60">
        <v>2020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6</v>
      </c>
      <c r="J25" s="123">
        <v>0</v>
      </c>
      <c r="K25" s="163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</row>
    <row r="26" spans="1:31" s="164" customFormat="1" ht="8.1" customHeight="1">
      <c r="A26" s="40"/>
      <c r="B26" s="39"/>
      <c r="C26" s="60"/>
      <c r="D26" s="165"/>
      <c r="E26" s="165"/>
      <c r="F26" s="165"/>
      <c r="G26" s="165"/>
      <c r="H26" s="165"/>
      <c r="I26" s="165"/>
      <c r="J26" s="165"/>
      <c r="K26" s="163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</row>
    <row r="27" spans="1:31" s="164" customFormat="1" ht="15" customHeight="1">
      <c r="A27" s="40" t="s">
        <v>10</v>
      </c>
      <c r="B27" s="39"/>
      <c r="C27" s="60">
        <v>2018</v>
      </c>
      <c r="D27" s="89">
        <v>0</v>
      </c>
      <c r="E27" s="89">
        <v>0</v>
      </c>
      <c r="F27" s="89">
        <v>1</v>
      </c>
      <c r="G27" s="89">
        <v>0</v>
      </c>
      <c r="H27" s="89">
        <v>0</v>
      </c>
      <c r="I27" s="89">
        <v>7</v>
      </c>
      <c r="J27" s="89">
        <v>0</v>
      </c>
      <c r="K27" s="163"/>
      <c r="L27" s="163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</row>
    <row r="28" spans="1:31" s="164" customFormat="1" ht="15" customHeight="1">
      <c r="A28" s="40"/>
      <c r="B28" s="39"/>
      <c r="C28" s="60">
        <v>2019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11</v>
      </c>
      <c r="J28" s="89">
        <v>3</v>
      </c>
      <c r="K28" s="163"/>
      <c r="L28" s="163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</row>
    <row r="29" spans="1:31" s="164" customFormat="1" ht="15" customHeight="1">
      <c r="A29" s="40"/>
      <c r="B29" s="39"/>
      <c r="C29" s="60">
        <v>2020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8</v>
      </c>
      <c r="J29" s="123">
        <v>0</v>
      </c>
      <c r="K29" s="163"/>
      <c r="L29" s="163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pans="1:31" s="164" customFormat="1" ht="8.1" customHeight="1">
      <c r="A30" s="40"/>
      <c r="B30" s="39"/>
      <c r="C30" s="60"/>
      <c r="D30" s="165"/>
      <c r="E30" s="165"/>
      <c r="F30" s="165"/>
      <c r="G30" s="165"/>
      <c r="H30" s="165"/>
      <c r="I30" s="165"/>
      <c r="J30" s="165"/>
      <c r="K30" s="163"/>
      <c r="L30" s="163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</row>
    <row r="31" spans="1:31" s="164" customFormat="1" ht="15" customHeight="1">
      <c r="A31" s="40" t="s">
        <v>11</v>
      </c>
      <c r="B31" s="39"/>
      <c r="C31" s="60">
        <v>2018</v>
      </c>
      <c r="D31" s="166">
        <v>0</v>
      </c>
      <c r="E31" s="166">
        <v>0</v>
      </c>
      <c r="F31" s="166">
        <v>2</v>
      </c>
      <c r="G31" s="166">
        <v>0</v>
      </c>
      <c r="H31" s="166">
        <v>0</v>
      </c>
      <c r="I31" s="166">
        <v>69</v>
      </c>
      <c r="J31" s="166">
        <v>0</v>
      </c>
      <c r="K31" s="163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</row>
    <row r="32" spans="1:31" s="164" customFormat="1" ht="15" customHeight="1">
      <c r="A32" s="40"/>
      <c r="B32" s="39"/>
      <c r="C32" s="60">
        <v>2019</v>
      </c>
      <c r="D32" s="166">
        <v>0</v>
      </c>
      <c r="E32" s="166">
        <v>0</v>
      </c>
      <c r="F32" s="166">
        <v>0</v>
      </c>
      <c r="G32" s="166">
        <v>0</v>
      </c>
      <c r="H32" s="166">
        <v>1</v>
      </c>
      <c r="I32" s="166">
        <v>76</v>
      </c>
      <c r="J32" s="166">
        <v>0</v>
      </c>
      <c r="K32" s="163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</row>
    <row r="33" spans="1:31" s="164" customFormat="1" ht="15" customHeight="1">
      <c r="A33" s="40"/>
      <c r="B33" s="39"/>
      <c r="C33" s="60">
        <v>2020</v>
      </c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3">
        <v>49</v>
      </c>
      <c r="J33" s="123">
        <v>0</v>
      </c>
      <c r="K33" s="163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</row>
    <row r="34" spans="1:31" s="164" customFormat="1" ht="8.1" customHeight="1">
      <c r="A34" s="40"/>
      <c r="B34" s="39"/>
      <c r="C34" s="60"/>
      <c r="D34" s="165"/>
      <c r="E34" s="165"/>
      <c r="F34" s="165"/>
      <c r="G34" s="165"/>
      <c r="H34" s="165"/>
      <c r="I34" s="165"/>
      <c r="J34" s="165"/>
      <c r="K34" s="163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</row>
    <row r="35" spans="1:31" s="164" customFormat="1" ht="15" customHeight="1">
      <c r="A35" s="40" t="s">
        <v>12</v>
      </c>
      <c r="B35" s="39"/>
      <c r="C35" s="60">
        <v>2018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7</v>
      </c>
      <c r="J35" s="89">
        <v>0</v>
      </c>
      <c r="K35" s="163"/>
      <c r="L35" s="163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</row>
    <row r="36" spans="1:31" s="164" customFormat="1" ht="15" customHeight="1">
      <c r="A36" s="40"/>
      <c r="B36" s="39"/>
      <c r="C36" s="60">
        <v>2019</v>
      </c>
      <c r="D36" s="89">
        <v>0</v>
      </c>
      <c r="E36" s="89">
        <v>0</v>
      </c>
      <c r="F36" s="89">
        <v>0</v>
      </c>
      <c r="G36" s="89">
        <v>0</v>
      </c>
      <c r="H36" s="89">
        <v>1</v>
      </c>
      <c r="I36" s="89">
        <v>6</v>
      </c>
      <c r="J36" s="89">
        <v>0</v>
      </c>
      <c r="K36" s="163"/>
      <c r="L36" s="163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</row>
    <row r="37" spans="1:31" s="164" customFormat="1" ht="15" customHeight="1">
      <c r="A37" s="40"/>
      <c r="B37" s="39"/>
      <c r="C37" s="60">
        <v>2020</v>
      </c>
      <c r="D37" s="123">
        <v>0</v>
      </c>
      <c r="E37" s="123">
        <v>0</v>
      </c>
      <c r="F37" s="123">
        <v>0</v>
      </c>
      <c r="G37" s="123">
        <v>0</v>
      </c>
      <c r="H37" s="123">
        <v>0</v>
      </c>
      <c r="I37" s="123">
        <v>7</v>
      </c>
      <c r="J37" s="123">
        <v>0</v>
      </c>
      <c r="K37" s="163"/>
      <c r="L37" s="163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</row>
    <row r="38" spans="1:31" s="164" customFormat="1" ht="8.1" customHeight="1">
      <c r="A38" s="40"/>
      <c r="B38" s="39"/>
      <c r="C38" s="60"/>
      <c r="D38" s="165"/>
      <c r="E38" s="165"/>
      <c r="F38" s="165"/>
      <c r="G38" s="165"/>
      <c r="H38" s="165"/>
      <c r="I38" s="165"/>
      <c r="J38" s="165"/>
      <c r="K38" s="163"/>
      <c r="L38" s="163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</row>
    <row r="39" spans="1:31" s="164" customFormat="1" ht="15" customHeight="1">
      <c r="A39" s="40" t="s">
        <v>13</v>
      </c>
      <c r="B39" s="39"/>
      <c r="C39" s="60">
        <v>2018</v>
      </c>
      <c r="D39" s="166">
        <v>1</v>
      </c>
      <c r="E39" s="166">
        <v>0</v>
      </c>
      <c r="F39" s="166">
        <v>1</v>
      </c>
      <c r="G39" s="166">
        <v>0</v>
      </c>
      <c r="H39" s="166">
        <v>0</v>
      </c>
      <c r="I39" s="166">
        <v>14</v>
      </c>
      <c r="J39" s="166">
        <v>1</v>
      </c>
      <c r="K39" s="163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</row>
    <row r="40" spans="1:31" s="164" customFormat="1" ht="15" customHeight="1">
      <c r="A40" s="40"/>
      <c r="B40" s="39"/>
      <c r="C40" s="60">
        <v>2019</v>
      </c>
      <c r="D40" s="166">
        <v>0</v>
      </c>
      <c r="E40" s="166">
        <v>0</v>
      </c>
      <c r="F40" s="166">
        <v>0</v>
      </c>
      <c r="G40" s="166">
        <v>0</v>
      </c>
      <c r="H40" s="166">
        <v>0</v>
      </c>
      <c r="I40" s="166">
        <v>13</v>
      </c>
      <c r="J40" s="166">
        <v>0</v>
      </c>
      <c r="K40" s="163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</row>
    <row r="41" spans="1:31" s="164" customFormat="1" ht="15" customHeight="1">
      <c r="A41" s="40"/>
      <c r="B41" s="39"/>
      <c r="C41" s="60">
        <v>2020</v>
      </c>
      <c r="D41" s="123">
        <v>0</v>
      </c>
      <c r="E41" s="123">
        <v>1</v>
      </c>
      <c r="F41" s="123">
        <v>0</v>
      </c>
      <c r="G41" s="123">
        <v>0</v>
      </c>
      <c r="H41" s="123">
        <v>0</v>
      </c>
      <c r="I41" s="123">
        <v>12</v>
      </c>
      <c r="J41" s="123">
        <v>0</v>
      </c>
      <c r="K41" s="163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</row>
    <row r="42" spans="1:31" s="164" customFormat="1" ht="8.1" customHeight="1">
      <c r="A42" s="40"/>
      <c r="B42" s="39"/>
      <c r="C42" s="60"/>
      <c r="D42" s="165"/>
      <c r="E42" s="165"/>
      <c r="F42" s="165"/>
      <c r="G42" s="165"/>
      <c r="H42" s="165"/>
      <c r="I42" s="165"/>
      <c r="J42" s="165"/>
      <c r="K42" s="163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</row>
    <row r="43" spans="1:31" s="164" customFormat="1" ht="15" customHeight="1">
      <c r="A43" s="40" t="s">
        <v>14</v>
      </c>
      <c r="B43" s="39"/>
      <c r="C43" s="60">
        <v>2018</v>
      </c>
      <c r="D43" s="89">
        <v>0</v>
      </c>
      <c r="E43" s="89">
        <v>0</v>
      </c>
      <c r="F43" s="89">
        <v>0</v>
      </c>
      <c r="G43" s="89">
        <v>0</v>
      </c>
      <c r="H43" s="89">
        <v>0</v>
      </c>
      <c r="I43" s="89">
        <v>8</v>
      </c>
      <c r="J43" s="89">
        <v>0</v>
      </c>
      <c r="K43" s="163"/>
      <c r="L43" s="16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</row>
    <row r="44" spans="1:31" s="164" customFormat="1" ht="15" customHeight="1">
      <c r="A44" s="40"/>
      <c r="B44" s="39"/>
      <c r="C44" s="60">
        <v>2019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22</v>
      </c>
      <c r="J44" s="89">
        <v>0</v>
      </c>
      <c r="K44" s="163"/>
      <c r="L44" s="163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</row>
    <row r="45" spans="1:31" s="164" customFormat="1" ht="15" customHeight="1">
      <c r="A45" s="40"/>
      <c r="B45" s="39"/>
      <c r="C45" s="60">
        <v>2020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12</v>
      </c>
      <c r="J45" s="123">
        <v>0</v>
      </c>
      <c r="K45" s="163"/>
      <c r="L45" s="163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</row>
    <row r="46" spans="1:31" s="164" customFormat="1" ht="8.1" customHeight="1">
      <c r="A46" s="40"/>
      <c r="B46" s="39"/>
      <c r="C46" s="60"/>
      <c r="D46" s="165"/>
      <c r="E46" s="165"/>
      <c r="F46" s="165"/>
      <c r="G46" s="165"/>
      <c r="H46" s="165"/>
      <c r="I46" s="165"/>
      <c r="J46" s="165"/>
      <c r="K46" s="163"/>
      <c r="L46" s="163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</row>
    <row r="47" spans="1:31" s="164" customFormat="1" ht="15" customHeight="1">
      <c r="A47" s="40" t="s">
        <v>15</v>
      </c>
      <c r="B47" s="39"/>
      <c r="C47" s="60">
        <v>2018</v>
      </c>
      <c r="D47" s="166">
        <v>0</v>
      </c>
      <c r="E47" s="166">
        <v>0</v>
      </c>
      <c r="F47" s="166">
        <v>0</v>
      </c>
      <c r="G47" s="166">
        <v>0</v>
      </c>
      <c r="H47" s="166">
        <v>0</v>
      </c>
      <c r="I47" s="166">
        <v>20</v>
      </c>
      <c r="J47" s="166">
        <v>2</v>
      </c>
      <c r="K47" s="163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</row>
    <row r="48" spans="1:31" s="164" customFormat="1" ht="15" customHeight="1">
      <c r="A48" s="40"/>
      <c r="B48" s="39"/>
      <c r="C48" s="60">
        <v>2019</v>
      </c>
      <c r="D48" s="166">
        <v>0</v>
      </c>
      <c r="E48" s="166">
        <v>1</v>
      </c>
      <c r="F48" s="166">
        <v>0</v>
      </c>
      <c r="G48" s="166">
        <v>0</v>
      </c>
      <c r="H48" s="166">
        <v>0</v>
      </c>
      <c r="I48" s="166">
        <v>21</v>
      </c>
      <c r="J48" s="166">
        <v>1</v>
      </c>
      <c r="K48" s="163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</row>
    <row r="49" spans="1:31" s="164" customFormat="1" ht="15" customHeight="1">
      <c r="A49" s="40"/>
      <c r="B49" s="39"/>
      <c r="C49" s="60">
        <v>2020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15</v>
      </c>
      <c r="J49" s="123">
        <v>0</v>
      </c>
      <c r="K49" s="163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</row>
    <row r="50" spans="1:31" s="164" customFormat="1" ht="8.1" customHeight="1">
      <c r="A50" s="40"/>
      <c r="B50" s="39"/>
      <c r="C50" s="60"/>
      <c r="D50" s="165"/>
      <c r="E50" s="165"/>
      <c r="F50" s="165"/>
      <c r="G50" s="165"/>
      <c r="H50" s="165"/>
      <c r="I50" s="165"/>
      <c r="J50" s="165"/>
      <c r="K50" s="163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</row>
    <row r="51" spans="1:31" s="164" customFormat="1" ht="15" customHeight="1">
      <c r="A51" s="40" t="s">
        <v>16</v>
      </c>
      <c r="B51" s="39"/>
      <c r="C51" s="60">
        <v>2018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24</v>
      </c>
      <c r="J51" s="89">
        <v>0</v>
      </c>
      <c r="K51" s="163"/>
      <c r="L51" s="163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</row>
    <row r="52" spans="1:31" s="164" customFormat="1" ht="15" customHeight="1">
      <c r="A52" s="40"/>
      <c r="B52" s="39"/>
      <c r="C52" s="60">
        <v>2019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11</v>
      </c>
      <c r="J52" s="89">
        <v>0</v>
      </c>
      <c r="K52" s="163"/>
      <c r="L52" s="163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</row>
    <row r="53" spans="1:31" s="164" customFormat="1" ht="15" customHeight="1">
      <c r="A53" s="40"/>
      <c r="B53" s="39"/>
      <c r="C53" s="60">
        <v>2020</v>
      </c>
      <c r="D53" s="123">
        <v>0</v>
      </c>
      <c r="E53" s="123">
        <v>0</v>
      </c>
      <c r="F53" s="123">
        <v>0</v>
      </c>
      <c r="G53" s="123">
        <v>0</v>
      </c>
      <c r="H53" s="123">
        <v>0</v>
      </c>
      <c r="I53" s="123">
        <v>10</v>
      </c>
      <c r="J53" s="123">
        <v>0</v>
      </c>
      <c r="K53" s="163"/>
      <c r="L53" s="163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</row>
    <row r="54" spans="1:31" s="164" customFormat="1" ht="8.1" customHeight="1">
      <c r="A54" s="40"/>
      <c r="B54" s="39"/>
      <c r="C54" s="60"/>
      <c r="D54" s="165"/>
      <c r="E54" s="165"/>
      <c r="F54" s="165"/>
      <c r="G54" s="165"/>
      <c r="H54" s="165"/>
      <c r="I54" s="165"/>
      <c r="J54" s="165"/>
      <c r="K54" s="163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</row>
    <row r="55" spans="1:31" s="164" customFormat="1" ht="15" customHeight="1">
      <c r="A55" s="40" t="s">
        <v>17</v>
      </c>
      <c r="B55" s="39"/>
      <c r="C55" s="60">
        <v>2018</v>
      </c>
      <c r="D55" s="166">
        <v>0</v>
      </c>
      <c r="E55" s="166">
        <v>0</v>
      </c>
      <c r="F55" s="166">
        <v>0</v>
      </c>
      <c r="G55" s="166">
        <v>0</v>
      </c>
      <c r="H55" s="166">
        <v>0</v>
      </c>
      <c r="I55" s="166">
        <v>13</v>
      </c>
      <c r="J55" s="166">
        <v>0</v>
      </c>
      <c r="K55" s="163"/>
      <c r="L55" s="163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</row>
    <row r="56" spans="1:31" s="164" customFormat="1" ht="15" customHeight="1">
      <c r="A56" s="40"/>
      <c r="B56" s="39"/>
      <c r="C56" s="60">
        <v>2019</v>
      </c>
      <c r="D56" s="166">
        <v>0</v>
      </c>
      <c r="E56" s="166">
        <v>0</v>
      </c>
      <c r="F56" s="166">
        <v>0</v>
      </c>
      <c r="G56" s="166">
        <v>0</v>
      </c>
      <c r="H56" s="166">
        <v>0</v>
      </c>
      <c r="I56" s="166">
        <v>17</v>
      </c>
      <c r="J56" s="166">
        <v>0</v>
      </c>
      <c r="K56" s="163"/>
      <c r="L56" s="163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</row>
    <row r="57" spans="1:31" s="164" customFormat="1" ht="15" customHeight="1">
      <c r="A57" s="40"/>
      <c r="B57" s="39"/>
      <c r="C57" s="60">
        <v>2020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12</v>
      </c>
      <c r="J57" s="123">
        <v>0</v>
      </c>
      <c r="K57" s="163"/>
      <c r="L57" s="163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</row>
    <row r="58" spans="1:31" s="164" customFormat="1" ht="8.1" customHeight="1">
      <c r="A58" s="40"/>
      <c r="B58" s="39"/>
      <c r="C58" s="60"/>
      <c r="D58" s="165"/>
      <c r="E58" s="165"/>
      <c r="F58" s="165"/>
      <c r="G58" s="165"/>
      <c r="H58" s="165"/>
      <c r="I58" s="165"/>
      <c r="J58" s="165"/>
      <c r="K58" s="163"/>
      <c r="L58" s="163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</row>
    <row r="59" spans="1:31" s="164" customFormat="1" ht="15" customHeight="1">
      <c r="A59" s="40" t="s">
        <v>18</v>
      </c>
      <c r="B59" s="39"/>
      <c r="C59" s="60">
        <v>2018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15</v>
      </c>
      <c r="J59" s="89">
        <v>1</v>
      </c>
      <c r="K59" s="163"/>
      <c r="L59" s="163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</row>
    <row r="60" spans="1:31" s="164" customFormat="1" ht="15" customHeight="1">
      <c r="A60" s="40"/>
      <c r="B60" s="39"/>
      <c r="C60" s="60">
        <v>2019</v>
      </c>
      <c r="D60" s="89">
        <v>0</v>
      </c>
      <c r="E60" s="89">
        <v>0</v>
      </c>
      <c r="F60" s="89">
        <v>4</v>
      </c>
      <c r="G60" s="89">
        <v>0</v>
      </c>
      <c r="H60" s="89">
        <v>0</v>
      </c>
      <c r="I60" s="89">
        <v>12</v>
      </c>
      <c r="J60" s="89">
        <v>3</v>
      </c>
      <c r="K60" s="163"/>
      <c r="L60" s="163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</row>
    <row r="61" spans="1:31" ht="15" customHeight="1">
      <c r="A61" s="40"/>
      <c r="B61" s="39"/>
      <c r="C61" s="60">
        <v>2020</v>
      </c>
      <c r="D61" s="123">
        <v>0</v>
      </c>
      <c r="E61" s="123">
        <v>0</v>
      </c>
      <c r="F61" s="123">
        <v>0</v>
      </c>
      <c r="G61" s="123">
        <v>0</v>
      </c>
      <c r="H61" s="123">
        <v>0</v>
      </c>
      <c r="I61" s="123">
        <v>8</v>
      </c>
      <c r="J61" s="123">
        <v>0</v>
      </c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</row>
    <row r="62" spans="1:31" s="169" customFormat="1" ht="8.1" customHeight="1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167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</row>
    <row r="63" spans="1:31" ht="15" customHeight="1">
      <c r="A63" s="155"/>
      <c r="B63" s="155"/>
      <c r="C63" s="155"/>
      <c r="D63" s="155"/>
      <c r="E63" s="155"/>
      <c r="F63" s="155"/>
      <c r="G63" s="155"/>
      <c r="H63" s="155"/>
      <c r="I63" s="156"/>
      <c r="J63" s="156"/>
      <c r="K63" s="156"/>
      <c r="L63" s="170" t="s">
        <v>289</v>
      </c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</row>
    <row r="64" spans="1:31" ht="15" customHeight="1">
      <c r="A64" s="155"/>
      <c r="B64" s="155"/>
      <c r="C64" s="155"/>
      <c r="D64" s="155"/>
      <c r="E64" s="155"/>
      <c r="F64" s="155"/>
      <c r="G64" s="155"/>
      <c r="H64" s="155"/>
      <c r="I64" s="156"/>
      <c r="J64" s="156"/>
      <c r="K64" s="156"/>
      <c r="L64" s="171" t="s">
        <v>67</v>
      </c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</row>
    <row r="65" spans="1:31" ht="10.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</row>
    <row r="66" spans="1:3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</row>
    <row r="67" spans="1:3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</row>
    <row r="68" spans="1:31" ht="8.1" customHeight="1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</row>
    <row r="69" spans="1:31">
      <c r="A69" s="172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</row>
    <row r="70" spans="1:31">
      <c r="A70" s="172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</row>
    <row r="118" ht="9" customHeight="1"/>
  </sheetData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1"/>
  <headerFooter alignWithMargins="0"/>
  <colBreaks count="1" manualBreakCount="1">
    <brk id="11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2"/>
  <sheetViews>
    <sheetView view="pageBreakPreview" zoomScale="85" zoomScaleNormal="77" zoomScaleSheetLayoutView="85" workbookViewId="0">
      <selection activeCell="H7" sqref="H7"/>
    </sheetView>
  </sheetViews>
  <sheetFormatPr defaultColWidth="9.140625" defaultRowHeight="15"/>
  <cols>
    <col min="1" max="1" width="11.42578125" style="378" customWidth="1"/>
    <col min="2" max="2" width="9.140625" style="378" customWidth="1"/>
    <col min="3" max="3" width="11.140625" style="379" customWidth="1"/>
    <col min="4" max="4" width="17.42578125" style="1" customWidth="1"/>
    <col min="5" max="5" width="2" style="1" customWidth="1"/>
    <col min="6" max="8" width="19.42578125" style="23" customWidth="1"/>
    <col min="9" max="9" width="1.7109375" style="129" customWidth="1"/>
    <col min="10" max="10" width="18.28515625" style="129" customWidth="1"/>
    <col min="11" max="16384" width="9.140625" style="129"/>
  </cols>
  <sheetData>
    <row r="1" spans="1:12" ht="8.1" customHeight="1"/>
    <row r="2" spans="1:12" ht="8.1" customHeight="1">
      <c r="I2" s="122"/>
    </row>
    <row r="3" spans="1:12" ht="16.5" customHeight="1">
      <c r="A3" s="380" t="s">
        <v>370</v>
      </c>
      <c r="B3" s="380"/>
      <c r="D3" s="381"/>
      <c r="E3" s="381"/>
      <c r="F3" s="5"/>
      <c r="G3" s="5"/>
      <c r="H3" s="5"/>
      <c r="I3" s="139"/>
    </row>
    <row r="4" spans="1:12" ht="16.5" customHeight="1">
      <c r="A4" s="380" t="s">
        <v>371</v>
      </c>
      <c r="B4" s="380"/>
      <c r="D4" s="381"/>
      <c r="E4" s="381"/>
      <c r="F4" s="5"/>
      <c r="G4" s="5"/>
      <c r="H4" s="5"/>
      <c r="I4" s="139"/>
    </row>
    <row r="5" spans="1:12" s="137" customFormat="1" ht="16.5" customHeight="1">
      <c r="A5" s="382" t="s">
        <v>372</v>
      </c>
      <c r="B5" s="382"/>
      <c r="C5" s="383"/>
      <c r="D5" s="383"/>
      <c r="E5" s="383"/>
      <c r="F5" s="383"/>
      <c r="G5" s="383"/>
      <c r="H5" s="383"/>
      <c r="I5" s="384"/>
    </row>
    <row r="6" spans="1:12" ht="15" customHeight="1" thickBot="1">
      <c r="D6" s="455"/>
      <c r="E6" s="455"/>
      <c r="F6" s="456"/>
      <c r="G6" s="456"/>
      <c r="H6" s="456"/>
    </row>
    <row r="7" spans="1:12" ht="9.9499999999999993" customHeight="1">
      <c r="A7" s="453"/>
      <c r="B7" s="453"/>
      <c r="C7" s="453"/>
      <c r="D7" s="453"/>
      <c r="E7" s="453"/>
      <c r="F7" s="453"/>
      <c r="G7" s="453"/>
      <c r="H7" s="453"/>
      <c r="I7" s="453"/>
    </row>
    <row r="8" spans="1:12" ht="17.100000000000001" customHeight="1">
      <c r="A8" s="478" t="s">
        <v>327</v>
      </c>
      <c r="B8" s="462"/>
      <c r="C8" s="484" t="s">
        <v>1</v>
      </c>
      <c r="D8" s="462" t="s">
        <v>22</v>
      </c>
      <c r="E8" s="462"/>
      <c r="F8" s="522" t="s">
        <v>23</v>
      </c>
      <c r="G8" s="522"/>
      <c r="H8" s="522"/>
      <c r="I8" s="462"/>
    </row>
    <row r="9" spans="1:12" ht="18.75" customHeight="1">
      <c r="A9" s="466" t="s">
        <v>3</v>
      </c>
      <c r="B9" s="470"/>
      <c r="C9" s="470" t="s">
        <v>4</v>
      </c>
      <c r="D9" s="462" t="s">
        <v>24</v>
      </c>
      <c r="E9" s="27"/>
      <c r="F9" s="452"/>
      <c r="G9" s="474" t="s">
        <v>25</v>
      </c>
      <c r="H9" s="452"/>
      <c r="I9" s="27"/>
    </row>
    <row r="10" spans="1:12" s="385" customFormat="1" ht="24.75" customHeight="1">
      <c r="A10" s="470"/>
      <c r="B10" s="470"/>
      <c r="C10" s="470"/>
      <c r="D10" s="470" t="s">
        <v>26</v>
      </c>
      <c r="E10" s="27"/>
      <c r="F10" s="462" t="s">
        <v>27</v>
      </c>
      <c r="G10" s="462" t="s">
        <v>28</v>
      </c>
      <c r="H10" s="462" t="s">
        <v>29</v>
      </c>
      <c r="I10" s="27"/>
    </row>
    <row r="11" spans="1:12" s="385" customFormat="1">
      <c r="A11" s="27"/>
      <c r="B11" s="27"/>
      <c r="C11" s="27"/>
      <c r="D11" s="27"/>
      <c r="E11" s="27"/>
      <c r="F11" s="470" t="s">
        <v>30</v>
      </c>
      <c r="G11" s="470" t="s">
        <v>31</v>
      </c>
      <c r="H11" s="470" t="s">
        <v>32</v>
      </c>
      <c r="I11" s="27"/>
    </row>
    <row r="12" spans="1:12" ht="15.75" thickBot="1">
      <c r="A12" s="454"/>
      <c r="B12" s="454"/>
      <c r="C12" s="454"/>
      <c r="D12" s="454"/>
      <c r="E12" s="454"/>
      <c r="F12" s="454"/>
      <c r="G12" s="454"/>
      <c r="H12" s="454"/>
      <c r="I12" s="454"/>
      <c r="L12" s="386"/>
    </row>
    <row r="13" spans="1:12" ht="8.1" customHeight="1">
      <c r="A13" s="138"/>
      <c r="B13" s="138"/>
      <c r="C13" s="387"/>
      <c r="D13" s="209"/>
      <c r="E13" s="209"/>
      <c r="F13" s="209"/>
      <c r="G13" s="209"/>
      <c r="H13" s="209"/>
    </row>
    <row r="14" spans="1:12" ht="15" customHeight="1">
      <c r="A14" s="35" t="s">
        <v>7</v>
      </c>
      <c r="B14" s="34"/>
      <c r="C14" s="36">
        <v>2018</v>
      </c>
      <c r="D14" s="209">
        <f>SUM(D18,D22,D26,D30,D34,D38,D42,D46,D50,D54,D58)</f>
        <v>20641</v>
      </c>
      <c r="E14" s="209"/>
      <c r="F14" s="209">
        <f t="shared" ref="F14:H16" si="0">SUM(F18,F22,F26,F30,F34,F38,F42,F46,F50,F54,F58)</f>
        <v>815</v>
      </c>
      <c r="G14" s="209">
        <f t="shared" si="0"/>
        <v>330</v>
      </c>
      <c r="H14" s="209">
        <f t="shared" si="0"/>
        <v>485</v>
      </c>
      <c r="I14" s="209"/>
    </row>
    <row r="15" spans="1:12" ht="15" customHeight="1">
      <c r="A15" s="35"/>
      <c r="B15" s="34"/>
      <c r="C15" s="36">
        <v>2019</v>
      </c>
      <c r="D15" s="209">
        <f>SUM(D19,D23,D27,D31,D35,D39,D43,D47,D51,D55,D59)</f>
        <v>21196</v>
      </c>
      <c r="E15" s="209"/>
      <c r="F15" s="209">
        <f t="shared" si="0"/>
        <v>861</v>
      </c>
      <c r="G15" s="209">
        <f t="shared" si="0"/>
        <v>417</v>
      </c>
      <c r="H15" s="209">
        <f t="shared" si="0"/>
        <v>454</v>
      </c>
    </row>
    <row r="16" spans="1:12" ht="15" customHeight="1">
      <c r="A16" s="35"/>
      <c r="B16" s="34"/>
      <c r="C16" s="36">
        <v>2020</v>
      </c>
      <c r="D16" s="209">
        <f>SUM(D20,D24,D28,D32,D36,D40,D44,D48,D52,D56,D60)</f>
        <v>17000</v>
      </c>
      <c r="E16" s="209"/>
      <c r="F16" s="209">
        <f t="shared" si="0"/>
        <v>805</v>
      </c>
      <c r="G16" s="209">
        <f t="shared" si="0"/>
        <v>449</v>
      </c>
      <c r="H16" s="209">
        <f t="shared" si="0"/>
        <v>356</v>
      </c>
    </row>
    <row r="17" spans="1:19" ht="8.1" customHeight="1">
      <c r="A17" s="34"/>
      <c r="B17" s="34"/>
      <c r="C17" s="38"/>
      <c r="D17" s="127"/>
      <c r="E17" s="127"/>
      <c r="F17" s="127"/>
      <c r="G17" s="127"/>
      <c r="H17" s="127"/>
    </row>
    <row r="18" spans="1:19" ht="15" customHeight="1">
      <c r="A18" s="40" t="s">
        <v>8</v>
      </c>
      <c r="B18" s="39"/>
      <c r="C18" s="41">
        <v>2018</v>
      </c>
      <c r="D18" s="18">
        <v>3521</v>
      </c>
      <c r="E18" s="127"/>
      <c r="F18" s="127">
        <v>67</v>
      </c>
      <c r="G18" s="127">
        <f>SUM('[9]THN 2018'!$I$102:$J$102)</f>
        <v>10</v>
      </c>
      <c r="H18" s="127">
        <v>57</v>
      </c>
      <c r="K18" s="73"/>
      <c r="N18" s="388"/>
    </row>
    <row r="19" spans="1:19" ht="15" customHeight="1">
      <c r="A19" s="40"/>
      <c r="B19" s="39"/>
      <c r="C19" s="41">
        <v>2019</v>
      </c>
      <c r="D19" s="127">
        <v>3759</v>
      </c>
      <c r="E19" s="127"/>
      <c r="F19" s="127">
        <v>73</v>
      </c>
      <c r="G19" s="127">
        <v>30</v>
      </c>
      <c r="H19" s="127">
        <v>43</v>
      </c>
      <c r="K19" s="73"/>
    </row>
    <row r="20" spans="1:19" ht="15" customHeight="1">
      <c r="A20" s="40"/>
      <c r="B20" s="39"/>
      <c r="C20" s="41">
        <v>2020</v>
      </c>
      <c r="D20" s="127">
        <v>2547</v>
      </c>
      <c r="E20" s="127"/>
      <c r="F20" s="127">
        <v>145</v>
      </c>
      <c r="G20" s="127">
        <v>108</v>
      </c>
      <c r="H20" s="127">
        <v>37</v>
      </c>
    </row>
    <row r="21" spans="1:19" ht="8.1" customHeight="1">
      <c r="A21" s="40"/>
      <c r="B21" s="39"/>
      <c r="C21" s="38"/>
      <c r="D21" s="127"/>
      <c r="E21" s="127"/>
      <c r="F21" s="127"/>
      <c r="G21" s="127"/>
      <c r="H21" s="127"/>
    </row>
    <row r="22" spans="1:19" ht="15" customHeight="1">
      <c r="A22" s="40" t="s">
        <v>9</v>
      </c>
      <c r="B22" s="39"/>
      <c r="C22" s="41">
        <v>2018</v>
      </c>
      <c r="D22" s="127">
        <v>710</v>
      </c>
      <c r="E22" s="127"/>
      <c r="F22" s="127">
        <v>19</v>
      </c>
      <c r="G22" s="127">
        <v>14</v>
      </c>
      <c r="H22" s="127">
        <v>5</v>
      </c>
    </row>
    <row r="23" spans="1:19" ht="15" customHeight="1">
      <c r="A23" s="40"/>
      <c r="B23" s="39"/>
      <c r="C23" s="41">
        <v>2019</v>
      </c>
      <c r="D23" s="127">
        <v>802</v>
      </c>
      <c r="E23" s="127"/>
      <c r="F23" s="127">
        <v>50</v>
      </c>
      <c r="G23" s="127">
        <v>45</v>
      </c>
      <c r="H23" s="127">
        <v>5</v>
      </c>
    </row>
    <row r="24" spans="1:19" ht="15" customHeight="1">
      <c r="A24" s="40"/>
      <c r="B24" s="39"/>
      <c r="C24" s="41">
        <v>2020</v>
      </c>
      <c r="D24" s="127">
        <v>669</v>
      </c>
      <c r="E24" s="127"/>
      <c r="F24" s="127">
        <v>55</v>
      </c>
      <c r="G24" s="127">
        <v>52</v>
      </c>
      <c r="H24" s="127">
        <v>3</v>
      </c>
    </row>
    <row r="25" spans="1:19" ht="8.1" customHeight="1">
      <c r="A25" s="40"/>
      <c r="B25" s="39"/>
      <c r="C25" s="38"/>
      <c r="D25" s="127"/>
      <c r="E25" s="127"/>
      <c r="F25" s="127"/>
      <c r="G25" s="127"/>
      <c r="H25" s="12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" customHeight="1">
      <c r="A26" s="40" t="s">
        <v>10</v>
      </c>
      <c r="B26" s="39"/>
      <c r="C26" s="41">
        <v>2018</v>
      </c>
      <c r="D26" s="127">
        <v>490</v>
      </c>
      <c r="E26" s="127"/>
      <c r="F26" s="127">
        <v>68</v>
      </c>
      <c r="G26" s="127">
        <v>48</v>
      </c>
      <c r="H26" s="127">
        <v>20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" customHeight="1">
      <c r="A27" s="40"/>
      <c r="B27" s="39"/>
      <c r="C27" s="41">
        <v>2019</v>
      </c>
      <c r="D27" s="127">
        <v>487</v>
      </c>
      <c r="E27" s="127"/>
      <c r="F27" s="127">
        <f>SUM(G27:H27)</f>
        <v>91</v>
      </c>
      <c r="G27" s="127">
        <v>58</v>
      </c>
      <c r="H27" s="127">
        <v>33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" customHeight="1">
      <c r="A28" s="40"/>
      <c r="B28" s="39"/>
      <c r="C28" s="41">
        <v>2020</v>
      </c>
      <c r="D28" s="127">
        <v>379</v>
      </c>
      <c r="E28" s="127"/>
      <c r="F28" s="127">
        <v>74</v>
      </c>
      <c r="G28" s="127">
        <v>54</v>
      </c>
      <c r="H28" s="127">
        <v>20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8.1" customHeight="1">
      <c r="A29" s="40"/>
      <c r="B29" s="39"/>
      <c r="C29" s="41"/>
      <c r="D29" s="127"/>
      <c r="E29" s="127"/>
      <c r="F29" s="127"/>
      <c r="G29" s="127"/>
      <c r="H29" s="127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" customHeight="1">
      <c r="A30" s="40" t="s">
        <v>11</v>
      </c>
      <c r="B30" s="39"/>
      <c r="C30" s="41">
        <v>2018</v>
      </c>
      <c r="D30" s="127">
        <v>8140</v>
      </c>
      <c r="E30" s="127"/>
      <c r="F30" s="127">
        <v>125</v>
      </c>
      <c r="G30" s="127">
        <v>25</v>
      </c>
      <c r="H30" s="127">
        <v>100</v>
      </c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" customHeight="1">
      <c r="A31" s="40"/>
      <c r="B31" s="39"/>
      <c r="C31" s="41">
        <v>2019</v>
      </c>
      <c r="D31" s="127">
        <v>8311</v>
      </c>
      <c r="E31" s="127"/>
      <c r="F31" s="127">
        <v>126</v>
      </c>
      <c r="G31" s="127">
        <v>26</v>
      </c>
      <c r="H31" s="127">
        <v>110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customHeight="1">
      <c r="A32" s="40"/>
      <c r="B32" s="39"/>
      <c r="C32" s="41">
        <v>2020</v>
      </c>
      <c r="D32" s="127">
        <v>6988</v>
      </c>
      <c r="E32" s="127"/>
      <c r="F32" s="127">
        <v>97</v>
      </c>
      <c r="G32" s="127">
        <v>19</v>
      </c>
      <c r="H32" s="127">
        <v>78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8.1" customHeight="1">
      <c r="A33" s="40"/>
      <c r="B33" s="39"/>
      <c r="C33" s="38"/>
      <c r="D33" s="127"/>
      <c r="E33" s="127"/>
      <c r="F33" s="127"/>
      <c r="G33" s="127"/>
      <c r="H33" s="127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customHeight="1">
      <c r="A34" s="40" t="s">
        <v>12</v>
      </c>
      <c r="B34" s="39"/>
      <c r="C34" s="41">
        <v>2018</v>
      </c>
      <c r="D34" s="127">
        <v>839</v>
      </c>
      <c r="E34" s="127"/>
      <c r="F34" s="127">
        <v>73</v>
      </c>
      <c r="G34" s="127">
        <v>25</v>
      </c>
      <c r="H34" s="127">
        <v>48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" customHeight="1">
      <c r="A35" s="40"/>
      <c r="B35" s="39"/>
      <c r="C35" s="41">
        <v>2019</v>
      </c>
      <c r="D35" s="127">
        <v>828</v>
      </c>
      <c r="E35" s="127"/>
      <c r="F35" s="127">
        <v>47</v>
      </c>
      <c r="G35" s="127">
        <v>27</v>
      </c>
      <c r="H35" s="127">
        <v>20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" customHeight="1">
      <c r="A36" s="40"/>
      <c r="B36" s="39"/>
      <c r="C36" s="41">
        <v>2020</v>
      </c>
      <c r="D36" s="127">
        <v>686</v>
      </c>
      <c r="E36" s="127"/>
      <c r="F36" s="127">
        <v>37</v>
      </c>
      <c r="G36" s="127">
        <v>16</v>
      </c>
      <c r="H36" s="127">
        <v>21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8.1" customHeight="1">
      <c r="A37" s="40"/>
      <c r="B37" s="39"/>
      <c r="C37" s="38"/>
      <c r="D37" s="127"/>
      <c r="E37" s="127"/>
      <c r="F37" s="127"/>
      <c r="G37" s="127"/>
      <c r="H37" s="127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" customHeight="1">
      <c r="A38" s="40" t="s">
        <v>13</v>
      </c>
      <c r="B38" s="39"/>
      <c r="C38" s="41">
        <v>2018</v>
      </c>
      <c r="D38" s="127">
        <v>1057</v>
      </c>
      <c r="E38" s="127"/>
      <c r="F38" s="127">
        <v>41</v>
      </c>
      <c r="G38" s="127">
        <v>9</v>
      </c>
      <c r="H38" s="127">
        <v>32</v>
      </c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" customHeight="1">
      <c r="A39" s="40"/>
      <c r="B39" s="39"/>
      <c r="C39" s="41">
        <v>2019</v>
      </c>
      <c r="D39" s="127">
        <v>991</v>
      </c>
      <c r="E39" s="127"/>
      <c r="F39" s="127">
        <v>73</v>
      </c>
      <c r="G39" s="127">
        <v>42</v>
      </c>
      <c r="H39" s="127">
        <v>31</v>
      </c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" customHeight="1">
      <c r="A40" s="40"/>
      <c r="B40" s="39"/>
      <c r="C40" s="41">
        <v>2020</v>
      </c>
      <c r="D40" s="127">
        <v>828</v>
      </c>
      <c r="E40" s="127"/>
      <c r="F40" s="127">
        <v>43</v>
      </c>
      <c r="G40" s="127">
        <v>4</v>
      </c>
      <c r="H40" s="127">
        <v>39</v>
      </c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8.1" customHeight="1">
      <c r="A41" s="40"/>
      <c r="B41" s="39"/>
      <c r="C41" s="41"/>
      <c r="D41" s="127"/>
      <c r="E41" s="127"/>
      <c r="F41" s="127"/>
      <c r="G41" s="127"/>
      <c r="H41" s="127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" customHeight="1">
      <c r="A42" s="40" t="s">
        <v>14</v>
      </c>
      <c r="B42" s="39"/>
      <c r="C42" s="41">
        <v>2018</v>
      </c>
      <c r="D42" s="127">
        <v>830</v>
      </c>
      <c r="E42" s="127"/>
      <c r="F42" s="127">
        <v>72</v>
      </c>
      <c r="G42" s="127">
        <v>29</v>
      </c>
      <c r="H42" s="127">
        <v>43</v>
      </c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" customHeight="1">
      <c r="A43" s="40"/>
      <c r="B43" s="39"/>
      <c r="C43" s="41">
        <v>2019</v>
      </c>
      <c r="D43" s="127">
        <v>837</v>
      </c>
      <c r="E43" s="127"/>
      <c r="F43" s="127">
        <v>46</v>
      </c>
      <c r="G43" s="127">
        <v>11</v>
      </c>
      <c r="H43" s="127">
        <v>35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customHeight="1">
      <c r="A44" s="40"/>
      <c r="B44" s="39"/>
      <c r="C44" s="41">
        <v>2020</v>
      </c>
      <c r="D44" s="127">
        <v>700</v>
      </c>
      <c r="E44" s="127"/>
      <c r="F44" s="127">
        <v>34</v>
      </c>
      <c r="G44" s="127">
        <v>10</v>
      </c>
      <c r="H44" s="127">
        <v>24</v>
      </c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8.1" customHeight="1">
      <c r="A45" s="40"/>
      <c r="B45" s="39"/>
      <c r="C45" s="41"/>
      <c r="D45" s="127"/>
      <c r="E45" s="127"/>
      <c r="F45" s="127"/>
      <c r="G45" s="127"/>
      <c r="H45" s="127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" customHeight="1">
      <c r="A46" s="42" t="s">
        <v>15</v>
      </c>
      <c r="B46" s="43"/>
      <c r="C46" s="41">
        <v>2018</v>
      </c>
      <c r="D46" s="127">
        <v>2186</v>
      </c>
      <c r="E46" s="127"/>
      <c r="F46" s="127">
        <v>97</v>
      </c>
      <c r="G46" s="127">
        <v>26</v>
      </c>
      <c r="H46" s="127">
        <v>71</v>
      </c>
    </row>
    <row r="47" spans="1:19" ht="15" customHeight="1">
      <c r="A47" s="42"/>
      <c r="B47" s="43"/>
      <c r="C47" s="41">
        <v>2019</v>
      </c>
      <c r="D47" s="127">
        <v>2312</v>
      </c>
      <c r="E47" s="127"/>
      <c r="F47" s="127">
        <v>67</v>
      </c>
      <c r="G47" s="127">
        <v>8</v>
      </c>
      <c r="H47" s="127">
        <v>59</v>
      </c>
    </row>
    <row r="48" spans="1:19" ht="15" customHeight="1">
      <c r="A48" s="42"/>
      <c r="B48" s="43"/>
      <c r="C48" s="41">
        <v>2020</v>
      </c>
      <c r="D48" s="127">
        <v>1890</v>
      </c>
      <c r="E48" s="127"/>
      <c r="F48" s="127">
        <v>77</v>
      </c>
      <c r="G48" s="127">
        <v>34</v>
      </c>
      <c r="H48" s="127">
        <v>43</v>
      </c>
    </row>
    <row r="49" spans="1:18" ht="8.1" customHeight="1">
      <c r="A49" s="42"/>
      <c r="B49" s="43"/>
      <c r="C49" s="41"/>
      <c r="D49" s="127"/>
      <c r="E49" s="127"/>
      <c r="F49" s="127"/>
      <c r="G49" s="127"/>
      <c r="H49" s="127"/>
    </row>
    <row r="50" spans="1:18" ht="15" customHeight="1">
      <c r="A50" s="40" t="s">
        <v>16</v>
      </c>
      <c r="B50" s="39"/>
      <c r="C50" s="41">
        <v>2018</v>
      </c>
      <c r="D50" s="127">
        <v>937</v>
      </c>
      <c r="E50" s="127"/>
      <c r="F50" s="127">
        <v>119</v>
      </c>
      <c r="G50" s="127">
        <v>69</v>
      </c>
      <c r="H50" s="127">
        <v>50</v>
      </c>
    </row>
    <row r="51" spans="1:18" ht="15" customHeight="1">
      <c r="A51" s="40"/>
      <c r="B51" s="39"/>
      <c r="C51" s="41">
        <v>2019</v>
      </c>
      <c r="D51" s="127">
        <v>920</v>
      </c>
      <c r="E51" s="127"/>
      <c r="F51" s="127">
        <v>140</v>
      </c>
      <c r="G51" s="127">
        <v>83</v>
      </c>
      <c r="H51" s="127">
        <v>57</v>
      </c>
    </row>
    <row r="52" spans="1:18" ht="15" customHeight="1">
      <c r="A52" s="40"/>
      <c r="B52" s="39"/>
      <c r="C52" s="41">
        <v>2020</v>
      </c>
      <c r="D52" s="127">
        <v>787</v>
      </c>
      <c r="E52" s="127"/>
      <c r="F52" s="127">
        <v>78</v>
      </c>
      <c r="G52" s="127">
        <v>40</v>
      </c>
      <c r="H52" s="127">
        <v>38</v>
      </c>
    </row>
    <row r="53" spans="1:18" ht="8.1" customHeight="1">
      <c r="A53" s="40"/>
      <c r="B53" s="39"/>
      <c r="C53" s="38"/>
      <c r="D53" s="127"/>
      <c r="E53" s="127"/>
      <c r="F53" s="127"/>
      <c r="G53" s="127"/>
      <c r="H53" s="127"/>
    </row>
    <row r="54" spans="1:18" ht="15" customHeight="1">
      <c r="A54" s="40" t="s">
        <v>17</v>
      </c>
      <c r="B54" s="39"/>
      <c r="C54" s="41">
        <v>2018</v>
      </c>
      <c r="D54" s="127">
        <v>1184</v>
      </c>
      <c r="E54" s="127"/>
      <c r="F54" s="127">
        <v>105</v>
      </c>
      <c r="G54" s="127">
        <v>71</v>
      </c>
      <c r="H54" s="127">
        <v>34</v>
      </c>
    </row>
    <row r="55" spans="1:18" ht="15" customHeight="1">
      <c r="A55" s="40"/>
      <c r="B55" s="39"/>
      <c r="C55" s="41">
        <v>2019</v>
      </c>
      <c r="D55" s="127">
        <v>1151</v>
      </c>
      <c r="E55" s="127"/>
      <c r="F55" s="127">
        <v>97</v>
      </c>
      <c r="G55" s="127">
        <v>61</v>
      </c>
      <c r="H55" s="127">
        <v>36</v>
      </c>
    </row>
    <row r="56" spans="1:18" ht="15" customHeight="1">
      <c r="A56" s="40"/>
      <c r="B56" s="39"/>
      <c r="C56" s="41">
        <v>2020</v>
      </c>
      <c r="D56" s="127">
        <v>922</v>
      </c>
      <c r="E56" s="127"/>
      <c r="F56" s="127">
        <v>118</v>
      </c>
      <c r="G56" s="127">
        <v>91</v>
      </c>
      <c r="H56" s="127">
        <v>27</v>
      </c>
    </row>
    <row r="57" spans="1:18" ht="8.1" customHeight="1">
      <c r="A57" s="42"/>
      <c r="B57" s="39"/>
      <c r="C57" s="38"/>
      <c r="D57" s="127"/>
      <c r="E57" s="127"/>
      <c r="F57" s="127"/>
      <c r="G57" s="127"/>
      <c r="H57" s="127"/>
    </row>
    <row r="58" spans="1:18" ht="15" customHeight="1">
      <c r="A58" s="40" t="s">
        <v>18</v>
      </c>
      <c r="B58" s="39"/>
      <c r="C58" s="41">
        <v>2018</v>
      </c>
      <c r="D58" s="127">
        <v>747</v>
      </c>
      <c r="E58" s="127"/>
      <c r="F58" s="127">
        <v>29</v>
      </c>
      <c r="G58" s="127">
        <v>4</v>
      </c>
      <c r="H58" s="127">
        <v>25</v>
      </c>
    </row>
    <row r="59" spans="1:18" ht="15" customHeight="1">
      <c r="A59" s="40"/>
      <c r="B59" s="39"/>
      <c r="C59" s="41">
        <v>2019</v>
      </c>
      <c r="D59" s="127">
        <v>798</v>
      </c>
      <c r="E59" s="127"/>
      <c r="F59" s="127">
        <v>51</v>
      </c>
      <c r="G59" s="127">
        <v>26</v>
      </c>
      <c r="H59" s="127">
        <v>25</v>
      </c>
    </row>
    <row r="60" spans="1:18" ht="15" customHeight="1">
      <c r="A60" s="40"/>
      <c r="B60" s="39"/>
      <c r="C60" s="41">
        <v>2020</v>
      </c>
      <c r="D60" s="127">
        <v>604</v>
      </c>
      <c r="E60" s="127"/>
      <c r="F60" s="127">
        <v>47</v>
      </c>
      <c r="G60" s="127">
        <v>21</v>
      </c>
      <c r="H60" s="127">
        <v>26</v>
      </c>
      <c r="R60" s="129" t="s">
        <v>33</v>
      </c>
    </row>
    <row r="61" spans="1:18" ht="8.1" customHeight="1">
      <c r="A61" s="389"/>
      <c r="B61" s="389"/>
      <c r="C61" s="390"/>
      <c r="D61" s="391"/>
      <c r="E61" s="392"/>
      <c r="F61" s="391"/>
      <c r="G61" s="393"/>
      <c r="H61" s="393"/>
      <c r="I61" s="390"/>
    </row>
    <row r="62" spans="1:18" ht="15" customHeight="1">
      <c r="D62" s="127"/>
      <c r="E62" s="394"/>
      <c r="F62" s="127"/>
      <c r="I62" s="46" t="s">
        <v>20</v>
      </c>
    </row>
    <row r="63" spans="1:18" s="1" customFormat="1" ht="15" customHeight="1">
      <c r="A63" s="378"/>
      <c r="B63" s="378"/>
      <c r="C63" s="379"/>
      <c r="D63" s="127"/>
      <c r="E63" s="122"/>
      <c r="F63" s="127"/>
      <c r="G63" s="23"/>
      <c r="H63" s="23"/>
      <c r="I63" s="47" t="s">
        <v>21</v>
      </c>
    </row>
    <row r="64" spans="1:18" s="1" customFormat="1" ht="8.1" customHeight="1">
      <c r="A64" s="378"/>
      <c r="B64" s="378"/>
      <c r="C64" s="379"/>
      <c r="D64" s="127"/>
      <c r="E64" s="122"/>
      <c r="F64" s="127"/>
      <c r="G64" s="23"/>
      <c r="H64" s="23"/>
      <c r="I64" s="47"/>
    </row>
    <row r="65" spans="1:10">
      <c r="A65" s="395"/>
      <c r="B65" s="396"/>
      <c r="C65" s="397"/>
      <c r="H65" s="398"/>
      <c r="I65" s="1"/>
      <c r="J65" s="1"/>
    </row>
    <row r="66" spans="1:10">
      <c r="C66" s="19"/>
      <c r="H66" s="398"/>
      <c r="I66" s="1"/>
      <c r="J66" s="1"/>
    </row>
    <row r="67" spans="1:10">
      <c r="C67" s="19"/>
      <c r="I67" s="1"/>
      <c r="J67" s="1"/>
    </row>
    <row r="68" spans="1:10">
      <c r="C68" s="19"/>
      <c r="I68" s="1"/>
      <c r="J68" s="1"/>
    </row>
    <row r="69" spans="1:10">
      <c r="C69" s="19"/>
      <c r="I69" s="1"/>
      <c r="J69" s="1"/>
    </row>
    <row r="70" spans="1:10">
      <c r="C70" s="19"/>
      <c r="I70" s="1"/>
      <c r="J70" s="1"/>
    </row>
    <row r="71" spans="1:10">
      <c r="C71" s="19"/>
      <c r="I71" s="1"/>
      <c r="J71" s="1"/>
    </row>
    <row r="72" spans="1:10">
      <c r="C72" s="19"/>
      <c r="I72" s="1"/>
      <c r="J72" s="1"/>
    </row>
    <row r="73" spans="1:10">
      <c r="C73" s="19"/>
      <c r="I73" s="1"/>
      <c r="J73" s="1"/>
    </row>
    <row r="74" spans="1:10">
      <c r="C74" s="19"/>
      <c r="I74" s="1"/>
      <c r="J74" s="1"/>
    </row>
    <row r="75" spans="1:10">
      <c r="C75" s="19"/>
      <c r="I75" s="1"/>
      <c r="J75" s="1"/>
    </row>
    <row r="76" spans="1:10">
      <c r="C76" s="19"/>
      <c r="I76" s="1"/>
      <c r="J76" s="1"/>
    </row>
    <row r="77" spans="1:10">
      <c r="C77" s="19"/>
      <c r="I77" s="1"/>
      <c r="J77" s="1"/>
    </row>
    <row r="78" spans="1:10">
      <c r="C78" s="19"/>
      <c r="I78" s="1"/>
      <c r="J78" s="1"/>
    </row>
    <row r="79" spans="1:10">
      <c r="C79" s="19"/>
      <c r="I79" s="1"/>
      <c r="J79" s="1"/>
    </row>
    <row r="80" spans="1:10">
      <c r="C80" s="19"/>
      <c r="I80" s="1"/>
      <c r="J80" s="1"/>
    </row>
    <row r="81" spans="3:3">
      <c r="C81" s="19"/>
    </row>
    <row r="82" spans="3:3">
      <c r="C82" s="19"/>
    </row>
  </sheetData>
  <mergeCells count="1">
    <mergeCell ref="F8:H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2" orientation="portrait" r:id="rId1"/>
  <headerFooter alignWithMargins="0"/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67"/>
  <sheetViews>
    <sheetView view="pageBreakPreview" zoomScale="115" zoomScaleNormal="80" zoomScaleSheetLayoutView="115" workbookViewId="0">
      <selection activeCell="H7" sqref="H7"/>
    </sheetView>
  </sheetViews>
  <sheetFormatPr defaultColWidth="15.28515625" defaultRowHeight="15"/>
  <cols>
    <col min="1" max="1" width="13.140625" style="130" customWidth="1"/>
    <col min="2" max="2" width="39.140625" style="130" customWidth="1"/>
    <col min="3" max="3" width="13" style="130" customWidth="1"/>
    <col min="4" max="4" width="38.28515625" style="131" customWidth="1"/>
    <col min="5" max="5" width="1.7109375" style="130" customWidth="1"/>
    <col min="6" max="16384" width="15.28515625" style="130"/>
  </cols>
  <sheetData>
    <row r="1" spans="1:10" ht="8.1" customHeight="1"/>
    <row r="2" spans="1:10" ht="8.1" customHeight="1"/>
    <row r="3" spans="1:10" s="1" customFormat="1" ht="16.5" customHeight="1">
      <c r="A3" s="535" t="s">
        <v>399</v>
      </c>
      <c r="B3" s="132"/>
      <c r="C3" s="133"/>
      <c r="D3" s="46"/>
      <c r="E3" s="134"/>
      <c r="F3" s="133"/>
    </row>
    <row r="4" spans="1:10" s="1" customFormat="1" ht="16.5" customHeight="1">
      <c r="A4" s="536" t="s">
        <v>400</v>
      </c>
      <c r="B4" s="136"/>
      <c r="C4" s="137"/>
      <c r="D4" s="135"/>
      <c r="E4" s="138"/>
      <c r="F4" s="139"/>
    </row>
    <row r="5" spans="1:10" s="1" customFormat="1" ht="15" customHeight="1" thickBot="1">
      <c r="A5" s="467"/>
      <c r="B5" s="467"/>
      <c r="C5" s="515"/>
      <c r="D5" s="468"/>
      <c r="E5" s="44"/>
    </row>
    <row r="6" spans="1:10" ht="21.75" customHeight="1">
      <c r="A6" s="537" t="s">
        <v>40</v>
      </c>
      <c r="B6" s="513"/>
      <c r="C6" s="500" t="s">
        <v>1</v>
      </c>
      <c r="D6" s="514" t="s">
        <v>290</v>
      </c>
      <c r="E6" s="486"/>
      <c r="G6" s="1"/>
      <c r="H6" s="1"/>
      <c r="I6" s="1"/>
      <c r="J6" s="1"/>
    </row>
    <row r="7" spans="1:10" s="140" customFormat="1" ht="20.25" customHeight="1" thickBot="1">
      <c r="A7" s="511" t="s">
        <v>43</v>
      </c>
      <c r="B7" s="512"/>
      <c r="C7" s="501" t="s">
        <v>4</v>
      </c>
      <c r="D7" s="502" t="s">
        <v>291</v>
      </c>
      <c r="E7" s="461"/>
      <c r="G7" s="1"/>
      <c r="H7" s="1"/>
      <c r="I7" s="1"/>
      <c r="J7" s="1"/>
    </row>
    <row r="8" spans="1:10" ht="8.1" customHeight="1">
      <c r="A8" s="141"/>
      <c r="B8" s="141"/>
      <c r="C8" s="141"/>
      <c r="G8" s="1"/>
      <c r="H8" s="1"/>
      <c r="I8" s="1"/>
      <c r="J8" s="1"/>
    </row>
    <row r="9" spans="1:10" s="142" customFormat="1" ht="15" customHeight="1">
      <c r="A9" s="35" t="s">
        <v>7</v>
      </c>
      <c r="B9" s="35"/>
      <c r="C9" s="56">
        <v>2018</v>
      </c>
      <c r="D9" s="12">
        <f t="shared" ref="D9:D11" si="0">SUM(D13,D17,D21,D25,D29,D33,D37,D41,D45,D49,D53)</f>
        <v>1749</v>
      </c>
      <c r="G9" s="1"/>
      <c r="H9" s="1"/>
      <c r="I9" s="1"/>
      <c r="J9" s="1"/>
    </row>
    <row r="10" spans="1:10" s="142" customFormat="1" ht="15" customHeight="1">
      <c r="A10" s="35"/>
      <c r="B10" s="35"/>
      <c r="C10" s="56">
        <v>2019</v>
      </c>
      <c r="D10" s="12">
        <f t="shared" si="0"/>
        <v>1672</v>
      </c>
      <c r="G10" s="1"/>
      <c r="H10" s="1"/>
      <c r="I10" s="1"/>
      <c r="J10" s="1"/>
    </row>
    <row r="11" spans="1:10" s="142" customFormat="1" ht="15" customHeight="1">
      <c r="A11" s="35"/>
      <c r="B11" s="35"/>
      <c r="C11" s="56">
        <v>2020</v>
      </c>
      <c r="D11" s="12">
        <f t="shared" si="0"/>
        <v>1395</v>
      </c>
      <c r="G11" s="1"/>
      <c r="H11" s="1"/>
      <c r="I11" s="1"/>
      <c r="J11" s="1"/>
    </row>
    <row r="12" spans="1:10" s="142" customFormat="1" ht="8.1" customHeight="1">
      <c r="A12" s="35"/>
      <c r="B12" s="35"/>
      <c r="C12" s="56"/>
      <c r="D12" s="6"/>
      <c r="G12" s="1"/>
      <c r="H12" s="1"/>
      <c r="I12" s="1"/>
      <c r="J12" s="1"/>
    </row>
    <row r="13" spans="1:10" s="142" customFormat="1" ht="15" customHeight="1">
      <c r="A13" s="40" t="s">
        <v>8</v>
      </c>
      <c r="B13" s="39"/>
      <c r="C13" s="60">
        <v>2018</v>
      </c>
      <c r="D13" s="18">
        <v>152</v>
      </c>
      <c r="G13" s="1"/>
      <c r="H13" s="1"/>
      <c r="I13" s="1"/>
      <c r="J13" s="1"/>
    </row>
    <row r="14" spans="1:10" s="142" customFormat="1" ht="15" customHeight="1">
      <c r="A14" s="40"/>
      <c r="B14" s="39"/>
      <c r="C14" s="60">
        <v>2019</v>
      </c>
      <c r="D14" s="6">
        <v>109</v>
      </c>
      <c r="G14" s="1"/>
      <c r="H14" s="1"/>
      <c r="I14" s="1"/>
      <c r="J14" s="1"/>
    </row>
    <row r="15" spans="1:10" s="142" customFormat="1" ht="15" customHeight="1">
      <c r="A15" s="40"/>
      <c r="B15" s="39"/>
      <c r="C15" s="60">
        <v>2020</v>
      </c>
      <c r="D15" s="6">
        <v>88</v>
      </c>
      <c r="G15" s="1"/>
      <c r="H15" s="1"/>
      <c r="I15" s="1"/>
      <c r="J15" s="1"/>
    </row>
    <row r="16" spans="1:10" s="142" customFormat="1" ht="8.1" customHeight="1">
      <c r="A16" s="40"/>
      <c r="B16" s="39"/>
      <c r="C16" s="60"/>
      <c r="D16" s="6"/>
      <c r="G16" s="1"/>
      <c r="H16" s="1"/>
      <c r="I16" s="1"/>
      <c r="J16" s="1"/>
    </row>
    <row r="17" spans="1:13" s="142" customFormat="1" ht="15" customHeight="1">
      <c r="A17" s="40" t="s">
        <v>9</v>
      </c>
      <c r="B17" s="39"/>
      <c r="C17" s="60">
        <v>2018</v>
      </c>
      <c r="D17" s="18">
        <v>1</v>
      </c>
      <c r="G17" s="1"/>
      <c r="H17" s="1"/>
      <c r="I17" s="1"/>
      <c r="J17" s="1"/>
    </row>
    <row r="18" spans="1:13" s="142" customFormat="1" ht="15" customHeight="1">
      <c r="A18" s="40"/>
      <c r="B18" s="39"/>
      <c r="C18" s="60">
        <v>2019</v>
      </c>
      <c r="D18" s="6">
        <v>1</v>
      </c>
      <c r="G18" s="1"/>
      <c r="H18" s="1"/>
      <c r="I18" s="1"/>
      <c r="J18" s="1"/>
    </row>
    <row r="19" spans="1:13" s="142" customFormat="1" ht="15" customHeight="1">
      <c r="A19" s="40"/>
      <c r="B19" s="39"/>
      <c r="C19" s="60">
        <v>2020</v>
      </c>
      <c r="D19" s="143">
        <v>0</v>
      </c>
      <c r="G19" s="1"/>
      <c r="H19" s="1"/>
      <c r="I19" s="1"/>
      <c r="J19" s="1"/>
    </row>
    <row r="20" spans="1:13" s="142" customFormat="1" ht="8.1" customHeight="1">
      <c r="A20" s="40"/>
      <c r="B20" s="39"/>
      <c r="C20" s="60"/>
      <c r="D20" s="6"/>
      <c r="G20" s="1"/>
      <c r="H20" s="1"/>
      <c r="I20" s="1"/>
      <c r="J20" s="1"/>
    </row>
    <row r="21" spans="1:13" s="142" customFormat="1" ht="15" customHeight="1">
      <c r="A21" s="40" t="s">
        <v>10</v>
      </c>
      <c r="B21" s="39"/>
      <c r="C21" s="60">
        <v>2018</v>
      </c>
      <c r="D21" s="18">
        <v>125</v>
      </c>
      <c r="E21" s="1"/>
      <c r="F21" s="1"/>
      <c r="G21" s="1"/>
      <c r="H21" s="1"/>
      <c r="I21" s="1"/>
      <c r="J21" s="1"/>
      <c r="K21" s="1"/>
      <c r="M21" s="144"/>
    </row>
    <row r="22" spans="1:13" s="142" customFormat="1" ht="15" customHeight="1">
      <c r="A22" s="40"/>
      <c r="B22" s="39"/>
      <c r="C22" s="60">
        <v>2019</v>
      </c>
      <c r="D22" s="6">
        <v>150</v>
      </c>
      <c r="E22" s="1"/>
      <c r="F22" s="1"/>
      <c r="G22" s="1"/>
      <c r="H22" s="1"/>
      <c r="I22" s="1"/>
      <c r="J22" s="1"/>
      <c r="K22" s="1"/>
      <c r="M22" s="22"/>
    </row>
    <row r="23" spans="1:13" s="142" customFormat="1" ht="15" customHeight="1">
      <c r="A23" s="40"/>
      <c r="B23" s="39"/>
      <c r="C23" s="60">
        <v>2020</v>
      </c>
      <c r="D23" s="6">
        <v>95</v>
      </c>
      <c r="E23" s="1"/>
      <c r="F23" s="1"/>
      <c r="G23" s="1"/>
      <c r="H23" s="1"/>
      <c r="I23" s="1"/>
      <c r="J23" s="1"/>
      <c r="K23" s="1"/>
      <c r="M23" s="22"/>
    </row>
    <row r="24" spans="1:13" s="142" customFormat="1" ht="8.1" customHeight="1">
      <c r="A24" s="40"/>
      <c r="B24" s="39"/>
      <c r="C24" s="60"/>
      <c r="D24" s="6"/>
      <c r="E24" s="1"/>
      <c r="F24" s="1"/>
      <c r="G24" s="1"/>
      <c r="H24" s="1"/>
      <c r="I24" s="1"/>
      <c r="J24" s="1"/>
      <c r="K24" s="1"/>
      <c r="M24" s="22"/>
    </row>
    <row r="25" spans="1:13" s="142" customFormat="1" ht="15" customHeight="1">
      <c r="A25" s="40" t="s">
        <v>11</v>
      </c>
      <c r="B25" s="39"/>
      <c r="C25" s="60">
        <v>2018</v>
      </c>
      <c r="D25" s="18">
        <v>355</v>
      </c>
      <c r="E25" s="1"/>
      <c r="F25" s="1"/>
      <c r="G25" s="1"/>
      <c r="H25" s="1"/>
      <c r="I25" s="1"/>
      <c r="J25" s="1"/>
      <c r="K25" s="1"/>
      <c r="M25" s="22"/>
    </row>
    <row r="26" spans="1:13" s="142" customFormat="1" ht="15" customHeight="1">
      <c r="A26" s="40"/>
      <c r="B26" s="39"/>
      <c r="C26" s="60">
        <v>2019</v>
      </c>
      <c r="D26" s="6">
        <v>286</v>
      </c>
      <c r="E26" s="1"/>
      <c r="F26" s="1"/>
      <c r="G26" s="1"/>
      <c r="H26" s="1"/>
      <c r="I26" s="1"/>
      <c r="J26" s="1"/>
      <c r="K26" s="1"/>
      <c r="M26" s="22"/>
    </row>
    <row r="27" spans="1:13" s="142" customFormat="1" ht="15" customHeight="1">
      <c r="A27" s="40"/>
      <c r="B27" s="39"/>
      <c r="C27" s="60">
        <v>2020</v>
      </c>
      <c r="D27" s="6">
        <v>236</v>
      </c>
      <c r="E27" s="1"/>
      <c r="F27" s="1"/>
      <c r="G27" s="1"/>
      <c r="H27" s="1"/>
      <c r="I27" s="1"/>
      <c r="J27" s="1"/>
      <c r="K27" s="1"/>
      <c r="M27" s="22"/>
    </row>
    <row r="28" spans="1:13" s="142" customFormat="1" ht="8.1" customHeight="1">
      <c r="A28" s="40"/>
      <c r="B28" s="39"/>
      <c r="C28" s="60"/>
      <c r="D28" s="18"/>
      <c r="E28" s="1"/>
      <c r="F28" s="1"/>
      <c r="G28" s="1"/>
      <c r="H28" s="1"/>
      <c r="I28" s="1"/>
      <c r="J28" s="1"/>
      <c r="K28" s="1"/>
      <c r="M28" s="22"/>
    </row>
    <row r="29" spans="1:13" s="142" customFormat="1" ht="15" customHeight="1">
      <c r="A29" s="40" t="s">
        <v>12</v>
      </c>
      <c r="B29" s="39"/>
      <c r="C29" s="60">
        <v>2018</v>
      </c>
      <c r="D29" s="6">
        <v>137</v>
      </c>
      <c r="E29" s="1"/>
      <c r="F29" s="1"/>
      <c r="G29" s="1"/>
      <c r="H29" s="1"/>
      <c r="I29" s="1"/>
      <c r="J29" s="1"/>
      <c r="K29" s="1"/>
      <c r="M29" s="22"/>
    </row>
    <row r="30" spans="1:13" s="142" customFormat="1" ht="15" customHeight="1">
      <c r="A30" s="40"/>
      <c r="B30" s="39"/>
      <c r="C30" s="60">
        <v>2019</v>
      </c>
      <c r="D30" s="6">
        <v>134</v>
      </c>
      <c r="E30" s="1"/>
      <c r="F30" s="1"/>
      <c r="G30" s="1"/>
      <c r="H30" s="1"/>
      <c r="I30" s="1"/>
      <c r="J30" s="1"/>
      <c r="K30" s="1"/>
      <c r="M30" s="22"/>
    </row>
    <row r="31" spans="1:13" s="142" customFormat="1" ht="15" customHeight="1">
      <c r="A31" s="40"/>
      <c r="B31" s="39"/>
      <c r="C31" s="60">
        <v>2020</v>
      </c>
      <c r="D31" s="18">
        <v>76</v>
      </c>
      <c r="E31" s="1"/>
      <c r="F31" s="1"/>
      <c r="G31" s="1"/>
      <c r="H31" s="1"/>
      <c r="I31" s="1"/>
      <c r="J31" s="1"/>
      <c r="K31" s="1"/>
      <c r="M31" s="22"/>
    </row>
    <row r="32" spans="1:13" s="142" customFormat="1" ht="8.1" customHeight="1">
      <c r="A32" s="40"/>
      <c r="B32" s="39"/>
      <c r="C32" s="60"/>
      <c r="D32" s="6"/>
      <c r="E32" s="1"/>
      <c r="F32" s="1"/>
      <c r="G32" s="1"/>
      <c r="H32" s="1"/>
      <c r="I32" s="1"/>
      <c r="J32" s="1"/>
      <c r="K32" s="1"/>
    </row>
    <row r="33" spans="1:12" s="142" customFormat="1" ht="15" customHeight="1">
      <c r="A33" s="40" t="s">
        <v>13</v>
      </c>
      <c r="B33" s="39"/>
      <c r="C33" s="60">
        <v>2018</v>
      </c>
      <c r="D33" s="6">
        <v>195</v>
      </c>
      <c r="E33" s="1"/>
      <c r="F33" s="1"/>
      <c r="G33" s="1"/>
      <c r="H33" s="1"/>
      <c r="I33" s="1"/>
      <c r="J33" s="1"/>
      <c r="K33" s="1"/>
      <c r="L33" s="1"/>
    </row>
    <row r="34" spans="1:12" s="142" customFormat="1" ht="15" customHeight="1">
      <c r="A34" s="40"/>
      <c r="B34" s="39"/>
      <c r="C34" s="60">
        <v>2019</v>
      </c>
      <c r="D34" s="18">
        <v>217</v>
      </c>
      <c r="E34" s="1"/>
      <c r="F34" s="1"/>
      <c r="G34" s="1"/>
      <c r="H34" s="1"/>
      <c r="I34" s="1"/>
      <c r="J34" s="1"/>
      <c r="K34" s="1"/>
    </row>
    <row r="35" spans="1:12" s="142" customFormat="1" ht="15" customHeight="1">
      <c r="A35" s="40"/>
      <c r="B35" s="39"/>
      <c r="C35" s="60">
        <v>2020</v>
      </c>
      <c r="D35" s="6">
        <v>187</v>
      </c>
      <c r="E35" s="1"/>
      <c r="F35" s="1"/>
      <c r="G35" s="1"/>
      <c r="H35" s="1"/>
      <c r="I35" s="1"/>
      <c r="J35" s="1"/>
      <c r="K35" s="1"/>
    </row>
    <row r="36" spans="1:12" s="142" customFormat="1" ht="8.1" customHeight="1">
      <c r="A36" s="40"/>
      <c r="B36" s="39"/>
      <c r="C36" s="60"/>
      <c r="D36" s="6"/>
      <c r="G36" s="1"/>
      <c r="H36" s="1"/>
      <c r="I36" s="1"/>
      <c r="J36" s="1"/>
    </row>
    <row r="37" spans="1:12" s="142" customFormat="1" ht="15" customHeight="1">
      <c r="A37" s="40" t="s">
        <v>14</v>
      </c>
      <c r="B37" s="39"/>
      <c r="C37" s="60">
        <v>2018</v>
      </c>
      <c r="D37" s="18">
        <v>175</v>
      </c>
      <c r="G37" s="1"/>
      <c r="H37" s="1"/>
      <c r="I37" s="1"/>
      <c r="J37" s="1"/>
    </row>
    <row r="38" spans="1:12" s="142" customFormat="1" ht="15" customHeight="1">
      <c r="A38" s="40"/>
      <c r="B38" s="39"/>
      <c r="C38" s="60">
        <v>2019</v>
      </c>
      <c r="D38" s="6">
        <v>235</v>
      </c>
      <c r="G38" s="1"/>
      <c r="H38" s="1"/>
      <c r="I38" s="1"/>
      <c r="J38" s="1"/>
    </row>
    <row r="39" spans="1:12" s="142" customFormat="1" ht="15" customHeight="1">
      <c r="A39" s="40"/>
      <c r="B39" s="39"/>
      <c r="C39" s="60">
        <v>2020</v>
      </c>
      <c r="D39" s="6">
        <v>168</v>
      </c>
      <c r="G39" s="1"/>
      <c r="H39" s="1"/>
      <c r="I39" s="1"/>
      <c r="J39" s="1"/>
    </row>
    <row r="40" spans="1:12" s="142" customFormat="1" ht="8.1" customHeight="1">
      <c r="A40" s="40"/>
      <c r="B40" s="39"/>
      <c r="C40" s="60"/>
      <c r="D40" s="18"/>
      <c r="G40" s="1"/>
      <c r="H40" s="1"/>
      <c r="I40" s="1"/>
      <c r="J40" s="1"/>
    </row>
    <row r="41" spans="1:12" s="142" customFormat="1" ht="15" customHeight="1">
      <c r="A41" s="40" t="s">
        <v>15</v>
      </c>
      <c r="B41" s="39"/>
      <c r="C41" s="60">
        <v>2018</v>
      </c>
      <c r="D41" s="6">
        <v>294</v>
      </c>
      <c r="G41" s="1"/>
      <c r="H41" s="1"/>
      <c r="I41" s="1"/>
      <c r="J41" s="1"/>
    </row>
    <row r="42" spans="1:12" s="142" customFormat="1" ht="15" customHeight="1">
      <c r="A42" s="40"/>
      <c r="B42" s="39"/>
      <c r="C42" s="60">
        <v>2019</v>
      </c>
      <c r="D42" s="6">
        <v>147</v>
      </c>
      <c r="G42" s="1"/>
      <c r="H42" s="1"/>
      <c r="I42" s="1"/>
      <c r="J42" s="1"/>
    </row>
    <row r="43" spans="1:12" s="142" customFormat="1" ht="15" customHeight="1">
      <c r="A43" s="40"/>
      <c r="B43" s="39"/>
      <c r="C43" s="60">
        <v>2020</v>
      </c>
      <c r="D43" s="18">
        <v>135</v>
      </c>
      <c r="G43" s="1"/>
      <c r="H43" s="1"/>
      <c r="I43" s="1"/>
      <c r="J43" s="1"/>
    </row>
    <row r="44" spans="1:12" s="142" customFormat="1" ht="8.1" customHeight="1">
      <c r="A44" s="40"/>
      <c r="B44" s="39"/>
      <c r="C44" s="60"/>
      <c r="D44" s="6"/>
      <c r="G44" s="1"/>
      <c r="H44" s="1"/>
      <c r="I44" s="1"/>
      <c r="J44" s="1"/>
    </row>
    <row r="45" spans="1:12" ht="15" customHeight="1">
      <c r="A45" s="40" t="s">
        <v>16</v>
      </c>
      <c r="B45" s="39"/>
      <c r="C45" s="60">
        <v>2018</v>
      </c>
      <c r="D45" s="6">
        <v>115</v>
      </c>
      <c r="G45" s="1"/>
      <c r="H45" s="1"/>
      <c r="I45" s="1"/>
      <c r="J45" s="1"/>
    </row>
    <row r="46" spans="1:12" ht="15" customHeight="1">
      <c r="A46" s="40"/>
      <c r="B46" s="39"/>
      <c r="C46" s="60">
        <v>2019</v>
      </c>
      <c r="D46" s="18">
        <v>174</v>
      </c>
      <c r="G46" s="1"/>
      <c r="H46" s="1"/>
      <c r="I46" s="1"/>
      <c r="J46" s="1"/>
    </row>
    <row r="47" spans="1:12" ht="15" customHeight="1">
      <c r="A47" s="40"/>
      <c r="B47" s="39"/>
      <c r="C47" s="60">
        <v>2020</v>
      </c>
      <c r="D47" s="6">
        <v>199</v>
      </c>
      <c r="G47" s="1"/>
      <c r="H47" s="1"/>
      <c r="I47" s="1"/>
      <c r="J47" s="1"/>
    </row>
    <row r="48" spans="1:12" s="142" customFormat="1" ht="8.1" customHeight="1">
      <c r="A48" s="40"/>
      <c r="B48" s="39"/>
      <c r="C48" s="60"/>
      <c r="D48" s="6"/>
      <c r="G48" s="1"/>
      <c r="H48" s="1"/>
      <c r="I48" s="1"/>
      <c r="J48" s="1"/>
    </row>
    <row r="49" spans="1:10" ht="15" customHeight="1">
      <c r="A49" s="40" t="s">
        <v>17</v>
      </c>
      <c r="B49" s="39"/>
      <c r="C49" s="60">
        <v>2018</v>
      </c>
      <c r="D49" s="18">
        <v>133</v>
      </c>
      <c r="G49" s="1"/>
      <c r="H49" s="1"/>
      <c r="I49" s="1"/>
      <c r="J49" s="1"/>
    </row>
    <row r="50" spans="1:10" ht="15" customHeight="1">
      <c r="A50" s="40"/>
      <c r="B50" s="39"/>
      <c r="C50" s="60">
        <v>2019</v>
      </c>
      <c r="D50" s="6">
        <v>136</v>
      </c>
      <c r="G50" s="1"/>
      <c r="H50" s="1"/>
      <c r="I50" s="1"/>
      <c r="J50" s="1"/>
    </row>
    <row r="51" spans="1:10" ht="15" customHeight="1">
      <c r="A51" s="40"/>
      <c r="B51" s="39"/>
      <c r="C51" s="60">
        <v>2020</v>
      </c>
      <c r="D51" s="6">
        <v>135</v>
      </c>
      <c r="G51" s="1"/>
      <c r="H51" s="1"/>
      <c r="I51" s="1"/>
      <c r="J51" s="1"/>
    </row>
    <row r="52" spans="1:10" ht="8.1" customHeight="1">
      <c r="A52" s="40"/>
      <c r="B52" s="39"/>
      <c r="C52" s="60"/>
      <c r="D52" s="6"/>
      <c r="G52" s="1"/>
      <c r="H52" s="1"/>
      <c r="I52" s="1"/>
      <c r="J52" s="1"/>
    </row>
    <row r="53" spans="1:10" ht="15" customHeight="1">
      <c r="A53" s="40" t="s">
        <v>18</v>
      </c>
      <c r="B53" s="39"/>
      <c r="C53" s="60">
        <v>2018</v>
      </c>
      <c r="D53" s="6">
        <v>67</v>
      </c>
      <c r="G53" s="1"/>
      <c r="H53" s="1"/>
      <c r="I53" s="1"/>
      <c r="J53" s="1"/>
    </row>
    <row r="54" spans="1:10" ht="15" customHeight="1">
      <c r="A54" s="40"/>
      <c r="B54" s="39"/>
      <c r="C54" s="60">
        <v>2019</v>
      </c>
      <c r="D54" s="6">
        <v>83</v>
      </c>
      <c r="G54" s="1"/>
      <c r="H54" s="1"/>
      <c r="I54" s="1"/>
      <c r="J54" s="1"/>
    </row>
    <row r="55" spans="1:10" ht="15" customHeight="1">
      <c r="A55" s="40"/>
      <c r="B55" s="39"/>
      <c r="C55" s="60">
        <v>2020</v>
      </c>
      <c r="D55" s="6">
        <v>76</v>
      </c>
      <c r="G55" s="1"/>
      <c r="H55" s="1"/>
      <c r="I55" s="1"/>
      <c r="J55" s="1"/>
    </row>
    <row r="56" spans="1:10" ht="8.1" customHeight="1">
      <c r="A56" s="436"/>
      <c r="B56" s="436"/>
      <c r="C56" s="436"/>
      <c r="D56" s="437"/>
      <c r="E56" s="436"/>
      <c r="G56" s="1"/>
      <c r="H56" s="1"/>
      <c r="I56" s="1"/>
      <c r="J56" s="1"/>
    </row>
    <row r="57" spans="1:10" ht="15" customHeight="1">
      <c r="E57" s="145" t="s">
        <v>292</v>
      </c>
      <c r="G57" s="1"/>
      <c r="H57" s="1"/>
      <c r="I57" s="1"/>
      <c r="J57" s="1"/>
    </row>
    <row r="58" spans="1:10" ht="15" customHeight="1">
      <c r="D58" s="146"/>
      <c r="E58" s="147" t="s">
        <v>293</v>
      </c>
      <c r="G58" s="1"/>
      <c r="H58" s="1"/>
      <c r="I58" s="1"/>
      <c r="J58" s="1"/>
    </row>
    <row r="59" spans="1:10" ht="16.5" customHeight="1">
      <c r="G59" s="1"/>
      <c r="H59" s="1"/>
      <c r="I59" s="1"/>
      <c r="J59" s="1"/>
    </row>
    <row r="60" spans="1:10" ht="15.75">
      <c r="A60" s="148"/>
      <c r="G60" s="1"/>
      <c r="H60" s="1"/>
      <c r="I60" s="1"/>
      <c r="J60" s="1"/>
    </row>
    <row r="61" spans="1:10">
      <c r="A61" s="149"/>
      <c r="G61" s="1"/>
      <c r="H61" s="1"/>
      <c r="I61" s="1"/>
      <c r="J61" s="1"/>
    </row>
    <row r="62" spans="1:10">
      <c r="G62" s="1"/>
      <c r="H62" s="1"/>
      <c r="I62" s="1"/>
      <c r="J62" s="1"/>
    </row>
    <row r="63" spans="1:10">
      <c r="G63" s="1"/>
      <c r="H63" s="1"/>
      <c r="I63" s="1"/>
      <c r="J63" s="1"/>
    </row>
    <row r="64" spans="1:10">
      <c r="G64" s="1"/>
      <c r="H64" s="1"/>
      <c r="I64" s="1"/>
      <c r="J64" s="1"/>
    </row>
    <row r="65" spans="7:10">
      <c r="G65" s="1"/>
      <c r="H65" s="1"/>
      <c r="I65" s="1"/>
      <c r="J65" s="1"/>
    </row>
    <row r="66" spans="7:10">
      <c r="G66" s="1"/>
      <c r="H66" s="1"/>
      <c r="I66" s="1"/>
      <c r="J66" s="1"/>
    </row>
    <row r="67" spans="7:10">
      <c r="G67" s="1"/>
      <c r="H67" s="1"/>
      <c r="I67" s="1"/>
      <c r="J67" s="1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FC85"/>
  <sheetViews>
    <sheetView view="pageBreakPreview" zoomScale="115" zoomScaleNormal="75" zoomScaleSheetLayoutView="115" workbookViewId="0">
      <selection activeCell="H7" sqref="H7"/>
    </sheetView>
  </sheetViews>
  <sheetFormatPr defaultColWidth="9" defaultRowHeight="15" customHeight="1"/>
  <cols>
    <col min="1" max="1" width="12.7109375" style="102" customWidth="1"/>
    <col min="2" max="2" width="11.7109375" style="102" customWidth="1"/>
    <col min="3" max="3" width="11.7109375" style="103" customWidth="1"/>
    <col min="4" max="4" width="18.7109375" style="51" customWidth="1"/>
    <col min="5" max="5" width="1.7109375" style="51" customWidth="1"/>
    <col min="6" max="6" width="11.7109375" style="51" customWidth="1"/>
    <col min="7" max="10" width="11.7109375" style="117" customWidth="1"/>
    <col min="11" max="11" width="1.7109375" style="101" customWidth="1"/>
    <col min="12" max="16376" width="9.140625" style="101"/>
    <col min="16377" max="16384" width="9" style="104"/>
  </cols>
  <sheetData>
    <row r="1" spans="1:13 16377:16383" s="101" customFormat="1" ht="8.1" customHeight="1">
      <c r="A1" s="102"/>
      <c r="B1" s="102"/>
      <c r="C1" s="103"/>
      <c r="D1" s="103"/>
      <c r="E1" s="103"/>
      <c r="F1" s="103"/>
      <c r="G1" s="51"/>
      <c r="H1" s="51"/>
      <c r="I1" s="51"/>
      <c r="J1" s="51"/>
      <c r="XEW1" s="104"/>
      <c r="XEX1" s="104"/>
      <c r="XEY1" s="104"/>
      <c r="XEZ1" s="104"/>
      <c r="XFA1" s="104"/>
      <c r="XFB1" s="104"/>
      <c r="XFC1" s="104"/>
    </row>
    <row r="2" spans="1:13 16377:16383" s="101" customFormat="1" ht="8.1" customHeight="1">
      <c r="A2" s="102"/>
      <c r="B2" s="102"/>
      <c r="C2" s="103"/>
      <c r="D2" s="103"/>
      <c r="E2" s="103"/>
      <c r="F2" s="103"/>
      <c r="G2" s="51"/>
      <c r="H2" s="51"/>
      <c r="I2" s="51"/>
      <c r="J2" s="51"/>
      <c r="XEW2" s="104"/>
      <c r="XEX2" s="104"/>
      <c r="XEY2" s="104"/>
      <c r="XEZ2" s="104"/>
      <c r="XFA2" s="104"/>
      <c r="XFB2" s="104"/>
      <c r="XFC2" s="104"/>
    </row>
    <row r="3" spans="1:13 16377:16383" s="101" customFormat="1" ht="16.5" customHeight="1">
      <c r="A3" s="530" t="s">
        <v>401</v>
      </c>
      <c r="B3" s="53"/>
      <c r="C3" s="103"/>
      <c r="D3" s="103"/>
      <c r="E3" s="103"/>
      <c r="F3" s="103"/>
      <c r="G3" s="51"/>
      <c r="H3" s="51"/>
      <c r="I3" s="51"/>
      <c r="J3" s="51"/>
      <c r="K3" s="53"/>
    </row>
    <row r="4" spans="1:13 16377:16383" s="101" customFormat="1" ht="16.5" customHeight="1">
      <c r="A4" s="531" t="s">
        <v>402</v>
      </c>
      <c r="B4" s="25"/>
      <c r="C4" s="103"/>
      <c r="D4" s="103"/>
      <c r="E4" s="103"/>
      <c r="F4" s="103"/>
      <c r="G4" s="51"/>
      <c r="H4" s="51"/>
      <c r="I4" s="51"/>
      <c r="J4" s="51"/>
      <c r="K4" s="105"/>
    </row>
    <row r="5" spans="1:13 16377:16383" s="101" customFormat="1" ht="8.1" customHeight="1" thickBot="1">
      <c r="A5" s="518"/>
      <c r="B5" s="518"/>
      <c r="C5" s="519"/>
      <c r="D5" s="519"/>
      <c r="E5" s="519"/>
      <c r="F5" s="519"/>
      <c r="G5" s="520"/>
      <c r="H5" s="520"/>
      <c r="I5" s="520"/>
      <c r="J5" s="520"/>
      <c r="K5" s="517"/>
      <c r="XEW5" s="104"/>
      <c r="XEX5" s="104"/>
      <c r="XEY5" s="104"/>
      <c r="XEZ5" s="104"/>
      <c r="XFA5" s="104"/>
      <c r="XFB5" s="104"/>
      <c r="XFC5" s="104"/>
    </row>
    <row r="6" spans="1:13 16377:16383" s="101" customFormat="1" ht="8.1" customHeight="1">
      <c r="A6" s="534"/>
      <c r="B6" s="449"/>
      <c r="C6" s="449"/>
      <c r="D6" s="449"/>
      <c r="E6" s="449"/>
      <c r="F6" s="449"/>
      <c r="G6" s="449"/>
      <c r="H6" s="449"/>
      <c r="I6" s="449"/>
      <c r="J6" s="449"/>
      <c r="K6" s="449"/>
      <c r="XEW6" s="104"/>
      <c r="XEX6" s="104"/>
      <c r="XEY6" s="104"/>
      <c r="XEZ6" s="104"/>
      <c r="XFA6" s="104"/>
      <c r="XFB6" s="104"/>
      <c r="XFC6" s="104"/>
    </row>
    <row r="7" spans="1:13 16377:16383" s="101" customFormat="1" ht="15" customHeight="1">
      <c r="A7" s="478" t="s">
        <v>40</v>
      </c>
      <c r="B7" s="478"/>
      <c r="C7" s="481" t="s">
        <v>1</v>
      </c>
      <c r="D7" s="478" t="s">
        <v>294</v>
      </c>
      <c r="E7" s="478"/>
      <c r="F7" s="522" t="s">
        <v>295</v>
      </c>
      <c r="G7" s="522"/>
      <c r="H7" s="522"/>
      <c r="I7" s="522"/>
      <c r="J7" s="522"/>
      <c r="K7" s="478"/>
      <c r="XEW7" s="104"/>
      <c r="XEX7" s="104"/>
      <c r="XEY7" s="104"/>
      <c r="XEZ7" s="104"/>
      <c r="XFA7" s="104"/>
      <c r="XFB7" s="104"/>
      <c r="XFC7" s="104"/>
    </row>
    <row r="8" spans="1:13 16377:16383" s="53" customFormat="1" ht="15" customHeight="1">
      <c r="A8" s="479" t="s">
        <v>43</v>
      </c>
      <c r="B8" s="479"/>
      <c r="C8" s="480" t="s">
        <v>4</v>
      </c>
      <c r="D8" s="478" t="s">
        <v>296</v>
      </c>
      <c r="E8" s="478"/>
      <c r="F8" s="524" t="s">
        <v>297</v>
      </c>
      <c r="G8" s="524"/>
      <c r="H8" s="524"/>
      <c r="I8" s="524"/>
      <c r="J8" s="524"/>
      <c r="K8" s="478"/>
    </row>
    <row r="9" spans="1:13 16377:16383" s="106" customFormat="1" ht="15" customHeight="1">
      <c r="A9" s="449"/>
      <c r="B9" s="449"/>
      <c r="C9" s="449"/>
      <c r="D9" s="466" t="s">
        <v>298</v>
      </c>
      <c r="E9" s="449"/>
      <c r="F9" s="525" t="s">
        <v>27</v>
      </c>
      <c r="G9" s="525"/>
      <c r="H9" s="525"/>
      <c r="I9" s="525"/>
      <c r="J9" s="525"/>
      <c r="K9" s="449"/>
    </row>
    <row r="10" spans="1:13 16377:16383" s="106" customFormat="1" ht="15" customHeight="1">
      <c r="A10" s="449"/>
      <c r="B10" s="449"/>
      <c r="C10" s="449"/>
      <c r="D10" s="466" t="s">
        <v>299</v>
      </c>
      <c r="E10" s="449"/>
      <c r="F10" s="526" t="s">
        <v>30</v>
      </c>
      <c r="G10" s="526"/>
      <c r="H10" s="526"/>
      <c r="I10" s="526"/>
      <c r="J10" s="526"/>
      <c r="K10" s="449"/>
    </row>
    <row r="11" spans="1:13 16377:16383" s="106" customFormat="1" ht="15" customHeight="1">
      <c r="A11" s="449"/>
      <c r="B11" s="449"/>
      <c r="C11" s="449"/>
      <c r="D11" s="449"/>
      <c r="E11" s="449"/>
      <c r="F11" s="478" t="s">
        <v>27</v>
      </c>
      <c r="G11" s="478" t="s">
        <v>300</v>
      </c>
      <c r="H11" s="478" t="s">
        <v>301</v>
      </c>
      <c r="I11" s="478" t="s">
        <v>302</v>
      </c>
      <c r="J11" s="478" t="s">
        <v>141</v>
      </c>
      <c r="K11" s="478"/>
      <c r="L11" s="53"/>
    </row>
    <row r="12" spans="1:13 16377:16383" s="106" customFormat="1" ht="15" customHeight="1">
      <c r="A12" s="449"/>
      <c r="B12" s="449"/>
      <c r="C12" s="449"/>
      <c r="D12" s="449"/>
      <c r="E12" s="449"/>
      <c r="F12" s="466" t="s">
        <v>30</v>
      </c>
      <c r="G12" s="466" t="s">
        <v>303</v>
      </c>
      <c r="H12" s="466" t="s">
        <v>229</v>
      </c>
      <c r="I12" s="466" t="s">
        <v>304</v>
      </c>
      <c r="J12" s="466" t="s">
        <v>108</v>
      </c>
      <c r="K12" s="449"/>
    </row>
    <row r="13" spans="1:13 16377:16383" s="53" customFormat="1" ht="8.1" customHeight="1" thickBot="1">
      <c r="A13" s="461"/>
      <c r="B13" s="461"/>
      <c r="C13" s="461"/>
      <c r="D13" s="461"/>
      <c r="E13" s="461"/>
      <c r="F13" s="461"/>
      <c r="G13" s="461"/>
      <c r="H13" s="461"/>
      <c r="I13" s="461"/>
      <c r="J13" s="461"/>
      <c r="K13" s="461"/>
    </row>
    <row r="14" spans="1:13 16377:16383" s="53" customFormat="1" ht="8.1" customHeight="1">
      <c r="A14" s="35"/>
      <c r="B14" s="35"/>
      <c r="C14" s="60"/>
      <c r="D14" s="60"/>
      <c r="E14" s="60"/>
      <c r="F14" s="60"/>
      <c r="G14" s="107"/>
      <c r="H14" s="107"/>
      <c r="I14" s="107"/>
      <c r="J14" s="107"/>
      <c r="K14" s="105"/>
    </row>
    <row r="15" spans="1:13 16377:16383" s="101" customFormat="1" ht="15" customHeight="1">
      <c r="A15" s="35" t="s">
        <v>7</v>
      </c>
      <c r="B15" s="35"/>
      <c r="C15" s="56">
        <v>2018</v>
      </c>
      <c r="D15" s="12">
        <v>4</v>
      </c>
      <c r="E15" s="121"/>
      <c r="F15" s="121">
        <f t="shared" ref="F15:J17" si="0">SUM(F19,F23,F27,F31,F35,F39,F43,F47,F51,F55,F59)</f>
        <v>662</v>
      </c>
      <c r="G15" s="121">
        <f t="shared" si="0"/>
        <v>603</v>
      </c>
      <c r="H15" s="121">
        <f t="shared" si="0"/>
        <v>30</v>
      </c>
      <c r="I15" s="121">
        <f t="shared" si="0"/>
        <v>21</v>
      </c>
      <c r="J15" s="121">
        <f t="shared" si="0"/>
        <v>8</v>
      </c>
      <c r="K15" s="40"/>
      <c r="M15" s="102"/>
      <c r="XEW15" s="104"/>
      <c r="XEX15" s="104"/>
      <c r="XEY15" s="104"/>
      <c r="XEZ15" s="104"/>
      <c r="XFA15" s="104"/>
      <c r="XFB15" s="104"/>
      <c r="XFC15" s="104"/>
    </row>
    <row r="16" spans="1:13 16377:16383" s="101" customFormat="1" ht="15" customHeight="1">
      <c r="A16" s="35"/>
      <c r="B16" s="35"/>
      <c r="C16" s="56">
        <v>2019</v>
      </c>
      <c r="D16" s="12">
        <v>4</v>
      </c>
      <c r="E16" s="121"/>
      <c r="F16" s="121">
        <f t="shared" si="0"/>
        <v>625</v>
      </c>
      <c r="G16" s="121">
        <f t="shared" si="0"/>
        <v>560</v>
      </c>
      <c r="H16" s="121">
        <f t="shared" si="0"/>
        <v>33</v>
      </c>
      <c r="I16" s="121">
        <f t="shared" si="0"/>
        <v>30</v>
      </c>
      <c r="J16" s="121">
        <f t="shared" si="0"/>
        <v>2</v>
      </c>
      <c r="K16" s="40"/>
      <c r="XEW16" s="104"/>
      <c r="XEX16" s="104"/>
      <c r="XEY16" s="104"/>
      <c r="XEZ16" s="104"/>
      <c r="XFA16" s="104"/>
      <c r="XFB16" s="104"/>
      <c r="XFC16" s="104"/>
    </row>
    <row r="17" spans="1:20 16377:16383" s="101" customFormat="1" ht="15" customHeight="1">
      <c r="A17" s="35"/>
      <c r="B17" s="35"/>
      <c r="C17" s="56">
        <v>2020</v>
      </c>
      <c r="D17" s="12">
        <v>4</v>
      </c>
      <c r="E17" s="121"/>
      <c r="F17" s="121">
        <f t="shared" si="0"/>
        <v>529</v>
      </c>
      <c r="G17" s="121">
        <f t="shared" si="0"/>
        <v>481</v>
      </c>
      <c r="H17" s="121">
        <f t="shared" si="0"/>
        <v>22</v>
      </c>
      <c r="I17" s="121">
        <f t="shared" si="0"/>
        <v>21</v>
      </c>
      <c r="J17" s="121">
        <f t="shared" si="0"/>
        <v>5</v>
      </c>
      <c r="K17" s="109"/>
      <c r="XEW17" s="104"/>
      <c r="XEX17" s="104"/>
      <c r="XEY17" s="104"/>
      <c r="XEZ17" s="104"/>
      <c r="XFA17" s="104"/>
      <c r="XFB17" s="104"/>
      <c r="XFC17" s="104"/>
    </row>
    <row r="18" spans="1:20 16377:16383" s="101" customFormat="1" ht="8.1" customHeight="1">
      <c r="A18" s="35"/>
      <c r="B18" s="35"/>
      <c r="C18" s="35"/>
      <c r="D18" s="5"/>
      <c r="E18" s="51"/>
      <c r="F18" s="122"/>
      <c r="G18" s="117"/>
      <c r="H18" s="117"/>
      <c r="I18" s="117"/>
      <c r="J18" s="117"/>
      <c r="K18" s="40"/>
      <c r="XEW18" s="104"/>
      <c r="XEX18" s="104"/>
      <c r="XEY18" s="104"/>
      <c r="XEZ18" s="104"/>
      <c r="XFA18" s="104"/>
      <c r="XFB18" s="104"/>
      <c r="XFC18" s="104"/>
    </row>
    <row r="19" spans="1:20 16377:16383" s="101" customFormat="1" ht="15" customHeight="1">
      <c r="A19" s="40" t="s">
        <v>8</v>
      </c>
      <c r="B19" s="42"/>
      <c r="C19" s="60">
        <v>2018</v>
      </c>
      <c r="D19" s="123">
        <v>0</v>
      </c>
      <c r="E19" s="124"/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40"/>
      <c r="XEW19" s="104"/>
      <c r="XEX19" s="104"/>
      <c r="XEY19" s="104"/>
      <c r="XEZ19" s="104"/>
      <c r="XFA19" s="104"/>
      <c r="XFB19" s="104"/>
      <c r="XFC19" s="104"/>
    </row>
    <row r="20" spans="1:20 16377:16383" s="101" customFormat="1" ht="15" customHeight="1">
      <c r="A20" s="40"/>
      <c r="B20" s="42"/>
      <c r="C20" s="60">
        <v>2019</v>
      </c>
      <c r="D20" s="123">
        <v>0</v>
      </c>
      <c r="E20" s="125"/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40"/>
      <c r="XEW20" s="104"/>
      <c r="XEX20" s="104"/>
      <c r="XEY20" s="104"/>
      <c r="XEZ20" s="104"/>
      <c r="XFA20" s="104"/>
      <c r="XFB20" s="104"/>
      <c r="XFC20" s="104"/>
    </row>
    <row r="21" spans="1:20 16377:16383" s="101" customFormat="1" ht="15" customHeight="1">
      <c r="A21" s="40"/>
      <c r="B21" s="42"/>
      <c r="C21" s="60">
        <v>2020</v>
      </c>
      <c r="D21" s="123">
        <v>0</v>
      </c>
      <c r="E21" s="126"/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40"/>
      <c r="O21" s="113"/>
      <c r="XEW21" s="104"/>
      <c r="XEX21" s="104"/>
      <c r="XEY21" s="104"/>
      <c r="XEZ21" s="104"/>
      <c r="XFA21" s="104"/>
      <c r="XFB21" s="104"/>
      <c r="XFC21" s="104"/>
    </row>
    <row r="22" spans="1:20 16377:16383" s="101" customFormat="1" ht="8.1" customHeight="1">
      <c r="A22" s="40"/>
      <c r="B22" s="42"/>
      <c r="C22" s="35"/>
      <c r="D22" s="127"/>
      <c r="E22" s="126"/>
      <c r="F22" s="127"/>
      <c r="G22" s="117"/>
      <c r="H22" s="117"/>
      <c r="I22" s="117"/>
      <c r="J22" s="117"/>
      <c r="K22" s="40"/>
      <c r="XEW22" s="104"/>
      <c r="XEX22" s="104"/>
      <c r="XEY22" s="104"/>
      <c r="XEZ22" s="104"/>
      <c r="XFA22" s="104"/>
      <c r="XFB22" s="104"/>
      <c r="XFC22" s="104"/>
    </row>
    <row r="23" spans="1:20 16377:16383" s="101" customFormat="1" ht="15" customHeight="1">
      <c r="A23" s="40" t="s">
        <v>9</v>
      </c>
      <c r="B23" s="42"/>
      <c r="C23" s="60">
        <v>2018</v>
      </c>
      <c r="D23" s="123">
        <v>0</v>
      </c>
      <c r="E23" s="83"/>
      <c r="F23" s="123">
        <v>0</v>
      </c>
      <c r="G23" s="123">
        <v>0</v>
      </c>
      <c r="H23" s="123">
        <v>0</v>
      </c>
      <c r="I23" s="123">
        <v>0</v>
      </c>
      <c r="J23" s="123">
        <v>0</v>
      </c>
      <c r="K23" s="40"/>
      <c r="XEW23" s="104"/>
      <c r="XEX23" s="104"/>
      <c r="XEY23" s="104"/>
      <c r="XEZ23" s="104"/>
      <c r="XFA23" s="104"/>
      <c r="XFB23" s="104"/>
      <c r="XFC23" s="104"/>
    </row>
    <row r="24" spans="1:20 16377:16383" s="102" customFormat="1" ht="15" customHeight="1">
      <c r="A24" s="40"/>
      <c r="B24" s="42"/>
      <c r="C24" s="60">
        <v>2019</v>
      </c>
      <c r="D24" s="123">
        <v>0</v>
      </c>
      <c r="E24" s="83"/>
      <c r="F24" s="123">
        <v>0</v>
      </c>
      <c r="G24" s="123">
        <v>0</v>
      </c>
      <c r="H24" s="123">
        <v>0</v>
      </c>
      <c r="I24" s="123">
        <v>0</v>
      </c>
      <c r="J24" s="123">
        <v>0</v>
      </c>
      <c r="K24" s="40"/>
    </row>
    <row r="25" spans="1:20 16377:16383" s="101" customFormat="1" ht="15" customHeight="1">
      <c r="A25" s="40"/>
      <c r="B25" s="42"/>
      <c r="C25" s="60">
        <v>2020</v>
      </c>
      <c r="D25" s="123">
        <v>0</v>
      </c>
      <c r="E25" s="126"/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40"/>
      <c r="XEW25" s="104"/>
      <c r="XEX25" s="104"/>
      <c r="XEY25" s="104"/>
      <c r="XEZ25" s="104"/>
      <c r="XFA25" s="104"/>
      <c r="XFB25" s="104"/>
      <c r="XFC25" s="104"/>
    </row>
    <row r="26" spans="1:20 16377:16383" s="101" customFormat="1" ht="8.1" customHeight="1">
      <c r="A26" s="40"/>
      <c r="B26" s="42"/>
      <c r="C26" s="35"/>
      <c r="D26" s="127"/>
      <c r="E26" s="126"/>
      <c r="F26" s="127"/>
      <c r="G26" s="117"/>
      <c r="H26" s="117"/>
      <c r="I26" s="117"/>
      <c r="J26" s="117"/>
      <c r="K26" s="40"/>
      <c r="XEW26" s="104"/>
      <c r="XEX26" s="104"/>
      <c r="XEY26" s="104"/>
      <c r="XEZ26" s="104"/>
      <c r="XFA26" s="104"/>
      <c r="XFB26" s="104"/>
      <c r="XFC26" s="104"/>
    </row>
    <row r="27" spans="1:20 16377:16383" s="101" customFormat="1" ht="15" customHeight="1">
      <c r="A27" s="40" t="s">
        <v>10</v>
      </c>
      <c r="B27" s="42"/>
      <c r="C27" s="60">
        <v>2018</v>
      </c>
      <c r="D27" s="127">
        <v>1</v>
      </c>
      <c r="E27" s="83"/>
      <c r="F27" s="127">
        <v>126</v>
      </c>
      <c r="G27" s="128">
        <v>115</v>
      </c>
      <c r="H27" s="128">
        <v>2</v>
      </c>
      <c r="I27" s="128">
        <v>7</v>
      </c>
      <c r="J27" s="128">
        <v>2</v>
      </c>
      <c r="K27" s="40"/>
      <c r="XEW27" s="104"/>
      <c r="XEX27" s="104"/>
      <c r="XEY27" s="104"/>
      <c r="XEZ27" s="104"/>
      <c r="XFA27" s="104"/>
      <c r="XFB27" s="104"/>
      <c r="XFC27" s="104"/>
    </row>
    <row r="28" spans="1:20 16377:16383" s="101" customFormat="1" ht="15" customHeight="1">
      <c r="A28" s="40"/>
      <c r="B28" s="42"/>
      <c r="C28" s="60">
        <v>2019</v>
      </c>
      <c r="D28" s="129">
        <v>1</v>
      </c>
      <c r="E28" s="83"/>
      <c r="F28" s="127">
        <v>72</v>
      </c>
      <c r="G28" s="128">
        <v>66</v>
      </c>
      <c r="H28" s="128">
        <v>4</v>
      </c>
      <c r="I28" s="128">
        <v>2</v>
      </c>
      <c r="J28" s="123">
        <v>0</v>
      </c>
      <c r="K28" s="40"/>
      <c r="XEW28" s="104"/>
      <c r="XEX28" s="104"/>
      <c r="XEY28" s="104"/>
      <c r="XEZ28" s="104"/>
      <c r="XFA28" s="104"/>
      <c r="XFB28" s="104"/>
      <c r="XFC28" s="104"/>
    </row>
    <row r="29" spans="1:20 16377:16383" s="101" customFormat="1" ht="15" customHeight="1">
      <c r="A29" s="40"/>
      <c r="B29" s="42"/>
      <c r="C29" s="60">
        <v>2020</v>
      </c>
      <c r="D29" s="127">
        <v>1</v>
      </c>
      <c r="E29" s="126"/>
      <c r="F29" s="127">
        <v>153</v>
      </c>
      <c r="G29" s="128">
        <v>142</v>
      </c>
      <c r="H29" s="128">
        <v>7</v>
      </c>
      <c r="I29" s="128">
        <v>4</v>
      </c>
      <c r="J29" s="123">
        <v>0</v>
      </c>
      <c r="K29" s="40"/>
      <c r="XEW29" s="104"/>
      <c r="XEX29" s="104"/>
      <c r="XEY29" s="104"/>
      <c r="XEZ29" s="104"/>
      <c r="XFA29" s="104"/>
      <c r="XFB29" s="104"/>
      <c r="XFC29" s="104"/>
    </row>
    <row r="30" spans="1:20 16377:16383" s="101" customFormat="1" ht="8.1" customHeight="1">
      <c r="A30" s="40"/>
      <c r="B30" s="42"/>
      <c r="C30" s="35"/>
      <c r="D30" s="127"/>
      <c r="E30" s="126"/>
      <c r="F30" s="127"/>
      <c r="G30" s="117"/>
      <c r="H30" s="117"/>
      <c r="I30" s="117"/>
      <c r="J30" s="117"/>
      <c r="K30" s="40"/>
      <c r="XEW30" s="104"/>
      <c r="XEX30" s="104"/>
      <c r="XEY30" s="104"/>
      <c r="XEZ30" s="104"/>
      <c r="XFA30" s="104"/>
      <c r="XFB30" s="104"/>
      <c r="XFC30" s="104"/>
    </row>
    <row r="31" spans="1:20 16377:16383" s="101" customFormat="1" ht="15" customHeight="1">
      <c r="A31" s="40" t="s">
        <v>11</v>
      </c>
      <c r="B31" s="42"/>
      <c r="C31" s="60">
        <v>2018</v>
      </c>
      <c r="D31" s="127">
        <v>1</v>
      </c>
      <c r="E31" s="83"/>
      <c r="F31" s="127">
        <v>265</v>
      </c>
      <c r="G31" s="128">
        <v>241</v>
      </c>
      <c r="H31" s="128">
        <v>13</v>
      </c>
      <c r="I31" s="128">
        <v>9</v>
      </c>
      <c r="J31" s="128">
        <v>2</v>
      </c>
      <c r="K31" s="40"/>
      <c r="XEW31" s="104"/>
      <c r="XEX31" s="104"/>
      <c r="XEY31" s="104"/>
      <c r="XEZ31" s="104"/>
      <c r="XFA31" s="104"/>
      <c r="XFB31" s="104"/>
      <c r="XFC31" s="104"/>
    </row>
    <row r="32" spans="1:20 16377:16383" s="101" customFormat="1" ht="15" customHeight="1">
      <c r="A32" s="40"/>
      <c r="B32" s="42"/>
      <c r="C32" s="60">
        <v>2019</v>
      </c>
      <c r="D32" s="129">
        <v>1</v>
      </c>
      <c r="E32" s="83"/>
      <c r="F32" s="127">
        <v>249</v>
      </c>
      <c r="G32" s="128">
        <v>225</v>
      </c>
      <c r="H32" s="128">
        <v>11</v>
      </c>
      <c r="I32" s="128">
        <v>11</v>
      </c>
      <c r="J32" s="128">
        <v>2</v>
      </c>
      <c r="K32" s="40"/>
      <c r="L32" s="115"/>
      <c r="M32" s="115"/>
      <c r="N32" s="115"/>
      <c r="O32" s="115"/>
      <c r="P32" s="115"/>
      <c r="Q32" s="115"/>
      <c r="R32" s="115"/>
      <c r="S32" s="115"/>
      <c r="T32" s="115"/>
      <c r="XEW32" s="104"/>
      <c r="XEX32" s="104"/>
      <c r="XEY32" s="104"/>
      <c r="XEZ32" s="104"/>
      <c r="XFA32" s="104"/>
      <c r="XFB32" s="104"/>
      <c r="XFC32" s="104"/>
    </row>
    <row r="33" spans="1:20 16377:16383" s="101" customFormat="1" ht="15" customHeight="1">
      <c r="A33" s="40"/>
      <c r="B33" s="42"/>
      <c r="C33" s="60">
        <v>2020</v>
      </c>
      <c r="D33" s="127">
        <v>1</v>
      </c>
      <c r="F33" s="126">
        <v>170</v>
      </c>
      <c r="G33" s="128">
        <v>155</v>
      </c>
      <c r="H33" s="128">
        <v>8</v>
      </c>
      <c r="I33" s="128">
        <v>4</v>
      </c>
      <c r="J33" s="128">
        <v>3</v>
      </c>
      <c r="K33" s="40"/>
      <c r="L33" s="115"/>
      <c r="M33" s="115"/>
      <c r="N33" s="115"/>
      <c r="O33" s="115"/>
      <c r="P33" s="115"/>
      <c r="Q33" s="115"/>
      <c r="R33" s="115"/>
      <c r="S33" s="115"/>
      <c r="T33" s="115"/>
      <c r="XEW33" s="104"/>
      <c r="XEX33" s="104"/>
      <c r="XEY33" s="104"/>
      <c r="XEZ33" s="104"/>
      <c r="XFA33" s="104"/>
      <c r="XFB33" s="104"/>
      <c r="XFC33" s="104"/>
    </row>
    <row r="34" spans="1:20 16377:16383" s="101" customFormat="1" ht="8.1" customHeight="1">
      <c r="A34" s="40"/>
      <c r="B34" s="42"/>
      <c r="C34" s="35"/>
      <c r="D34" s="127"/>
      <c r="E34" s="126"/>
      <c r="F34" s="127"/>
      <c r="G34" s="117"/>
      <c r="H34" s="117"/>
      <c r="I34" s="117"/>
      <c r="J34" s="117"/>
      <c r="K34" s="40"/>
      <c r="L34" s="115"/>
      <c r="M34" s="115"/>
      <c r="N34" s="115"/>
      <c r="O34" s="115"/>
      <c r="P34" s="115"/>
      <c r="Q34" s="115"/>
      <c r="R34" s="115"/>
      <c r="S34" s="115"/>
      <c r="T34" s="115"/>
      <c r="XEW34" s="104"/>
      <c r="XEX34" s="104"/>
      <c r="XEY34" s="104"/>
      <c r="XEZ34" s="104"/>
      <c r="XFA34" s="104"/>
      <c r="XFB34" s="104"/>
      <c r="XFC34" s="104"/>
    </row>
    <row r="35" spans="1:20 16377:16383" s="101" customFormat="1" ht="15" customHeight="1">
      <c r="A35" s="40" t="s">
        <v>12</v>
      </c>
      <c r="B35" s="42"/>
      <c r="C35" s="60">
        <v>2018</v>
      </c>
      <c r="D35" s="123">
        <v>0</v>
      </c>
      <c r="E35" s="83"/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40"/>
      <c r="L35" s="115"/>
      <c r="M35" s="115"/>
      <c r="N35" s="115"/>
      <c r="O35" s="115"/>
      <c r="P35" s="115"/>
      <c r="Q35" s="115"/>
      <c r="R35" s="115"/>
      <c r="S35" s="115"/>
      <c r="T35" s="115"/>
      <c r="XEW35" s="104"/>
      <c r="XEX35" s="104"/>
      <c r="XEY35" s="104"/>
      <c r="XEZ35" s="104"/>
      <c r="XFA35" s="104"/>
      <c r="XFB35" s="104"/>
      <c r="XFC35" s="104"/>
    </row>
    <row r="36" spans="1:20 16377:16383" s="101" customFormat="1" ht="15" customHeight="1">
      <c r="A36" s="40"/>
      <c r="B36" s="42"/>
      <c r="C36" s="60">
        <v>2019</v>
      </c>
      <c r="D36" s="123">
        <v>0</v>
      </c>
      <c r="E36" s="83"/>
      <c r="F36" s="123">
        <v>0</v>
      </c>
      <c r="G36" s="123">
        <v>0</v>
      </c>
      <c r="H36" s="123">
        <v>0</v>
      </c>
      <c r="I36" s="123">
        <v>0</v>
      </c>
      <c r="J36" s="123">
        <v>0</v>
      </c>
      <c r="K36" s="40"/>
      <c r="L36" s="115"/>
      <c r="M36" s="115"/>
      <c r="N36" s="115"/>
      <c r="O36" s="115"/>
      <c r="P36" s="115"/>
      <c r="Q36" s="115"/>
      <c r="R36" s="115"/>
      <c r="S36" s="115"/>
      <c r="T36" s="115"/>
      <c r="XEW36" s="104"/>
      <c r="XEX36" s="104"/>
      <c r="XEY36" s="104"/>
      <c r="XEZ36" s="104"/>
      <c r="XFA36" s="104"/>
      <c r="XFB36" s="104"/>
      <c r="XFC36" s="104"/>
    </row>
    <row r="37" spans="1:20 16377:16383" s="101" customFormat="1" ht="15" customHeight="1">
      <c r="A37" s="40"/>
      <c r="B37" s="42"/>
      <c r="C37" s="60">
        <v>2020</v>
      </c>
      <c r="D37" s="123">
        <v>0</v>
      </c>
      <c r="E37" s="126"/>
      <c r="F37" s="123">
        <v>0</v>
      </c>
      <c r="G37" s="123">
        <v>0</v>
      </c>
      <c r="H37" s="123">
        <v>0</v>
      </c>
      <c r="I37" s="123">
        <v>0</v>
      </c>
      <c r="J37" s="123">
        <v>0</v>
      </c>
      <c r="K37" s="40"/>
      <c r="L37" s="115"/>
      <c r="M37" s="115"/>
      <c r="N37" s="115"/>
      <c r="O37" s="115"/>
      <c r="P37" s="115"/>
      <c r="Q37" s="115"/>
      <c r="R37" s="115"/>
      <c r="S37" s="115"/>
      <c r="T37" s="115"/>
      <c r="XEW37" s="104"/>
      <c r="XEX37" s="104"/>
      <c r="XEY37" s="104"/>
      <c r="XEZ37" s="104"/>
      <c r="XFA37" s="104"/>
      <c r="XFB37" s="104"/>
      <c r="XFC37" s="104"/>
    </row>
    <row r="38" spans="1:20 16377:16383" s="101" customFormat="1" ht="8.1" customHeight="1">
      <c r="A38" s="40"/>
      <c r="B38" s="42"/>
      <c r="C38" s="35"/>
      <c r="D38" s="127"/>
      <c r="E38" s="126"/>
      <c r="F38" s="127"/>
      <c r="G38" s="117"/>
      <c r="H38" s="117"/>
      <c r="I38" s="117"/>
      <c r="J38" s="117"/>
      <c r="K38" s="40"/>
      <c r="L38" s="115"/>
      <c r="M38" s="115"/>
      <c r="N38" s="115"/>
      <c r="O38" s="115"/>
      <c r="P38" s="115"/>
      <c r="Q38" s="115"/>
      <c r="R38" s="115"/>
      <c r="S38" s="115"/>
      <c r="T38" s="115"/>
      <c r="XEW38" s="104"/>
      <c r="XEX38" s="104"/>
      <c r="XEY38" s="104"/>
      <c r="XEZ38" s="104"/>
      <c r="XFA38" s="104"/>
      <c r="XFB38" s="104"/>
      <c r="XFC38" s="104"/>
    </row>
    <row r="39" spans="1:20 16377:16383" s="101" customFormat="1" ht="15" customHeight="1">
      <c r="A39" s="40" t="s">
        <v>13</v>
      </c>
      <c r="B39" s="42"/>
      <c r="C39" s="60">
        <v>2018</v>
      </c>
      <c r="D39" s="127">
        <v>1</v>
      </c>
      <c r="E39" s="83"/>
      <c r="F39" s="127">
        <v>79</v>
      </c>
      <c r="G39" s="128">
        <v>76</v>
      </c>
      <c r="H39" s="123">
        <v>0</v>
      </c>
      <c r="I39" s="123">
        <v>0</v>
      </c>
      <c r="J39" s="128">
        <v>3</v>
      </c>
      <c r="K39" s="40"/>
      <c r="L39" s="115"/>
      <c r="M39" s="115"/>
      <c r="N39" s="115"/>
      <c r="O39" s="115"/>
      <c r="P39" s="115"/>
      <c r="Q39" s="115"/>
      <c r="R39" s="115"/>
      <c r="S39" s="115"/>
      <c r="T39" s="115"/>
      <c r="XEW39" s="104"/>
      <c r="XEX39" s="104"/>
      <c r="XEY39" s="104"/>
      <c r="XEZ39" s="104"/>
      <c r="XFA39" s="104"/>
      <c r="XFB39" s="104"/>
      <c r="XFC39" s="104"/>
    </row>
    <row r="40" spans="1:20 16377:16383" s="101" customFormat="1" ht="15" customHeight="1">
      <c r="A40" s="40"/>
      <c r="B40" s="42"/>
      <c r="C40" s="60">
        <v>2019</v>
      </c>
      <c r="D40" s="129">
        <v>1</v>
      </c>
      <c r="E40" s="83"/>
      <c r="F40" s="127">
        <v>170</v>
      </c>
      <c r="G40" s="128">
        <v>149</v>
      </c>
      <c r="H40" s="128">
        <v>11</v>
      </c>
      <c r="I40" s="128">
        <v>10</v>
      </c>
      <c r="J40" s="123">
        <v>0</v>
      </c>
      <c r="K40" s="40"/>
      <c r="L40" s="115"/>
      <c r="M40" s="115"/>
      <c r="N40" s="115"/>
      <c r="O40" s="115"/>
      <c r="P40" s="115"/>
      <c r="Q40" s="115"/>
      <c r="R40" s="115"/>
      <c r="S40" s="115"/>
      <c r="T40" s="115"/>
      <c r="XEW40" s="104"/>
      <c r="XEX40" s="104"/>
      <c r="XEY40" s="104"/>
      <c r="XEZ40" s="104"/>
      <c r="XFA40" s="104"/>
      <c r="XFB40" s="104"/>
      <c r="XFC40" s="104"/>
    </row>
    <row r="41" spans="1:20 16377:16383" s="101" customFormat="1" ht="15" customHeight="1">
      <c r="A41" s="40"/>
      <c r="B41" s="42"/>
      <c r="C41" s="60">
        <v>2020</v>
      </c>
      <c r="D41" s="127">
        <v>1</v>
      </c>
      <c r="E41" s="126"/>
      <c r="F41" s="127">
        <v>70</v>
      </c>
      <c r="G41" s="128">
        <v>60</v>
      </c>
      <c r="H41" s="128">
        <v>1</v>
      </c>
      <c r="I41" s="128">
        <v>9</v>
      </c>
      <c r="J41" s="123">
        <v>0</v>
      </c>
      <c r="K41" s="40"/>
      <c r="L41" s="115"/>
      <c r="M41" s="115"/>
      <c r="N41" s="115"/>
      <c r="O41" s="115"/>
      <c r="P41" s="115"/>
      <c r="Q41" s="115"/>
      <c r="R41" s="115"/>
      <c r="S41" s="115"/>
      <c r="T41" s="115"/>
      <c r="XEW41" s="104"/>
      <c r="XEX41" s="104"/>
      <c r="XEY41" s="104"/>
      <c r="XEZ41" s="104"/>
      <c r="XFA41" s="104"/>
      <c r="XFB41" s="104"/>
      <c r="XFC41" s="104"/>
    </row>
    <row r="42" spans="1:20 16377:16383" s="101" customFormat="1" ht="8.1" customHeight="1">
      <c r="A42" s="40"/>
      <c r="B42" s="42"/>
      <c r="C42" s="35"/>
      <c r="D42" s="127"/>
      <c r="E42" s="126"/>
      <c r="F42" s="127"/>
      <c r="G42" s="117"/>
      <c r="H42" s="117"/>
      <c r="I42" s="117"/>
      <c r="J42" s="117"/>
      <c r="K42" s="40"/>
      <c r="L42" s="115"/>
      <c r="M42" s="115"/>
      <c r="N42" s="115"/>
      <c r="O42" s="115"/>
      <c r="P42" s="115"/>
      <c r="Q42" s="115"/>
      <c r="R42" s="115"/>
      <c r="S42" s="115"/>
      <c r="T42" s="115"/>
      <c r="XEW42" s="104"/>
      <c r="XEX42" s="104"/>
      <c r="XEY42" s="104"/>
      <c r="XEZ42" s="104"/>
      <c r="XFA42" s="104"/>
      <c r="XFB42" s="104"/>
      <c r="XFC42" s="104"/>
    </row>
    <row r="43" spans="1:20 16377:16383" s="101" customFormat="1" ht="15" customHeight="1">
      <c r="A43" s="40" t="s">
        <v>14</v>
      </c>
      <c r="B43" s="42"/>
      <c r="C43" s="60">
        <v>2018</v>
      </c>
      <c r="D43" s="123">
        <v>0</v>
      </c>
      <c r="E43" s="83"/>
      <c r="F43" s="123">
        <v>0</v>
      </c>
      <c r="G43" s="123">
        <v>0</v>
      </c>
      <c r="H43" s="123">
        <v>0</v>
      </c>
      <c r="I43" s="123">
        <v>0</v>
      </c>
      <c r="J43" s="123">
        <v>0</v>
      </c>
      <c r="K43" s="40"/>
      <c r="L43" s="115"/>
      <c r="M43" s="115"/>
      <c r="N43" s="115"/>
      <c r="O43" s="115"/>
      <c r="P43" s="115"/>
      <c r="Q43" s="115"/>
      <c r="R43" s="115"/>
      <c r="S43" s="115"/>
      <c r="T43" s="115"/>
      <c r="XEW43" s="104"/>
      <c r="XEX43" s="104"/>
      <c r="XEY43" s="104"/>
      <c r="XEZ43" s="104"/>
      <c r="XFA43" s="104"/>
      <c r="XFB43" s="104"/>
      <c r="XFC43" s="104"/>
    </row>
    <row r="44" spans="1:20 16377:16383" s="101" customFormat="1" ht="15" customHeight="1">
      <c r="A44" s="40"/>
      <c r="B44" s="42"/>
      <c r="C44" s="60">
        <v>2019</v>
      </c>
      <c r="D44" s="123">
        <v>0</v>
      </c>
      <c r="E44" s="83"/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40"/>
      <c r="L44" s="115"/>
      <c r="M44" s="115"/>
      <c r="N44" s="115"/>
      <c r="O44" s="115"/>
      <c r="P44" s="115"/>
      <c r="Q44" s="115"/>
      <c r="R44" s="115"/>
      <c r="S44" s="115"/>
      <c r="T44" s="115"/>
      <c r="XEW44" s="104"/>
      <c r="XEX44" s="104"/>
      <c r="XEY44" s="104"/>
      <c r="XEZ44" s="104"/>
      <c r="XFA44" s="104"/>
      <c r="XFB44" s="104"/>
      <c r="XFC44" s="104"/>
    </row>
    <row r="45" spans="1:20 16377:16383" s="101" customFormat="1" ht="15" customHeight="1">
      <c r="A45" s="40"/>
      <c r="B45" s="42"/>
      <c r="C45" s="60">
        <v>2020</v>
      </c>
      <c r="D45" s="123">
        <v>0</v>
      </c>
      <c r="E45" s="126"/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40"/>
      <c r="L45" s="115"/>
      <c r="M45" s="115"/>
      <c r="N45" s="115"/>
      <c r="O45" s="115"/>
      <c r="P45" s="115"/>
      <c r="Q45" s="115"/>
      <c r="R45" s="115"/>
      <c r="S45" s="115"/>
      <c r="T45" s="115"/>
      <c r="XEW45" s="104"/>
      <c r="XEX45" s="104"/>
      <c r="XEY45" s="104"/>
      <c r="XEZ45" s="104"/>
      <c r="XFA45" s="104"/>
      <c r="XFB45" s="104"/>
      <c r="XFC45" s="104"/>
    </row>
    <row r="46" spans="1:20 16377:16383" s="101" customFormat="1" ht="8.1" customHeight="1">
      <c r="A46" s="40"/>
      <c r="B46" s="42"/>
      <c r="C46" s="35"/>
      <c r="D46" s="127"/>
      <c r="E46" s="126"/>
      <c r="F46" s="127"/>
      <c r="G46" s="117"/>
      <c r="H46" s="117"/>
      <c r="I46" s="117"/>
      <c r="J46" s="117"/>
      <c r="K46" s="40"/>
      <c r="L46" s="115"/>
      <c r="M46" s="115"/>
      <c r="N46" s="115"/>
      <c r="O46" s="115"/>
      <c r="P46" s="115"/>
      <c r="Q46" s="115"/>
      <c r="R46" s="115"/>
      <c r="S46" s="115"/>
      <c r="T46" s="115"/>
      <c r="XEW46" s="104"/>
      <c r="XEX46" s="104"/>
      <c r="XEY46" s="104"/>
      <c r="XEZ46" s="104"/>
      <c r="XFA46" s="104"/>
      <c r="XFB46" s="104"/>
      <c r="XFC46" s="104"/>
    </row>
    <row r="47" spans="1:20 16377:16383" s="101" customFormat="1" ht="15" customHeight="1">
      <c r="A47" s="40" t="s">
        <v>15</v>
      </c>
      <c r="B47" s="42"/>
      <c r="C47" s="60">
        <v>2018</v>
      </c>
      <c r="D47" s="127">
        <v>1</v>
      </c>
      <c r="E47" s="126"/>
      <c r="F47" s="127">
        <v>192</v>
      </c>
      <c r="G47" s="128">
        <v>171</v>
      </c>
      <c r="H47" s="128">
        <v>15</v>
      </c>
      <c r="I47" s="128">
        <v>5</v>
      </c>
      <c r="J47" s="128">
        <v>1</v>
      </c>
      <c r="K47" s="40"/>
      <c r="L47" s="115"/>
      <c r="M47" s="115"/>
      <c r="N47" s="115"/>
      <c r="O47" s="115"/>
      <c r="P47" s="115"/>
      <c r="Q47" s="115"/>
      <c r="R47" s="115"/>
      <c r="S47" s="115"/>
      <c r="T47" s="115"/>
      <c r="XEW47" s="104"/>
      <c r="XEX47" s="104"/>
      <c r="XEY47" s="104"/>
      <c r="XEZ47" s="104"/>
      <c r="XFA47" s="104"/>
      <c r="XFB47" s="104"/>
      <c r="XFC47" s="104"/>
    </row>
    <row r="48" spans="1:20 16377:16383" s="101" customFormat="1" ht="15" customHeight="1">
      <c r="A48" s="40"/>
      <c r="B48" s="42"/>
      <c r="C48" s="60">
        <v>2019</v>
      </c>
      <c r="D48" s="127">
        <v>1</v>
      </c>
      <c r="E48" s="126"/>
      <c r="F48" s="127">
        <v>134</v>
      </c>
      <c r="G48" s="128">
        <v>120</v>
      </c>
      <c r="H48" s="128">
        <v>7</v>
      </c>
      <c r="I48" s="128">
        <v>7</v>
      </c>
      <c r="J48" s="123">
        <v>0</v>
      </c>
      <c r="K48" s="40"/>
      <c r="L48" s="115"/>
      <c r="M48" s="115"/>
      <c r="N48" s="115"/>
      <c r="O48" s="115"/>
      <c r="P48" s="115"/>
      <c r="Q48" s="115"/>
      <c r="R48" s="115"/>
      <c r="S48" s="115"/>
      <c r="T48" s="115"/>
      <c r="XEW48" s="104"/>
      <c r="XEX48" s="104"/>
      <c r="XEY48" s="104"/>
      <c r="XEZ48" s="104"/>
      <c r="XFA48" s="104"/>
      <c r="XFB48" s="104"/>
      <c r="XFC48" s="104"/>
    </row>
    <row r="49" spans="1:20 16377:16383" s="101" customFormat="1" ht="15" customHeight="1">
      <c r="A49" s="40"/>
      <c r="B49" s="42"/>
      <c r="C49" s="60">
        <v>2020</v>
      </c>
      <c r="D49" s="127">
        <v>1</v>
      </c>
      <c r="E49" s="126"/>
      <c r="F49" s="127">
        <v>136</v>
      </c>
      <c r="G49" s="128">
        <v>124</v>
      </c>
      <c r="H49" s="128">
        <v>6</v>
      </c>
      <c r="I49" s="128">
        <v>4</v>
      </c>
      <c r="J49" s="128">
        <v>2</v>
      </c>
      <c r="K49" s="40"/>
      <c r="L49" s="115"/>
      <c r="M49" s="115"/>
      <c r="N49" s="115"/>
      <c r="O49" s="115"/>
      <c r="P49" s="115"/>
      <c r="Q49" s="115"/>
      <c r="R49" s="115"/>
      <c r="S49" s="115"/>
      <c r="T49" s="115"/>
      <c r="XEW49" s="104"/>
      <c r="XEX49" s="104"/>
      <c r="XEY49" s="104"/>
      <c r="XEZ49" s="104"/>
      <c r="XFA49" s="104"/>
      <c r="XFB49" s="104"/>
      <c r="XFC49" s="104"/>
    </row>
    <row r="50" spans="1:20 16377:16383" s="101" customFormat="1" ht="8.1" customHeight="1">
      <c r="A50" s="40"/>
      <c r="B50" s="42"/>
      <c r="C50" s="35"/>
      <c r="D50" s="127"/>
      <c r="E50" s="126"/>
      <c r="F50" s="127"/>
      <c r="G50" s="117"/>
      <c r="H50" s="117"/>
      <c r="I50" s="117"/>
      <c r="J50" s="117"/>
      <c r="K50" s="40"/>
      <c r="L50" s="115"/>
      <c r="M50" s="115"/>
      <c r="N50" s="115"/>
      <c r="O50" s="115"/>
      <c r="P50" s="115"/>
      <c r="Q50" s="115"/>
      <c r="R50" s="115"/>
      <c r="S50" s="115"/>
      <c r="T50" s="115"/>
      <c r="XEW50" s="104"/>
      <c r="XEX50" s="104"/>
      <c r="XEY50" s="104"/>
      <c r="XEZ50" s="104"/>
      <c r="XFA50" s="104"/>
      <c r="XFB50" s="104"/>
      <c r="XFC50" s="104"/>
    </row>
    <row r="51" spans="1:20 16377:16383" s="101" customFormat="1" ht="15" customHeight="1">
      <c r="A51" s="40" t="s">
        <v>16</v>
      </c>
      <c r="B51" s="42"/>
      <c r="C51" s="60">
        <v>2018</v>
      </c>
      <c r="D51" s="123">
        <v>0</v>
      </c>
      <c r="E51" s="126"/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40"/>
      <c r="L51" s="115"/>
      <c r="M51" s="115"/>
      <c r="N51" s="115"/>
      <c r="O51" s="115"/>
      <c r="P51" s="115"/>
      <c r="Q51" s="115"/>
      <c r="R51" s="115"/>
      <c r="S51" s="115"/>
      <c r="T51" s="115"/>
      <c r="XEW51" s="104"/>
      <c r="XEX51" s="104"/>
      <c r="XEY51" s="104"/>
      <c r="XEZ51" s="104"/>
      <c r="XFA51" s="104"/>
      <c r="XFB51" s="104"/>
      <c r="XFC51" s="104"/>
    </row>
    <row r="52" spans="1:20 16377:16383" s="101" customFormat="1" ht="15" customHeight="1">
      <c r="A52" s="40"/>
      <c r="B52" s="42"/>
      <c r="C52" s="60">
        <v>2019</v>
      </c>
      <c r="D52" s="123">
        <v>0</v>
      </c>
      <c r="E52" s="126"/>
      <c r="F52" s="123">
        <v>0</v>
      </c>
      <c r="G52" s="123">
        <v>0</v>
      </c>
      <c r="H52" s="123">
        <v>0</v>
      </c>
      <c r="I52" s="123">
        <v>0</v>
      </c>
      <c r="J52" s="123">
        <v>0</v>
      </c>
      <c r="K52" s="40"/>
      <c r="L52" s="115"/>
      <c r="M52" s="115"/>
      <c r="N52" s="115"/>
      <c r="O52" s="115"/>
      <c r="P52" s="115"/>
      <c r="Q52" s="115"/>
      <c r="R52" s="115"/>
      <c r="S52" s="115"/>
      <c r="T52" s="115"/>
      <c r="XEW52" s="104"/>
      <c r="XEX52" s="104"/>
      <c r="XEY52" s="104"/>
      <c r="XEZ52" s="104"/>
      <c r="XFA52" s="104"/>
      <c r="XFB52" s="104"/>
      <c r="XFC52" s="104"/>
    </row>
    <row r="53" spans="1:20 16377:16383" s="101" customFormat="1" ht="15" customHeight="1">
      <c r="A53" s="40"/>
      <c r="B53" s="42"/>
      <c r="C53" s="60">
        <v>2020</v>
      </c>
      <c r="D53" s="123">
        <v>0</v>
      </c>
      <c r="E53" s="117"/>
      <c r="F53" s="123">
        <v>0</v>
      </c>
      <c r="G53" s="123">
        <v>0</v>
      </c>
      <c r="H53" s="123">
        <v>0</v>
      </c>
      <c r="I53" s="123">
        <v>0</v>
      </c>
      <c r="J53" s="123">
        <v>0</v>
      </c>
      <c r="K53" s="40"/>
      <c r="XEW53" s="104"/>
      <c r="XEX53" s="104"/>
      <c r="XEY53" s="104"/>
      <c r="XEZ53" s="104"/>
      <c r="XFA53" s="104"/>
      <c r="XFB53" s="104"/>
      <c r="XFC53" s="104"/>
    </row>
    <row r="54" spans="1:20 16377:16383" s="101" customFormat="1" ht="8.1" customHeight="1">
      <c r="A54" s="40"/>
      <c r="B54" s="42"/>
      <c r="C54" s="35"/>
      <c r="D54" s="127"/>
      <c r="E54" s="126"/>
      <c r="F54" s="127"/>
      <c r="G54" s="117"/>
      <c r="H54" s="117"/>
      <c r="I54" s="117"/>
      <c r="J54" s="117"/>
      <c r="K54" s="40"/>
      <c r="L54" s="115"/>
      <c r="M54" s="115"/>
      <c r="N54" s="115"/>
      <c r="O54" s="115"/>
      <c r="P54" s="115"/>
      <c r="Q54" s="115"/>
      <c r="R54" s="115"/>
      <c r="S54" s="115"/>
      <c r="T54" s="115"/>
      <c r="XEW54" s="104"/>
      <c r="XEX54" s="104"/>
      <c r="XEY54" s="104"/>
      <c r="XEZ54" s="104"/>
      <c r="XFA54" s="104"/>
      <c r="XFB54" s="104"/>
      <c r="XFC54" s="104"/>
    </row>
    <row r="55" spans="1:20 16377:16383" s="101" customFormat="1" ht="15" customHeight="1">
      <c r="A55" s="40" t="s">
        <v>17</v>
      </c>
      <c r="B55" s="42"/>
      <c r="C55" s="60">
        <v>2018</v>
      </c>
      <c r="D55" s="123">
        <v>0</v>
      </c>
      <c r="E55" s="126"/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40"/>
      <c r="L55" s="115"/>
      <c r="M55" s="115"/>
      <c r="N55" s="115"/>
      <c r="O55" s="115"/>
      <c r="P55" s="115"/>
      <c r="Q55" s="115"/>
      <c r="R55" s="115"/>
      <c r="S55" s="115"/>
      <c r="T55" s="115"/>
      <c r="XEW55" s="104"/>
      <c r="XEX55" s="104"/>
      <c r="XEY55" s="104"/>
      <c r="XEZ55" s="104"/>
      <c r="XFA55" s="104"/>
      <c r="XFB55" s="104"/>
      <c r="XFC55" s="104"/>
    </row>
    <row r="56" spans="1:20 16377:16383" s="101" customFormat="1" ht="15" customHeight="1">
      <c r="A56" s="40"/>
      <c r="B56" s="42"/>
      <c r="C56" s="60">
        <v>2019</v>
      </c>
      <c r="D56" s="123">
        <v>0</v>
      </c>
      <c r="E56" s="126"/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40"/>
      <c r="L56" s="115"/>
      <c r="M56" s="115"/>
      <c r="N56" s="115"/>
      <c r="O56" s="115"/>
      <c r="P56" s="115"/>
      <c r="Q56" s="115"/>
      <c r="R56" s="115"/>
      <c r="S56" s="115"/>
      <c r="T56" s="115"/>
      <c r="XEW56" s="104"/>
      <c r="XEX56" s="104"/>
      <c r="XEY56" s="104"/>
      <c r="XEZ56" s="104"/>
      <c r="XFA56" s="104"/>
      <c r="XFB56" s="104"/>
      <c r="XFC56" s="104"/>
    </row>
    <row r="57" spans="1:20 16377:16383" s="101" customFormat="1" ht="15" customHeight="1">
      <c r="A57" s="40"/>
      <c r="B57" s="42"/>
      <c r="C57" s="60">
        <v>2020</v>
      </c>
      <c r="D57" s="123">
        <v>0</v>
      </c>
      <c r="E57" s="117"/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40"/>
      <c r="XEW57" s="104"/>
      <c r="XEX57" s="104"/>
      <c r="XEY57" s="104"/>
      <c r="XEZ57" s="104"/>
      <c r="XFA57" s="104"/>
      <c r="XFB57" s="104"/>
      <c r="XFC57" s="104"/>
    </row>
    <row r="58" spans="1:20 16377:16383" s="101" customFormat="1" ht="8.1" customHeight="1">
      <c r="A58" s="40"/>
      <c r="B58" s="42"/>
      <c r="C58" s="35"/>
      <c r="D58" s="122"/>
      <c r="E58" s="126"/>
      <c r="F58" s="127"/>
      <c r="G58" s="117"/>
      <c r="H58" s="117"/>
      <c r="I58" s="117"/>
      <c r="J58" s="117"/>
      <c r="K58" s="40"/>
      <c r="L58" s="115"/>
      <c r="M58" s="115"/>
      <c r="N58" s="115"/>
      <c r="O58" s="115"/>
      <c r="P58" s="115"/>
      <c r="Q58" s="115"/>
      <c r="R58" s="115"/>
      <c r="S58" s="115"/>
      <c r="T58" s="115"/>
      <c r="XEW58" s="104"/>
      <c r="XEX58" s="104"/>
      <c r="XEY58" s="104"/>
      <c r="XEZ58" s="104"/>
      <c r="XFA58" s="104"/>
      <c r="XFB58" s="104"/>
      <c r="XFC58" s="104"/>
    </row>
    <row r="59" spans="1:20 16377:16383" s="101" customFormat="1" ht="15" customHeight="1">
      <c r="A59" s="40" t="s">
        <v>18</v>
      </c>
      <c r="B59" s="42"/>
      <c r="C59" s="60">
        <v>2018</v>
      </c>
      <c r="D59" s="123">
        <v>0</v>
      </c>
      <c r="E59" s="126"/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40"/>
      <c r="L59" s="115"/>
      <c r="M59" s="115"/>
      <c r="N59" s="115"/>
      <c r="O59" s="115"/>
      <c r="P59" s="115"/>
      <c r="Q59" s="115"/>
      <c r="R59" s="115"/>
      <c r="S59" s="115"/>
      <c r="T59" s="115"/>
      <c r="XEW59" s="104"/>
      <c r="XEX59" s="104"/>
      <c r="XEY59" s="104"/>
      <c r="XEZ59" s="104"/>
      <c r="XFA59" s="104"/>
      <c r="XFB59" s="104"/>
      <c r="XFC59" s="104"/>
    </row>
    <row r="60" spans="1:20 16377:16383" s="101" customFormat="1" ht="15" customHeight="1">
      <c r="A60" s="40"/>
      <c r="B60" s="42"/>
      <c r="C60" s="60">
        <v>2019</v>
      </c>
      <c r="D60" s="123">
        <v>0</v>
      </c>
      <c r="E60" s="126"/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40"/>
      <c r="L60" s="115"/>
      <c r="M60" s="115"/>
      <c r="N60" s="115"/>
      <c r="O60" s="115"/>
      <c r="P60" s="115"/>
      <c r="Q60" s="115"/>
      <c r="R60" s="115"/>
      <c r="S60" s="115"/>
      <c r="T60" s="115"/>
      <c r="XEW60" s="104"/>
      <c r="XEX60" s="104"/>
      <c r="XEY60" s="104"/>
      <c r="XEZ60" s="104"/>
      <c r="XFA60" s="104"/>
      <c r="XFB60" s="104"/>
      <c r="XFC60" s="104"/>
    </row>
    <row r="61" spans="1:20 16377:16383" s="101" customFormat="1" ht="15" customHeight="1">
      <c r="A61" s="40"/>
      <c r="B61" s="42"/>
      <c r="C61" s="60">
        <v>2020</v>
      </c>
      <c r="D61" s="123">
        <v>0</v>
      </c>
      <c r="E61" s="126"/>
      <c r="F61" s="123">
        <v>0</v>
      </c>
      <c r="G61" s="123">
        <v>0</v>
      </c>
      <c r="H61" s="123">
        <v>0</v>
      </c>
      <c r="I61" s="123">
        <v>0</v>
      </c>
      <c r="J61" s="123">
        <v>0</v>
      </c>
      <c r="K61" s="40"/>
      <c r="L61" s="115"/>
      <c r="M61" s="115"/>
      <c r="N61" s="115"/>
      <c r="O61" s="115"/>
      <c r="P61" s="115"/>
      <c r="Q61" s="115"/>
      <c r="R61" s="115"/>
      <c r="S61" s="115"/>
      <c r="T61" s="115"/>
      <c r="XEW61" s="104"/>
      <c r="XEX61" s="104"/>
      <c r="XEY61" s="104"/>
      <c r="XEZ61" s="104"/>
      <c r="XFA61" s="104"/>
      <c r="XFB61" s="104"/>
      <c r="XFC61" s="104"/>
    </row>
    <row r="62" spans="1:20 16377:16383" s="101" customFormat="1" ht="8.1" customHeight="1">
      <c r="A62" s="439"/>
      <c r="B62" s="439"/>
      <c r="C62" s="440"/>
      <c r="D62" s="441"/>
      <c r="E62" s="441"/>
      <c r="F62" s="441"/>
      <c r="G62" s="442"/>
      <c r="H62" s="442"/>
      <c r="I62" s="442"/>
      <c r="J62" s="442"/>
      <c r="K62" s="438"/>
      <c r="XEW62" s="104"/>
      <c r="XEX62" s="104"/>
      <c r="XEY62" s="104"/>
      <c r="XEZ62" s="104"/>
      <c r="XFA62" s="104"/>
      <c r="XFB62" s="104"/>
      <c r="XFC62" s="104"/>
    </row>
    <row r="63" spans="1:20 16377:16383" s="101" customFormat="1" ht="15" customHeight="1">
      <c r="A63" s="102"/>
      <c r="B63" s="102"/>
      <c r="C63" s="103"/>
      <c r="D63" s="51"/>
      <c r="E63" s="51"/>
      <c r="F63" s="51"/>
      <c r="G63" s="117"/>
      <c r="H63" s="117"/>
      <c r="I63" s="117"/>
      <c r="J63" s="117"/>
      <c r="K63" s="118" t="s">
        <v>305</v>
      </c>
      <c r="XEW63" s="104"/>
      <c r="XEX63" s="104"/>
      <c r="XEY63" s="104"/>
      <c r="XEZ63" s="104"/>
      <c r="XFA63" s="104"/>
      <c r="XFB63" s="104"/>
      <c r="XFC63" s="104"/>
    </row>
    <row r="64" spans="1:20 16377:16383" s="101" customFormat="1" ht="15" customHeight="1">
      <c r="A64" s="102"/>
      <c r="B64" s="102"/>
      <c r="C64" s="103"/>
      <c r="D64" s="51"/>
      <c r="E64" s="51"/>
      <c r="F64" s="51"/>
      <c r="G64" s="117"/>
      <c r="H64" s="117"/>
      <c r="I64" s="117"/>
      <c r="J64" s="117"/>
      <c r="K64" s="119" t="s">
        <v>306</v>
      </c>
      <c r="XEW64" s="104"/>
      <c r="XEX64" s="104"/>
      <c r="XEY64" s="104"/>
      <c r="XEZ64" s="104"/>
      <c r="XFA64" s="104"/>
      <c r="XFB64" s="104"/>
      <c r="XFC64" s="104"/>
    </row>
    <row r="65" spans="1:12 16377:16383" s="101" customFormat="1" ht="15" customHeight="1">
      <c r="A65" s="102"/>
      <c r="B65" s="102"/>
      <c r="C65" s="103"/>
      <c r="D65" s="51"/>
      <c r="E65" s="51"/>
      <c r="F65" s="51"/>
      <c r="G65" s="117"/>
      <c r="H65" s="117"/>
      <c r="I65" s="117"/>
      <c r="J65" s="117"/>
      <c r="XEW65" s="104"/>
      <c r="XEX65" s="104"/>
      <c r="XEY65" s="104"/>
      <c r="XEZ65" s="104"/>
      <c r="XFA65" s="104"/>
      <c r="XFB65" s="104"/>
      <c r="XFC65" s="104"/>
    </row>
    <row r="66" spans="1:12 16377:16383" s="101" customFormat="1" ht="15" customHeight="1">
      <c r="A66" s="102"/>
      <c r="B66" s="102"/>
      <c r="C66" s="103"/>
      <c r="D66" s="51"/>
      <c r="E66" s="51"/>
      <c r="F66" s="51"/>
      <c r="G66" s="117"/>
      <c r="H66" s="117"/>
      <c r="I66" s="117"/>
      <c r="J66" s="117"/>
      <c r="XEW66" s="104"/>
      <c r="XEX66" s="104"/>
      <c r="XEY66" s="104"/>
      <c r="XEZ66" s="104"/>
      <c r="XFA66" s="104"/>
      <c r="XFB66" s="104"/>
      <c r="XFC66" s="104"/>
    </row>
    <row r="67" spans="1:12 16377:16383" s="101" customFormat="1" ht="15" customHeight="1">
      <c r="A67" s="102"/>
      <c r="B67" s="102"/>
      <c r="C67" s="103"/>
      <c r="D67" s="51"/>
      <c r="E67" s="51"/>
      <c r="F67" s="51"/>
      <c r="G67" s="117"/>
      <c r="H67" s="117"/>
      <c r="I67" s="117"/>
      <c r="J67" s="117"/>
      <c r="XEW67" s="104"/>
      <c r="XEX67" s="104"/>
      <c r="XEY67" s="104"/>
      <c r="XEZ67" s="104"/>
      <c r="XFA67" s="104"/>
      <c r="XFB67" s="104"/>
      <c r="XFC67" s="104"/>
    </row>
    <row r="68" spans="1:12 16377:16383" s="101" customFormat="1" ht="15" customHeight="1">
      <c r="A68" s="102"/>
      <c r="B68" s="102"/>
      <c r="C68" s="120"/>
      <c r="D68" s="115"/>
      <c r="E68" s="115"/>
      <c r="F68" s="115"/>
      <c r="G68" s="115"/>
      <c r="H68" s="115"/>
      <c r="I68" s="115"/>
      <c r="J68" s="115"/>
      <c r="K68" s="115"/>
      <c r="L68" s="115"/>
      <c r="XEW68" s="104"/>
      <c r="XEX68" s="104"/>
      <c r="XEY68" s="104"/>
      <c r="XEZ68" s="104"/>
      <c r="XFA68" s="104"/>
      <c r="XFB68" s="104"/>
      <c r="XFC68" s="104"/>
    </row>
    <row r="69" spans="1:12 16377:16383" s="101" customFormat="1" ht="15" customHeight="1">
      <c r="A69" s="102"/>
      <c r="B69" s="102"/>
      <c r="C69" s="120"/>
      <c r="D69" s="115"/>
      <c r="E69" s="115"/>
      <c r="F69" s="115"/>
      <c r="G69" s="115"/>
      <c r="H69" s="115"/>
      <c r="I69" s="115"/>
      <c r="J69" s="115"/>
      <c r="K69" s="115"/>
      <c r="L69" s="115"/>
      <c r="XEW69" s="104"/>
      <c r="XEX69" s="104"/>
      <c r="XEY69" s="104"/>
      <c r="XEZ69" s="104"/>
      <c r="XFA69" s="104"/>
      <c r="XFB69" s="104"/>
      <c r="XFC69" s="104"/>
    </row>
    <row r="70" spans="1:12 16377:16383" s="101" customFormat="1" ht="15" customHeight="1">
      <c r="A70" s="102"/>
      <c r="B70" s="102"/>
      <c r="C70" s="120"/>
      <c r="D70" s="115"/>
      <c r="E70" s="115"/>
      <c r="F70" s="115"/>
      <c r="G70" s="115"/>
      <c r="H70" s="115"/>
      <c r="I70" s="115"/>
      <c r="J70" s="115"/>
      <c r="K70" s="115"/>
      <c r="L70" s="115"/>
      <c r="XEW70" s="104"/>
      <c r="XEX70" s="104"/>
      <c r="XEY70" s="104"/>
      <c r="XEZ70" s="104"/>
      <c r="XFA70" s="104"/>
      <c r="XFB70" s="104"/>
      <c r="XFC70" s="104"/>
    </row>
    <row r="71" spans="1:12 16377:16383" s="101" customFormat="1" ht="15" customHeight="1">
      <c r="A71" s="102"/>
      <c r="B71" s="102"/>
      <c r="C71" s="120"/>
      <c r="D71" s="115"/>
      <c r="E71" s="115"/>
      <c r="F71" s="115"/>
      <c r="G71" s="115"/>
      <c r="H71" s="115"/>
      <c r="I71" s="115"/>
      <c r="J71" s="115"/>
      <c r="K71" s="115"/>
      <c r="L71" s="115"/>
      <c r="XEW71" s="104"/>
      <c r="XEX71" s="104"/>
      <c r="XEY71" s="104"/>
      <c r="XEZ71" s="104"/>
      <c r="XFA71" s="104"/>
      <c r="XFB71" s="104"/>
      <c r="XFC71" s="104"/>
    </row>
    <row r="72" spans="1:12 16377:16383" s="101" customFormat="1" ht="15" customHeight="1">
      <c r="A72" s="102"/>
      <c r="B72" s="102"/>
      <c r="C72" s="120"/>
      <c r="D72" s="115"/>
      <c r="E72" s="115"/>
      <c r="F72" s="115"/>
      <c r="G72" s="115"/>
      <c r="H72" s="115"/>
      <c r="I72" s="115"/>
      <c r="J72" s="115"/>
      <c r="K72" s="115"/>
      <c r="L72" s="115"/>
      <c r="XEW72" s="104"/>
      <c r="XEX72" s="104"/>
      <c r="XEY72" s="104"/>
      <c r="XEZ72" s="104"/>
      <c r="XFA72" s="104"/>
      <c r="XFB72" s="104"/>
      <c r="XFC72" s="104"/>
    </row>
    <row r="73" spans="1:12 16377:16383" s="101" customFormat="1" ht="15" customHeight="1">
      <c r="A73" s="102"/>
      <c r="B73" s="102"/>
      <c r="C73" s="120"/>
      <c r="D73" s="115"/>
      <c r="E73" s="115"/>
      <c r="F73" s="115"/>
      <c r="G73" s="115"/>
      <c r="H73" s="115"/>
      <c r="I73" s="115"/>
      <c r="J73" s="115"/>
      <c r="K73" s="115"/>
      <c r="L73" s="115"/>
      <c r="XEW73" s="104"/>
      <c r="XEX73" s="104"/>
      <c r="XEY73" s="104"/>
      <c r="XEZ73" s="104"/>
      <c r="XFA73" s="104"/>
      <c r="XFB73" s="104"/>
      <c r="XFC73" s="104"/>
    </row>
    <row r="74" spans="1:12 16377:16383" s="101" customFormat="1" ht="15" customHeight="1">
      <c r="A74" s="102"/>
      <c r="B74" s="102"/>
      <c r="C74" s="120"/>
      <c r="D74" s="115"/>
      <c r="E74" s="115"/>
      <c r="F74" s="115"/>
      <c r="G74" s="115"/>
      <c r="H74" s="115"/>
      <c r="I74" s="115"/>
      <c r="J74" s="115"/>
      <c r="K74" s="115"/>
      <c r="L74" s="115"/>
      <c r="XEW74" s="104"/>
      <c r="XEX74" s="104"/>
      <c r="XEY74" s="104"/>
      <c r="XEZ74" s="104"/>
      <c r="XFA74" s="104"/>
      <c r="XFB74" s="104"/>
      <c r="XFC74" s="104"/>
    </row>
    <row r="75" spans="1:12 16377:16383" s="101" customFormat="1" ht="15" customHeight="1">
      <c r="A75" s="102"/>
      <c r="B75" s="102"/>
      <c r="C75" s="120"/>
      <c r="D75" s="115"/>
      <c r="E75" s="115"/>
      <c r="F75" s="115"/>
      <c r="G75" s="115"/>
      <c r="H75" s="115"/>
      <c r="I75" s="115"/>
      <c r="J75" s="115"/>
      <c r="K75" s="115"/>
      <c r="L75" s="115"/>
      <c r="XEW75" s="104"/>
      <c r="XEX75" s="104"/>
      <c r="XEY75" s="104"/>
      <c r="XEZ75" s="104"/>
      <c r="XFA75" s="104"/>
      <c r="XFB75" s="104"/>
      <c r="XFC75" s="104"/>
    </row>
    <row r="76" spans="1:12 16377:16383" s="101" customFormat="1" ht="15" customHeight="1">
      <c r="A76" s="102"/>
      <c r="B76" s="102"/>
      <c r="C76" s="120"/>
      <c r="D76" s="115"/>
      <c r="E76" s="115"/>
      <c r="F76" s="115"/>
      <c r="G76" s="115"/>
      <c r="H76" s="115"/>
      <c r="I76" s="115"/>
      <c r="J76" s="115"/>
      <c r="K76" s="115"/>
      <c r="L76" s="115"/>
      <c r="XEW76" s="104"/>
      <c r="XEX76" s="104"/>
      <c r="XEY76" s="104"/>
      <c r="XEZ76" s="104"/>
      <c r="XFA76" s="104"/>
      <c r="XFB76" s="104"/>
      <c r="XFC76" s="104"/>
    </row>
    <row r="77" spans="1:12 16377:16383" s="101" customFormat="1" ht="15" customHeight="1">
      <c r="A77" s="102"/>
      <c r="B77" s="102"/>
      <c r="C77" s="120"/>
      <c r="D77" s="115"/>
      <c r="E77" s="115"/>
      <c r="F77" s="115"/>
      <c r="G77" s="115"/>
      <c r="H77" s="115"/>
      <c r="I77" s="115"/>
      <c r="J77" s="115"/>
      <c r="K77" s="115"/>
      <c r="L77" s="115"/>
      <c r="XEW77" s="104"/>
      <c r="XEX77" s="104"/>
      <c r="XEY77" s="104"/>
      <c r="XEZ77" s="104"/>
      <c r="XFA77" s="104"/>
      <c r="XFB77" s="104"/>
      <c r="XFC77" s="104"/>
    </row>
    <row r="78" spans="1:12 16377:16383" s="101" customFormat="1" ht="15" customHeight="1">
      <c r="A78" s="102"/>
      <c r="B78" s="102"/>
      <c r="C78" s="120"/>
      <c r="D78" s="115"/>
      <c r="E78" s="115"/>
      <c r="F78" s="115"/>
      <c r="G78" s="115"/>
      <c r="H78" s="115"/>
      <c r="I78" s="115"/>
      <c r="J78" s="115"/>
      <c r="K78" s="115"/>
      <c r="L78" s="115"/>
      <c r="XEW78" s="104"/>
      <c r="XEX78" s="104"/>
      <c r="XEY78" s="104"/>
      <c r="XEZ78" s="104"/>
      <c r="XFA78" s="104"/>
      <c r="XFB78" s="104"/>
      <c r="XFC78" s="104"/>
    </row>
    <row r="79" spans="1:12 16377:16383" s="101" customFormat="1" ht="15" customHeight="1">
      <c r="A79" s="102"/>
      <c r="B79" s="102"/>
      <c r="C79" s="120"/>
      <c r="D79" s="115"/>
      <c r="E79" s="115"/>
      <c r="F79" s="115"/>
      <c r="G79" s="115"/>
      <c r="H79" s="115"/>
      <c r="I79" s="115"/>
      <c r="J79" s="115"/>
      <c r="K79" s="115"/>
      <c r="L79" s="115"/>
      <c r="XEW79" s="104"/>
      <c r="XEX79" s="104"/>
      <c r="XEY79" s="104"/>
      <c r="XEZ79" s="104"/>
      <c r="XFA79" s="104"/>
      <c r="XFB79" s="104"/>
      <c r="XFC79" s="104"/>
    </row>
    <row r="80" spans="1:12 16377:16383" s="101" customFormat="1" ht="15" customHeight="1">
      <c r="A80" s="102"/>
      <c r="B80" s="102"/>
      <c r="C80" s="120"/>
      <c r="D80" s="115"/>
      <c r="E80" s="115"/>
      <c r="F80" s="115"/>
      <c r="G80" s="115"/>
      <c r="H80" s="115"/>
      <c r="I80" s="115"/>
      <c r="J80" s="115"/>
      <c r="K80" s="115"/>
      <c r="L80" s="115"/>
      <c r="XEW80" s="104"/>
      <c r="XEX80" s="104"/>
      <c r="XEY80" s="104"/>
      <c r="XEZ80" s="104"/>
      <c r="XFA80" s="104"/>
      <c r="XFB80" s="104"/>
      <c r="XFC80" s="104"/>
    </row>
    <row r="81" spans="1:12 16377:16383" s="101" customFormat="1" ht="15" customHeight="1">
      <c r="A81" s="102"/>
      <c r="B81" s="102"/>
      <c r="C81" s="120"/>
      <c r="D81" s="115"/>
      <c r="E81" s="115"/>
      <c r="F81" s="115"/>
      <c r="G81" s="115"/>
      <c r="H81" s="115"/>
      <c r="I81" s="115"/>
      <c r="J81" s="115"/>
      <c r="K81" s="115"/>
      <c r="L81" s="115"/>
      <c r="XEW81" s="104"/>
      <c r="XEX81" s="104"/>
      <c r="XEY81" s="104"/>
      <c r="XEZ81" s="104"/>
      <c r="XFA81" s="104"/>
      <c r="XFB81" s="104"/>
      <c r="XFC81" s="104"/>
    </row>
    <row r="82" spans="1:12 16377:16383" s="101" customFormat="1" ht="15" customHeight="1">
      <c r="A82" s="102"/>
      <c r="B82" s="102"/>
      <c r="C82" s="120"/>
      <c r="D82" s="115"/>
      <c r="E82" s="115"/>
      <c r="F82" s="115"/>
      <c r="G82" s="115"/>
      <c r="H82" s="115"/>
      <c r="I82" s="115"/>
      <c r="J82" s="115"/>
      <c r="K82" s="115"/>
      <c r="L82" s="115"/>
      <c r="XEW82" s="104"/>
      <c r="XEX82" s="104"/>
      <c r="XEY82" s="104"/>
      <c r="XEZ82" s="104"/>
      <c r="XFA82" s="104"/>
      <c r="XFB82" s="104"/>
      <c r="XFC82" s="104"/>
    </row>
    <row r="83" spans="1:12 16377:16383" s="101" customFormat="1" ht="15" customHeight="1">
      <c r="A83" s="102"/>
      <c r="B83" s="102"/>
      <c r="C83" s="120"/>
      <c r="D83" s="115"/>
      <c r="E83" s="115"/>
      <c r="F83" s="115"/>
      <c r="G83" s="115"/>
      <c r="H83" s="115"/>
      <c r="I83" s="115"/>
      <c r="J83" s="115"/>
      <c r="K83" s="115"/>
      <c r="L83" s="115"/>
      <c r="XEW83" s="104"/>
      <c r="XEX83" s="104"/>
      <c r="XEY83" s="104"/>
      <c r="XEZ83" s="104"/>
      <c r="XFA83" s="104"/>
      <c r="XFB83" s="104"/>
      <c r="XFC83" s="104"/>
    </row>
    <row r="84" spans="1:12 16377:16383" s="101" customFormat="1" ht="15" customHeight="1">
      <c r="A84" s="102"/>
      <c r="B84" s="102"/>
      <c r="C84" s="120"/>
      <c r="D84" s="115"/>
      <c r="E84" s="115"/>
      <c r="F84" s="115"/>
      <c r="G84" s="115"/>
      <c r="H84" s="115"/>
      <c r="I84" s="115"/>
      <c r="J84" s="115"/>
      <c r="K84" s="115"/>
      <c r="L84" s="115"/>
      <c r="XEW84" s="104"/>
      <c r="XEX84" s="104"/>
      <c r="XEY84" s="104"/>
      <c r="XEZ84" s="104"/>
      <c r="XFA84" s="104"/>
      <c r="XFB84" s="104"/>
      <c r="XFC84" s="104"/>
    </row>
    <row r="85" spans="1:12 16377:16383" s="101" customFormat="1" ht="15" customHeight="1">
      <c r="A85" s="102"/>
      <c r="B85" s="102"/>
      <c r="C85" s="120"/>
      <c r="D85" s="115"/>
      <c r="E85" s="115"/>
      <c r="F85" s="115"/>
      <c r="G85" s="115"/>
      <c r="H85" s="115"/>
      <c r="I85" s="115"/>
      <c r="J85" s="115"/>
      <c r="K85" s="115"/>
      <c r="L85" s="115"/>
      <c r="XEW85" s="104"/>
      <c r="XEX85" s="104"/>
      <c r="XEY85" s="104"/>
      <c r="XEZ85" s="104"/>
      <c r="XFA85" s="104"/>
      <c r="XFB85" s="104"/>
      <c r="XFC85" s="104"/>
    </row>
  </sheetData>
  <mergeCells count="4">
    <mergeCell ref="F7:J7"/>
    <mergeCell ref="F8:J8"/>
    <mergeCell ref="F9:J9"/>
    <mergeCell ref="F10:J1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XFC86"/>
  <sheetViews>
    <sheetView view="pageBreakPreview" topLeftCell="A49" zoomScale="130" zoomScaleNormal="76" zoomScaleSheetLayoutView="130" workbookViewId="0">
      <selection activeCell="H7" sqref="H7"/>
    </sheetView>
  </sheetViews>
  <sheetFormatPr defaultColWidth="9" defaultRowHeight="15" customHeight="1"/>
  <cols>
    <col min="1" max="1" width="12.7109375" style="102" customWidth="1"/>
    <col min="2" max="2" width="8.7109375" style="102" customWidth="1"/>
    <col min="3" max="3" width="6.7109375" style="103" customWidth="1"/>
    <col min="4" max="4" width="9.28515625" style="117" bestFit="1" customWidth="1"/>
    <col min="5" max="5" width="8.7109375" style="117" customWidth="1"/>
    <col min="6" max="6" width="10.7109375" style="117" bestFit="1" customWidth="1"/>
    <col min="7" max="7" width="8.7109375" style="117" customWidth="1"/>
    <col min="8" max="8" width="10.42578125" style="117" customWidth="1"/>
    <col min="9" max="9" width="1.7109375" style="117" customWidth="1"/>
    <col min="10" max="10" width="9.28515625" style="117" bestFit="1" customWidth="1"/>
    <col min="11" max="11" width="8.7109375" style="117" customWidth="1"/>
    <col min="12" max="12" width="10.7109375" style="117" bestFit="1" customWidth="1"/>
    <col min="13" max="13" width="8.7109375" style="117" customWidth="1"/>
    <col min="14" max="14" width="11.42578125" style="117" customWidth="1"/>
    <col min="15" max="15" width="1.7109375" style="101" customWidth="1"/>
    <col min="16" max="16380" width="9.140625" style="101"/>
    <col min="16381" max="16384" width="9" style="104"/>
  </cols>
  <sheetData>
    <row r="1" spans="1:17 16381:16383" s="101" customFormat="1" ht="8.1" customHeight="1">
      <c r="A1" s="102"/>
      <c r="B1" s="102"/>
      <c r="C1" s="103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XFA1" s="104"/>
      <c r="XFB1" s="104"/>
      <c r="XFC1" s="104"/>
    </row>
    <row r="2" spans="1:17 16381:16383" s="101" customFormat="1" ht="8.1" customHeight="1">
      <c r="A2" s="102"/>
      <c r="B2" s="102"/>
      <c r="C2" s="103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XFA2" s="104"/>
      <c r="XFB2" s="104"/>
      <c r="XFC2" s="104"/>
    </row>
    <row r="3" spans="1:17 16381:16383" s="101" customFormat="1" ht="16.5" customHeight="1">
      <c r="A3" s="530" t="s">
        <v>403</v>
      </c>
      <c r="B3" s="53"/>
      <c r="C3" s="103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3"/>
    </row>
    <row r="4" spans="1:17 16381:16383" s="101" customFormat="1" ht="16.5" customHeight="1">
      <c r="A4" s="531" t="s">
        <v>404</v>
      </c>
      <c r="B4" s="25"/>
      <c r="C4" s="103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105"/>
    </row>
    <row r="5" spans="1:17 16381:16383" s="101" customFormat="1" ht="8.1" customHeight="1">
      <c r="A5" s="42"/>
      <c r="B5" s="42"/>
      <c r="C5" s="60"/>
      <c r="D5" s="60"/>
      <c r="E5" s="60"/>
      <c r="F5" s="60"/>
      <c r="G5" s="107"/>
      <c r="H5" s="107"/>
      <c r="I5" s="107"/>
      <c r="J5" s="107"/>
      <c r="K5" s="40"/>
      <c r="L5" s="107"/>
      <c r="M5" s="107"/>
      <c r="N5" s="107"/>
      <c r="O5" s="40"/>
      <c r="XFA5" s="104"/>
      <c r="XFB5" s="104"/>
      <c r="XFC5" s="104"/>
    </row>
    <row r="6" spans="1:17 16381:16383" s="101" customFormat="1" ht="8.1" customHeight="1" thickBot="1">
      <c r="A6" s="518"/>
      <c r="B6" s="518"/>
      <c r="C6" s="519"/>
      <c r="D6" s="519"/>
      <c r="E6" s="519"/>
      <c r="F6" s="519"/>
      <c r="G6" s="520"/>
      <c r="H6" s="520"/>
      <c r="I6" s="520"/>
      <c r="J6" s="520"/>
      <c r="K6" s="517"/>
      <c r="L6" s="520"/>
      <c r="M6" s="520"/>
      <c r="N6" s="520"/>
      <c r="O6" s="517"/>
      <c r="XFA6" s="104"/>
      <c r="XFB6" s="104"/>
      <c r="XFC6" s="104"/>
    </row>
    <row r="7" spans="1:17 16381:16383" s="101" customFormat="1" ht="8.1" customHeight="1">
      <c r="A7" s="449"/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XFA7" s="104"/>
      <c r="XFB7" s="104"/>
      <c r="XFC7" s="104"/>
    </row>
    <row r="8" spans="1:17 16381:16383" s="101" customFormat="1" ht="15" customHeight="1">
      <c r="A8" s="478" t="s">
        <v>40</v>
      </c>
      <c r="B8" s="478"/>
      <c r="C8" s="478"/>
      <c r="D8" s="522" t="s">
        <v>295</v>
      </c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478"/>
      <c r="XFA8" s="104"/>
      <c r="XFB8" s="104"/>
      <c r="XFC8" s="104"/>
    </row>
    <row r="9" spans="1:17 16381:16383" s="106" customFormat="1" ht="15" customHeight="1">
      <c r="A9" s="466" t="s">
        <v>43</v>
      </c>
      <c r="B9" s="449"/>
      <c r="C9" s="449"/>
      <c r="D9" s="526" t="s">
        <v>297</v>
      </c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449"/>
    </row>
    <row r="10" spans="1:17 16381:16383" s="53" customFormat="1" ht="15" customHeight="1">
      <c r="A10" s="478"/>
      <c r="B10" s="478"/>
      <c r="C10" s="478"/>
      <c r="D10" s="525" t="s">
        <v>307</v>
      </c>
      <c r="E10" s="525"/>
      <c r="F10" s="525"/>
      <c r="G10" s="525"/>
      <c r="H10" s="525"/>
      <c r="I10" s="478"/>
      <c r="J10" s="525" t="s">
        <v>308</v>
      </c>
      <c r="K10" s="525"/>
      <c r="L10" s="525"/>
      <c r="M10" s="525"/>
      <c r="N10" s="525"/>
      <c r="O10" s="478"/>
    </row>
    <row r="11" spans="1:17 16381:16383" s="106" customFormat="1" ht="15" customHeight="1">
      <c r="A11" s="449"/>
      <c r="B11" s="449"/>
      <c r="C11" s="449"/>
      <c r="D11" s="526" t="s">
        <v>309</v>
      </c>
      <c r="E11" s="526"/>
      <c r="F11" s="526"/>
      <c r="G11" s="526"/>
      <c r="H11" s="526"/>
      <c r="I11" s="449"/>
      <c r="J11" s="526" t="s">
        <v>310</v>
      </c>
      <c r="K11" s="526"/>
      <c r="L11" s="526"/>
      <c r="M11" s="526"/>
      <c r="N11" s="526"/>
      <c r="O11" s="449"/>
    </row>
    <row r="12" spans="1:17 16381:16383" s="53" customFormat="1" ht="15" customHeight="1">
      <c r="A12" s="478"/>
      <c r="B12" s="478"/>
      <c r="C12" s="478"/>
      <c r="D12" s="490" t="s">
        <v>27</v>
      </c>
      <c r="E12" s="490" t="s">
        <v>300</v>
      </c>
      <c r="F12" s="490" t="s">
        <v>301</v>
      </c>
      <c r="G12" s="490" t="s">
        <v>302</v>
      </c>
      <c r="H12" s="490" t="s">
        <v>141</v>
      </c>
      <c r="I12" s="490"/>
      <c r="J12" s="490" t="s">
        <v>27</v>
      </c>
      <c r="K12" s="490" t="s">
        <v>300</v>
      </c>
      <c r="L12" s="490" t="s">
        <v>301</v>
      </c>
      <c r="M12" s="490" t="s">
        <v>302</v>
      </c>
      <c r="N12" s="490" t="s">
        <v>141</v>
      </c>
      <c r="O12" s="478"/>
    </row>
    <row r="13" spans="1:17 16381:16383" s="106" customFormat="1" ht="15" customHeight="1">
      <c r="A13" s="449"/>
      <c r="B13" s="449"/>
      <c r="C13" s="449"/>
      <c r="D13" s="492" t="s">
        <v>30</v>
      </c>
      <c r="E13" s="492" t="s">
        <v>303</v>
      </c>
      <c r="F13" s="492" t="s">
        <v>229</v>
      </c>
      <c r="G13" s="492" t="s">
        <v>304</v>
      </c>
      <c r="H13" s="492" t="s">
        <v>108</v>
      </c>
      <c r="I13" s="492"/>
      <c r="J13" s="492" t="s">
        <v>30</v>
      </c>
      <c r="K13" s="492" t="s">
        <v>303</v>
      </c>
      <c r="L13" s="492" t="s">
        <v>229</v>
      </c>
      <c r="M13" s="492" t="s">
        <v>304</v>
      </c>
      <c r="N13" s="492" t="s">
        <v>108</v>
      </c>
      <c r="O13" s="449"/>
    </row>
    <row r="14" spans="1:17 16381:16383" s="53" customFormat="1" ht="8.1" customHeight="1" thickBot="1">
      <c r="A14" s="461"/>
      <c r="B14" s="461"/>
      <c r="C14" s="461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461"/>
    </row>
    <row r="15" spans="1:17 16381:16383" s="53" customFormat="1" ht="8.1" customHeight="1">
      <c r="A15" s="35"/>
      <c r="B15" s="35"/>
      <c r="C15" s="60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5"/>
    </row>
    <row r="16" spans="1:17 16381:16383" s="101" customFormat="1" ht="15" customHeight="1">
      <c r="A16" s="35" t="s">
        <v>7</v>
      </c>
      <c r="B16" s="35"/>
      <c r="C16" s="56">
        <v>2018</v>
      </c>
      <c r="D16" s="108">
        <f>SUM(D28,D32,D40,D48)</f>
        <v>635</v>
      </c>
      <c r="E16" s="108">
        <f t="shared" ref="E16:H16" si="0">SUM(E28,E32,E40,E48)</f>
        <v>579</v>
      </c>
      <c r="F16" s="108">
        <f t="shared" si="0"/>
        <v>29</v>
      </c>
      <c r="G16" s="108">
        <f t="shared" si="0"/>
        <v>20</v>
      </c>
      <c r="H16" s="108">
        <f t="shared" si="0"/>
        <v>7</v>
      </c>
      <c r="I16" s="108"/>
      <c r="J16" s="108">
        <f t="shared" ref="J16:N18" si="1">SUM(J28,J32,J40,J48)</f>
        <v>27</v>
      </c>
      <c r="K16" s="108">
        <f t="shared" si="1"/>
        <v>24</v>
      </c>
      <c r="L16" s="108">
        <f t="shared" si="1"/>
        <v>1</v>
      </c>
      <c r="M16" s="108">
        <f t="shared" si="1"/>
        <v>1</v>
      </c>
      <c r="N16" s="108">
        <f t="shared" si="1"/>
        <v>1</v>
      </c>
      <c r="O16" s="40"/>
      <c r="Q16" s="102"/>
      <c r="XFA16" s="104"/>
      <c r="XFB16" s="104"/>
      <c r="XFC16" s="104"/>
    </row>
    <row r="17" spans="1:19 16381:16383" s="101" customFormat="1" ht="15" customHeight="1">
      <c r="A17" s="35"/>
      <c r="B17" s="35"/>
      <c r="C17" s="56">
        <v>2019</v>
      </c>
      <c r="D17" s="108">
        <f>SUM(D29,D33,D41,D49)</f>
        <v>609</v>
      </c>
      <c r="E17" s="108">
        <f t="shared" ref="E17:H18" si="2">SUM(E29,E33,E41,E49)</f>
        <v>546</v>
      </c>
      <c r="F17" s="108">
        <f t="shared" si="2"/>
        <v>31</v>
      </c>
      <c r="G17" s="108">
        <f t="shared" si="2"/>
        <v>30</v>
      </c>
      <c r="H17" s="108">
        <f t="shared" si="2"/>
        <v>2</v>
      </c>
      <c r="I17" s="108"/>
      <c r="J17" s="108">
        <f t="shared" si="1"/>
        <v>16</v>
      </c>
      <c r="K17" s="108">
        <f t="shared" si="1"/>
        <v>14</v>
      </c>
      <c r="L17" s="108">
        <f t="shared" si="1"/>
        <v>2</v>
      </c>
      <c r="M17" s="108">
        <f t="shared" si="1"/>
        <v>0</v>
      </c>
      <c r="N17" s="108">
        <f t="shared" si="1"/>
        <v>0</v>
      </c>
      <c r="O17" s="40"/>
      <c r="XFA17" s="104"/>
      <c r="XFB17" s="104"/>
      <c r="XFC17" s="104"/>
    </row>
    <row r="18" spans="1:19 16381:16383" s="101" customFormat="1" ht="15" customHeight="1">
      <c r="A18" s="35"/>
      <c r="B18" s="35"/>
      <c r="C18" s="56">
        <v>2020</v>
      </c>
      <c r="D18" s="4">
        <f>SUM(D30,D34,D42,D50)</f>
        <v>520</v>
      </c>
      <c r="E18" s="108">
        <f t="shared" si="2"/>
        <v>473</v>
      </c>
      <c r="F18" s="108">
        <f t="shared" si="2"/>
        <v>19</v>
      </c>
      <c r="G18" s="108">
        <f t="shared" si="2"/>
        <v>23</v>
      </c>
      <c r="H18" s="108">
        <f t="shared" si="2"/>
        <v>5</v>
      </c>
      <c r="I18" s="108"/>
      <c r="J18" s="108">
        <f t="shared" si="1"/>
        <v>9</v>
      </c>
      <c r="K18" s="108">
        <f t="shared" si="1"/>
        <v>8</v>
      </c>
      <c r="L18" s="108">
        <f t="shared" si="1"/>
        <v>1</v>
      </c>
      <c r="M18" s="108">
        <f t="shared" si="1"/>
        <v>0</v>
      </c>
      <c r="N18" s="108">
        <f t="shared" si="1"/>
        <v>0</v>
      </c>
      <c r="O18" s="109"/>
      <c r="XFA18" s="104"/>
      <c r="XFB18" s="104"/>
      <c r="XFC18" s="104"/>
    </row>
    <row r="19" spans="1:19 16381:16383" s="101" customFormat="1" ht="8.1" customHeight="1">
      <c r="A19" s="35"/>
      <c r="B19" s="35"/>
      <c r="C19" s="35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40"/>
      <c r="XFA19" s="104"/>
      <c r="XFB19" s="104"/>
      <c r="XFC19" s="104"/>
    </row>
    <row r="20" spans="1:19 16381:16383" s="101" customFormat="1" ht="15" customHeight="1">
      <c r="A20" s="40" t="s">
        <v>8</v>
      </c>
      <c r="B20" s="42"/>
      <c r="C20" s="60">
        <v>2018</v>
      </c>
      <c r="D20" s="111">
        <v>0</v>
      </c>
      <c r="E20" s="111">
        <v>0</v>
      </c>
      <c r="F20" s="111">
        <v>0</v>
      </c>
      <c r="G20" s="111">
        <v>0</v>
      </c>
      <c r="H20" s="111">
        <v>0</v>
      </c>
      <c r="I20" s="112"/>
      <c r="J20" s="111">
        <v>0</v>
      </c>
      <c r="K20" s="111">
        <v>0</v>
      </c>
      <c r="L20" s="111">
        <v>0</v>
      </c>
      <c r="M20" s="111">
        <v>0</v>
      </c>
      <c r="N20" s="111">
        <v>0</v>
      </c>
      <c r="O20" s="40"/>
      <c r="XFA20" s="104"/>
      <c r="XFB20" s="104"/>
      <c r="XFC20" s="104"/>
    </row>
    <row r="21" spans="1:19 16381:16383" s="101" customFormat="1" ht="15" customHeight="1">
      <c r="A21" s="40"/>
      <c r="B21" s="42"/>
      <c r="C21" s="60">
        <v>2019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2"/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40"/>
      <c r="XFA21" s="104"/>
      <c r="XFB21" s="104"/>
      <c r="XFC21" s="104"/>
    </row>
    <row r="22" spans="1:19 16381:16383" s="101" customFormat="1" ht="15" customHeight="1">
      <c r="A22" s="40"/>
      <c r="B22" s="42"/>
      <c r="C22" s="60">
        <v>2020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2"/>
      <c r="J22" s="111">
        <v>0</v>
      </c>
      <c r="K22" s="111">
        <v>0</v>
      </c>
      <c r="L22" s="111">
        <v>0</v>
      </c>
      <c r="M22" s="111">
        <v>0</v>
      </c>
      <c r="N22" s="111">
        <v>0</v>
      </c>
      <c r="O22" s="40"/>
      <c r="S22" s="113"/>
      <c r="XFA22" s="104"/>
      <c r="XFB22" s="104"/>
      <c r="XFC22" s="104"/>
    </row>
    <row r="23" spans="1:19 16381:16383" s="101" customFormat="1" ht="8.1" customHeight="1">
      <c r="A23" s="40"/>
      <c r="B23" s="42"/>
      <c r="C23" s="35"/>
      <c r="D23" s="110"/>
      <c r="E23" s="110"/>
      <c r="F23" s="110"/>
      <c r="G23" s="110"/>
      <c r="H23" s="110"/>
      <c r="I23" s="110"/>
      <c r="J23" s="110"/>
      <c r="K23" s="114"/>
      <c r="L23" s="114"/>
      <c r="M23" s="114"/>
      <c r="N23" s="114"/>
      <c r="O23" s="40"/>
      <c r="XFA23" s="104"/>
      <c r="XFB23" s="104"/>
      <c r="XFC23" s="104"/>
    </row>
    <row r="24" spans="1:19 16381:16383" s="101" customFormat="1" ht="15" customHeight="1">
      <c r="A24" s="40" t="s">
        <v>9</v>
      </c>
      <c r="B24" s="42"/>
      <c r="C24" s="60">
        <v>2018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2"/>
      <c r="J24" s="111">
        <v>0</v>
      </c>
      <c r="K24" s="111">
        <v>0</v>
      </c>
      <c r="L24" s="111">
        <v>0</v>
      </c>
      <c r="M24" s="111">
        <v>0</v>
      </c>
      <c r="N24" s="111">
        <v>0</v>
      </c>
      <c r="O24" s="40"/>
      <c r="XFA24" s="104"/>
      <c r="XFB24" s="104"/>
      <c r="XFC24" s="104"/>
    </row>
    <row r="25" spans="1:19 16381:16383" s="102" customFormat="1" ht="15" customHeight="1">
      <c r="A25" s="40"/>
      <c r="B25" s="42"/>
      <c r="C25" s="60">
        <v>2019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2"/>
      <c r="J25" s="111">
        <v>0</v>
      </c>
      <c r="K25" s="111">
        <v>0</v>
      </c>
      <c r="L25" s="111">
        <v>0</v>
      </c>
      <c r="M25" s="111">
        <v>0</v>
      </c>
      <c r="N25" s="111">
        <v>0</v>
      </c>
      <c r="O25" s="40"/>
    </row>
    <row r="26" spans="1:19 16381:16383" s="101" customFormat="1" ht="15" customHeight="1">
      <c r="A26" s="40"/>
      <c r="B26" s="42"/>
      <c r="C26" s="60">
        <v>2020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2"/>
      <c r="J26" s="111">
        <v>0</v>
      </c>
      <c r="K26" s="111">
        <v>0</v>
      </c>
      <c r="L26" s="111">
        <v>0</v>
      </c>
      <c r="M26" s="111">
        <v>0</v>
      </c>
      <c r="N26" s="111">
        <v>0</v>
      </c>
      <c r="O26" s="40"/>
      <c r="XFA26" s="104"/>
      <c r="XFB26" s="104"/>
      <c r="XFC26" s="104"/>
    </row>
    <row r="27" spans="1:19 16381:16383" s="101" customFormat="1" ht="8.1" customHeight="1">
      <c r="A27" s="40"/>
      <c r="B27" s="42"/>
      <c r="C27" s="35"/>
      <c r="D27" s="110"/>
      <c r="E27" s="110"/>
      <c r="F27" s="110"/>
      <c r="G27" s="110"/>
      <c r="H27" s="110"/>
      <c r="I27" s="110"/>
      <c r="J27" s="110"/>
      <c r="K27" s="114"/>
      <c r="L27" s="114"/>
      <c r="M27" s="114"/>
      <c r="N27" s="114"/>
      <c r="O27" s="40"/>
      <c r="XFA27" s="104"/>
      <c r="XFB27" s="104"/>
      <c r="XFC27" s="104"/>
    </row>
    <row r="28" spans="1:19 16381:16383" s="101" customFormat="1" ht="15" customHeight="1">
      <c r="A28" s="40" t="s">
        <v>10</v>
      </c>
      <c r="B28" s="42"/>
      <c r="C28" s="60">
        <v>2018</v>
      </c>
      <c r="D28" s="112">
        <v>125</v>
      </c>
      <c r="E28" s="112">
        <v>114</v>
      </c>
      <c r="F28" s="112">
        <v>2</v>
      </c>
      <c r="G28" s="112">
        <v>7</v>
      </c>
      <c r="H28" s="112">
        <v>2</v>
      </c>
      <c r="I28" s="112"/>
      <c r="J28" s="112">
        <v>1</v>
      </c>
      <c r="K28" s="111">
        <v>1</v>
      </c>
      <c r="L28" s="111">
        <v>0</v>
      </c>
      <c r="M28" s="111">
        <v>0</v>
      </c>
      <c r="N28" s="111">
        <v>0</v>
      </c>
      <c r="O28" s="40"/>
      <c r="XFA28" s="104"/>
      <c r="XFB28" s="104"/>
      <c r="XFC28" s="104"/>
    </row>
    <row r="29" spans="1:19 16381:16383" s="101" customFormat="1" ht="15" customHeight="1">
      <c r="A29" s="40"/>
      <c r="B29" s="42"/>
      <c r="C29" s="60">
        <v>2019</v>
      </c>
      <c r="D29" s="112">
        <v>70</v>
      </c>
      <c r="E29" s="112">
        <v>64</v>
      </c>
      <c r="F29" s="112">
        <v>4</v>
      </c>
      <c r="G29" s="112">
        <v>2</v>
      </c>
      <c r="H29" s="112">
        <v>0</v>
      </c>
      <c r="I29" s="112"/>
      <c r="J29" s="112">
        <v>2</v>
      </c>
      <c r="K29" s="111">
        <v>2</v>
      </c>
      <c r="L29" s="111">
        <v>0</v>
      </c>
      <c r="M29" s="111">
        <v>0</v>
      </c>
      <c r="N29" s="111">
        <v>0</v>
      </c>
      <c r="O29" s="40"/>
      <c r="XFA29" s="104"/>
      <c r="XFB29" s="104"/>
      <c r="XFC29" s="104"/>
    </row>
    <row r="30" spans="1:19 16381:16383" s="101" customFormat="1" ht="15" customHeight="1">
      <c r="A30" s="40"/>
      <c r="B30" s="42"/>
      <c r="C30" s="60">
        <v>2020</v>
      </c>
      <c r="D30" s="112">
        <v>152</v>
      </c>
      <c r="E30" s="112">
        <v>141</v>
      </c>
      <c r="F30" s="112">
        <v>7</v>
      </c>
      <c r="G30" s="112">
        <v>4</v>
      </c>
      <c r="H30" s="112">
        <v>0</v>
      </c>
      <c r="I30" s="112"/>
      <c r="J30" s="112">
        <v>1</v>
      </c>
      <c r="K30" s="111">
        <v>1</v>
      </c>
      <c r="L30" s="111">
        <v>0</v>
      </c>
      <c r="M30" s="111">
        <v>0</v>
      </c>
      <c r="N30" s="111">
        <v>0</v>
      </c>
      <c r="O30" s="40"/>
      <c r="XFA30" s="104"/>
      <c r="XFB30" s="104"/>
      <c r="XFC30" s="104"/>
    </row>
    <row r="31" spans="1:19 16381:16383" s="101" customFormat="1" ht="8.1" customHeight="1">
      <c r="A31" s="40"/>
      <c r="B31" s="42"/>
      <c r="C31" s="35"/>
      <c r="D31" s="110"/>
      <c r="E31" s="110"/>
      <c r="F31" s="110"/>
      <c r="G31" s="110"/>
      <c r="H31" s="110"/>
      <c r="I31" s="110"/>
      <c r="J31" s="110"/>
      <c r="K31" s="114"/>
      <c r="L31" s="114"/>
      <c r="M31" s="114"/>
      <c r="N31" s="114"/>
      <c r="O31" s="40"/>
      <c r="XFA31" s="104"/>
      <c r="XFB31" s="104"/>
      <c r="XFC31" s="104"/>
    </row>
    <row r="32" spans="1:19 16381:16383" s="101" customFormat="1" ht="15" customHeight="1">
      <c r="A32" s="40" t="s">
        <v>11</v>
      </c>
      <c r="B32" s="42"/>
      <c r="C32" s="60">
        <v>2018</v>
      </c>
      <c r="D32" s="112">
        <v>246</v>
      </c>
      <c r="E32" s="112">
        <v>225</v>
      </c>
      <c r="F32" s="112">
        <v>12</v>
      </c>
      <c r="G32" s="112">
        <v>8</v>
      </c>
      <c r="H32" s="112">
        <v>1</v>
      </c>
      <c r="I32" s="112"/>
      <c r="J32" s="112">
        <v>19</v>
      </c>
      <c r="K32" s="111">
        <v>16</v>
      </c>
      <c r="L32" s="111">
        <v>1</v>
      </c>
      <c r="M32" s="111">
        <v>1</v>
      </c>
      <c r="N32" s="111">
        <v>1</v>
      </c>
      <c r="O32" s="40"/>
      <c r="XFA32" s="104"/>
      <c r="XFB32" s="104"/>
      <c r="XFC32" s="104"/>
    </row>
    <row r="33" spans="1:24 16381:16383" s="101" customFormat="1" ht="15" customHeight="1">
      <c r="A33" s="40"/>
      <c r="B33" s="42"/>
      <c r="C33" s="60">
        <v>2019</v>
      </c>
      <c r="D33" s="112">
        <v>240</v>
      </c>
      <c r="E33" s="112">
        <v>217</v>
      </c>
      <c r="F33" s="112">
        <v>10</v>
      </c>
      <c r="G33" s="112">
        <v>11</v>
      </c>
      <c r="H33" s="112">
        <v>2</v>
      </c>
      <c r="I33" s="112"/>
      <c r="J33" s="112">
        <v>9</v>
      </c>
      <c r="K33" s="111">
        <v>8</v>
      </c>
      <c r="L33" s="111">
        <v>1</v>
      </c>
      <c r="M33" s="111">
        <v>0</v>
      </c>
      <c r="N33" s="111">
        <v>0</v>
      </c>
      <c r="O33" s="40"/>
      <c r="P33" s="115"/>
      <c r="Q33" s="115"/>
      <c r="R33" s="115"/>
      <c r="S33" s="115"/>
      <c r="T33" s="115"/>
      <c r="U33" s="115"/>
      <c r="V33" s="115"/>
      <c r="W33" s="115"/>
      <c r="X33" s="115"/>
      <c r="XFA33" s="104"/>
      <c r="XFB33" s="104"/>
      <c r="XFC33" s="104"/>
    </row>
    <row r="34" spans="1:24 16381:16383" s="101" customFormat="1" ht="15" customHeight="1">
      <c r="A34" s="40"/>
      <c r="B34" s="42"/>
      <c r="C34" s="60">
        <v>2020</v>
      </c>
      <c r="D34" s="112">
        <v>166</v>
      </c>
      <c r="E34" s="112">
        <v>152</v>
      </c>
      <c r="F34" s="112">
        <v>7</v>
      </c>
      <c r="G34" s="112">
        <v>4</v>
      </c>
      <c r="H34" s="112">
        <v>3</v>
      </c>
      <c r="I34" s="112"/>
      <c r="J34" s="112">
        <v>4</v>
      </c>
      <c r="K34" s="111">
        <v>3</v>
      </c>
      <c r="L34" s="111">
        <v>1</v>
      </c>
      <c r="M34" s="111">
        <v>0</v>
      </c>
      <c r="N34" s="111">
        <v>0</v>
      </c>
      <c r="O34" s="40"/>
      <c r="P34" s="115"/>
      <c r="Q34" s="115"/>
      <c r="R34" s="115"/>
      <c r="S34" s="115"/>
      <c r="T34" s="115"/>
      <c r="U34" s="115"/>
      <c r="V34" s="115"/>
      <c r="W34" s="115"/>
      <c r="X34" s="115"/>
      <c r="XFA34" s="104"/>
      <c r="XFB34" s="104"/>
      <c r="XFC34" s="104"/>
    </row>
    <row r="35" spans="1:24 16381:16383" s="101" customFormat="1" ht="8.1" customHeight="1">
      <c r="A35" s="40"/>
      <c r="B35" s="42"/>
      <c r="C35" s="35"/>
      <c r="D35" s="110"/>
      <c r="E35" s="110"/>
      <c r="F35" s="110"/>
      <c r="G35" s="110"/>
      <c r="H35" s="110"/>
      <c r="I35" s="110"/>
      <c r="J35" s="110"/>
      <c r="K35" s="114"/>
      <c r="L35" s="114"/>
      <c r="M35" s="114"/>
      <c r="N35" s="114"/>
      <c r="O35" s="40"/>
      <c r="P35" s="115"/>
      <c r="Q35" s="115"/>
      <c r="R35" s="115"/>
      <c r="S35" s="115"/>
      <c r="T35" s="115"/>
      <c r="U35" s="115"/>
      <c r="V35" s="115"/>
      <c r="W35" s="115"/>
      <c r="X35" s="115"/>
      <c r="XFA35" s="104"/>
      <c r="XFB35" s="104"/>
      <c r="XFC35" s="104"/>
    </row>
    <row r="36" spans="1:24 16381:16383" s="101" customFormat="1" ht="15" customHeight="1">
      <c r="A36" s="40" t="s">
        <v>12</v>
      </c>
      <c r="B36" s="42"/>
      <c r="C36" s="60">
        <v>2018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2"/>
      <c r="J36" s="111">
        <v>0</v>
      </c>
      <c r="K36" s="111">
        <v>0</v>
      </c>
      <c r="L36" s="111">
        <v>0</v>
      </c>
      <c r="M36" s="111">
        <v>0</v>
      </c>
      <c r="N36" s="111">
        <v>0</v>
      </c>
      <c r="O36" s="40"/>
      <c r="P36" s="115"/>
      <c r="Q36" s="115"/>
      <c r="R36" s="115"/>
      <c r="S36" s="115"/>
      <c r="T36" s="115"/>
      <c r="U36" s="115"/>
      <c r="V36" s="115"/>
      <c r="W36" s="115"/>
      <c r="X36" s="115"/>
      <c r="XFA36" s="104"/>
      <c r="XFB36" s="104"/>
      <c r="XFC36" s="104"/>
    </row>
    <row r="37" spans="1:24 16381:16383" s="101" customFormat="1" ht="15" customHeight="1">
      <c r="A37" s="40"/>
      <c r="B37" s="42"/>
      <c r="C37" s="60">
        <v>2019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2"/>
      <c r="J37" s="111">
        <v>0</v>
      </c>
      <c r="K37" s="111">
        <v>0</v>
      </c>
      <c r="L37" s="111">
        <v>0</v>
      </c>
      <c r="M37" s="111">
        <v>0</v>
      </c>
      <c r="N37" s="111">
        <v>0</v>
      </c>
      <c r="O37" s="40"/>
      <c r="P37" s="115"/>
      <c r="Q37" s="115"/>
      <c r="R37" s="115"/>
      <c r="S37" s="115"/>
      <c r="T37" s="115"/>
      <c r="U37" s="115"/>
      <c r="V37" s="115"/>
      <c r="W37" s="115"/>
      <c r="X37" s="115"/>
      <c r="XFA37" s="104"/>
      <c r="XFB37" s="104"/>
      <c r="XFC37" s="104"/>
    </row>
    <row r="38" spans="1:24 16381:16383" s="101" customFormat="1" ht="15" customHeight="1">
      <c r="A38" s="40"/>
      <c r="B38" s="42"/>
      <c r="C38" s="60">
        <v>2020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2"/>
      <c r="J38" s="111">
        <v>0</v>
      </c>
      <c r="K38" s="111">
        <v>0</v>
      </c>
      <c r="L38" s="111">
        <v>0</v>
      </c>
      <c r="M38" s="111">
        <v>0</v>
      </c>
      <c r="N38" s="111">
        <v>0</v>
      </c>
      <c r="O38" s="40"/>
      <c r="P38" s="115"/>
      <c r="Q38" s="115"/>
      <c r="R38" s="115"/>
      <c r="S38" s="115"/>
      <c r="T38" s="115"/>
      <c r="U38" s="115"/>
      <c r="V38" s="115"/>
      <c r="W38" s="115"/>
      <c r="X38" s="115"/>
      <c r="XFA38" s="104"/>
      <c r="XFB38" s="104"/>
      <c r="XFC38" s="104"/>
    </row>
    <row r="39" spans="1:24 16381:16383" s="101" customFormat="1" ht="8.1" customHeight="1">
      <c r="A39" s="40"/>
      <c r="B39" s="42"/>
      <c r="C39" s="35"/>
      <c r="D39" s="110"/>
      <c r="E39" s="110"/>
      <c r="F39" s="110"/>
      <c r="G39" s="110"/>
      <c r="H39" s="110"/>
      <c r="I39" s="110"/>
      <c r="J39" s="110"/>
      <c r="K39" s="114"/>
      <c r="L39" s="114"/>
      <c r="M39" s="114"/>
      <c r="N39" s="114"/>
      <c r="O39" s="40"/>
      <c r="P39" s="115"/>
      <c r="Q39" s="115"/>
      <c r="R39" s="115"/>
      <c r="S39" s="115"/>
      <c r="T39" s="115"/>
      <c r="U39" s="115"/>
      <c r="V39" s="115"/>
      <c r="W39" s="115"/>
      <c r="X39" s="115"/>
      <c r="XFA39" s="104"/>
      <c r="XFB39" s="104"/>
      <c r="XFC39" s="104"/>
    </row>
    <row r="40" spans="1:24 16381:16383" s="101" customFormat="1" ht="15" customHeight="1">
      <c r="A40" s="40" t="s">
        <v>13</v>
      </c>
      <c r="B40" s="42"/>
      <c r="C40" s="60">
        <v>2018</v>
      </c>
      <c r="D40" s="112">
        <v>77</v>
      </c>
      <c r="E40" s="112">
        <v>74</v>
      </c>
      <c r="F40" s="112">
        <v>0</v>
      </c>
      <c r="G40" s="112">
        <v>0</v>
      </c>
      <c r="H40" s="112">
        <v>3</v>
      </c>
      <c r="I40" s="112"/>
      <c r="J40" s="112">
        <v>2</v>
      </c>
      <c r="K40" s="111">
        <v>2</v>
      </c>
      <c r="L40" s="111">
        <v>0</v>
      </c>
      <c r="M40" s="111">
        <v>0</v>
      </c>
      <c r="N40" s="111">
        <v>0</v>
      </c>
      <c r="O40" s="40"/>
      <c r="P40" s="115"/>
      <c r="Q40" s="115"/>
      <c r="R40" s="115"/>
      <c r="S40" s="115"/>
      <c r="T40" s="115"/>
      <c r="U40" s="115"/>
      <c r="V40" s="115"/>
      <c r="W40" s="115"/>
      <c r="X40" s="115"/>
      <c r="XFA40" s="104"/>
      <c r="XFB40" s="104"/>
      <c r="XFC40" s="104"/>
    </row>
    <row r="41" spans="1:24 16381:16383" s="101" customFormat="1" ht="15" customHeight="1">
      <c r="A41" s="40"/>
      <c r="B41" s="42"/>
      <c r="C41" s="60">
        <v>2019</v>
      </c>
      <c r="D41" s="112">
        <v>169</v>
      </c>
      <c r="E41" s="112">
        <v>148</v>
      </c>
      <c r="F41" s="112">
        <v>11</v>
      </c>
      <c r="G41" s="112">
        <v>10</v>
      </c>
      <c r="H41" s="112">
        <v>0</v>
      </c>
      <c r="I41" s="112"/>
      <c r="J41" s="112">
        <v>1</v>
      </c>
      <c r="K41" s="111">
        <v>1</v>
      </c>
      <c r="L41" s="111">
        <v>0</v>
      </c>
      <c r="M41" s="111">
        <v>0</v>
      </c>
      <c r="N41" s="111">
        <v>0</v>
      </c>
      <c r="O41" s="40"/>
      <c r="P41" s="115"/>
      <c r="Q41" s="115"/>
      <c r="R41" s="115"/>
      <c r="S41" s="115"/>
      <c r="T41" s="115"/>
      <c r="U41" s="115"/>
      <c r="V41" s="115"/>
      <c r="W41" s="115"/>
      <c r="X41" s="115"/>
      <c r="XFA41" s="104"/>
      <c r="XFB41" s="104"/>
      <c r="XFC41" s="104"/>
    </row>
    <row r="42" spans="1:24 16381:16383" s="101" customFormat="1" ht="15" customHeight="1">
      <c r="A42" s="40"/>
      <c r="B42" s="42"/>
      <c r="C42" s="60">
        <v>2020</v>
      </c>
      <c r="D42" s="112">
        <v>69</v>
      </c>
      <c r="E42" s="112">
        <v>59</v>
      </c>
      <c r="F42" s="112">
        <v>1</v>
      </c>
      <c r="G42" s="112">
        <v>9</v>
      </c>
      <c r="H42" s="112">
        <v>0</v>
      </c>
      <c r="I42" s="112"/>
      <c r="J42" s="112">
        <v>1</v>
      </c>
      <c r="K42" s="111">
        <v>1</v>
      </c>
      <c r="L42" s="111">
        <v>0</v>
      </c>
      <c r="M42" s="111">
        <v>0</v>
      </c>
      <c r="N42" s="111">
        <v>0</v>
      </c>
      <c r="O42" s="40"/>
      <c r="P42" s="115"/>
      <c r="Q42" s="115"/>
      <c r="R42" s="115"/>
      <c r="S42" s="115"/>
      <c r="T42" s="115"/>
      <c r="U42" s="115"/>
      <c r="V42" s="115"/>
      <c r="W42" s="115"/>
      <c r="X42" s="115"/>
      <c r="XFA42" s="104"/>
      <c r="XFB42" s="104"/>
      <c r="XFC42" s="104"/>
    </row>
    <row r="43" spans="1:24 16381:16383" s="101" customFormat="1" ht="8.1" customHeight="1">
      <c r="A43" s="40"/>
      <c r="B43" s="42"/>
      <c r="C43" s="35"/>
      <c r="D43" s="110"/>
      <c r="E43" s="110"/>
      <c r="F43" s="110"/>
      <c r="G43" s="110"/>
      <c r="H43" s="110"/>
      <c r="I43" s="110"/>
      <c r="J43" s="110"/>
      <c r="K43" s="114"/>
      <c r="L43" s="114"/>
      <c r="M43" s="114"/>
      <c r="N43" s="114"/>
      <c r="O43" s="40"/>
      <c r="P43" s="115"/>
      <c r="Q43" s="115"/>
      <c r="R43" s="115"/>
      <c r="S43" s="115"/>
      <c r="T43" s="115"/>
      <c r="U43" s="115"/>
      <c r="V43" s="115"/>
      <c r="W43" s="115"/>
      <c r="X43" s="115"/>
      <c r="XFA43" s="104"/>
      <c r="XFB43" s="104"/>
      <c r="XFC43" s="104"/>
    </row>
    <row r="44" spans="1:24 16381:16383" s="101" customFormat="1" ht="15" customHeight="1">
      <c r="A44" s="40" t="s">
        <v>14</v>
      </c>
      <c r="B44" s="42"/>
      <c r="C44" s="60">
        <v>2018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2"/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40"/>
      <c r="P44" s="115"/>
      <c r="Q44" s="115"/>
      <c r="R44" s="115"/>
      <c r="S44" s="115"/>
      <c r="T44" s="115"/>
      <c r="U44" s="115"/>
      <c r="V44" s="115"/>
      <c r="W44" s="115"/>
      <c r="X44" s="115"/>
      <c r="XFA44" s="104"/>
      <c r="XFB44" s="104"/>
      <c r="XFC44" s="104"/>
    </row>
    <row r="45" spans="1:24 16381:16383" s="101" customFormat="1" ht="15" customHeight="1">
      <c r="A45" s="40"/>
      <c r="B45" s="42"/>
      <c r="C45" s="60">
        <v>2019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2"/>
      <c r="J45" s="111">
        <v>0</v>
      </c>
      <c r="K45" s="111">
        <v>0</v>
      </c>
      <c r="L45" s="111">
        <v>0</v>
      </c>
      <c r="M45" s="111">
        <v>0</v>
      </c>
      <c r="N45" s="111">
        <v>0</v>
      </c>
      <c r="O45" s="40"/>
      <c r="P45" s="115"/>
      <c r="Q45" s="115"/>
      <c r="R45" s="115"/>
      <c r="S45" s="115"/>
      <c r="T45" s="115"/>
      <c r="U45" s="115"/>
      <c r="V45" s="115"/>
      <c r="W45" s="115"/>
      <c r="X45" s="115"/>
      <c r="XFA45" s="104"/>
      <c r="XFB45" s="104"/>
      <c r="XFC45" s="104"/>
    </row>
    <row r="46" spans="1:24 16381:16383" s="101" customFormat="1" ht="15" customHeight="1">
      <c r="A46" s="40"/>
      <c r="B46" s="42"/>
      <c r="C46" s="60">
        <v>2020</v>
      </c>
      <c r="D46" s="111">
        <v>0</v>
      </c>
      <c r="E46" s="111">
        <v>0</v>
      </c>
      <c r="F46" s="111">
        <v>0</v>
      </c>
      <c r="G46" s="111">
        <v>0</v>
      </c>
      <c r="H46" s="111">
        <v>0</v>
      </c>
      <c r="I46" s="112"/>
      <c r="J46" s="111">
        <v>0</v>
      </c>
      <c r="K46" s="111">
        <v>0</v>
      </c>
      <c r="L46" s="111">
        <v>0</v>
      </c>
      <c r="M46" s="111">
        <v>0</v>
      </c>
      <c r="N46" s="111">
        <v>0</v>
      </c>
      <c r="O46" s="40"/>
      <c r="P46" s="115"/>
      <c r="Q46" s="115"/>
      <c r="R46" s="115"/>
      <c r="S46" s="115"/>
      <c r="T46" s="115"/>
      <c r="U46" s="115"/>
      <c r="V46" s="115"/>
      <c r="W46" s="115"/>
      <c r="X46" s="115"/>
      <c r="XFA46" s="104"/>
      <c r="XFB46" s="104"/>
      <c r="XFC46" s="104"/>
    </row>
    <row r="47" spans="1:24 16381:16383" s="101" customFormat="1" ht="8.1" customHeight="1">
      <c r="A47" s="40"/>
      <c r="B47" s="42"/>
      <c r="C47" s="35"/>
      <c r="D47" s="110"/>
      <c r="E47" s="110"/>
      <c r="F47" s="110"/>
      <c r="G47" s="110"/>
      <c r="H47" s="110"/>
      <c r="I47" s="110"/>
      <c r="J47" s="110"/>
      <c r="K47" s="114"/>
      <c r="L47" s="114"/>
      <c r="M47" s="114"/>
      <c r="N47" s="114"/>
      <c r="O47" s="40"/>
      <c r="P47" s="115"/>
      <c r="Q47" s="115"/>
      <c r="R47" s="115"/>
      <c r="S47" s="115"/>
      <c r="T47" s="115"/>
      <c r="U47" s="115"/>
      <c r="V47" s="115"/>
      <c r="W47" s="115"/>
      <c r="X47" s="115"/>
      <c r="XFA47" s="104"/>
      <c r="XFB47" s="104"/>
      <c r="XFC47" s="104"/>
    </row>
    <row r="48" spans="1:24 16381:16383" s="101" customFormat="1" ht="15" customHeight="1">
      <c r="A48" s="40" t="s">
        <v>15</v>
      </c>
      <c r="B48" s="42"/>
      <c r="C48" s="60">
        <v>2018</v>
      </c>
      <c r="D48" s="112">
        <v>187</v>
      </c>
      <c r="E48" s="112">
        <v>166</v>
      </c>
      <c r="F48" s="112">
        <v>15</v>
      </c>
      <c r="G48" s="112">
        <v>5</v>
      </c>
      <c r="H48" s="112">
        <v>1</v>
      </c>
      <c r="I48" s="112"/>
      <c r="J48" s="112">
        <v>5</v>
      </c>
      <c r="K48" s="114">
        <v>5</v>
      </c>
      <c r="L48" s="114">
        <v>0</v>
      </c>
      <c r="M48" s="114">
        <v>0</v>
      </c>
      <c r="N48" s="114">
        <v>0</v>
      </c>
      <c r="O48" s="40"/>
      <c r="P48" s="115"/>
      <c r="Q48" s="115"/>
      <c r="R48" s="115"/>
      <c r="S48" s="115"/>
      <c r="T48" s="115"/>
      <c r="U48" s="115"/>
      <c r="V48" s="115"/>
      <c r="W48" s="115"/>
      <c r="X48" s="115"/>
      <c r="XFA48" s="104"/>
      <c r="XFB48" s="104"/>
      <c r="XFC48" s="104"/>
    </row>
    <row r="49" spans="1:24 16381:16383" s="101" customFormat="1" ht="15" customHeight="1">
      <c r="A49" s="40"/>
      <c r="B49" s="42"/>
      <c r="C49" s="60">
        <v>2019</v>
      </c>
      <c r="D49" s="112">
        <v>130</v>
      </c>
      <c r="E49" s="112">
        <v>117</v>
      </c>
      <c r="F49" s="112">
        <v>6</v>
      </c>
      <c r="G49" s="112">
        <v>7</v>
      </c>
      <c r="H49" s="112">
        <v>0</v>
      </c>
      <c r="I49" s="112"/>
      <c r="J49" s="112">
        <v>4</v>
      </c>
      <c r="K49" s="114">
        <v>3</v>
      </c>
      <c r="L49" s="114">
        <v>1</v>
      </c>
      <c r="M49" s="114">
        <v>0</v>
      </c>
      <c r="N49" s="114">
        <v>0</v>
      </c>
      <c r="O49" s="40"/>
      <c r="P49" s="115"/>
      <c r="Q49" s="115"/>
      <c r="R49" s="115"/>
      <c r="S49" s="115"/>
      <c r="T49" s="115"/>
      <c r="U49" s="115"/>
      <c r="V49" s="115"/>
      <c r="W49" s="115"/>
      <c r="X49" s="115"/>
      <c r="XFA49" s="104"/>
      <c r="XFB49" s="104"/>
      <c r="XFC49" s="104"/>
    </row>
    <row r="50" spans="1:24 16381:16383" s="101" customFormat="1" ht="15" customHeight="1">
      <c r="A50" s="40"/>
      <c r="B50" s="42"/>
      <c r="C50" s="60">
        <v>2020</v>
      </c>
      <c r="D50" s="101">
        <v>133</v>
      </c>
      <c r="E50" s="101">
        <v>121</v>
      </c>
      <c r="F50" s="101">
        <v>4</v>
      </c>
      <c r="G50" s="101">
        <v>6</v>
      </c>
      <c r="H50" s="101">
        <v>2</v>
      </c>
      <c r="J50" s="101">
        <v>3</v>
      </c>
      <c r="K50" s="116">
        <v>3</v>
      </c>
      <c r="L50" s="116">
        <v>0</v>
      </c>
      <c r="M50" s="116">
        <v>0</v>
      </c>
      <c r="N50" s="116">
        <v>0</v>
      </c>
      <c r="O50" s="40"/>
      <c r="P50" s="115"/>
      <c r="Q50" s="115"/>
      <c r="R50" s="115"/>
      <c r="S50" s="115"/>
      <c r="T50" s="115"/>
      <c r="U50" s="115"/>
      <c r="V50" s="115"/>
      <c r="W50" s="115"/>
      <c r="X50" s="115"/>
      <c r="XFA50" s="104"/>
      <c r="XFB50" s="104"/>
      <c r="XFC50" s="104"/>
    </row>
    <row r="51" spans="1:24 16381:16383" s="101" customFormat="1" ht="8.1" customHeight="1">
      <c r="A51" s="40"/>
      <c r="B51" s="42"/>
      <c r="C51" s="35"/>
      <c r="D51" s="110"/>
      <c r="E51" s="110"/>
      <c r="F51" s="110"/>
      <c r="G51" s="110"/>
      <c r="H51" s="110"/>
      <c r="I51" s="110"/>
      <c r="J51" s="110"/>
      <c r="K51" s="114"/>
      <c r="L51" s="114"/>
      <c r="M51" s="114"/>
      <c r="N51" s="114"/>
      <c r="O51" s="40"/>
      <c r="P51" s="115"/>
      <c r="Q51" s="115"/>
      <c r="R51" s="115"/>
      <c r="S51" s="115"/>
      <c r="T51" s="115"/>
      <c r="U51" s="115"/>
      <c r="V51" s="115"/>
      <c r="W51" s="115"/>
      <c r="X51" s="115"/>
      <c r="XFA51" s="104"/>
      <c r="XFB51" s="104"/>
      <c r="XFC51" s="104"/>
    </row>
    <row r="52" spans="1:24 16381:16383" s="101" customFormat="1" ht="15" customHeight="1">
      <c r="A52" s="40" t="s">
        <v>16</v>
      </c>
      <c r="B52" s="42"/>
      <c r="C52" s="60">
        <v>2018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2"/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40"/>
      <c r="P52" s="115"/>
      <c r="Q52" s="115"/>
      <c r="R52" s="115"/>
      <c r="S52" s="115"/>
      <c r="T52" s="115"/>
      <c r="U52" s="115"/>
      <c r="V52" s="115"/>
      <c r="W52" s="115"/>
      <c r="X52" s="115"/>
      <c r="XFA52" s="104"/>
      <c r="XFB52" s="104"/>
      <c r="XFC52" s="104"/>
    </row>
    <row r="53" spans="1:24 16381:16383" s="101" customFormat="1" ht="15" customHeight="1">
      <c r="A53" s="40"/>
      <c r="B53" s="42"/>
      <c r="C53" s="60">
        <v>2019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2"/>
      <c r="J53" s="111">
        <v>0</v>
      </c>
      <c r="K53" s="111">
        <v>0</v>
      </c>
      <c r="L53" s="111">
        <v>0</v>
      </c>
      <c r="M53" s="111">
        <v>0</v>
      </c>
      <c r="N53" s="111">
        <v>0</v>
      </c>
      <c r="O53" s="40"/>
      <c r="P53" s="115"/>
      <c r="Q53" s="115"/>
      <c r="R53" s="115"/>
      <c r="S53" s="115"/>
      <c r="T53" s="115"/>
      <c r="U53" s="115"/>
      <c r="V53" s="115"/>
      <c r="W53" s="115"/>
      <c r="X53" s="115"/>
      <c r="XFA53" s="104"/>
      <c r="XFB53" s="104"/>
      <c r="XFC53" s="104"/>
    </row>
    <row r="54" spans="1:24 16381:16383" s="101" customFormat="1" ht="15" customHeight="1">
      <c r="A54" s="40"/>
      <c r="B54" s="42"/>
      <c r="C54" s="60">
        <v>2020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2"/>
      <c r="J54" s="111">
        <v>0</v>
      </c>
      <c r="K54" s="111">
        <v>0</v>
      </c>
      <c r="L54" s="111">
        <v>0</v>
      </c>
      <c r="M54" s="111">
        <v>0</v>
      </c>
      <c r="N54" s="111">
        <v>0</v>
      </c>
      <c r="O54" s="40"/>
      <c r="XFA54" s="104"/>
      <c r="XFB54" s="104"/>
      <c r="XFC54" s="104"/>
    </row>
    <row r="55" spans="1:24 16381:16383" s="101" customFormat="1" ht="8.1" customHeight="1">
      <c r="A55" s="40"/>
      <c r="B55" s="42"/>
      <c r="C55" s="35"/>
      <c r="D55" s="110"/>
      <c r="E55" s="110"/>
      <c r="F55" s="110"/>
      <c r="G55" s="110"/>
      <c r="H55" s="110"/>
      <c r="I55" s="110"/>
      <c r="J55" s="110"/>
      <c r="K55" s="114"/>
      <c r="L55" s="114"/>
      <c r="M55" s="114"/>
      <c r="N55" s="114"/>
      <c r="O55" s="40"/>
      <c r="P55" s="115"/>
      <c r="Q55" s="115"/>
      <c r="R55" s="115"/>
      <c r="S55" s="115"/>
      <c r="T55" s="115"/>
      <c r="U55" s="115"/>
      <c r="V55" s="115"/>
      <c r="W55" s="115"/>
      <c r="X55" s="115"/>
      <c r="XFA55" s="104"/>
      <c r="XFB55" s="104"/>
      <c r="XFC55" s="104"/>
    </row>
    <row r="56" spans="1:24 16381:16383" s="101" customFormat="1" ht="15" customHeight="1">
      <c r="A56" s="40" t="s">
        <v>17</v>
      </c>
      <c r="B56" s="42"/>
      <c r="C56" s="60">
        <v>2018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2"/>
      <c r="J56" s="111">
        <v>0</v>
      </c>
      <c r="K56" s="111">
        <v>0</v>
      </c>
      <c r="L56" s="111">
        <v>0</v>
      </c>
      <c r="M56" s="111">
        <v>0</v>
      </c>
      <c r="N56" s="111">
        <v>0</v>
      </c>
      <c r="O56" s="40"/>
      <c r="P56" s="115"/>
      <c r="Q56" s="115"/>
      <c r="R56" s="115"/>
      <c r="S56" s="115"/>
      <c r="T56" s="115"/>
      <c r="U56" s="115"/>
      <c r="V56" s="115"/>
      <c r="W56" s="115"/>
      <c r="X56" s="115"/>
      <c r="XFA56" s="104"/>
      <c r="XFB56" s="104"/>
      <c r="XFC56" s="104"/>
    </row>
    <row r="57" spans="1:24 16381:16383" s="101" customFormat="1" ht="15" customHeight="1">
      <c r="A57" s="40"/>
      <c r="B57" s="42"/>
      <c r="C57" s="60">
        <v>2019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2"/>
      <c r="J57" s="111">
        <v>0</v>
      </c>
      <c r="K57" s="111">
        <v>0</v>
      </c>
      <c r="L57" s="111">
        <v>0</v>
      </c>
      <c r="M57" s="111">
        <v>0</v>
      </c>
      <c r="N57" s="111">
        <v>0</v>
      </c>
      <c r="O57" s="40"/>
      <c r="P57" s="115"/>
      <c r="Q57" s="115"/>
      <c r="R57" s="115"/>
      <c r="S57" s="115"/>
      <c r="T57" s="115"/>
      <c r="U57" s="115"/>
      <c r="V57" s="115"/>
      <c r="W57" s="115"/>
      <c r="X57" s="115"/>
      <c r="XFA57" s="104"/>
      <c r="XFB57" s="104"/>
      <c r="XFC57" s="104"/>
    </row>
    <row r="58" spans="1:24 16381:16383" s="101" customFormat="1" ht="15" customHeight="1">
      <c r="A58" s="40"/>
      <c r="B58" s="42"/>
      <c r="C58" s="60">
        <v>2020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2"/>
      <c r="J58" s="111">
        <v>0</v>
      </c>
      <c r="K58" s="111">
        <v>0</v>
      </c>
      <c r="L58" s="111">
        <v>0</v>
      </c>
      <c r="M58" s="111">
        <v>0</v>
      </c>
      <c r="N58" s="111">
        <v>0</v>
      </c>
      <c r="O58" s="40"/>
      <c r="XFA58" s="104"/>
      <c r="XFB58" s="104"/>
      <c r="XFC58" s="104"/>
    </row>
    <row r="59" spans="1:24 16381:16383" s="101" customFormat="1" ht="8.1" customHeight="1">
      <c r="A59" s="40"/>
      <c r="B59" s="42"/>
      <c r="C59" s="35"/>
      <c r="D59" s="110"/>
      <c r="E59" s="110"/>
      <c r="F59" s="110"/>
      <c r="G59" s="110"/>
      <c r="H59" s="110"/>
      <c r="I59" s="110"/>
      <c r="J59" s="110"/>
      <c r="K59" s="114"/>
      <c r="L59" s="114"/>
      <c r="M59" s="114"/>
      <c r="N59" s="114"/>
      <c r="O59" s="40"/>
      <c r="P59" s="115"/>
      <c r="Q59" s="115"/>
      <c r="R59" s="115"/>
      <c r="S59" s="115"/>
      <c r="T59" s="115"/>
      <c r="U59" s="115"/>
      <c r="V59" s="115"/>
      <c r="W59" s="115"/>
      <c r="X59" s="115"/>
      <c r="XFA59" s="104"/>
      <c r="XFB59" s="104"/>
      <c r="XFC59" s="104"/>
    </row>
    <row r="60" spans="1:24 16381:16383" s="101" customFormat="1" ht="15" customHeight="1">
      <c r="A60" s="40" t="s">
        <v>18</v>
      </c>
      <c r="B60" s="42"/>
      <c r="C60" s="60">
        <v>2018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2"/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40"/>
      <c r="P60" s="115"/>
      <c r="Q60" s="115"/>
      <c r="R60" s="115"/>
      <c r="S60" s="115"/>
      <c r="T60" s="115"/>
      <c r="U60" s="115"/>
      <c r="V60" s="115"/>
      <c r="W60" s="115"/>
      <c r="X60" s="115"/>
      <c r="XFA60" s="104"/>
      <c r="XFB60" s="104"/>
      <c r="XFC60" s="104"/>
    </row>
    <row r="61" spans="1:24 16381:16383" s="101" customFormat="1" ht="15" customHeight="1">
      <c r="A61" s="40"/>
      <c r="B61" s="42"/>
      <c r="C61" s="60">
        <v>2019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2"/>
      <c r="J61" s="111">
        <v>0</v>
      </c>
      <c r="K61" s="111">
        <v>0</v>
      </c>
      <c r="L61" s="111">
        <v>0</v>
      </c>
      <c r="M61" s="111">
        <v>0</v>
      </c>
      <c r="N61" s="111">
        <v>0</v>
      </c>
      <c r="O61" s="40"/>
      <c r="P61" s="115"/>
      <c r="Q61" s="115"/>
      <c r="R61" s="115"/>
      <c r="S61" s="115"/>
      <c r="T61" s="115"/>
      <c r="U61" s="115"/>
      <c r="V61" s="115"/>
      <c r="W61" s="115"/>
      <c r="X61" s="115"/>
      <c r="XFA61" s="104"/>
      <c r="XFB61" s="104"/>
      <c r="XFC61" s="104"/>
    </row>
    <row r="62" spans="1:24 16381:16383" s="101" customFormat="1" ht="15" customHeight="1">
      <c r="A62" s="40"/>
      <c r="B62" s="42"/>
      <c r="C62" s="60">
        <v>2020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2"/>
      <c r="J62" s="111">
        <v>0</v>
      </c>
      <c r="K62" s="111">
        <v>0</v>
      </c>
      <c r="L62" s="111">
        <v>0</v>
      </c>
      <c r="M62" s="111">
        <v>0</v>
      </c>
      <c r="N62" s="111">
        <v>0</v>
      </c>
      <c r="O62" s="40"/>
      <c r="P62" s="115"/>
      <c r="Q62" s="115"/>
      <c r="R62" s="115"/>
      <c r="S62" s="115"/>
      <c r="T62" s="115"/>
      <c r="U62" s="115"/>
      <c r="V62" s="115"/>
      <c r="W62" s="115"/>
      <c r="X62" s="115"/>
      <c r="XFA62" s="104"/>
      <c r="XFB62" s="104"/>
      <c r="XFC62" s="104"/>
    </row>
    <row r="63" spans="1:24 16381:16383" s="101" customFormat="1" ht="8.1" customHeight="1">
      <c r="A63" s="439"/>
      <c r="B63" s="439"/>
      <c r="C63" s="440"/>
      <c r="D63" s="442"/>
      <c r="E63" s="442"/>
      <c r="F63" s="442"/>
      <c r="G63" s="442"/>
      <c r="H63" s="442"/>
      <c r="I63" s="442"/>
      <c r="J63" s="442"/>
      <c r="K63" s="442"/>
      <c r="L63" s="442"/>
      <c r="M63" s="442"/>
      <c r="N63" s="442"/>
      <c r="O63" s="438"/>
      <c r="XFA63" s="104"/>
      <c r="XFB63" s="104"/>
      <c r="XFC63" s="104"/>
    </row>
    <row r="64" spans="1:24 16381:16383" s="101" customFormat="1" ht="15" customHeight="1">
      <c r="A64" s="102"/>
      <c r="B64" s="102"/>
      <c r="C64" s="103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8" t="s">
        <v>305</v>
      </c>
      <c r="XFA64" s="104"/>
      <c r="XFB64" s="104"/>
      <c r="XFC64" s="104"/>
    </row>
    <row r="65" spans="1:16 16381:16383" s="101" customFormat="1" ht="15" customHeight="1">
      <c r="A65" s="102"/>
      <c r="B65" s="102"/>
      <c r="C65" s="103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9" t="s">
        <v>306</v>
      </c>
      <c r="XFA65" s="104"/>
      <c r="XFB65" s="104"/>
      <c r="XFC65" s="104"/>
    </row>
    <row r="66" spans="1:16 16381:16383" s="101" customFormat="1" ht="15" customHeight="1">
      <c r="A66" s="102"/>
      <c r="B66" s="102"/>
      <c r="C66" s="103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XFA66" s="104"/>
      <c r="XFB66" s="104"/>
      <c r="XFC66" s="104"/>
    </row>
    <row r="67" spans="1:16 16381:16383" s="101" customFormat="1" ht="15" customHeight="1">
      <c r="A67" s="102"/>
      <c r="B67" s="102"/>
      <c r="C67" s="103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XFA67" s="104"/>
      <c r="XFB67" s="104"/>
      <c r="XFC67" s="104"/>
    </row>
    <row r="68" spans="1:16 16381:16383" s="101" customFormat="1" ht="15" customHeight="1">
      <c r="A68" s="102"/>
      <c r="B68" s="102"/>
      <c r="C68" s="103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XFA68" s="104"/>
      <c r="XFB68" s="104"/>
      <c r="XFC68" s="104"/>
    </row>
    <row r="69" spans="1:16 16381:16383" s="101" customFormat="1" ht="15" customHeight="1">
      <c r="A69" s="102"/>
      <c r="B69" s="102"/>
      <c r="C69" s="120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XFA69" s="104"/>
      <c r="XFB69" s="104"/>
      <c r="XFC69" s="104"/>
    </row>
    <row r="70" spans="1:16 16381:16383" s="101" customFormat="1" ht="15" customHeight="1">
      <c r="A70" s="102"/>
      <c r="B70" s="102"/>
      <c r="C70" s="120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XFA70" s="104"/>
      <c r="XFB70" s="104"/>
      <c r="XFC70" s="104"/>
    </row>
    <row r="71" spans="1:16 16381:16383" s="101" customFormat="1" ht="15" customHeight="1">
      <c r="A71" s="102"/>
      <c r="B71" s="102"/>
      <c r="C71" s="120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XFA71" s="104"/>
      <c r="XFB71" s="104"/>
      <c r="XFC71" s="104"/>
    </row>
    <row r="72" spans="1:16 16381:16383" s="101" customFormat="1" ht="15" customHeight="1">
      <c r="A72" s="102"/>
      <c r="B72" s="102"/>
      <c r="C72" s="120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XFA72" s="104"/>
      <c r="XFB72" s="104"/>
      <c r="XFC72" s="104"/>
    </row>
    <row r="73" spans="1:16 16381:16383" s="101" customFormat="1" ht="15" customHeight="1">
      <c r="A73" s="102"/>
      <c r="B73" s="102"/>
      <c r="C73" s="120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XFA73" s="104"/>
      <c r="XFB73" s="104"/>
      <c r="XFC73" s="104"/>
    </row>
    <row r="74" spans="1:16 16381:16383" s="101" customFormat="1" ht="15" customHeight="1">
      <c r="A74" s="102"/>
      <c r="B74" s="102"/>
      <c r="C74" s="120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XFA74" s="104"/>
      <c r="XFB74" s="104"/>
      <c r="XFC74" s="104"/>
    </row>
    <row r="75" spans="1:16 16381:16383" s="101" customFormat="1" ht="15" customHeight="1">
      <c r="A75" s="102"/>
      <c r="B75" s="102"/>
      <c r="C75" s="120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XFA75" s="104"/>
      <c r="XFB75" s="104"/>
      <c r="XFC75" s="104"/>
    </row>
    <row r="76" spans="1:16 16381:16383" s="101" customFormat="1" ht="15" customHeight="1">
      <c r="A76" s="102"/>
      <c r="B76" s="102"/>
      <c r="C76" s="120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XFA76" s="104"/>
      <c r="XFB76" s="104"/>
      <c r="XFC76" s="104"/>
    </row>
    <row r="77" spans="1:16 16381:16383" s="101" customFormat="1" ht="15" customHeight="1">
      <c r="A77" s="102"/>
      <c r="B77" s="102"/>
      <c r="C77" s="120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XFA77" s="104"/>
      <c r="XFB77" s="104"/>
      <c r="XFC77" s="104"/>
    </row>
    <row r="78" spans="1:16 16381:16383" s="101" customFormat="1" ht="15" customHeight="1">
      <c r="A78" s="102"/>
      <c r="B78" s="102"/>
      <c r="C78" s="120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XFA78" s="104"/>
      <c r="XFB78" s="104"/>
      <c r="XFC78" s="104"/>
    </row>
    <row r="79" spans="1:16 16381:16383" s="101" customFormat="1" ht="15" customHeight="1">
      <c r="A79" s="102"/>
      <c r="B79" s="102"/>
      <c r="C79" s="120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XFA79" s="104"/>
      <c r="XFB79" s="104"/>
      <c r="XFC79" s="104"/>
    </row>
    <row r="80" spans="1:16 16381:16383" s="101" customFormat="1" ht="15" customHeight="1">
      <c r="A80" s="102"/>
      <c r="B80" s="102"/>
      <c r="C80" s="120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XFA80" s="104"/>
      <c r="XFB80" s="104"/>
      <c r="XFC80" s="104"/>
    </row>
    <row r="81" spans="1:16 16381:16383" s="101" customFormat="1" ht="15" customHeight="1">
      <c r="A81" s="102"/>
      <c r="B81" s="102"/>
      <c r="C81" s="120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XFA81" s="104"/>
      <c r="XFB81" s="104"/>
      <c r="XFC81" s="104"/>
    </row>
    <row r="82" spans="1:16 16381:16383" s="101" customFormat="1" ht="15" customHeight="1">
      <c r="A82" s="102"/>
      <c r="B82" s="102"/>
      <c r="C82" s="120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XFA82" s="104"/>
      <c r="XFB82" s="104"/>
      <c r="XFC82" s="104"/>
    </row>
    <row r="83" spans="1:16 16381:16383" s="101" customFormat="1" ht="15" customHeight="1">
      <c r="A83" s="102"/>
      <c r="B83" s="102"/>
      <c r="C83" s="120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XFA83" s="104"/>
      <c r="XFB83" s="104"/>
      <c r="XFC83" s="104"/>
    </row>
    <row r="84" spans="1:16 16381:16383" s="101" customFormat="1" ht="15" customHeight="1">
      <c r="A84" s="102"/>
      <c r="B84" s="102"/>
      <c r="C84" s="120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XFA84" s="104"/>
      <c r="XFB84" s="104"/>
      <c r="XFC84" s="104"/>
    </row>
    <row r="85" spans="1:16 16381:16383" s="101" customFormat="1" ht="15" customHeight="1">
      <c r="A85" s="102"/>
      <c r="B85" s="102"/>
      <c r="C85" s="120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XFA85" s="104"/>
      <c r="XFB85" s="104"/>
      <c r="XFC85" s="104"/>
    </row>
    <row r="86" spans="1:16 16381:16383" s="101" customFormat="1" ht="15" customHeight="1">
      <c r="A86" s="102"/>
      <c r="B86" s="102"/>
      <c r="C86" s="120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XFA86" s="104"/>
      <c r="XFB86" s="104"/>
      <c r="XFC86" s="104"/>
    </row>
  </sheetData>
  <mergeCells count="6">
    <mergeCell ref="D8:N8"/>
    <mergeCell ref="D9:N9"/>
    <mergeCell ref="D10:H10"/>
    <mergeCell ref="J10:N10"/>
    <mergeCell ref="D11:H11"/>
    <mergeCell ref="J11:N11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53"/>
  <sheetViews>
    <sheetView view="pageBreakPreview" topLeftCell="A10" zoomScaleNormal="64" zoomScaleSheetLayoutView="100" workbookViewId="0">
      <selection activeCell="H7" sqref="H7"/>
    </sheetView>
  </sheetViews>
  <sheetFormatPr defaultColWidth="9.140625" defaultRowHeight="15"/>
  <cols>
    <col min="1" max="1" width="12.7109375" style="80" customWidth="1"/>
    <col min="2" max="2" width="10.42578125" style="80" customWidth="1"/>
    <col min="3" max="3" width="14.7109375" style="80" customWidth="1"/>
    <col min="4" max="4" width="10" style="90" customWidth="1"/>
    <col min="5" max="5" width="16.5703125" style="90" bestFit="1" customWidth="1"/>
    <col min="6" max="6" width="14.7109375" style="90" bestFit="1" customWidth="1"/>
    <col min="7" max="8" width="10.42578125" style="80" customWidth="1"/>
    <col min="9" max="9" width="11.42578125" style="80" bestFit="1" customWidth="1"/>
    <col min="10" max="10" width="20.7109375" style="80" customWidth="1"/>
    <col min="11" max="11" width="3.5703125" style="80" customWidth="1"/>
    <col min="12" max="16384" width="9.140625" style="80"/>
  </cols>
  <sheetData>
    <row r="1" spans="1:11" s="72" customFormat="1" ht="8.1" customHeight="1">
      <c r="A1" s="73"/>
      <c r="B1" s="73"/>
      <c r="C1" s="74"/>
      <c r="D1" s="75"/>
      <c r="E1" s="74"/>
      <c r="F1" s="76"/>
    </row>
    <row r="2" spans="1:11" s="72" customFormat="1" ht="8.1" customHeight="1">
      <c r="A2" s="73"/>
      <c r="B2" s="73"/>
      <c r="C2" s="74"/>
      <c r="D2" s="75"/>
      <c r="E2" s="74"/>
      <c r="F2" s="76"/>
    </row>
    <row r="3" spans="1:11" s="72" customFormat="1" ht="16.5" customHeight="1">
      <c r="A3" s="79" t="s">
        <v>405</v>
      </c>
      <c r="B3" s="77"/>
      <c r="C3" s="74"/>
      <c r="D3" s="75"/>
      <c r="E3" s="74"/>
      <c r="F3" s="76"/>
      <c r="G3" s="77"/>
    </row>
    <row r="4" spans="1:11" s="72" customFormat="1" ht="16.5" customHeight="1">
      <c r="A4" s="532" t="s">
        <v>406</v>
      </c>
      <c r="B4" s="78"/>
      <c r="C4" s="74"/>
      <c r="D4" s="75"/>
      <c r="E4" s="74"/>
      <c r="F4" s="76"/>
      <c r="G4" s="77"/>
    </row>
    <row r="5" spans="1:11" s="72" customFormat="1" ht="8.1" customHeight="1" thickBot="1">
      <c r="A5" s="73"/>
      <c r="B5" s="73"/>
      <c r="C5" s="74"/>
      <c r="D5" s="75"/>
      <c r="E5" s="74"/>
      <c r="F5" s="76"/>
      <c r="H5" s="75"/>
      <c r="I5" s="74"/>
      <c r="J5" s="76"/>
    </row>
    <row r="6" spans="1:11" s="72" customFormat="1" ht="8.1" customHeight="1">
      <c r="A6" s="533"/>
      <c r="B6" s="460"/>
      <c r="C6" s="453"/>
      <c r="D6" s="453"/>
      <c r="E6" s="453"/>
      <c r="F6" s="453"/>
      <c r="G6" s="453"/>
      <c r="H6" s="453"/>
      <c r="I6" s="453"/>
      <c r="J6" s="453"/>
      <c r="K6" s="460"/>
    </row>
    <row r="7" spans="1:11" s="72" customFormat="1" ht="15" customHeight="1">
      <c r="A7" s="449" t="s">
        <v>311</v>
      </c>
      <c r="B7" s="449"/>
      <c r="C7" s="27" t="s">
        <v>1</v>
      </c>
      <c r="D7" s="27"/>
      <c r="E7" s="27"/>
      <c r="F7" s="491" t="s">
        <v>27</v>
      </c>
      <c r="G7" s="491"/>
      <c r="H7" s="491" t="s">
        <v>307</v>
      </c>
      <c r="I7" s="491"/>
      <c r="J7" s="491" t="s">
        <v>308</v>
      </c>
      <c r="K7" s="449"/>
    </row>
    <row r="8" spans="1:11" s="77" customFormat="1" ht="15" customHeight="1">
      <c r="A8" s="479" t="s">
        <v>312</v>
      </c>
      <c r="B8" s="479"/>
      <c r="C8" s="480" t="s">
        <v>4</v>
      </c>
      <c r="D8" s="480"/>
      <c r="E8" s="480"/>
      <c r="F8" s="508" t="s">
        <v>30</v>
      </c>
      <c r="G8" s="508"/>
      <c r="H8" s="508" t="s">
        <v>309</v>
      </c>
      <c r="I8" s="508"/>
      <c r="J8" s="508" t="s">
        <v>310</v>
      </c>
      <c r="K8" s="478"/>
    </row>
    <row r="9" spans="1:11" s="77" customFormat="1" ht="8.1" customHeight="1" thickBot="1">
      <c r="A9" s="461"/>
      <c r="B9" s="461"/>
      <c r="C9" s="461"/>
      <c r="D9" s="461"/>
      <c r="E9" s="461"/>
      <c r="F9" s="461"/>
      <c r="G9" s="461"/>
      <c r="H9" s="461"/>
      <c r="I9" s="461"/>
      <c r="J9" s="461"/>
      <c r="K9" s="461"/>
    </row>
    <row r="10" spans="1:11" s="77" customFormat="1" ht="8.1" customHeight="1">
      <c r="A10" s="79"/>
      <c r="B10" s="79"/>
      <c r="C10" s="74"/>
      <c r="D10" s="75"/>
      <c r="E10" s="74"/>
      <c r="F10" s="75"/>
      <c r="H10" s="74"/>
      <c r="I10" s="74"/>
      <c r="J10" s="76"/>
    </row>
    <row r="11" spans="1:11" ht="15" customHeight="1">
      <c r="A11" s="35" t="s">
        <v>7</v>
      </c>
      <c r="B11" s="35"/>
      <c r="C11" s="56">
        <v>2018</v>
      </c>
      <c r="D11" s="80"/>
      <c r="E11" s="80"/>
      <c r="F11" s="81">
        <f>SUM(F15,F19)</f>
        <v>7556</v>
      </c>
      <c r="G11" s="82"/>
      <c r="H11" s="81">
        <f>SUM(H15,H19)</f>
        <v>6985</v>
      </c>
      <c r="I11" s="83"/>
      <c r="J11" s="81">
        <v>571</v>
      </c>
    </row>
    <row r="12" spans="1:11" ht="15" customHeight="1">
      <c r="A12" s="35"/>
      <c r="B12" s="35"/>
      <c r="C12" s="56">
        <v>2019</v>
      </c>
      <c r="D12" s="80"/>
      <c r="E12" s="80"/>
      <c r="F12" s="81">
        <f>SUM(F16,F20)</f>
        <v>7852</v>
      </c>
      <c r="G12" s="82"/>
      <c r="H12" s="81">
        <f>SUM(H16,H20)</f>
        <v>7299</v>
      </c>
      <c r="I12" s="83"/>
      <c r="J12" s="81">
        <v>553</v>
      </c>
    </row>
    <row r="13" spans="1:11" ht="15" customHeight="1">
      <c r="A13" s="35"/>
      <c r="B13" s="35"/>
      <c r="C13" s="56">
        <v>2020</v>
      </c>
      <c r="D13" s="80"/>
      <c r="E13" s="80"/>
      <c r="F13" s="81">
        <f>SUM(F17,F21)</f>
        <v>6289</v>
      </c>
      <c r="G13" s="82"/>
      <c r="H13" s="81">
        <f>SUM(H17,H21)</f>
        <v>5864</v>
      </c>
      <c r="I13" s="84"/>
      <c r="J13" s="81">
        <f>SUM(J17,J21)</f>
        <v>425</v>
      </c>
    </row>
    <row r="14" spans="1:11" ht="8.1" customHeight="1">
      <c r="A14" s="35"/>
      <c r="B14" s="35"/>
      <c r="C14" s="56"/>
      <c r="D14" s="80"/>
      <c r="E14" s="80"/>
      <c r="F14" s="85"/>
      <c r="G14" s="82"/>
      <c r="H14" s="86"/>
      <c r="I14" s="87"/>
      <c r="J14" s="86"/>
    </row>
    <row r="15" spans="1:11" ht="15" customHeight="1">
      <c r="A15" s="40" t="s">
        <v>313</v>
      </c>
      <c r="B15" s="39"/>
      <c r="C15" s="60">
        <v>2018</v>
      </c>
      <c r="D15" s="80"/>
      <c r="E15" s="80"/>
      <c r="F15" s="86">
        <f>SUM(H15:J15)</f>
        <v>3051</v>
      </c>
      <c r="G15" s="82"/>
      <c r="H15" s="86">
        <v>3051</v>
      </c>
      <c r="I15" s="88"/>
      <c r="J15" s="89">
        <v>0</v>
      </c>
    </row>
    <row r="16" spans="1:11" ht="15" customHeight="1">
      <c r="A16" s="40"/>
      <c r="B16" s="39"/>
      <c r="C16" s="60">
        <v>2019</v>
      </c>
      <c r="D16" s="80"/>
      <c r="E16" s="80"/>
      <c r="F16" s="86">
        <f>SUM(H16:J16)</f>
        <v>3035</v>
      </c>
      <c r="G16" s="82"/>
      <c r="H16" s="86">
        <v>3035</v>
      </c>
      <c r="I16" s="88"/>
      <c r="J16" s="89">
        <v>0</v>
      </c>
    </row>
    <row r="17" spans="1:11" ht="15" customHeight="1">
      <c r="A17" s="40"/>
      <c r="B17" s="39"/>
      <c r="C17" s="60">
        <v>2020</v>
      </c>
      <c r="D17" s="80"/>
      <c r="E17" s="80"/>
      <c r="F17" s="86">
        <f>SUM(H17:J17)</f>
        <v>3797</v>
      </c>
      <c r="G17" s="82"/>
      <c r="H17" s="86">
        <v>3372</v>
      </c>
      <c r="I17" s="87"/>
      <c r="J17" s="86">
        <v>425</v>
      </c>
    </row>
    <row r="18" spans="1:11" ht="8.1" customHeight="1">
      <c r="A18" s="40"/>
      <c r="B18" s="39"/>
      <c r="C18" s="60"/>
      <c r="D18" s="3"/>
      <c r="E18" s="80"/>
      <c r="F18" s="85"/>
      <c r="G18" s="82"/>
      <c r="H18" s="86"/>
      <c r="I18" s="87"/>
      <c r="J18" s="86"/>
    </row>
    <row r="19" spans="1:11" ht="15" customHeight="1">
      <c r="A19" s="40" t="s">
        <v>314</v>
      </c>
      <c r="B19" s="39"/>
      <c r="C19" s="60">
        <v>2018</v>
      </c>
      <c r="D19" s="80"/>
      <c r="E19" s="80"/>
      <c r="F19" s="86">
        <f>SUM(H19:J19)</f>
        <v>4505</v>
      </c>
      <c r="G19" s="82"/>
      <c r="H19" s="86">
        <v>3934</v>
      </c>
      <c r="I19" s="83"/>
      <c r="J19" s="86">
        <v>571</v>
      </c>
    </row>
    <row r="20" spans="1:11" ht="15" customHeight="1">
      <c r="A20" s="40"/>
      <c r="B20" s="39"/>
      <c r="C20" s="60">
        <v>2019</v>
      </c>
      <c r="D20" s="80"/>
      <c r="E20" s="80"/>
      <c r="F20" s="86">
        <f t="shared" ref="F20:F21" si="0">SUM(H20:J20)</f>
        <v>4817</v>
      </c>
      <c r="G20" s="82"/>
      <c r="H20" s="86">
        <v>4264</v>
      </c>
      <c r="I20" s="83"/>
      <c r="J20" s="86">
        <v>553</v>
      </c>
    </row>
    <row r="21" spans="1:11" ht="15" customHeight="1">
      <c r="A21" s="40"/>
      <c r="B21" s="39"/>
      <c r="C21" s="60">
        <v>2020</v>
      </c>
      <c r="D21" s="86"/>
      <c r="E21" s="86"/>
      <c r="F21" s="86">
        <f t="shared" si="0"/>
        <v>2492</v>
      </c>
      <c r="G21" s="82"/>
      <c r="H21" s="87">
        <v>2492</v>
      </c>
      <c r="I21" s="87"/>
      <c r="J21" s="89">
        <v>0</v>
      </c>
    </row>
    <row r="22" spans="1:11" ht="8.1" customHeight="1">
      <c r="A22" s="443"/>
      <c r="B22" s="443"/>
      <c r="C22" s="443"/>
      <c r="D22" s="444"/>
      <c r="E22" s="445"/>
      <c r="F22" s="446"/>
      <c r="G22" s="443"/>
      <c r="H22" s="444"/>
      <c r="I22" s="445"/>
      <c r="J22" s="446"/>
      <c r="K22" s="443"/>
    </row>
    <row r="23" spans="1:11" ht="15" customHeight="1">
      <c r="G23" s="91"/>
      <c r="H23" s="90"/>
      <c r="I23" s="90"/>
      <c r="J23" s="90"/>
      <c r="K23" s="91" t="s">
        <v>305</v>
      </c>
    </row>
    <row r="24" spans="1:11" ht="15" customHeight="1">
      <c r="G24" s="92"/>
      <c r="H24" s="90"/>
      <c r="I24" s="90"/>
      <c r="J24" s="90"/>
      <c r="K24" s="92" t="s">
        <v>306</v>
      </c>
    </row>
    <row r="25" spans="1:11" ht="8.1" customHeight="1"/>
    <row r="26" spans="1:11" ht="8.1" customHeight="1"/>
    <row r="27" spans="1:11" s="72" customFormat="1" ht="8.1" customHeight="1">
      <c r="A27" s="73"/>
      <c r="B27" s="73"/>
      <c r="C27" s="74"/>
      <c r="D27" s="75"/>
      <c r="E27" s="74"/>
      <c r="F27" s="76"/>
    </row>
    <row r="28" spans="1:11" s="72" customFormat="1" ht="8.1" customHeight="1">
      <c r="A28" s="73"/>
      <c r="B28" s="73"/>
      <c r="C28" s="74"/>
      <c r="D28" s="75"/>
      <c r="E28" s="74"/>
      <c r="F28" s="76"/>
    </row>
    <row r="29" spans="1:11" s="72" customFormat="1" ht="16.5" customHeight="1">
      <c r="A29" s="79" t="s">
        <v>410</v>
      </c>
      <c r="B29" s="77"/>
      <c r="C29" s="74"/>
      <c r="D29" s="75"/>
      <c r="E29" s="74"/>
      <c r="F29" s="76"/>
      <c r="G29" s="77"/>
    </row>
    <row r="30" spans="1:11" s="72" customFormat="1" ht="16.5" customHeight="1">
      <c r="A30" s="532" t="s">
        <v>411</v>
      </c>
      <c r="B30" s="78"/>
      <c r="C30" s="74"/>
      <c r="D30" s="75"/>
      <c r="E30" s="74"/>
      <c r="F30" s="76"/>
      <c r="G30" s="77"/>
    </row>
    <row r="31" spans="1:11" s="72" customFormat="1" ht="8.1" customHeight="1" thickBot="1">
      <c r="A31" s="73"/>
      <c r="B31" s="73"/>
      <c r="C31" s="74"/>
      <c r="D31" s="75"/>
      <c r="E31" s="74"/>
      <c r="F31" s="76"/>
    </row>
    <row r="32" spans="1:11" s="93" customFormat="1" ht="8.1" customHeight="1">
      <c r="A32" s="453"/>
      <c r="B32" s="453"/>
      <c r="C32" s="453"/>
      <c r="D32" s="453"/>
      <c r="E32" s="453"/>
      <c r="F32" s="453"/>
      <c r="G32" s="453"/>
      <c r="H32" s="453"/>
      <c r="I32" s="453"/>
      <c r="J32" s="453"/>
      <c r="K32" s="453"/>
    </row>
    <row r="33" spans="1:11" s="93" customFormat="1" ht="15" customHeight="1">
      <c r="A33" s="449" t="s">
        <v>311</v>
      </c>
      <c r="B33" s="27"/>
      <c r="C33" s="487" t="s">
        <v>1</v>
      </c>
      <c r="D33" s="491" t="s">
        <v>27</v>
      </c>
      <c r="E33" s="527" t="s">
        <v>315</v>
      </c>
      <c r="F33" s="527"/>
      <c r="G33" s="527"/>
      <c r="H33" s="527"/>
      <c r="I33" s="527"/>
      <c r="J33" s="491" t="s">
        <v>316</v>
      </c>
      <c r="K33" s="27"/>
    </row>
    <row r="34" spans="1:11" s="93" customFormat="1" ht="15" customHeight="1">
      <c r="A34" s="466" t="s">
        <v>312</v>
      </c>
      <c r="B34" s="470"/>
      <c r="C34" s="480" t="s">
        <v>4</v>
      </c>
      <c r="D34" s="492" t="s">
        <v>30</v>
      </c>
      <c r="E34" s="526" t="s">
        <v>317</v>
      </c>
      <c r="F34" s="526"/>
      <c r="G34" s="526"/>
      <c r="H34" s="526"/>
      <c r="I34" s="526"/>
      <c r="J34" s="491" t="s">
        <v>315</v>
      </c>
      <c r="K34" s="27"/>
    </row>
    <row r="35" spans="1:11" s="93" customFormat="1" ht="15" customHeight="1">
      <c r="A35" s="27"/>
      <c r="B35" s="27"/>
      <c r="C35" s="27"/>
      <c r="D35" s="27"/>
      <c r="E35" s="27" t="s">
        <v>27</v>
      </c>
      <c r="F35" s="27" t="s">
        <v>318</v>
      </c>
      <c r="G35" s="27" t="s">
        <v>301</v>
      </c>
      <c r="H35" s="27" t="s">
        <v>302</v>
      </c>
      <c r="I35" s="27" t="s">
        <v>141</v>
      </c>
      <c r="J35" s="492" t="s">
        <v>319</v>
      </c>
      <c r="K35" s="27"/>
    </row>
    <row r="36" spans="1:11" s="93" customFormat="1" ht="15" customHeight="1">
      <c r="A36" s="27"/>
      <c r="B36" s="27"/>
      <c r="C36" s="27"/>
      <c r="D36" s="27"/>
      <c r="E36" s="27" t="s">
        <v>315</v>
      </c>
      <c r="F36" s="470" t="s">
        <v>318</v>
      </c>
      <c r="G36" s="470" t="s">
        <v>229</v>
      </c>
      <c r="H36" s="470" t="s">
        <v>304</v>
      </c>
      <c r="I36" s="470" t="s">
        <v>108</v>
      </c>
      <c r="J36" s="491"/>
      <c r="K36" s="27"/>
    </row>
    <row r="37" spans="1:11" s="93" customFormat="1" ht="15" customHeight="1">
      <c r="A37" s="27"/>
      <c r="B37" s="27"/>
      <c r="C37" s="27"/>
      <c r="D37" s="27"/>
      <c r="E37" s="470" t="s">
        <v>320</v>
      </c>
      <c r="F37" s="27"/>
      <c r="G37" s="27"/>
      <c r="H37" s="27"/>
      <c r="I37" s="27"/>
      <c r="J37" s="27"/>
      <c r="K37" s="27"/>
    </row>
    <row r="38" spans="1:11" s="93" customFormat="1" ht="8.1" customHeight="1" thickBot="1">
      <c r="A38" s="454"/>
      <c r="B38" s="454"/>
      <c r="C38" s="454"/>
      <c r="D38" s="454"/>
      <c r="E38" s="454"/>
      <c r="F38" s="454"/>
      <c r="G38" s="454"/>
      <c r="H38" s="454"/>
      <c r="I38" s="454"/>
      <c r="J38" s="454"/>
      <c r="K38" s="454"/>
    </row>
    <row r="39" spans="1:11" s="77" customFormat="1" ht="8.1" customHeight="1">
      <c r="A39" s="79"/>
      <c r="B39" s="79"/>
      <c r="C39" s="74"/>
      <c r="D39" s="75"/>
      <c r="E39" s="74"/>
      <c r="F39" s="76"/>
    </row>
    <row r="40" spans="1:11" ht="15" customHeight="1">
      <c r="A40" s="94" t="s">
        <v>7</v>
      </c>
      <c r="B40" s="94"/>
      <c r="C40" s="95">
        <v>2018</v>
      </c>
      <c r="D40" s="96">
        <f>SUM(E40,J40)</f>
        <v>7555</v>
      </c>
      <c r="E40" s="96">
        <f t="shared" ref="E40:F42" si="1">SUM(E44,E48)</f>
        <v>5035</v>
      </c>
      <c r="F40" s="96">
        <f t="shared" si="1"/>
        <v>4501</v>
      </c>
      <c r="G40" s="96">
        <f t="shared" ref="G40:J40" si="2">SUM(G44,G48)</f>
        <v>246</v>
      </c>
      <c r="H40" s="96">
        <f t="shared" si="2"/>
        <v>217</v>
      </c>
      <c r="I40" s="96">
        <f t="shared" si="2"/>
        <v>71</v>
      </c>
      <c r="J40" s="96">
        <f t="shared" si="2"/>
        <v>2520</v>
      </c>
    </row>
    <row r="41" spans="1:11" ht="15" customHeight="1">
      <c r="A41" s="95"/>
      <c r="B41" s="95"/>
      <c r="C41" s="95">
        <v>2019</v>
      </c>
      <c r="D41" s="96">
        <f t="shared" ref="D41:D42" si="3">SUM(E41,J41)</f>
        <v>7847</v>
      </c>
      <c r="E41" s="96">
        <f t="shared" si="1"/>
        <v>5552</v>
      </c>
      <c r="F41" s="96">
        <f t="shared" si="1"/>
        <v>4951</v>
      </c>
      <c r="G41" s="96">
        <f t="shared" ref="G41:J41" si="4">SUM(G45,G49)</f>
        <v>260</v>
      </c>
      <c r="H41" s="96">
        <f t="shared" si="4"/>
        <v>237</v>
      </c>
      <c r="I41" s="96">
        <f t="shared" si="4"/>
        <v>104</v>
      </c>
      <c r="J41" s="96">
        <f t="shared" si="4"/>
        <v>2295</v>
      </c>
    </row>
    <row r="42" spans="1:11" ht="15" customHeight="1">
      <c r="A42" s="95"/>
      <c r="B42" s="95"/>
      <c r="C42" s="95">
        <v>2020</v>
      </c>
      <c r="D42" s="96">
        <f t="shared" si="3"/>
        <v>6289</v>
      </c>
      <c r="E42" s="96">
        <f t="shared" si="1"/>
        <v>4753</v>
      </c>
      <c r="F42" s="96">
        <f t="shared" si="1"/>
        <v>4154</v>
      </c>
      <c r="G42" s="96">
        <f t="shared" ref="G42:J42" si="5">SUM(G46,G50)</f>
        <v>247</v>
      </c>
      <c r="H42" s="96">
        <f t="shared" si="5"/>
        <v>252</v>
      </c>
      <c r="I42" s="96">
        <f t="shared" si="5"/>
        <v>100</v>
      </c>
      <c r="J42" s="96">
        <f t="shared" si="5"/>
        <v>1536</v>
      </c>
    </row>
    <row r="43" spans="1:11" ht="8.1" customHeight="1">
      <c r="A43" s="95"/>
      <c r="B43" s="95"/>
      <c r="C43" s="97"/>
      <c r="D43" s="98"/>
      <c r="E43" s="98"/>
      <c r="F43" s="98"/>
      <c r="G43" s="99"/>
      <c r="H43" s="99"/>
      <c r="I43" s="99"/>
      <c r="J43" s="99"/>
    </row>
    <row r="44" spans="1:11" ht="15" customHeight="1">
      <c r="A44" s="40" t="s">
        <v>313</v>
      </c>
      <c r="C44" s="97">
        <v>2018</v>
      </c>
      <c r="D44" s="98">
        <f>SUM(E44,J44)</f>
        <v>3051</v>
      </c>
      <c r="E44" s="100">
        <f>SUM(F44:I44)</f>
        <v>3008</v>
      </c>
      <c r="F44" s="100">
        <v>2809</v>
      </c>
      <c r="G44" s="100">
        <v>83</v>
      </c>
      <c r="H44" s="100">
        <v>70</v>
      </c>
      <c r="I44" s="100">
        <v>46</v>
      </c>
      <c r="J44" s="100">
        <v>43</v>
      </c>
    </row>
    <row r="45" spans="1:11" ht="15" customHeight="1">
      <c r="A45" s="40"/>
      <c r="C45" s="97">
        <v>2019</v>
      </c>
      <c r="D45" s="98">
        <f t="shared" ref="D45:D46" si="6">SUM(E45,J45)</f>
        <v>3035</v>
      </c>
      <c r="E45" s="100">
        <f>SUM(F45:I45)</f>
        <v>3015</v>
      </c>
      <c r="F45" s="100">
        <v>2850</v>
      </c>
      <c r="G45" s="100">
        <v>54</v>
      </c>
      <c r="H45" s="100">
        <v>55</v>
      </c>
      <c r="I45" s="100">
        <v>56</v>
      </c>
      <c r="J45" s="100">
        <v>20</v>
      </c>
    </row>
    <row r="46" spans="1:11" ht="15" customHeight="1">
      <c r="A46" s="40"/>
      <c r="C46" s="97">
        <v>2020</v>
      </c>
      <c r="D46" s="98">
        <f t="shared" si="6"/>
        <v>3797</v>
      </c>
      <c r="E46" s="100">
        <f t="shared" ref="E46" si="7">SUM(F46:I46)</f>
        <v>2323</v>
      </c>
      <c r="F46" s="100">
        <v>1885</v>
      </c>
      <c r="G46" s="100">
        <v>192</v>
      </c>
      <c r="H46" s="100">
        <v>182</v>
      </c>
      <c r="I46" s="100">
        <v>64</v>
      </c>
      <c r="J46" s="100">
        <v>1474</v>
      </c>
    </row>
    <row r="47" spans="1:11" ht="8.1" customHeight="1">
      <c r="A47" s="40"/>
      <c r="C47" s="97"/>
      <c r="D47" s="98"/>
      <c r="E47" s="98"/>
      <c r="F47" s="98"/>
      <c r="G47" s="98"/>
      <c r="H47" s="98"/>
      <c r="I47" s="98"/>
      <c r="J47" s="98"/>
    </row>
    <row r="48" spans="1:11" ht="15" customHeight="1">
      <c r="A48" s="40" t="s">
        <v>314</v>
      </c>
      <c r="C48" s="97">
        <v>2018</v>
      </c>
      <c r="D48" s="98">
        <f>SUM(E48,J48)</f>
        <v>4504</v>
      </c>
      <c r="E48" s="100">
        <f>SUM(F48:I48)</f>
        <v>2027</v>
      </c>
      <c r="F48" s="100">
        <v>1692</v>
      </c>
      <c r="G48" s="100">
        <v>163</v>
      </c>
      <c r="H48" s="100">
        <v>147</v>
      </c>
      <c r="I48" s="100">
        <v>25</v>
      </c>
      <c r="J48" s="100">
        <v>2477</v>
      </c>
    </row>
    <row r="49" spans="1:11" ht="15" customHeight="1">
      <c r="A49" s="40"/>
      <c r="C49" s="97">
        <v>2019</v>
      </c>
      <c r="D49" s="98">
        <f>SUM(E49,J49)</f>
        <v>4812</v>
      </c>
      <c r="E49" s="100">
        <f>SUM(F49:I49)</f>
        <v>2537</v>
      </c>
      <c r="F49" s="100">
        <v>2101</v>
      </c>
      <c r="G49" s="100">
        <v>206</v>
      </c>
      <c r="H49" s="100">
        <v>182</v>
      </c>
      <c r="I49" s="100">
        <v>48</v>
      </c>
      <c r="J49" s="100">
        <v>2275</v>
      </c>
    </row>
    <row r="50" spans="1:11" ht="15" customHeight="1">
      <c r="A50" s="40"/>
      <c r="C50" s="97">
        <v>2020</v>
      </c>
      <c r="D50" s="98">
        <f>SUM(E50,J50)</f>
        <v>2492</v>
      </c>
      <c r="E50" s="100">
        <f>SUM(F50:I50)</f>
        <v>2430</v>
      </c>
      <c r="F50" s="100">
        <v>2269</v>
      </c>
      <c r="G50" s="100">
        <v>55</v>
      </c>
      <c r="H50" s="100">
        <v>70</v>
      </c>
      <c r="I50" s="100">
        <v>36</v>
      </c>
      <c r="J50" s="100">
        <v>62</v>
      </c>
    </row>
    <row r="51" spans="1:11" ht="8.1" customHeight="1">
      <c r="A51" s="443"/>
      <c r="B51" s="443"/>
      <c r="C51" s="443"/>
      <c r="D51" s="444"/>
      <c r="E51" s="445"/>
      <c r="F51" s="446"/>
      <c r="G51" s="443"/>
      <c r="H51" s="443"/>
      <c r="I51" s="443"/>
      <c r="J51" s="443"/>
      <c r="K51" s="443"/>
    </row>
    <row r="52" spans="1:11" ht="15" customHeight="1">
      <c r="G52" s="91"/>
      <c r="K52" s="91" t="s">
        <v>305</v>
      </c>
    </row>
    <row r="53" spans="1:11" ht="15" customHeight="1">
      <c r="G53" s="92"/>
      <c r="K53" s="92" t="s">
        <v>306</v>
      </c>
    </row>
  </sheetData>
  <mergeCells count="2">
    <mergeCell ref="E33:I33"/>
    <mergeCell ref="E34:I34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70"/>
  <sheetViews>
    <sheetView view="pageBreakPreview" zoomScaleNormal="76" zoomScaleSheetLayoutView="100" workbookViewId="0">
      <selection activeCell="H7" sqref="H7"/>
    </sheetView>
  </sheetViews>
  <sheetFormatPr defaultColWidth="15.28515625" defaultRowHeight="15" customHeight="1"/>
  <cols>
    <col min="1" max="1" width="12.7109375" style="48" customWidth="1"/>
    <col min="2" max="3" width="16.7109375" style="48" customWidth="1"/>
    <col min="4" max="6" width="21.28515625" style="49" customWidth="1"/>
    <col min="7" max="7" width="1.7109375" style="48" customWidth="1"/>
    <col min="8" max="16384" width="15.28515625" style="48"/>
  </cols>
  <sheetData>
    <row r="1" spans="1:11" ht="8.1" customHeight="1"/>
    <row r="2" spans="1:11" ht="8.1" customHeight="1"/>
    <row r="3" spans="1:11" s="50" customFormat="1" ht="16.5" customHeight="1">
      <c r="A3" s="530" t="s">
        <v>407</v>
      </c>
      <c r="B3" s="52"/>
      <c r="C3" s="53"/>
      <c r="D3" s="51"/>
      <c r="E3" s="51"/>
      <c r="F3" s="51"/>
      <c r="G3" s="53"/>
    </row>
    <row r="4" spans="1:11" s="50" customFormat="1" ht="16.5" customHeight="1">
      <c r="A4" s="530" t="s">
        <v>409</v>
      </c>
      <c r="B4" s="52"/>
      <c r="C4" s="53"/>
      <c r="D4" s="51"/>
      <c r="E4" s="51"/>
      <c r="F4" s="51"/>
      <c r="G4" s="53"/>
    </row>
    <row r="5" spans="1:11" s="50" customFormat="1" ht="16.5" customHeight="1">
      <c r="A5" s="531" t="s">
        <v>408</v>
      </c>
      <c r="B5" s="55"/>
      <c r="C5" s="24"/>
      <c r="D5" s="54"/>
      <c r="E5" s="54"/>
      <c r="F5" s="54"/>
      <c r="G5" s="53"/>
    </row>
    <row r="6" spans="1:11" s="50" customFormat="1" ht="15" customHeight="1" thickBot="1">
      <c r="A6" s="471"/>
      <c r="B6" s="471"/>
      <c r="C6" s="471"/>
      <c r="D6" s="472"/>
      <c r="E6" s="472"/>
      <c r="F6" s="472"/>
      <c r="G6" s="473"/>
    </row>
    <row r="7" spans="1:11" s="50" customFormat="1" ht="8.1" customHeight="1">
      <c r="A7" s="460"/>
      <c r="B7" s="460"/>
      <c r="C7" s="460"/>
      <c r="D7" s="516"/>
      <c r="E7" s="516"/>
      <c r="F7" s="516"/>
      <c r="G7" s="460"/>
    </row>
    <row r="8" spans="1:11" ht="15" customHeight="1">
      <c r="A8" s="478" t="s">
        <v>40</v>
      </c>
      <c r="B8" s="478"/>
      <c r="C8" s="487" t="s">
        <v>1</v>
      </c>
      <c r="D8" s="490" t="s">
        <v>27</v>
      </c>
      <c r="E8" s="490" t="s">
        <v>307</v>
      </c>
      <c r="F8" s="490" t="s">
        <v>308</v>
      </c>
      <c r="G8" s="478"/>
      <c r="H8" s="50"/>
      <c r="I8" s="50"/>
      <c r="J8" s="50"/>
      <c r="K8" s="50"/>
    </row>
    <row r="9" spans="1:11" ht="15" customHeight="1">
      <c r="A9" s="466" t="s">
        <v>43</v>
      </c>
      <c r="B9" s="466"/>
      <c r="C9" s="480" t="s">
        <v>4</v>
      </c>
      <c r="D9" s="492" t="s">
        <v>30</v>
      </c>
      <c r="E9" s="492" t="s">
        <v>309</v>
      </c>
      <c r="F9" s="492" t="s">
        <v>310</v>
      </c>
      <c r="G9" s="449"/>
      <c r="H9" s="50"/>
      <c r="I9" s="50"/>
      <c r="J9" s="50"/>
      <c r="K9" s="50"/>
    </row>
    <row r="10" spans="1:11" ht="8.1" customHeight="1" thickBot="1">
      <c r="A10" s="461"/>
      <c r="B10" s="461"/>
      <c r="C10" s="461"/>
      <c r="D10" s="509"/>
      <c r="E10" s="509"/>
      <c r="F10" s="509"/>
      <c r="G10" s="461"/>
      <c r="H10" s="50"/>
      <c r="I10" s="50"/>
      <c r="J10" s="50"/>
      <c r="K10" s="50"/>
    </row>
    <row r="11" spans="1:11" ht="8.1" customHeight="1">
      <c r="A11" s="35"/>
      <c r="B11" s="35"/>
      <c r="C11" s="35"/>
      <c r="H11" s="50"/>
      <c r="I11" s="50"/>
      <c r="J11" s="50"/>
      <c r="K11" s="50"/>
    </row>
    <row r="12" spans="1:11" ht="15" customHeight="1">
      <c r="A12" s="35" t="s">
        <v>7</v>
      </c>
      <c r="B12" s="35"/>
      <c r="C12" s="56">
        <v>2018</v>
      </c>
      <c r="D12" s="57">
        <f t="shared" ref="D12:F12" si="0">SUM(D16,D20,D24,D28,D32,D36,D40,D44,D48,D52,D56)</f>
        <v>426</v>
      </c>
      <c r="E12" s="57">
        <f t="shared" si="0"/>
        <v>410</v>
      </c>
      <c r="F12" s="57">
        <f t="shared" si="0"/>
        <v>16</v>
      </c>
      <c r="H12" s="50"/>
      <c r="I12" s="50"/>
      <c r="J12" s="50"/>
      <c r="K12" s="50"/>
    </row>
    <row r="13" spans="1:11" ht="15" customHeight="1">
      <c r="A13" s="35"/>
      <c r="B13" s="35"/>
      <c r="C13" s="56">
        <v>2019</v>
      </c>
      <c r="D13" s="57">
        <f t="shared" ref="D13:F13" si="1">SUM(D17,D21,D25,D29,D33,D37,D41,D45,D49,D53,D57)</f>
        <v>433</v>
      </c>
      <c r="E13" s="57">
        <f t="shared" si="1"/>
        <v>404</v>
      </c>
      <c r="F13" s="57">
        <f t="shared" si="1"/>
        <v>29</v>
      </c>
      <c r="H13" s="50"/>
      <c r="I13" s="50"/>
      <c r="J13" s="50"/>
      <c r="K13" s="50"/>
    </row>
    <row r="14" spans="1:11" ht="15" customHeight="1">
      <c r="A14" s="35"/>
      <c r="B14" s="35"/>
      <c r="C14" s="56">
        <v>2020</v>
      </c>
      <c r="D14" s="57">
        <f t="shared" ref="D14:F14" si="2">SUM(D18,D22,D26,D30,D34,D38,D42,D46,D50,D54,D58)</f>
        <v>265</v>
      </c>
      <c r="E14" s="57">
        <f t="shared" si="2"/>
        <v>243</v>
      </c>
      <c r="F14" s="57">
        <f t="shared" si="2"/>
        <v>22</v>
      </c>
      <c r="H14" s="50"/>
      <c r="I14" s="50"/>
      <c r="J14" s="50"/>
      <c r="K14" s="50"/>
    </row>
    <row r="15" spans="1:11" ht="8.1" customHeight="1">
      <c r="A15" s="35"/>
      <c r="B15" s="35"/>
      <c r="C15" s="35"/>
      <c r="D15" s="58"/>
      <c r="E15" s="58"/>
      <c r="F15" s="58"/>
      <c r="H15" s="50"/>
      <c r="I15" s="50"/>
      <c r="J15" s="50"/>
      <c r="K15" s="50"/>
    </row>
    <row r="16" spans="1:11" ht="15" customHeight="1">
      <c r="A16" s="40" t="s">
        <v>8</v>
      </c>
      <c r="B16" s="59"/>
      <c r="C16" s="60">
        <v>2018</v>
      </c>
      <c r="D16" s="61">
        <f t="shared" ref="D16:D18" si="3">SUM(E16:F16)</f>
        <v>27</v>
      </c>
      <c r="E16" s="62">
        <v>26</v>
      </c>
      <c r="F16" s="62">
        <v>1</v>
      </c>
      <c r="H16" s="50"/>
      <c r="I16" s="50"/>
      <c r="J16" s="50"/>
      <c r="K16" s="50"/>
    </row>
    <row r="17" spans="1:14" ht="15" customHeight="1">
      <c r="A17" s="40"/>
      <c r="B17" s="42"/>
      <c r="C17" s="60">
        <v>2019</v>
      </c>
      <c r="D17" s="61">
        <f t="shared" si="3"/>
        <v>44</v>
      </c>
      <c r="E17" s="63">
        <v>36</v>
      </c>
      <c r="F17" s="63">
        <v>8</v>
      </c>
      <c r="H17" s="50"/>
      <c r="I17" s="50"/>
      <c r="J17" s="50"/>
      <c r="K17" s="50"/>
    </row>
    <row r="18" spans="1:14" ht="15" customHeight="1">
      <c r="A18" s="40"/>
      <c r="B18" s="42"/>
      <c r="C18" s="60">
        <v>2020</v>
      </c>
      <c r="D18" s="2">
        <f t="shared" si="3"/>
        <v>24</v>
      </c>
      <c r="E18" s="58">
        <v>22</v>
      </c>
      <c r="F18" s="58">
        <v>2</v>
      </c>
      <c r="H18" s="50"/>
      <c r="I18" s="50"/>
      <c r="J18" s="50"/>
      <c r="K18" s="50"/>
    </row>
    <row r="19" spans="1:14" ht="8.1" customHeight="1">
      <c r="A19" s="40"/>
      <c r="B19" s="42"/>
      <c r="C19" s="35"/>
      <c r="D19" s="58"/>
      <c r="E19" s="58"/>
      <c r="F19" s="58"/>
      <c r="H19" s="50"/>
      <c r="I19" s="50"/>
      <c r="J19" s="50"/>
      <c r="K19" s="50"/>
    </row>
    <row r="20" spans="1:14" ht="15" customHeight="1">
      <c r="A20" s="40" t="s">
        <v>9</v>
      </c>
      <c r="B20" s="59"/>
      <c r="C20" s="60">
        <v>2018</v>
      </c>
      <c r="D20" s="61">
        <f t="shared" ref="D20:D22" si="4">SUM(E20:F20)</f>
        <v>10</v>
      </c>
      <c r="E20" s="64">
        <v>10</v>
      </c>
      <c r="F20" s="64">
        <v>0</v>
      </c>
      <c r="H20" s="50"/>
      <c r="I20" s="50"/>
      <c r="J20" s="50"/>
      <c r="K20" s="50"/>
    </row>
    <row r="21" spans="1:14" ht="15" customHeight="1">
      <c r="A21" s="40"/>
      <c r="B21" s="42"/>
      <c r="C21" s="60">
        <v>2019</v>
      </c>
      <c r="D21" s="61">
        <f t="shared" si="4"/>
        <v>5</v>
      </c>
      <c r="E21" s="64">
        <v>5</v>
      </c>
      <c r="F21" s="64">
        <v>0</v>
      </c>
      <c r="H21" s="50"/>
      <c r="I21" s="50"/>
      <c r="J21" s="50"/>
      <c r="K21" s="50"/>
    </row>
    <row r="22" spans="1:14" ht="15" customHeight="1">
      <c r="A22" s="40"/>
      <c r="B22" s="42"/>
      <c r="C22" s="60">
        <v>2020</v>
      </c>
      <c r="D22" s="61">
        <f t="shared" si="4"/>
        <v>3</v>
      </c>
      <c r="E22" s="58">
        <v>3</v>
      </c>
      <c r="F22" s="64">
        <v>0</v>
      </c>
      <c r="H22" s="50"/>
      <c r="I22" s="50"/>
      <c r="J22" s="50"/>
      <c r="K22" s="50"/>
    </row>
    <row r="23" spans="1:14" ht="8.1" customHeight="1">
      <c r="A23" s="40"/>
      <c r="B23" s="42"/>
      <c r="C23" s="35"/>
      <c r="D23" s="58"/>
      <c r="E23" s="58"/>
      <c r="F23" s="58"/>
      <c r="H23" s="50"/>
      <c r="I23" s="50"/>
      <c r="J23" s="50"/>
      <c r="K23" s="50"/>
    </row>
    <row r="24" spans="1:14" ht="15" customHeight="1">
      <c r="A24" s="40" t="s">
        <v>10</v>
      </c>
      <c r="B24" s="59"/>
      <c r="C24" s="60">
        <v>2018</v>
      </c>
      <c r="D24" s="64">
        <v>0</v>
      </c>
      <c r="E24" s="64">
        <v>0</v>
      </c>
      <c r="F24" s="64">
        <v>0</v>
      </c>
      <c r="G24" s="50"/>
      <c r="H24" s="50"/>
      <c r="I24" s="50"/>
      <c r="J24" s="50"/>
      <c r="K24" s="50"/>
      <c r="L24" s="50"/>
      <c r="N24" s="65"/>
    </row>
    <row r="25" spans="1:14" ht="15" customHeight="1">
      <c r="A25" s="40"/>
      <c r="B25" s="42"/>
      <c r="C25" s="60">
        <v>2019</v>
      </c>
      <c r="D25" s="64">
        <v>0</v>
      </c>
      <c r="E25" s="64">
        <v>0</v>
      </c>
      <c r="F25" s="64">
        <v>0</v>
      </c>
      <c r="G25" s="50"/>
      <c r="H25" s="50"/>
      <c r="I25" s="50"/>
      <c r="J25" s="50"/>
      <c r="K25" s="50"/>
      <c r="L25" s="50"/>
      <c r="N25" s="66"/>
    </row>
    <row r="26" spans="1:14" ht="15" customHeight="1">
      <c r="A26" s="40"/>
      <c r="B26" s="42"/>
      <c r="C26" s="60">
        <v>2020</v>
      </c>
      <c r="D26" s="64">
        <v>0</v>
      </c>
      <c r="E26" s="64">
        <v>0</v>
      </c>
      <c r="F26" s="64">
        <v>0</v>
      </c>
      <c r="G26" s="50"/>
      <c r="H26" s="50"/>
      <c r="I26" s="50"/>
      <c r="J26" s="50"/>
      <c r="K26" s="50"/>
      <c r="L26" s="50"/>
      <c r="N26" s="66"/>
    </row>
    <row r="27" spans="1:14" ht="8.1" customHeight="1">
      <c r="A27" s="40"/>
      <c r="B27" s="42"/>
      <c r="C27" s="35"/>
      <c r="D27" s="58"/>
      <c r="E27" s="58"/>
      <c r="F27" s="58"/>
      <c r="G27" s="50"/>
      <c r="H27" s="50"/>
      <c r="I27" s="50"/>
      <c r="J27" s="50"/>
      <c r="K27" s="50"/>
      <c r="L27" s="50"/>
      <c r="N27" s="66"/>
    </row>
    <row r="28" spans="1:14" ht="15" customHeight="1">
      <c r="A28" s="40" t="s">
        <v>11</v>
      </c>
      <c r="B28" s="59"/>
      <c r="C28" s="60">
        <v>2018</v>
      </c>
      <c r="D28" s="61">
        <f t="shared" ref="D28:D30" si="5">SUM(E28:F28)</f>
        <v>209</v>
      </c>
      <c r="E28" s="62">
        <v>199</v>
      </c>
      <c r="F28" s="62">
        <v>10</v>
      </c>
      <c r="G28" s="50"/>
      <c r="H28" s="50"/>
      <c r="I28" s="50"/>
      <c r="J28" s="50"/>
      <c r="K28" s="50"/>
      <c r="L28" s="50"/>
      <c r="N28" s="66"/>
    </row>
    <row r="29" spans="1:14" ht="15" customHeight="1">
      <c r="A29" s="40"/>
      <c r="B29" s="42"/>
      <c r="C29" s="60">
        <v>2019</v>
      </c>
      <c r="D29" s="61">
        <f t="shared" si="5"/>
        <v>201</v>
      </c>
      <c r="E29" s="63">
        <v>190</v>
      </c>
      <c r="F29" s="63">
        <v>11</v>
      </c>
      <c r="G29" s="50"/>
      <c r="H29" s="50"/>
      <c r="I29" s="50"/>
      <c r="J29" s="50"/>
      <c r="K29" s="50"/>
      <c r="L29" s="50"/>
      <c r="N29" s="66"/>
    </row>
    <row r="30" spans="1:14" ht="15" customHeight="1">
      <c r="A30" s="40"/>
      <c r="B30" s="42"/>
      <c r="C30" s="60">
        <v>2020</v>
      </c>
      <c r="D30" s="61">
        <f t="shared" si="5"/>
        <v>124</v>
      </c>
      <c r="E30" s="58">
        <v>114</v>
      </c>
      <c r="F30" s="58">
        <v>10</v>
      </c>
      <c r="G30" s="50"/>
      <c r="H30" s="50"/>
      <c r="I30" s="50"/>
      <c r="J30" s="50"/>
      <c r="K30" s="50"/>
      <c r="L30" s="50"/>
      <c r="N30" s="66"/>
    </row>
    <row r="31" spans="1:14" ht="8.1" customHeight="1">
      <c r="A31" s="40"/>
      <c r="B31" s="42"/>
      <c r="C31" s="35"/>
      <c r="D31" s="58"/>
      <c r="E31" s="67"/>
      <c r="F31" s="67"/>
      <c r="G31" s="50"/>
      <c r="H31" s="50"/>
      <c r="I31" s="50"/>
      <c r="J31" s="50"/>
      <c r="K31" s="50"/>
      <c r="L31" s="50"/>
      <c r="N31" s="66"/>
    </row>
    <row r="32" spans="1:14" ht="15" customHeight="1">
      <c r="A32" s="40" t="s">
        <v>12</v>
      </c>
      <c r="B32" s="59"/>
      <c r="C32" s="60">
        <v>2018</v>
      </c>
      <c r="D32" s="61">
        <f t="shared" ref="D32:D34" si="6">SUM(E32:F32)</f>
        <v>5</v>
      </c>
      <c r="E32" s="62">
        <v>5</v>
      </c>
      <c r="F32" s="64">
        <v>0</v>
      </c>
      <c r="G32" s="50"/>
      <c r="H32" s="50"/>
      <c r="I32" s="50"/>
      <c r="J32" s="50"/>
      <c r="K32" s="50"/>
      <c r="L32" s="50"/>
      <c r="N32" s="66"/>
    </row>
    <row r="33" spans="1:14" ht="15" customHeight="1">
      <c r="A33" s="40"/>
      <c r="B33" s="42"/>
      <c r="C33" s="60">
        <v>2019</v>
      </c>
      <c r="D33" s="61">
        <f t="shared" si="6"/>
        <v>5</v>
      </c>
      <c r="E33" s="63">
        <v>5</v>
      </c>
      <c r="F33" s="64">
        <v>0</v>
      </c>
      <c r="G33" s="50"/>
      <c r="H33" s="50"/>
      <c r="I33" s="50"/>
      <c r="J33" s="50"/>
      <c r="K33" s="50"/>
      <c r="L33" s="50"/>
      <c r="N33" s="66"/>
    </row>
    <row r="34" spans="1:14" ht="15" customHeight="1">
      <c r="A34" s="40"/>
      <c r="B34" s="42"/>
      <c r="C34" s="60">
        <v>2020</v>
      </c>
      <c r="D34" s="61">
        <f t="shared" si="6"/>
        <v>3</v>
      </c>
      <c r="E34" s="67">
        <v>3</v>
      </c>
      <c r="F34" s="64">
        <v>0</v>
      </c>
      <c r="G34" s="50"/>
      <c r="H34" s="50"/>
      <c r="I34" s="50"/>
      <c r="J34" s="50"/>
      <c r="K34" s="50"/>
      <c r="L34" s="50"/>
      <c r="N34" s="66"/>
    </row>
    <row r="35" spans="1:14" ht="8.1" customHeight="1">
      <c r="A35" s="40"/>
      <c r="B35" s="42"/>
      <c r="C35" s="35"/>
      <c r="D35" s="58"/>
      <c r="E35" s="58"/>
      <c r="F35" s="58"/>
      <c r="G35" s="50"/>
      <c r="H35" s="50"/>
      <c r="I35" s="50"/>
      <c r="J35" s="50"/>
      <c r="K35" s="50"/>
      <c r="L35" s="50"/>
    </row>
    <row r="36" spans="1:14" ht="15" customHeight="1">
      <c r="A36" s="40" t="s">
        <v>13</v>
      </c>
      <c r="B36" s="59"/>
      <c r="C36" s="60">
        <v>2018</v>
      </c>
      <c r="D36" s="61">
        <f t="shared" ref="D36:D38" si="7">SUM(E36:F36)</f>
        <v>31</v>
      </c>
      <c r="E36" s="64">
        <v>30</v>
      </c>
      <c r="F36" s="64">
        <v>1</v>
      </c>
      <c r="G36" s="50"/>
      <c r="H36" s="50"/>
      <c r="I36" s="50"/>
      <c r="J36" s="50"/>
      <c r="K36" s="50"/>
      <c r="L36" s="50"/>
      <c r="M36" s="50"/>
    </row>
    <row r="37" spans="1:14" ht="15" customHeight="1">
      <c r="A37" s="40"/>
      <c r="B37" s="42"/>
      <c r="C37" s="60">
        <v>2019</v>
      </c>
      <c r="D37" s="61">
        <f t="shared" si="7"/>
        <v>38</v>
      </c>
      <c r="E37" s="64">
        <v>36</v>
      </c>
      <c r="F37" s="64">
        <v>2</v>
      </c>
      <c r="G37" s="50"/>
      <c r="H37" s="50"/>
      <c r="I37" s="50"/>
      <c r="J37" s="50"/>
      <c r="K37" s="50"/>
      <c r="L37" s="50"/>
    </row>
    <row r="38" spans="1:14" ht="15" customHeight="1">
      <c r="A38" s="40"/>
      <c r="B38" s="42"/>
      <c r="C38" s="60">
        <v>2020</v>
      </c>
      <c r="D38" s="61">
        <f t="shared" si="7"/>
        <v>24</v>
      </c>
      <c r="E38" s="58">
        <v>22</v>
      </c>
      <c r="F38" s="58">
        <v>2</v>
      </c>
      <c r="G38" s="50"/>
      <c r="H38" s="50"/>
      <c r="I38" s="50"/>
      <c r="J38" s="50"/>
      <c r="K38" s="50"/>
      <c r="L38" s="50"/>
    </row>
    <row r="39" spans="1:14" ht="8.1" customHeight="1">
      <c r="A39" s="40"/>
      <c r="B39" s="42"/>
      <c r="C39" s="35"/>
      <c r="D39" s="58"/>
      <c r="E39" s="58"/>
      <c r="F39" s="58"/>
      <c r="H39" s="50"/>
      <c r="I39" s="50"/>
      <c r="J39" s="50"/>
      <c r="K39" s="50"/>
    </row>
    <row r="40" spans="1:14" ht="15" customHeight="1">
      <c r="A40" s="40" t="s">
        <v>14</v>
      </c>
      <c r="B40" s="59"/>
      <c r="C40" s="60">
        <v>2018</v>
      </c>
      <c r="D40" s="61">
        <f t="shared" ref="D40:D42" si="8">SUM(E40:F40)</f>
        <v>13</v>
      </c>
      <c r="E40" s="62">
        <v>13</v>
      </c>
      <c r="F40" s="64">
        <v>0</v>
      </c>
      <c r="H40" s="50"/>
      <c r="I40" s="50"/>
      <c r="J40" s="50"/>
      <c r="K40" s="50"/>
    </row>
    <row r="41" spans="1:14" ht="15" customHeight="1">
      <c r="A41" s="40"/>
      <c r="B41" s="42"/>
      <c r="C41" s="60">
        <v>2019</v>
      </c>
      <c r="D41" s="61">
        <f t="shared" si="8"/>
        <v>13</v>
      </c>
      <c r="E41" s="63">
        <v>12</v>
      </c>
      <c r="F41" s="63">
        <v>1</v>
      </c>
      <c r="H41" s="50"/>
      <c r="I41" s="50"/>
      <c r="J41" s="50"/>
      <c r="K41" s="50"/>
    </row>
    <row r="42" spans="1:14" ht="15" customHeight="1">
      <c r="A42" s="40"/>
      <c r="B42" s="42"/>
      <c r="C42" s="60">
        <v>2020</v>
      </c>
      <c r="D42" s="61">
        <f t="shared" si="8"/>
        <v>8</v>
      </c>
      <c r="E42" s="58">
        <v>7</v>
      </c>
      <c r="F42" s="58">
        <v>1</v>
      </c>
      <c r="H42" s="50"/>
      <c r="I42" s="50"/>
      <c r="J42" s="50"/>
      <c r="K42" s="50"/>
    </row>
    <row r="43" spans="1:14" ht="8.1" customHeight="1">
      <c r="A43" s="40"/>
      <c r="C43" s="35"/>
      <c r="D43" s="58"/>
      <c r="E43" s="67"/>
      <c r="F43" s="67"/>
      <c r="H43" s="50"/>
      <c r="I43" s="50"/>
      <c r="J43" s="50"/>
      <c r="K43" s="50"/>
    </row>
    <row r="44" spans="1:14" ht="15" customHeight="1">
      <c r="A44" s="40" t="s">
        <v>15</v>
      </c>
      <c r="B44" s="59"/>
      <c r="C44" s="60">
        <v>2018</v>
      </c>
      <c r="D44" s="61">
        <f t="shared" ref="D44:D46" si="9">SUM(E44:F44)</f>
        <v>41</v>
      </c>
      <c r="E44" s="64">
        <v>40</v>
      </c>
      <c r="F44" s="64">
        <v>1</v>
      </c>
      <c r="H44" s="50"/>
      <c r="I44" s="50"/>
      <c r="J44" s="50"/>
      <c r="K44" s="50"/>
    </row>
    <row r="45" spans="1:14" ht="15" customHeight="1">
      <c r="A45" s="40"/>
      <c r="B45" s="42"/>
      <c r="C45" s="60">
        <v>2019</v>
      </c>
      <c r="D45" s="61">
        <f t="shared" si="9"/>
        <v>37</v>
      </c>
      <c r="E45" s="64">
        <v>35</v>
      </c>
      <c r="F45" s="64">
        <v>2</v>
      </c>
      <c r="H45" s="50"/>
      <c r="I45" s="50"/>
      <c r="J45" s="50"/>
      <c r="K45" s="50"/>
    </row>
    <row r="46" spans="1:14" ht="15" customHeight="1">
      <c r="A46" s="40"/>
      <c r="B46" s="42"/>
      <c r="C46" s="60">
        <v>2020</v>
      </c>
      <c r="D46" s="61">
        <f t="shared" si="9"/>
        <v>23</v>
      </c>
      <c r="E46" s="67">
        <v>21</v>
      </c>
      <c r="F46" s="67">
        <v>2</v>
      </c>
      <c r="H46" s="50"/>
      <c r="I46" s="50"/>
      <c r="J46" s="50"/>
      <c r="K46" s="50"/>
    </row>
    <row r="47" spans="1:14" ht="8.1" customHeight="1">
      <c r="A47" s="40"/>
      <c r="B47" s="42"/>
      <c r="C47" s="35"/>
      <c r="D47" s="58"/>
      <c r="E47" s="58"/>
      <c r="F47" s="58"/>
      <c r="H47" s="50"/>
      <c r="I47" s="50"/>
      <c r="J47" s="50"/>
      <c r="K47" s="50"/>
    </row>
    <row r="48" spans="1:14" ht="15" customHeight="1">
      <c r="A48" s="40" t="s">
        <v>16</v>
      </c>
      <c r="B48" s="59"/>
      <c r="C48" s="60">
        <v>2018</v>
      </c>
      <c r="D48" s="61">
        <f t="shared" ref="D48:D50" si="10">SUM(E48:F48)</f>
        <v>27</v>
      </c>
      <c r="E48" s="62">
        <v>26</v>
      </c>
      <c r="F48" s="62">
        <v>1</v>
      </c>
      <c r="H48" s="50"/>
      <c r="I48" s="50"/>
      <c r="J48" s="50"/>
      <c r="K48" s="50"/>
    </row>
    <row r="49" spans="1:11" ht="15" customHeight="1">
      <c r="A49" s="40"/>
      <c r="B49" s="42"/>
      <c r="C49" s="60">
        <v>2019</v>
      </c>
      <c r="D49" s="61">
        <f t="shared" si="10"/>
        <v>32</v>
      </c>
      <c r="E49" s="63">
        <v>30</v>
      </c>
      <c r="F49" s="63">
        <v>2</v>
      </c>
      <c r="H49" s="50"/>
      <c r="I49" s="50"/>
      <c r="J49" s="50"/>
      <c r="K49" s="50"/>
    </row>
    <row r="50" spans="1:11" ht="15" customHeight="1">
      <c r="A50" s="40"/>
      <c r="B50" s="42"/>
      <c r="C50" s="60">
        <v>2020</v>
      </c>
      <c r="D50" s="61">
        <f t="shared" si="10"/>
        <v>20</v>
      </c>
      <c r="E50" s="58">
        <v>18</v>
      </c>
      <c r="F50" s="58">
        <v>2</v>
      </c>
      <c r="H50" s="50"/>
      <c r="I50" s="50"/>
      <c r="J50" s="50"/>
      <c r="K50" s="50"/>
    </row>
    <row r="51" spans="1:11" ht="8.1" customHeight="1">
      <c r="A51" s="40"/>
      <c r="B51" s="42"/>
      <c r="C51" s="35"/>
      <c r="D51" s="58"/>
      <c r="E51" s="58"/>
      <c r="F51" s="58"/>
      <c r="H51" s="50"/>
      <c r="I51" s="50"/>
      <c r="J51" s="50"/>
      <c r="K51" s="50"/>
    </row>
    <row r="52" spans="1:11" ht="15" customHeight="1">
      <c r="A52" s="40" t="s">
        <v>17</v>
      </c>
      <c r="B52" s="59"/>
      <c r="C52" s="60">
        <v>2018</v>
      </c>
      <c r="D52" s="61">
        <f t="shared" ref="D52:D54" si="11">SUM(E52:F52)</f>
        <v>42</v>
      </c>
      <c r="E52" s="64">
        <v>41</v>
      </c>
      <c r="F52" s="64">
        <v>1</v>
      </c>
      <c r="H52" s="50"/>
      <c r="I52" s="50"/>
      <c r="J52" s="50"/>
      <c r="K52" s="50"/>
    </row>
    <row r="53" spans="1:11" ht="15" customHeight="1">
      <c r="A53" s="40"/>
      <c r="B53" s="42"/>
      <c r="C53" s="60">
        <v>2019</v>
      </c>
      <c r="D53" s="61">
        <f t="shared" si="11"/>
        <v>37</v>
      </c>
      <c r="E53" s="64">
        <v>35</v>
      </c>
      <c r="F53" s="64">
        <v>2</v>
      </c>
      <c r="H53" s="50"/>
      <c r="I53" s="50"/>
      <c r="J53" s="50"/>
      <c r="K53" s="50"/>
    </row>
    <row r="54" spans="1:11" ht="15" customHeight="1">
      <c r="A54" s="40"/>
      <c r="B54" s="42"/>
      <c r="C54" s="60">
        <v>2020</v>
      </c>
      <c r="D54" s="61">
        <f t="shared" si="11"/>
        <v>23</v>
      </c>
      <c r="E54" s="58">
        <v>21</v>
      </c>
      <c r="F54" s="58">
        <v>2</v>
      </c>
      <c r="H54" s="50"/>
      <c r="I54" s="50"/>
      <c r="J54" s="50"/>
      <c r="K54" s="50"/>
    </row>
    <row r="55" spans="1:11" ht="8.1" customHeight="1">
      <c r="A55" s="40"/>
      <c r="C55" s="35"/>
      <c r="D55" s="58"/>
      <c r="E55" s="67"/>
      <c r="F55" s="67"/>
      <c r="H55" s="50"/>
      <c r="I55" s="50"/>
      <c r="J55" s="50"/>
      <c r="K55" s="50"/>
    </row>
    <row r="56" spans="1:11" ht="15" customHeight="1">
      <c r="A56" s="40" t="s">
        <v>18</v>
      </c>
      <c r="B56" s="59"/>
      <c r="C56" s="60">
        <v>2018</v>
      </c>
      <c r="D56" s="61">
        <f t="shared" ref="D56:D58" si="12">SUM(E56:F56)</f>
        <v>21</v>
      </c>
      <c r="E56" s="62">
        <v>20</v>
      </c>
      <c r="F56" s="62">
        <v>1</v>
      </c>
      <c r="H56" s="50"/>
      <c r="I56" s="50"/>
      <c r="J56" s="50"/>
      <c r="K56" s="50"/>
    </row>
    <row r="57" spans="1:11" ht="15" customHeight="1">
      <c r="A57" s="40"/>
      <c r="B57" s="42"/>
      <c r="C57" s="60">
        <v>2019</v>
      </c>
      <c r="D57" s="61">
        <f t="shared" si="12"/>
        <v>21</v>
      </c>
      <c r="E57" s="63">
        <v>20</v>
      </c>
      <c r="F57" s="63">
        <v>1</v>
      </c>
      <c r="H57" s="50"/>
      <c r="I57" s="50"/>
      <c r="J57" s="50"/>
      <c r="K57" s="50"/>
    </row>
    <row r="58" spans="1:11" ht="15" customHeight="1">
      <c r="A58" s="40"/>
      <c r="B58" s="42"/>
      <c r="C58" s="60">
        <v>2020</v>
      </c>
      <c r="D58" s="61">
        <f t="shared" si="12"/>
        <v>13</v>
      </c>
      <c r="E58" s="67">
        <v>12</v>
      </c>
      <c r="F58" s="67">
        <v>1</v>
      </c>
      <c r="H58" s="50"/>
      <c r="I58" s="50"/>
      <c r="J58" s="50"/>
      <c r="K58" s="50"/>
    </row>
    <row r="59" spans="1:11" ht="8.1" customHeight="1">
      <c r="A59" s="447"/>
      <c r="B59" s="447"/>
      <c r="C59" s="447"/>
      <c r="D59" s="448"/>
      <c r="E59" s="448"/>
      <c r="F59" s="448"/>
      <c r="G59" s="447"/>
      <c r="H59" s="50"/>
      <c r="I59" s="50"/>
      <c r="J59" s="50"/>
      <c r="K59" s="50"/>
    </row>
    <row r="60" spans="1:11" ht="15" customHeight="1">
      <c r="G60" s="17" t="s">
        <v>321</v>
      </c>
      <c r="H60" s="50"/>
      <c r="I60" s="50"/>
      <c r="J60" s="50"/>
      <c r="K60" s="50"/>
    </row>
    <row r="61" spans="1:11" ht="15" customHeight="1">
      <c r="D61" s="68"/>
      <c r="E61" s="68"/>
      <c r="F61" s="68"/>
      <c r="G61" s="69" t="s">
        <v>322</v>
      </c>
      <c r="H61" s="50"/>
      <c r="I61" s="50"/>
      <c r="J61" s="50"/>
      <c r="K61" s="50"/>
    </row>
    <row r="62" spans="1:11" ht="15" customHeight="1">
      <c r="H62" s="50"/>
      <c r="I62" s="50"/>
      <c r="J62" s="50"/>
      <c r="K62" s="50"/>
    </row>
    <row r="63" spans="1:11" ht="15" customHeight="1">
      <c r="A63" s="70"/>
      <c r="H63" s="50"/>
      <c r="I63" s="50"/>
      <c r="J63" s="50"/>
      <c r="K63" s="50"/>
    </row>
    <row r="64" spans="1:11" ht="15" customHeight="1">
      <c r="A64" s="71"/>
      <c r="H64" s="50"/>
      <c r="I64" s="50"/>
      <c r="J64" s="50"/>
      <c r="K64" s="50"/>
    </row>
    <row r="65" spans="8:11" ht="15" customHeight="1">
      <c r="H65" s="50"/>
      <c r="I65" s="50"/>
      <c r="J65" s="50"/>
      <c r="K65" s="50"/>
    </row>
    <row r="66" spans="8:11" ht="15" customHeight="1">
      <c r="H66" s="50"/>
      <c r="I66" s="50"/>
      <c r="J66" s="50"/>
      <c r="K66" s="50"/>
    </row>
    <row r="67" spans="8:11" ht="15" customHeight="1">
      <c r="H67" s="50"/>
      <c r="I67" s="50"/>
      <c r="J67" s="50"/>
      <c r="K67" s="50"/>
    </row>
    <row r="68" spans="8:11" ht="15" customHeight="1">
      <c r="H68" s="50"/>
      <c r="I68" s="50"/>
      <c r="J68" s="50"/>
      <c r="K68" s="50"/>
    </row>
    <row r="69" spans="8:11" ht="15" customHeight="1">
      <c r="H69" s="50"/>
      <c r="I69" s="50"/>
      <c r="J69" s="50"/>
      <c r="K69" s="50"/>
    </row>
    <row r="70" spans="8:11" ht="15" customHeight="1">
      <c r="H70" s="50"/>
      <c r="I70" s="50"/>
      <c r="J70" s="50"/>
      <c r="K70" s="50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5"/>
  <sheetViews>
    <sheetView view="pageBreakPreview" zoomScaleNormal="69" zoomScaleSheetLayoutView="100" workbookViewId="0">
      <selection activeCell="H7" sqref="H7"/>
    </sheetView>
  </sheetViews>
  <sheetFormatPr defaultColWidth="9.140625" defaultRowHeight="15" customHeight="1"/>
  <cols>
    <col min="1" max="1" width="11.7109375" style="115" customWidth="1"/>
    <col min="2" max="2" width="14.7109375" style="115" customWidth="1"/>
    <col min="3" max="3" width="12.7109375" style="120" customWidth="1"/>
    <col min="4" max="6" width="22.7109375" style="348" customWidth="1"/>
    <col min="7" max="7" width="1.7109375" style="115" customWidth="1"/>
    <col min="8" max="16384" width="9.140625" style="115"/>
  </cols>
  <sheetData>
    <row r="1" spans="1:13" ht="8.1" customHeight="1"/>
    <row r="2" spans="1:13" ht="8.1" customHeight="1"/>
    <row r="3" spans="1:13" ht="16.5" customHeight="1">
      <c r="A3" s="530" t="s">
        <v>373</v>
      </c>
      <c r="B3" s="53"/>
      <c r="G3" s="348"/>
    </row>
    <row r="4" spans="1:13" ht="16.5" customHeight="1">
      <c r="A4" s="531" t="s">
        <v>374</v>
      </c>
      <c r="B4" s="24"/>
      <c r="G4" s="348"/>
    </row>
    <row r="5" spans="1:13" ht="8.1" customHeight="1" thickBot="1">
      <c r="A5" s="360"/>
      <c r="B5" s="349"/>
      <c r="C5" s="458"/>
      <c r="D5" s="459"/>
      <c r="E5" s="459"/>
      <c r="F5" s="459"/>
      <c r="G5" s="371"/>
    </row>
    <row r="6" spans="1:13" ht="8.1" customHeight="1">
      <c r="A6" s="533"/>
      <c r="B6" s="460"/>
      <c r="C6" s="460"/>
      <c r="D6" s="460"/>
      <c r="E6" s="460"/>
      <c r="F6" s="460"/>
      <c r="G6" s="460"/>
    </row>
    <row r="7" spans="1:13" ht="15" customHeight="1">
      <c r="A7" s="478" t="s">
        <v>34</v>
      </c>
      <c r="B7" s="478"/>
      <c r="C7" s="462" t="s">
        <v>1</v>
      </c>
      <c r="D7" s="462" t="s">
        <v>27</v>
      </c>
      <c r="E7" s="462" t="s">
        <v>35</v>
      </c>
      <c r="F7" s="462" t="s">
        <v>36</v>
      </c>
      <c r="G7" s="478"/>
      <c r="H7" s="349"/>
      <c r="M7" s="350"/>
    </row>
    <row r="8" spans="1:13" s="374" customFormat="1" ht="15" customHeight="1">
      <c r="A8" s="466" t="s">
        <v>3</v>
      </c>
      <c r="B8" s="466"/>
      <c r="C8" s="470" t="s">
        <v>4</v>
      </c>
      <c r="D8" s="470" t="s">
        <v>30</v>
      </c>
      <c r="E8" s="475"/>
      <c r="F8" s="475"/>
      <c r="G8" s="449"/>
      <c r="H8" s="485"/>
    </row>
    <row r="9" spans="1:13" ht="8.1" customHeight="1" thickBot="1">
      <c r="A9" s="461"/>
      <c r="B9" s="461"/>
      <c r="C9" s="461"/>
      <c r="D9" s="461"/>
      <c r="E9" s="461"/>
      <c r="F9" s="461"/>
      <c r="G9" s="461"/>
      <c r="H9" s="349"/>
    </row>
    <row r="10" spans="1:13" ht="8.1" customHeight="1">
      <c r="A10" s="351"/>
      <c r="B10" s="351"/>
      <c r="C10" s="352"/>
      <c r="D10" s="353"/>
      <c r="E10" s="353"/>
      <c r="F10" s="353"/>
      <c r="G10" s="353"/>
    </row>
    <row r="11" spans="1:13" ht="15" customHeight="1">
      <c r="A11" s="354" t="s">
        <v>7</v>
      </c>
      <c r="B11" s="355"/>
      <c r="C11" s="356">
        <v>2018</v>
      </c>
      <c r="D11" s="357">
        <f t="shared" ref="D11:F13" si="0">SUM(D15,D19,D23,D27,D31,D35,D39,D43,D47,D51,D55)</f>
        <v>352653</v>
      </c>
      <c r="E11" s="357">
        <f t="shared" si="0"/>
        <v>272731</v>
      </c>
      <c r="F11" s="357">
        <f t="shared" si="0"/>
        <v>79922</v>
      </c>
    </row>
    <row r="12" spans="1:13" ht="15" customHeight="1">
      <c r="B12" s="355"/>
      <c r="C12" s="356">
        <v>2019</v>
      </c>
      <c r="D12" s="357">
        <f t="shared" si="0"/>
        <v>281572</v>
      </c>
      <c r="E12" s="357">
        <f t="shared" si="0"/>
        <v>208061</v>
      </c>
      <c r="F12" s="357">
        <f t="shared" si="0"/>
        <v>73511</v>
      </c>
      <c r="H12" s="358"/>
      <c r="I12" s="358"/>
    </row>
    <row r="13" spans="1:13" ht="15" customHeight="1">
      <c r="B13" s="355"/>
      <c r="C13" s="356">
        <v>2020</v>
      </c>
      <c r="D13" s="357">
        <f t="shared" si="0"/>
        <v>340463</v>
      </c>
      <c r="E13" s="357">
        <f>SUM(E17,E21,E25,E29,E33,E37,E41,E45,E49,E53,E57)</f>
        <v>264664</v>
      </c>
      <c r="F13" s="357">
        <f t="shared" si="0"/>
        <v>75799</v>
      </c>
      <c r="H13" s="358"/>
      <c r="I13" s="358"/>
    </row>
    <row r="14" spans="1:13" ht="8.1" customHeight="1">
      <c r="B14" s="355"/>
      <c r="C14" s="356"/>
      <c r="D14" s="118"/>
      <c r="E14" s="118"/>
      <c r="F14" s="118"/>
    </row>
    <row r="15" spans="1:13" ht="15" customHeight="1">
      <c r="A15" s="360" t="s">
        <v>8</v>
      </c>
      <c r="B15" s="359"/>
      <c r="C15" s="361">
        <v>2018</v>
      </c>
      <c r="D15" s="125">
        <f t="shared" ref="D15:D17" si="1">SUM(E15:F15)</f>
        <v>34127</v>
      </c>
      <c r="E15" s="125">
        <v>25132</v>
      </c>
      <c r="F15" s="125">
        <v>8995</v>
      </c>
    </row>
    <row r="16" spans="1:13" ht="15" customHeight="1">
      <c r="A16" s="360"/>
      <c r="B16" s="359"/>
      <c r="C16" s="361">
        <v>2019</v>
      </c>
      <c r="D16" s="125">
        <f t="shared" si="1"/>
        <v>24030</v>
      </c>
      <c r="E16" s="125">
        <v>16741</v>
      </c>
      <c r="F16" s="125">
        <v>7289</v>
      </c>
    </row>
    <row r="17" spans="1:6" ht="15" customHeight="1">
      <c r="A17" s="360"/>
      <c r="B17" s="359"/>
      <c r="C17" s="361">
        <v>2020</v>
      </c>
      <c r="D17" s="125">
        <f t="shared" si="1"/>
        <v>23729</v>
      </c>
      <c r="E17" s="125">
        <v>16226</v>
      </c>
      <c r="F17" s="125">
        <v>7503</v>
      </c>
    </row>
    <row r="18" spans="1:6" ht="8.1" customHeight="1">
      <c r="A18" s="360"/>
      <c r="B18" s="362"/>
      <c r="C18" s="356"/>
      <c r="D18" s="17"/>
      <c r="E18" s="363"/>
      <c r="F18" s="363"/>
    </row>
    <row r="19" spans="1:6" ht="15" customHeight="1">
      <c r="A19" s="360" t="s">
        <v>9</v>
      </c>
      <c r="B19" s="362"/>
      <c r="C19" s="361">
        <v>2018</v>
      </c>
      <c r="D19" s="125">
        <f t="shared" ref="D19:D21" si="2">SUM(E19:F19)</f>
        <v>6109</v>
      </c>
      <c r="E19" s="63">
        <v>4210</v>
      </c>
      <c r="F19" s="63">
        <v>1899</v>
      </c>
    </row>
    <row r="20" spans="1:6" ht="15" customHeight="1">
      <c r="A20" s="360"/>
      <c r="B20" s="362"/>
      <c r="C20" s="361">
        <v>2019</v>
      </c>
      <c r="D20" s="125">
        <f t="shared" si="2"/>
        <v>7374</v>
      </c>
      <c r="E20" s="63">
        <v>4103</v>
      </c>
      <c r="F20" s="63">
        <v>3271</v>
      </c>
    </row>
    <row r="21" spans="1:6" ht="15" customHeight="1">
      <c r="A21" s="360"/>
      <c r="B21" s="362"/>
      <c r="C21" s="361">
        <v>2020</v>
      </c>
      <c r="D21" s="125">
        <f t="shared" si="2"/>
        <v>7290</v>
      </c>
      <c r="E21" s="63">
        <v>2706</v>
      </c>
      <c r="F21" s="63">
        <v>4584</v>
      </c>
    </row>
    <row r="22" spans="1:6" ht="8.1" customHeight="1">
      <c r="A22" s="360"/>
      <c r="B22" s="362"/>
      <c r="C22" s="356"/>
      <c r="D22" s="118"/>
      <c r="E22" s="363"/>
      <c r="F22" s="363"/>
    </row>
    <row r="23" spans="1:6" ht="15" customHeight="1">
      <c r="A23" s="360" t="s">
        <v>10</v>
      </c>
      <c r="B23" s="362"/>
      <c r="C23" s="361">
        <v>2018</v>
      </c>
      <c r="D23" s="125">
        <f t="shared" ref="D23:D25" si="3">SUM(E23:F23)</f>
        <v>6680</v>
      </c>
      <c r="E23" s="63">
        <v>1958</v>
      </c>
      <c r="F23" s="63">
        <v>4722</v>
      </c>
    </row>
    <row r="24" spans="1:6" ht="15" customHeight="1">
      <c r="A24" s="360"/>
      <c r="B24" s="362"/>
      <c r="C24" s="361">
        <v>2019</v>
      </c>
      <c r="D24" s="125">
        <f t="shared" si="3"/>
        <v>6712</v>
      </c>
      <c r="E24" s="63">
        <v>1047</v>
      </c>
      <c r="F24" s="63">
        <v>5665</v>
      </c>
    </row>
    <row r="25" spans="1:6" ht="15" customHeight="1">
      <c r="A25" s="360"/>
      <c r="B25" s="362"/>
      <c r="C25" s="361">
        <v>2020</v>
      </c>
      <c r="D25" s="125">
        <f t="shared" si="3"/>
        <v>7133</v>
      </c>
      <c r="E25" s="63">
        <v>1054</v>
      </c>
      <c r="F25" s="63">
        <v>6079</v>
      </c>
    </row>
    <row r="26" spans="1:6" ht="8.1" customHeight="1">
      <c r="A26" s="360"/>
      <c r="B26" s="362"/>
      <c r="C26" s="356"/>
      <c r="D26" s="118"/>
      <c r="E26" s="363"/>
      <c r="F26" s="363"/>
    </row>
    <row r="27" spans="1:6" ht="15" customHeight="1">
      <c r="A27" s="360" t="s">
        <v>11</v>
      </c>
      <c r="B27" s="362"/>
      <c r="C27" s="361">
        <v>2018</v>
      </c>
      <c r="D27" s="125">
        <f t="shared" ref="D27:D29" si="4">SUM(E27:F27)</f>
        <v>121494</v>
      </c>
      <c r="E27" s="63">
        <v>96278</v>
      </c>
      <c r="F27" s="63">
        <v>25216</v>
      </c>
    </row>
    <row r="28" spans="1:6" ht="15" customHeight="1">
      <c r="A28" s="360"/>
      <c r="B28" s="362"/>
      <c r="C28" s="361">
        <v>2019</v>
      </c>
      <c r="D28" s="125">
        <f t="shared" si="4"/>
        <v>93828</v>
      </c>
      <c r="E28" s="63">
        <v>71343</v>
      </c>
      <c r="F28" s="63">
        <v>22485</v>
      </c>
    </row>
    <row r="29" spans="1:6" ht="15" customHeight="1">
      <c r="A29" s="360"/>
      <c r="B29" s="362"/>
      <c r="C29" s="361">
        <v>2020</v>
      </c>
      <c r="D29" s="125">
        <f t="shared" si="4"/>
        <v>112010</v>
      </c>
      <c r="E29" s="63">
        <v>92355</v>
      </c>
      <c r="F29" s="63">
        <v>19655</v>
      </c>
    </row>
    <row r="30" spans="1:6" ht="8.1" customHeight="1">
      <c r="A30" s="360"/>
      <c r="B30" s="362"/>
      <c r="C30" s="356"/>
      <c r="D30" s="118"/>
      <c r="E30" s="363"/>
      <c r="F30" s="363"/>
    </row>
    <row r="31" spans="1:6" ht="15" customHeight="1">
      <c r="A31" s="360" t="s">
        <v>12</v>
      </c>
      <c r="B31" s="362"/>
      <c r="C31" s="361">
        <v>2018</v>
      </c>
      <c r="D31" s="125">
        <f t="shared" ref="D31:D33" si="5">SUM(E31:F31)</f>
        <v>19579</v>
      </c>
      <c r="E31" s="63">
        <v>15092</v>
      </c>
      <c r="F31" s="63">
        <v>4487</v>
      </c>
    </row>
    <row r="32" spans="1:6" ht="15" customHeight="1">
      <c r="A32" s="360"/>
      <c r="B32" s="362"/>
      <c r="C32" s="361">
        <v>2019</v>
      </c>
      <c r="D32" s="125">
        <f t="shared" si="5"/>
        <v>21449</v>
      </c>
      <c r="E32" s="63">
        <v>16632</v>
      </c>
      <c r="F32" s="63">
        <v>4817</v>
      </c>
    </row>
    <row r="33" spans="1:6" ht="15" customHeight="1">
      <c r="A33" s="360"/>
      <c r="B33" s="362"/>
      <c r="C33" s="361">
        <v>2020</v>
      </c>
      <c r="D33" s="125">
        <f t="shared" si="5"/>
        <v>24713</v>
      </c>
      <c r="E33" s="63">
        <v>18686</v>
      </c>
      <c r="F33" s="63">
        <v>6027</v>
      </c>
    </row>
    <row r="34" spans="1:6" ht="8.1" customHeight="1">
      <c r="A34" s="360"/>
      <c r="B34" s="362"/>
      <c r="C34" s="356"/>
      <c r="D34" s="118"/>
      <c r="E34" s="363"/>
      <c r="F34" s="363"/>
    </row>
    <row r="35" spans="1:6" ht="15" customHeight="1">
      <c r="A35" s="360" t="s">
        <v>37</v>
      </c>
      <c r="B35" s="362"/>
      <c r="C35" s="361">
        <v>2018</v>
      </c>
      <c r="D35" s="125">
        <f t="shared" ref="D35:D37" si="6">SUM(E35:F35)</f>
        <v>9877</v>
      </c>
      <c r="E35" s="63">
        <v>6871</v>
      </c>
      <c r="F35" s="63">
        <v>3006</v>
      </c>
    </row>
    <row r="36" spans="1:6" ht="15" customHeight="1">
      <c r="A36" s="360"/>
      <c r="B36" s="362"/>
      <c r="C36" s="361">
        <v>2019</v>
      </c>
      <c r="D36" s="125">
        <f t="shared" si="6"/>
        <v>9401</v>
      </c>
      <c r="E36" s="63">
        <v>6586</v>
      </c>
      <c r="F36" s="63">
        <v>2815</v>
      </c>
    </row>
    <row r="37" spans="1:6" ht="15" customHeight="1">
      <c r="A37" s="360"/>
      <c r="B37" s="362"/>
      <c r="C37" s="361">
        <v>2020</v>
      </c>
      <c r="D37" s="125">
        <f t="shared" si="6"/>
        <v>14800</v>
      </c>
      <c r="E37" s="63">
        <v>11840</v>
      </c>
      <c r="F37" s="63">
        <v>2960</v>
      </c>
    </row>
    <row r="38" spans="1:6" ht="8.1" customHeight="1">
      <c r="A38" s="360"/>
      <c r="B38" s="362"/>
      <c r="C38" s="356"/>
      <c r="D38" s="118"/>
      <c r="E38" s="363"/>
      <c r="F38" s="363"/>
    </row>
    <row r="39" spans="1:6" ht="15" customHeight="1">
      <c r="A39" s="360" t="s">
        <v>14</v>
      </c>
      <c r="B39" s="362"/>
      <c r="C39" s="361">
        <v>2018</v>
      </c>
      <c r="D39" s="125">
        <f t="shared" ref="D39:D41" si="7">SUM(E39:F39)</f>
        <v>14879</v>
      </c>
      <c r="E39" s="63">
        <v>10520</v>
      </c>
      <c r="F39" s="63">
        <v>4359</v>
      </c>
    </row>
    <row r="40" spans="1:6" ht="15" customHeight="1">
      <c r="A40" s="360"/>
      <c r="B40" s="362"/>
      <c r="C40" s="361">
        <v>2019</v>
      </c>
      <c r="D40" s="125">
        <f t="shared" si="7"/>
        <v>13953</v>
      </c>
      <c r="E40" s="63">
        <v>8785</v>
      </c>
      <c r="F40" s="63">
        <v>5168</v>
      </c>
    </row>
    <row r="41" spans="1:6" ht="15" customHeight="1">
      <c r="A41" s="360"/>
      <c r="B41" s="362"/>
      <c r="C41" s="361">
        <v>2020</v>
      </c>
      <c r="D41" s="125">
        <f t="shared" si="7"/>
        <v>8892</v>
      </c>
      <c r="E41" s="63">
        <v>4299</v>
      </c>
      <c r="F41" s="63">
        <v>4593</v>
      </c>
    </row>
    <row r="42" spans="1:6" ht="8.1" customHeight="1">
      <c r="A42" s="360"/>
      <c r="B42" s="362"/>
      <c r="C42" s="356"/>
      <c r="D42" s="118"/>
      <c r="E42" s="363"/>
      <c r="F42" s="363"/>
    </row>
    <row r="43" spans="1:6" ht="15" customHeight="1">
      <c r="A43" s="360" t="s">
        <v>15</v>
      </c>
      <c r="B43" s="362"/>
      <c r="C43" s="361">
        <v>2018</v>
      </c>
      <c r="D43" s="125">
        <f t="shared" ref="D43:D45" si="8">SUM(E43:F43)</f>
        <v>58035</v>
      </c>
      <c r="E43" s="63">
        <v>45301</v>
      </c>
      <c r="F43" s="63">
        <v>12734</v>
      </c>
    </row>
    <row r="44" spans="1:6" ht="15" customHeight="1">
      <c r="A44" s="360"/>
      <c r="B44" s="362"/>
      <c r="C44" s="361">
        <v>2019</v>
      </c>
      <c r="D44" s="125">
        <f t="shared" si="8"/>
        <v>46320</v>
      </c>
      <c r="E44" s="63">
        <v>36909</v>
      </c>
      <c r="F44" s="63">
        <v>9411</v>
      </c>
    </row>
    <row r="45" spans="1:6" ht="15" customHeight="1">
      <c r="A45" s="360"/>
      <c r="B45" s="362"/>
      <c r="C45" s="361">
        <v>2020</v>
      </c>
      <c r="D45" s="125">
        <f t="shared" si="8"/>
        <v>61244</v>
      </c>
      <c r="E45" s="63">
        <v>50523</v>
      </c>
      <c r="F45" s="63">
        <v>10721</v>
      </c>
    </row>
    <row r="46" spans="1:6" ht="8.1" customHeight="1">
      <c r="A46" s="360"/>
      <c r="B46" s="362"/>
      <c r="C46" s="356"/>
      <c r="D46" s="118"/>
      <c r="E46" s="363"/>
      <c r="F46" s="363"/>
    </row>
    <row r="47" spans="1:6" ht="15" customHeight="1">
      <c r="A47" s="360" t="s">
        <v>16</v>
      </c>
      <c r="B47" s="362"/>
      <c r="C47" s="361">
        <v>2018</v>
      </c>
      <c r="D47" s="125">
        <f t="shared" ref="D47:D49" si="9">SUM(E47:F47)</f>
        <v>15815</v>
      </c>
      <c r="E47" s="63">
        <v>12673</v>
      </c>
      <c r="F47" s="63">
        <v>3142</v>
      </c>
    </row>
    <row r="48" spans="1:6" ht="15" customHeight="1">
      <c r="A48" s="360"/>
      <c r="B48" s="362"/>
      <c r="C48" s="361">
        <v>2019</v>
      </c>
      <c r="D48" s="125">
        <f t="shared" si="9"/>
        <v>9772</v>
      </c>
      <c r="E48" s="63">
        <v>6571</v>
      </c>
      <c r="F48" s="63">
        <v>3201</v>
      </c>
    </row>
    <row r="49" spans="1:7" ht="15" customHeight="1">
      <c r="A49" s="360"/>
      <c r="B49" s="362"/>
      <c r="C49" s="361">
        <v>2020</v>
      </c>
      <c r="D49" s="125">
        <f t="shared" si="9"/>
        <v>17536</v>
      </c>
      <c r="E49" s="63">
        <v>14516</v>
      </c>
      <c r="F49" s="63">
        <v>3020</v>
      </c>
    </row>
    <row r="50" spans="1:7" ht="8.1" customHeight="1">
      <c r="A50" s="360"/>
      <c r="B50" s="362"/>
      <c r="C50" s="356"/>
      <c r="D50" s="118"/>
      <c r="E50" s="363"/>
      <c r="F50" s="363"/>
    </row>
    <row r="51" spans="1:7" ht="15" customHeight="1">
      <c r="A51" s="360" t="s">
        <v>17</v>
      </c>
      <c r="B51" s="362"/>
      <c r="C51" s="361">
        <v>2018</v>
      </c>
      <c r="D51" s="125">
        <f t="shared" ref="D51:D53" si="10">SUM(E51:F51)</f>
        <v>60554</v>
      </c>
      <c r="E51" s="63">
        <v>53644</v>
      </c>
      <c r="F51" s="63">
        <v>6910</v>
      </c>
    </row>
    <row r="52" spans="1:7" ht="15" customHeight="1">
      <c r="A52" s="360"/>
      <c r="B52" s="362"/>
      <c r="C52" s="361">
        <v>2019</v>
      </c>
      <c r="D52" s="125">
        <f t="shared" si="10"/>
        <v>44014</v>
      </c>
      <c r="E52" s="63">
        <v>39107</v>
      </c>
      <c r="F52" s="63">
        <v>4907</v>
      </c>
    </row>
    <row r="53" spans="1:7" ht="15" customHeight="1">
      <c r="A53" s="360"/>
      <c r="B53" s="362"/>
      <c r="C53" s="361">
        <v>2020</v>
      </c>
      <c r="D53" s="125">
        <f t="shared" si="10"/>
        <v>55836</v>
      </c>
      <c r="E53" s="364">
        <v>51324</v>
      </c>
      <c r="F53" s="364">
        <v>4512</v>
      </c>
    </row>
    <row r="54" spans="1:7" ht="8.1" customHeight="1">
      <c r="A54" s="360"/>
      <c r="B54" s="362"/>
      <c r="C54" s="356"/>
      <c r="D54" s="118"/>
      <c r="E54" s="363"/>
      <c r="F54" s="363"/>
    </row>
    <row r="55" spans="1:7" ht="15" customHeight="1">
      <c r="A55" s="360" t="s">
        <v>18</v>
      </c>
      <c r="B55" s="362"/>
      <c r="C55" s="361">
        <v>2018</v>
      </c>
      <c r="D55" s="125">
        <f t="shared" ref="D55:D57" si="11">SUM(E55:F55)</f>
        <v>5504</v>
      </c>
      <c r="E55" s="63">
        <v>1052</v>
      </c>
      <c r="F55" s="63">
        <v>4452</v>
      </c>
    </row>
    <row r="56" spans="1:7" ht="15" customHeight="1">
      <c r="A56" s="360"/>
      <c r="B56" s="362"/>
      <c r="C56" s="361">
        <v>2019</v>
      </c>
      <c r="D56" s="125">
        <f t="shared" si="11"/>
        <v>4719</v>
      </c>
      <c r="E56" s="63">
        <v>237</v>
      </c>
      <c r="F56" s="63">
        <v>4482</v>
      </c>
    </row>
    <row r="57" spans="1:7" ht="15" customHeight="1">
      <c r="A57" s="360"/>
      <c r="B57" s="362"/>
      <c r="C57" s="361">
        <v>2020</v>
      </c>
      <c r="D57" s="125">
        <f t="shared" si="11"/>
        <v>7280</v>
      </c>
      <c r="E57" s="364">
        <v>1135</v>
      </c>
      <c r="F57" s="364">
        <v>6145</v>
      </c>
    </row>
    <row r="58" spans="1:7" ht="8.1" customHeight="1">
      <c r="A58" s="402"/>
      <c r="B58" s="401"/>
      <c r="C58" s="403"/>
      <c r="D58" s="404"/>
      <c r="E58" s="404"/>
      <c r="F58" s="404"/>
      <c r="G58" s="405"/>
    </row>
    <row r="59" spans="1:7" ht="15" customHeight="1">
      <c r="A59" s="366"/>
      <c r="B59" s="365"/>
      <c r="C59" s="367"/>
      <c r="G59" s="118" t="s">
        <v>20</v>
      </c>
    </row>
    <row r="60" spans="1:7" s="101" customFormat="1" ht="15" customHeight="1">
      <c r="A60" s="368"/>
      <c r="B60" s="368"/>
      <c r="C60" s="369"/>
      <c r="D60" s="107"/>
      <c r="E60" s="370"/>
      <c r="F60" s="348"/>
      <c r="G60" s="119" t="s">
        <v>21</v>
      </c>
    </row>
    <row r="61" spans="1:7" s="101" customFormat="1" ht="15" customHeight="1">
      <c r="C61" s="103"/>
      <c r="D61" s="117"/>
      <c r="E61" s="117"/>
      <c r="F61" s="117"/>
    </row>
    <row r="62" spans="1:7" ht="15" customHeight="1">
      <c r="A62" s="365"/>
      <c r="B62" s="365"/>
      <c r="C62" s="367"/>
    </row>
    <row r="63" spans="1:7" ht="15" customHeight="1">
      <c r="A63" s="365"/>
      <c r="B63" s="365"/>
      <c r="C63" s="367"/>
    </row>
    <row r="64" spans="1:7" ht="15" customHeight="1">
      <c r="A64" s="365"/>
      <c r="B64" s="365"/>
      <c r="C64" s="367"/>
    </row>
    <row r="65" spans="1:6" ht="15" customHeight="1">
      <c r="A65" s="365"/>
      <c r="B65" s="365"/>
      <c r="C65" s="367"/>
    </row>
    <row r="66" spans="1:6" ht="15" customHeight="1">
      <c r="A66" s="365"/>
      <c r="B66" s="365"/>
      <c r="C66" s="367"/>
    </row>
    <row r="67" spans="1:6" ht="15" customHeight="1">
      <c r="A67" s="365"/>
      <c r="B67" s="365"/>
      <c r="C67" s="367"/>
    </row>
    <row r="68" spans="1:6" ht="15" customHeight="1">
      <c r="A68" s="365"/>
      <c r="B68" s="365"/>
      <c r="C68" s="367"/>
    </row>
    <row r="69" spans="1:6" ht="15" customHeight="1">
      <c r="A69" s="365"/>
      <c r="B69" s="365"/>
      <c r="C69" s="367"/>
    </row>
    <row r="70" spans="1:6" ht="15" customHeight="1">
      <c r="A70" s="365"/>
      <c r="B70" s="365"/>
      <c r="C70" s="367"/>
    </row>
    <row r="71" spans="1:6" ht="15" customHeight="1">
      <c r="A71" s="365"/>
      <c r="B71" s="365"/>
      <c r="C71" s="367"/>
    </row>
    <row r="72" spans="1:6" ht="15" customHeight="1">
      <c r="A72" s="365"/>
      <c r="B72" s="365"/>
      <c r="C72" s="367"/>
    </row>
    <row r="73" spans="1:6" ht="15" customHeight="1">
      <c r="A73" s="365"/>
      <c r="B73" s="365"/>
      <c r="C73" s="367"/>
    </row>
    <row r="74" spans="1:6" ht="15" customHeight="1">
      <c r="A74" s="365"/>
      <c r="B74" s="365"/>
      <c r="C74" s="367"/>
    </row>
    <row r="75" spans="1:6" ht="15" customHeight="1">
      <c r="A75" s="365"/>
      <c r="B75" s="365"/>
      <c r="C75" s="367"/>
    </row>
    <row r="76" spans="1:6" ht="15" customHeight="1">
      <c r="A76" s="365"/>
      <c r="B76" s="365"/>
      <c r="C76" s="367"/>
    </row>
    <row r="77" spans="1:6" ht="15" customHeight="1">
      <c r="A77" s="365"/>
      <c r="B77" s="365"/>
      <c r="C77" s="367"/>
    </row>
    <row r="78" spans="1:6" ht="15" customHeight="1">
      <c r="A78" s="365"/>
      <c r="B78" s="365"/>
      <c r="C78" s="367"/>
    </row>
    <row r="79" spans="1:6" ht="15" customHeight="1">
      <c r="A79" s="365"/>
      <c r="B79" s="365"/>
      <c r="C79" s="367"/>
      <c r="D79" s="371"/>
      <c r="E79" s="371"/>
      <c r="F79" s="371"/>
    </row>
    <row r="80" spans="1:6" ht="15" customHeight="1">
      <c r="A80" s="365"/>
      <c r="B80" s="365"/>
      <c r="C80" s="367"/>
      <c r="D80" s="371"/>
      <c r="E80" s="371"/>
      <c r="F80" s="371"/>
    </row>
    <row r="81" spans="1:6" ht="15" customHeight="1">
      <c r="A81" s="365"/>
      <c r="B81" s="365"/>
      <c r="C81" s="367"/>
    </row>
    <row r="82" spans="1:6" ht="15" customHeight="1">
      <c r="A82" s="365"/>
      <c r="B82" s="365"/>
      <c r="C82" s="367"/>
    </row>
    <row r="83" spans="1:6" ht="15" customHeight="1">
      <c r="A83" s="372"/>
      <c r="B83" s="372"/>
      <c r="C83" s="373"/>
    </row>
    <row r="84" spans="1:6" ht="15" customHeight="1">
      <c r="A84" s="374"/>
      <c r="B84" s="374"/>
      <c r="C84" s="375"/>
      <c r="D84" s="119"/>
      <c r="E84" s="119"/>
      <c r="F84" s="119"/>
    </row>
    <row r="85" spans="1:6" ht="15" customHeight="1">
      <c r="A85" s="376"/>
      <c r="B85" s="376"/>
      <c r="C85" s="377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7"/>
  <sheetViews>
    <sheetView tabSelected="1" view="pageBreakPreview" topLeftCell="A55" zoomScale="130" zoomScaleNormal="82" zoomScaleSheetLayoutView="130" workbookViewId="0">
      <selection activeCell="H7" sqref="H7"/>
    </sheetView>
  </sheetViews>
  <sheetFormatPr defaultColWidth="9.140625" defaultRowHeight="15.75"/>
  <cols>
    <col min="1" max="1" width="21.85546875" style="295" customWidth="1"/>
    <col min="2" max="2" width="10.28515625" style="295" customWidth="1"/>
    <col min="3" max="3" width="13.140625" style="296" customWidth="1"/>
    <col min="4" max="4" width="14" style="20" customWidth="1"/>
    <col min="5" max="7" width="14" style="321" customWidth="1"/>
    <col min="8" max="8" width="22.28515625" style="321" customWidth="1"/>
    <col min="9" max="9" width="1.7109375" style="294" customWidth="1"/>
    <col min="10" max="10" width="9.140625" style="294"/>
    <col min="11" max="11" width="13.140625" style="294" customWidth="1"/>
    <col min="12" max="16384" width="9.140625" style="294"/>
  </cols>
  <sheetData>
    <row r="1" spans="1:14" ht="8.1" customHeight="1"/>
    <row r="2" spans="1:14" ht="8.1" customHeight="1">
      <c r="D2" s="297"/>
      <c r="E2" s="298"/>
      <c r="F2" s="298"/>
      <c r="G2" s="299"/>
      <c r="H2" s="298"/>
      <c r="I2" s="321"/>
    </row>
    <row r="3" spans="1:14" ht="16.5" customHeight="1">
      <c r="A3" s="541" t="s">
        <v>375</v>
      </c>
      <c r="B3" s="311"/>
      <c r="D3" s="311"/>
      <c r="E3" s="311"/>
      <c r="F3" s="311"/>
      <c r="G3" s="311"/>
      <c r="H3" s="311"/>
      <c r="I3" s="311"/>
    </row>
    <row r="4" spans="1:14" s="322" customFormat="1" ht="16.5" customHeight="1">
      <c r="A4" s="540" t="s">
        <v>376</v>
      </c>
      <c r="B4" s="542"/>
      <c r="C4" s="542"/>
      <c r="D4" s="542"/>
      <c r="E4" s="542"/>
      <c r="F4" s="542"/>
      <c r="G4" s="542"/>
      <c r="H4" s="542"/>
      <c r="I4" s="323"/>
    </row>
    <row r="5" spans="1:14" ht="15" customHeight="1" thickBot="1">
      <c r="H5" s="298"/>
    </row>
    <row r="6" spans="1:14" ht="9.9499999999999993" customHeight="1">
      <c r="A6" s="533"/>
      <c r="B6" s="453"/>
      <c r="C6" s="453"/>
      <c r="D6" s="453"/>
      <c r="E6" s="453"/>
      <c r="F6" s="453"/>
      <c r="G6" s="453"/>
      <c r="H6" s="453"/>
      <c r="I6" s="453"/>
    </row>
    <row r="7" spans="1:14" ht="21" customHeight="1">
      <c r="A7" s="500" t="s">
        <v>34</v>
      </c>
      <c r="B7" s="500"/>
      <c r="C7" s="500" t="s">
        <v>1</v>
      </c>
      <c r="D7" s="499" t="s">
        <v>27</v>
      </c>
      <c r="E7" s="499" t="s">
        <v>328</v>
      </c>
      <c r="F7" s="497" t="s">
        <v>330</v>
      </c>
      <c r="G7" s="499" t="s">
        <v>346</v>
      </c>
      <c r="H7" s="499" t="s">
        <v>333</v>
      </c>
      <c r="I7" s="462"/>
    </row>
    <row r="8" spans="1:14" s="322" customFormat="1" ht="33.75" customHeight="1" thickBot="1">
      <c r="A8" s="501" t="s">
        <v>3</v>
      </c>
      <c r="B8" s="501"/>
      <c r="C8" s="501" t="s">
        <v>4</v>
      </c>
      <c r="D8" s="502" t="s">
        <v>30</v>
      </c>
      <c r="E8" s="502" t="s">
        <v>329</v>
      </c>
      <c r="F8" s="502" t="s">
        <v>331</v>
      </c>
      <c r="G8" s="502" t="s">
        <v>332</v>
      </c>
      <c r="H8" s="502" t="s">
        <v>334</v>
      </c>
      <c r="I8" s="454"/>
    </row>
    <row r="9" spans="1:14" ht="8.1" customHeight="1">
      <c r="A9" s="303"/>
      <c r="B9" s="303"/>
      <c r="C9" s="324"/>
      <c r="D9" s="313"/>
      <c r="E9" s="325"/>
      <c r="F9" s="325"/>
      <c r="G9" s="325"/>
      <c r="H9" s="325"/>
      <c r="I9" s="301"/>
    </row>
    <row r="10" spans="1:14" ht="15" customHeight="1">
      <c r="A10" s="105" t="s">
        <v>7</v>
      </c>
      <c r="B10" s="35"/>
      <c r="C10" s="56">
        <v>2018</v>
      </c>
      <c r="D10" s="326">
        <f t="shared" ref="D10:H10" si="0">SUM(D15,D65,D20,D25,D35,D30,D60,D40,D45,D55,D50,)</f>
        <v>572</v>
      </c>
      <c r="E10" s="326">
        <f t="shared" si="0"/>
        <v>8</v>
      </c>
      <c r="F10" s="326">
        <f t="shared" si="0"/>
        <v>109</v>
      </c>
      <c r="G10" s="326">
        <f t="shared" si="0"/>
        <v>256</v>
      </c>
      <c r="H10" s="326">
        <f t="shared" si="0"/>
        <v>199</v>
      </c>
      <c r="I10" s="327"/>
      <c r="M10" s="328"/>
    </row>
    <row r="11" spans="1:14" ht="15" customHeight="1">
      <c r="A11" s="105"/>
      <c r="B11" s="35"/>
      <c r="C11" s="56">
        <v>2019</v>
      </c>
      <c r="D11" s="326">
        <f>SUM(D16,D21,D26,D31,D36,D41,D46,D51,D56,D61,D66)</f>
        <v>595</v>
      </c>
      <c r="E11" s="326">
        <v>16</v>
      </c>
      <c r="F11" s="326">
        <f t="shared" ref="F11:H11" si="1">SUM(F16,F21,F26,F31,F36,F41,F46,F51,F56,F61,F66)</f>
        <v>114</v>
      </c>
      <c r="G11" s="326">
        <f t="shared" si="1"/>
        <v>239</v>
      </c>
      <c r="H11" s="326">
        <f t="shared" si="1"/>
        <v>226</v>
      </c>
      <c r="I11" s="327"/>
      <c r="M11" s="328"/>
    </row>
    <row r="12" spans="1:14" ht="15" customHeight="1">
      <c r="A12" s="105"/>
      <c r="B12" s="35"/>
      <c r="C12" s="56">
        <v>2020</v>
      </c>
      <c r="D12" s="326">
        <f>SUM(D17,D22,D27,D32,D37,D42,D47,D52,D57,D62,D67)</f>
        <v>405</v>
      </c>
      <c r="E12" s="326">
        <f t="shared" ref="E12:H13" si="2">SUM(E17,E22,E27,E32,E37,E42,E47,E52,E57,E62,E67)</f>
        <v>8</v>
      </c>
      <c r="F12" s="326">
        <f t="shared" si="2"/>
        <v>98</v>
      </c>
      <c r="G12" s="326">
        <f t="shared" si="2"/>
        <v>144</v>
      </c>
      <c r="H12" s="326">
        <f t="shared" si="2"/>
        <v>155</v>
      </c>
      <c r="I12" s="327"/>
      <c r="M12" s="328"/>
    </row>
    <row r="13" spans="1:14" ht="15" customHeight="1">
      <c r="A13" s="105"/>
      <c r="B13" s="35"/>
      <c r="C13" s="56">
        <v>2021</v>
      </c>
      <c r="D13" s="326">
        <f>SUM(D18,D23,D28,D33,D38,D43,D48,D53,D58,D63,D68)</f>
        <v>413</v>
      </c>
      <c r="E13" s="326">
        <f t="shared" si="2"/>
        <v>11</v>
      </c>
      <c r="F13" s="326">
        <f t="shared" si="2"/>
        <v>113</v>
      </c>
      <c r="G13" s="326">
        <f t="shared" si="2"/>
        <v>85</v>
      </c>
      <c r="H13" s="326">
        <f t="shared" si="2"/>
        <v>204</v>
      </c>
      <c r="I13" s="327"/>
      <c r="M13" s="328"/>
    </row>
    <row r="14" spans="1:14" ht="8.1" customHeight="1">
      <c r="A14" s="105"/>
      <c r="B14" s="35"/>
      <c r="C14" s="56"/>
      <c r="D14" s="329"/>
      <c r="E14" s="329"/>
      <c r="F14" s="329"/>
      <c r="G14" s="329"/>
      <c r="H14" s="329"/>
      <c r="I14" s="327"/>
      <c r="J14" s="330"/>
      <c r="K14" s="330"/>
      <c r="L14" s="330"/>
      <c r="M14" s="330"/>
      <c r="N14" s="330"/>
    </row>
    <row r="15" spans="1:14" ht="15" customHeight="1">
      <c r="A15" s="40" t="s">
        <v>8</v>
      </c>
      <c r="B15" s="42"/>
      <c r="C15" s="60">
        <v>2018</v>
      </c>
      <c r="D15" s="166">
        <f>E15+F15+G15+H15</f>
        <v>55</v>
      </c>
      <c r="E15" s="166">
        <f>1</f>
        <v>1</v>
      </c>
      <c r="F15" s="166">
        <f>5</f>
        <v>5</v>
      </c>
      <c r="G15" s="166">
        <f>12+7</f>
        <v>19</v>
      </c>
      <c r="H15" s="166">
        <f>30</f>
        <v>30</v>
      </c>
      <c r="I15" s="327"/>
      <c r="J15" s="330"/>
      <c r="K15" s="330"/>
      <c r="L15" s="330"/>
      <c r="M15" s="330"/>
      <c r="N15" s="330"/>
    </row>
    <row r="16" spans="1:14" ht="15" customHeight="1">
      <c r="A16" s="40"/>
      <c r="B16" s="42"/>
      <c r="C16" s="60">
        <v>2019</v>
      </c>
      <c r="D16" s="166">
        <f t="shared" ref="D16:D18" si="3">E16+F16+G16+H16</f>
        <v>69</v>
      </c>
      <c r="E16" s="166">
        <v>5</v>
      </c>
      <c r="F16" s="166">
        <v>12</v>
      </c>
      <c r="G16" s="166">
        <v>30</v>
      </c>
      <c r="H16" s="166">
        <v>22</v>
      </c>
      <c r="I16" s="327"/>
      <c r="J16" s="330"/>
      <c r="K16" s="330"/>
      <c r="L16" s="330"/>
      <c r="M16" s="330"/>
      <c r="N16" s="330"/>
    </row>
    <row r="17" spans="1:20" ht="15" customHeight="1">
      <c r="A17" s="40"/>
      <c r="B17" s="42"/>
      <c r="C17" s="60">
        <v>2020</v>
      </c>
      <c r="D17" s="166">
        <f t="shared" si="3"/>
        <v>43</v>
      </c>
      <c r="E17" s="166">
        <v>1</v>
      </c>
      <c r="F17" s="166">
        <v>6</v>
      </c>
      <c r="G17" s="166">
        <v>18</v>
      </c>
      <c r="H17" s="166">
        <v>18</v>
      </c>
      <c r="I17" s="327"/>
      <c r="J17" s="330"/>
      <c r="K17" s="330"/>
      <c r="L17" s="330"/>
      <c r="M17" s="330"/>
      <c r="N17" s="330"/>
    </row>
    <row r="18" spans="1:20" ht="15" customHeight="1">
      <c r="A18" s="40"/>
      <c r="B18" s="42"/>
      <c r="C18" s="60">
        <v>2021</v>
      </c>
      <c r="D18" s="16">
        <f t="shared" si="3"/>
        <v>34</v>
      </c>
      <c r="E18" s="166">
        <v>2</v>
      </c>
      <c r="F18" s="166">
        <v>8</v>
      </c>
      <c r="G18" s="166">
        <v>12</v>
      </c>
      <c r="H18" s="166">
        <v>12</v>
      </c>
      <c r="I18" s="327"/>
      <c r="J18" s="330"/>
      <c r="K18" s="330"/>
      <c r="L18" s="330"/>
      <c r="M18" s="330"/>
      <c r="N18" s="330"/>
    </row>
    <row r="19" spans="1:20" ht="8.1" customHeight="1">
      <c r="A19" s="40"/>
      <c r="B19" s="42"/>
      <c r="C19" s="56"/>
      <c r="D19" s="329"/>
      <c r="E19" s="331"/>
      <c r="F19" s="331"/>
      <c r="G19" s="331"/>
      <c r="H19" s="331"/>
      <c r="I19" s="327"/>
      <c r="J19" s="330"/>
      <c r="K19" s="330"/>
      <c r="L19" s="330"/>
      <c r="M19" s="330"/>
      <c r="N19" s="330"/>
    </row>
    <row r="20" spans="1:20" ht="15" customHeight="1">
      <c r="A20" s="40" t="s">
        <v>9</v>
      </c>
      <c r="B20" s="42"/>
      <c r="C20" s="60">
        <v>2018</v>
      </c>
      <c r="D20" s="166">
        <f t="shared" ref="D20:D23" si="4">E20+F20+G20+H20</f>
        <v>23</v>
      </c>
      <c r="E20" s="332">
        <f>0</f>
        <v>0</v>
      </c>
      <c r="F20" s="333">
        <f>2</f>
        <v>2</v>
      </c>
      <c r="G20" s="166">
        <f>10+1</f>
        <v>11</v>
      </c>
      <c r="H20" s="166">
        <f>10</f>
        <v>10</v>
      </c>
      <c r="I20" s="327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 ht="15" customHeight="1">
      <c r="A21" s="40"/>
      <c r="B21" s="42"/>
      <c r="C21" s="60">
        <v>2019</v>
      </c>
      <c r="D21" s="166">
        <f t="shared" si="4"/>
        <v>6</v>
      </c>
      <c r="E21" s="332">
        <f>0</f>
        <v>0</v>
      </c>
      <c r="F21" s="333">
        <v>1</v>
      </c>
      <c r="G21" s="166">
        <v>1</v>
      </c>
      <c r="H21" s="166">
        <v>4</v>
      </c>
      <c r="I21" s="327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1:20" ht="15" customHeight="1">
      <c r="A22" s="40"/>
      <c r="B22" s="42"/>
      <c r="C22" s="60">
        <v>2020</v>
      </c>
      <c r="D22" s="166">
        <f t="shared" si="4"/>
        <v>7</v>
      </c>
      <c r="E22" s="332">
        <v>1</v>
      </c>
      <c r="F22" s="332">
        <f>0</f>
        <v>0</v>
      </c>
      <c r="G22" s="166">
        <v>2</v>
      </c>
      <c r="H22" s="166">
        <v>4</v>
      </c>
      <c r="I22" s="327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 ht="15" customHeight="1">
      <c r="A23" s="40"/>
      <c r="B23" s="42"/>
      <c r="C23" s="60">
        <v>2021</v>
      </c>
      <c r="D23" s="166">
        <f t="shared" si="4"/>
        <v>21</v>
      </c>
      <c r="E23" s="332">
        <v>1</v>
      </c>
      <c r="F23" s="332">
        <v>3</v>
      </c>
      <c r="G23" s="166">
        <v>2</v>
      </c>
      <c r="H23" s="166">
        <v>15</v>
      </c>
      <c r="I23" s="327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1:20" ht="8.1" customHeight="1">
      <c r="A24" s="40"/>
      <c r="B24" s="42"/>
      <c r="C24" s="56"/>
      <c r="D24" s="329"/>
      <c r="E24" s="331"/>
      <c r="F24" s="331"/>
      <c r="G24" s="331"/>
      <c r="H24" s="331"/>
      <c r="I24" s="327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1:20" ht="15" customHeight="1">
      <c r="A25" s="40" t="s">
        <v>10</v>
      </c>
      <c r="B25" s="42"/>
      <c r="C25" s="60">
        <v>2018</v>
      </c>
      <c r="D25" s="166">
        <f t="shared" ref="D25:D28" si="5">E25+F25+G25+H25</f>
        <v>35</v>
      </c>
      <c r="E25" s="166">
        <f>1</f>
        <v>1</v>
      </c>
      <c r="F25" s="166">
        <f>10</f>
        <v>10</v>
      </c>
      <c r="G25" s="166">
        <f>3+4</f>
        <v>7</v>
      </c>
      <c r="H25" s="166">
        <f>17</f>
        <v>17</v>
      </c>
      <c r="I25" s="327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1:20" ht="15" customHeight="1">
      <c r="A26" s="40"/>
      <c r="B26" s="42"/>
      <c r="C26" s="60">
        <v>2019</v>
      </c>
      <c r="D26" s="166">
        <f t="shared" si="5"/>
        <v>36</v>
      </c>
      <c r="E26" s="166">
        <v>2</v>
      </c>
      <c r="F26" s="166">
        <v>13</v>
      </c>
      <c r="G26" s="166">
        <v>11</v>
      </c>
      <c r="H26" s="166">
        <v>10</v>
      </c>
      <c r="I26" s="327"/>
      <c r="K26" s="26"/>
      <c r="L26" s="26"/>
      <c r="M26" s="26"/>
      <c r="N26" s="26"/>
      <c r="O26" s="26"/>
      <c r="P26" s="26"/>
      <c r="Q26" s="26"/>
      <c r="R26" s="26"/>
      <c r="S26" s="26"/>
      <c r="T26" s="26"/>
    </row>
    <row r="27" spans="1:20" ht="15" customHeight="1">
      <c r="A27" s="40"/>
      <c r="B27" s="42"/>
      <c r="C27" s="60">
        <v>2020</v>
      </c>
      <c r="D27" s="166">
        <f t="shared" si="5"/>
        <v>17</v>
      </c>
      <c r="E27" s="332">
        <f>0</f>
        <v>0</v>
      </c>
      <c r="F27" s="166">
        <v>9</v>
      </c>
      <c r="G27" s="166">
        <v>4</v>
      </c>
      <c r="H27" s="166">
        <v>4</v>
      </c>
      <c r="I27" s="327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0" ht="15" customHeight="1">
      <c r="A28" s="40"/>
      <c r="B28" s="42"/>
      <c r="C28" s="60">
        <v>2021</v>
      </c>
      <c r="D28" s="166">
        <f t="shared" si="5"/>
        <v>18</v>
      </c>
      <c r="E28" s="332">
        <v>1</v>
      </c>
      <c r="F28" s="166">
        <v>7</v>
      </c>
      <c r="G28" s="166">
        <v>1</v>
      </c>
      <c r="H28" s="166">
        <v>9</v>
      </c>
      <c r="I28" s="327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ht="8.1" customHeight="1">
      <c r="A29" s="40"/>
      <c r="B29" s="42"/>
      <c r="C29" s="56"/>
      <c r="D29" s="329"/>
      <c r="E29" s="166"/>
      <c r="F29" s="166"/>
      <c r="G29" s="166"/>
      <c r="H29" s="166"/>
      <c r="I29" s="327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15" customHeight="1">
      <c r="A30" s="40" t="s">
        <v>11</v>
      </c>
      <c r="B30" s="42"/>
      <c r="C30" s="60">
        <v>2018</v>
      </c>
      <c r="D30" s="166">
        <f t="shared" ref="D30:D33" si="6">E30+F30+G30+H30</f>
        <v>247</v>
      </c>
      <c r="E30" s="166">
        <f>2</f>
        <v>2</v>
      </c>
      <c r="F30" s="166">
        <f>36</f>
        <v>36</v>
      </c>
      <c r="G30" s="166">
        <f>1+95+54</f>
        <v>150</v>
      </c>
      <c r="H30" s="166">
        <f>59</f>
        <v>59</v>
      </c>
      <c r="I30" s="327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0" ht="15" customHeight="1">
      <c r="A31" s="40"/>
      <c r="B31" s="42"/>
      <c r="C31" s="60">
        <v>2019</v>
      </c>
      <c r="D31" s="166">
        <f t="shared" si="6"/>
        <v>257</v>
      </c>
      <c r="E31" s="166">
        <v>3</v>
      </c>
      <c r="F31" s="166">
        <v>37</v>
      </c>
      <c r="G31" s="166">
        <v>138</v>
      </c>
      <c r="H31" s="166">
        <v>79</v>
      </c>
      <c r="I31" s="327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1:20" ht="15" customHeight="1">
      <c r="A32" s="40"/>
      <c r="B32" s="42"/>
      <c r="C32" s="60">
        <v>2020</v>
      </c>
      <c r="D32" s="166">
        <f t="shared" si="6"/>
        <v>144</v>
      </c>
      <c r="E32" s="166">
        <v>2</v>
      </c>
      <c r="F32" s="166">
        <v>25</v>
      </c>
      <c r="G32" s="166">
        <v>72</v>
      </c>
      <c r="H32" s="166">
        <v>45</v>
      </c>
      <c r="I32" s="327"/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1:20" ht="15" customHeight="1">
      <c r="A33" s="40"/>
      <c r="B33" s="42"/>
      <c r="C33" s="60">
        <v>2021</v>
      </c>
      <c r="D33" s="166">
        <f t="shared" si="6"/>
        <v>139</v>
      </c>
      <c r="E33" s="166">
        <v>3</v>
      </c>
      <c r="F33" s="166">
        <v>36</v>
      </c>
      <c r="G33" s="166">
        <v>38</v>
      </c>
      <c r="H33" s="166">
        <v>62</v>
      </c>
      <c r="I33" s="327"/>
      <c r="K33" s="26"/>
      <c r="L33" s="26"/>
      <c r="M33" s="26"/>
      <c r="N33" s="26"/>
      <c r="O33" s="26"/>
      <c r="P33" s="26"/>
      <c r="Q33" s="26"/>
      <c r="R33" s="26"/>
      <c r="S33" s="26"/>
      <c r="T33" s="26"/>
    </row>
    <row r="34" spans="1:20" ht="8.1" customHeight="1">
      <c r="A34" s="40"/>
      <c r="B34" s="42"/>
      <c r="C34" s="56"/>
      <c r="D34" s="329"/>
      <c r="E34" s="331"/>
      <c r="F34" s="331"/>
      <c r="G34" s="331"/>
      <c r="H34" s="331"/>
      <c r="I34" s="327"/>
      <c r="K34" s="26"/>
      <c r="L34" s="26"/>
      <c r="M34" s="26"/>
      <c r="N34" s="26"/>
      <c r="O34" s="26"/>
      <c r="P34" s="26"/>
      <c r="Q34" s="26"/>
      <c r="R34" s="26"/>
      <c r="S34" s="26"/>
      <c r="T34" s="26"/>
    </row>
    <row r="35" spans="1:20" ht="15" customHeight="1">
      <c r="A35" s="40" t="s">
        <v>12</v>
      </c>
      <c r="B35" s="42"/>
      <c r="C35" s="60">
        <v>2018</v>
      </c>
      <c r="D35" s="166">
        <f t="shared" ref="D35:D38" si="7">E35+F35+G35+H35</f>
        <v>13</v>
      </c>
      <c r="E35" s="334">
        <f>0</f>
        <v>0</v>
      </c>
      <c r="F35" s="166">
        <f>4</f>
        <v>4</v>
      </c>
      <c r="G35" s="166">
        <f>1+1</f>
        <v>2</v>
      </c>
      <c r="H35" s="166">
        <f>7</f>
        <v>7</v>
      </c>
      <c r="I35" s="327"/>
      <c r="K35" s="26"/>
      <c r="L35" s="26"/>
      <c r="M35" s="26"/>
      <c r="N35" s="26"/>
      <c r="O35" s="26"/>
      <c r="P35" s="26"/>
      <c r="Q35" s="26"/>
      <c r="R35" s="26"/>
      <c r="S35" s="26"/>
      <c r="T35" s="26"/>
    </row>
    <row r="36" spans="1:20" ht="15" customHeight="1">
      <c r="A36" s="40"/>
      <c r="B36" s="42"/>
      <c r="C36" s="60">
        <v>2019</v>
      </c>
      <c r="D36" s="166">
        <f t="shared" si="7"/>
        <v>18</v>
      </c>
      <c r="E36" s="334">
        <f>0</f>
        <v>0</v>
      </c>
      <c r="F36" s="166">
        <v>6</v>
      </c>
      <c r="G36" s="166">
        <v>1</v>
      </c>
      <c r="H36" s="166">
        <v>11</v>
      </c>
      <c r="I36" s="327"/>
      <c r="K36" s="26"/>
      <c r="L36" s="26"/>
      <c r="M36" s="26"/>
      <c r="N36" s="26"/>
      <c r="O36" s="26"/>
      <c r="P36" s="26"/>
      <c r="Q36" s="26"/>
      <c r="R36" s="26"/>
      <c r="S36" s="26"/>
      <c r="T36" s="26"/>
    </row>
    <row r="37" spans="1:20" ht="15" customHeight="1">
      <c r="A37" s="40"/>
      <c r="B37" s="42"/>
      <c r="C37" s="60">
        <v>2020</v>
      </c>
      <c r="D37" s="166">
        <f t="shared" si="7"/>
        <v>14</v>
      </c>
      <c r="E37" s="334">
        <f>0</f>
        <v>0</v>
      </c>
      <c r="F37" s="166">
        <v>5</v>
      </c>
      <c r="G37" s="166">
        <v>5</v>
      </c>
      <c r="H37" s="166">
        <v>4</v>
      </c>
      <c r="I37" s="327"/>
      <c r="K37" s="26"/>
      <c r="L37" s="26"/>
      <c r="M37" s="26"/>
      <c r="N37" s="26"/>
      <c r="O37" s="26"/>
      <c r="P37" s="26"/>
      <c r="Q37" s="26"/>
      <c r="R37" s="26"/>
      <c r="S37" s="26"/>
      <c r="T37" s="26"/>
    </row>
    <row r="38" spans="1:20" ht="15" customHeight="1">
      <c r="A38" s="40"/>
      <c r="B38" s="42"/>
      <c r="C38" s="60">
        <v>2021</v>
      </c>
      <c r="D38" s="166">
        <f t="shared" si="7"/>
        <v>15</v>
      </c>
      <c r="E38" s="334">
        <v>1</v>
      </c>
      <c r="F38" s="166">
        <v>2</v>
      </c>
      <c r="G38" s="166">
        <v>2</v>
      </c>
      <c r="H38" s="166">
        <v>10</v>
      </c>
      <c r="I38" s="327"/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1:20" ht="8.1" customHeight="1">
      <c r="A39" s="40"/>
      <c r="B39" s="42"/>
      <c r="C39" s="56"/>
      <c r="D39" s="329"/>
      <c r="E39" s="331"/>
      <c r="F39" s="331"/>
      <c r="G39" s="331"/>
      <c r="H39" s="331"/>
      <c r="I39" s="327"/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1:20" ht="15" customHeight="1">
      <c r="A40" s="40" t="s">
        <v>13</v>
      </c>
      <c r="B40" s="42"/>
      <c r="C40" s="60">
        <v>2018</v>
      </c>
      <c r="D40" s="166">
        <f t="shared" ref="D40:D43" si="8">E40+F40+G40+H40</f>
        <v>27</v>
      </c>
      <c r="E40" s="334">
        <f t="shared" ref="E40" si="9">0</f>
        <v>0</v>
      </c>
      <c r="F40" s="166">
        <f>4</f>
        <v>4</v>
      </c>
      <c r="G40" s="166">
        <f>7+2</f>
        <v>9</v>
      </c>
      <c r="H40" s="166">
        <f>14</f>
        <v>14</v>
      </c>
      <c r="I40" s="327"/>
    </row>
    <row r="41" spans="1:20" ht="15" customHeight="1">
      <c r="A41" s="40"/>
      <c r="B41" s="42"/>
      <c r="C41" s="60">
        <v>2019</v>
      </c>
      <c r="D41" s="166">
        <f t="shared" si="8"/>
        <v>21</v>
      </c>
      <c r="E41" s="334">
        <v>2</v>
      </c>
      <c r="F41" s="166">
        <v>8</v>
      </c>
      <c r="G41" s="166">
        <v>4</v>
      </c>
      <c r="H41" s="166">
        <v>7</v>
      </c>
      <c r="I41" s="327"/>
    </row>
    <row r="42" spans="1:20" ht="15" customHeight="1">
      <c r="A42" s="40"/>
      <c r="B42" s="42"/>
      <c r="C42" s="60">
        <v>2020</v>
      </c>
      <c r="D42" s="166">
        <f t="shared" si="8"/>
        <v>21</v>
      </c>
      <c r="E42" s="334">
        <v>0</v>
      </c>
      <c r="F42" s="166">
        <v>11</v>
      </c>
      <c r="G42" s="166">
        <v>4</v>
      </c>
      <c r="H42" s="166">
        <v>6</v>
      </c>
      <c r="I42" s="327"/>
    </row>
    <row r="43" spans="1:20" ht="15" customHeight="1">
      <c r="A43" s="40"/>
      <c r="B43" s="42"/>
      <c r="C43" s="60">
        <v>2021</v>
      </c>
      <c r="D43" s="166">
        <f t="shared" si="8"/>
        <v>33</v>
      </c>
      <c r="E43" s="334">
        <v>0</v>
      </c>
      <c r="F43" s="166">
        <v>10</v>
      </c>
      <c r="G43" s="166">
        <v>7</v>
      </c>
      <c r="H43" s="166">
        <v>16</v>
      </c>
      <c r="I43" s="327"/>
    </row>
    <row r="44" spans="1:20" ht="8.1" customHeight="1">
      <c r="A44" s="40"/>
      <c r="B44" s="42"/>
      <c r="C44" s="56"/>
      <c r="D44" s="329"/>
      <c r="E44" s="334"/>
      <c r="F44" s="166"/>
      <c r="G44" s="166"/>
      <c r="H44" s="166"/>
      <c r="I44" s="327"/>
    </row>
    <row r="45" spans="1:20" ht="15" customHeight="1">
      <c r="A45" s="40" t="s">
        <v>14</v>
      </c>
      <c r="B45" s="42"/>
      <c r="C45" s="60">
        <v>2018</v>
      </c>
      <c r="D45" s="166">
        <f t="shared" ref="D45:D48" si="10">E45+F45+G45+H45</f>
        <v>26</v>
      </c>
      <c r="E45" s="334">
        <f>0</f>
        <v>0</v>
      </c>
      <c r="F45" s="166">
        <f>8</f>
        <v>8</v>
      </c>
      <c r="G45" s="166">
        <f>1+4</f>
        <v>5</v>
      </c>
      <c r="H45" s="166">
        <f>13</f>
        <v>13</v>
      </c>
      <c r="I45" s="327"/>
    </row>
    <row r="46" spans="1:20" ht="15" customHeight="1">
      <c r="A46" s="40"/>
      <c r="B46" s="42"/>
      <c r="C46" s="60">
        <v>2019</v>
      </c>
      <c r="D46" s="166">
        <f t="shared" si="10"/>
        <v>26</v>
      </c>
      <c r="E46" s="334">
        <f>0</f>
        <v>0</v>
      </c>
      <c r="F46" s="166">
        <v>2</v>
      </c>
      <c r="G46" s="166">
        <v>5</v>
      </c>
      <c r="H46" s="166">
        <v>19</v>
      </c>
      <c r="I46" s="327"/>
    </row>
    <row r="47" spans="1:20" ht="15" customHeight="1">
      <c r="A47" s="40"/>
      <c r="B47" s="42"/>
      <c r="C47" s="60">
        <v>2020</v>
      </c>
      <c r="D47" s="166">
        <f t="shared" si="10"/>
        <v>15</v>
      </c>
      <c r="E47" s="334">
        <v>1</v>
      </c>
      <c r="F47" s="166">
        <v>2</v>
      </c>
      <c r="G47" s="166">
        <v>1</v>
      </c>
      <c r="H47" s="166">
        <v>11</v>
      </c>
      <c r="I47" s="327"/>
    </row>
    <row r="48" spans="1:20" ht="15" customHeight="1">
      <c r="A48" s="40"/>
      <c r="B48" s="42"/>
      <c r="C48" s="60">
        <v>2021</v>
      </c>
      <c r="D48" s="166">
        <f t="shared" si="10"/>
        <v>16</v>
      </c>
      <c r="E48" s="334">
        <v>0</v>
      </c>
      <c r="F48" s="166">
        <v>1</v>
      </c>
      <c r="G48" s="166">
        <v>1</v>
      </c>
      <c r="H48" s="166">
        <v>14</v>
      </c>
      <c r="I48" s="327"/>
    </row>
    <row r="49" spans="1:9" ht="8.1" customHeight="1">
      <c r="A49" s="40"/>
      <c r="B49" s="42"/>
      <c r="C49" s="56"/>
      <c r="D49" s="329"/>
      <c r="E49" s="334"/>
      <c r="F49" s="166"/>
      <c r="G49" s="166"/>
      <c r="H49" s="166"/>
      <c r="I49" s="327"/>
    </row>
    <row r="50" spans="1:9" ht="15" customHeight="1">
      <c r="A50" s="40" t="s">
        <v>15</v>
      </c>
      <c r="B50" s="42"/>
      <c r="C50" s="60">
        <v>2018</v>
      </c>
      <c r="D50" s="166">
        <f t="shared" ref="D50:D53" si="11">E50+F50+G50+H50</f>
        <v>53</v>
      </c>
      <c r="E50" s="334">
        <v>1</v>
      </c>
      <c r="F50" s="166">
        <f>10</f>
        <v>10</v>
      </c>
      <c r="G50" s="166">
        <f>18+5</f>
        <v>23</v>
      </c>
      <c r="H50" s="166">
        <f>19</f>
        <v>19</v>
      </c>
      <c r="I50" s="327"/>
    </row>
    <row r="51" spans="1:9" ht="15" customHeight="1">
      <c r="A51" s="40"/>
      <c r="B51" s="42"/>
      <c r="C51" s="60">
        <v>2019</v>
      </c>
      <c r="D51" s="166">
        <f t="shared" si="11"/>
        <v>73</v>
      </c>
      <c r="E51" s="334">
        <v>2</v>
      </c>
      <c r="F51" s="166">
        <v>15</v>
      </c>
      <c r="G51" s="166">
        <v>29</v>
      </c>
      <c r="H51" s="166">
        <v>27</v>
      </c>
      <c r="I51" s="327"/>
    </row>
    <row r="52" spans="1:9" ht="15" customHeight="1">
      <c r="A52" s="40"/>
      <c r="B52" s="42"/>
      <c r="C52" s="60">
        <v>2020</v>
      </c>
      <c r="D52" s="166">
        <f t="shared" si="11"/>
        <v>66</v>
      </c>
      <c r="E52" s="334">
        <v>3</v>
      </c>
      <c r="F52" s="166">
        <v>15</v>
      </c>
      <c r="G52" s="166">
        <v>20</v>
      </c>
      <c r="H52" s="166">
        <v>28</v>
      </c>
      <c r="I52" s="327"/>
    </row>
    <row r="53" spans="1:9" ht="15" customHeight="1">
      <c r="A53" s="40"/>
      <c r="B53" s="42"/>
      <c r="C53" s="60">
        <v>2021</v>
      </c>
      <c r="D53" s="166">
        <f t="shared" si="11"/>
        <v>49</v>
      </c>
      <c r="E53" s="334">
        <v>1</v>
      </c>
      <c r="F53" s="166">
        <v>15</v>
      </c>
      <c r="G53" s="166">
        <v>7</v>
      </c>
      <c r="H53" s="166">
        <v>26</v>
      </c>
      <c r="I53" s="327"/>
    </row>
    <row r="54" spans="1:9" ht="8.1" customHeight="1">
      <c r="A54" s="40"/>
      <c r="B54" s="42"/>
      <c r="C54" s="56"/>
      <c r="D54" s="329"/>
      <c r="E54" s="166"/>
      <c r="F54" s="166"/>
      <c r="G54" s="166"/>
      <c r="H54" s="166"/>
      <c r="I54" s="327"/>
    </row>
    <row r="55" spans="1:9" ht="15" customHeight="1">
      <c r="A55" s="40" t="s">
        <v>16</v>
      </c>
      <c r="B55" s="42"/>
      <c r="C55" s="60">
        <v>2018</v>
      </c>
      <c r="D55" s="166">
        <f t="shared" ref="D55:D58" si="12">E55+F55+G55+H55</f>
        <v>37</v>
      </c>
      <c r="E55" s="334">
        <f t="shared" ref="E55:E57" si="13">0</f>
        <v>0</v>
      </c>
      <c r="F55" s="166">
        <f>13</f>
        <v>13</v>
      </c>
      <c r="G55" s="166">
        <f>1+7+4</f>
        <v>12</v>
      </c>
      <c r="H55" s="166">
        <f>12</f>
        <v>12</v>
      </c>
      <c r="I55" s="327"/>
    </row>
    <row r="56" spans="1:9" ht="15" customHeight="1">
      <c r="A56" s="40"/>
      <c r="B56" s="42"/>
      <c r="C56" s="60">
        <v>2019</v>
      </c>
      <c r="D56" s="166">
        <f t="shared" si="12"/>
        <v>28</v>
      </c>
      <c r="E56" s="334">
        <f t="shared" si="13"/>
        <v>0</v>
      </c>
      <c r="F56" s="166">
        <v>7</v>
      </c>
      <c r="G56" s="166">
        <v>8</v>
      </c>
      <c r="H56" s="166">
        <v>13</v>
      </c>
      <c r="I56" s="327"/>
    </row>
    <row r="57" spans="1:9" ht="15" customHeight="1">
      <c r="A57" s="40"/>
      <c r="B57" s="42"/>
      <c r="C57" s="60">
        <v>2020</v>
      </c>
      <c r="D57" s="166">
        <f t="shared" si="12"/>
        <v>35</v>
      </c>
      <c r="E57" s="334">
        <f t="shared" si="13"/>
        <v>0</v>
      </c>
      <c r="F57" s="166">
        <v>11</v>
      </c>
      <c r="G57" s="335">
        <v>7</v>
      </c>
      <c r="H57" s="335">
        <v>17</v>
      </c>
      <c r="I57" s="336"/>
    </row>
    <row r="58" spans="1:9" ht="15" customHeight="1">
      <c r="A58" s="40"/>
      <c r="B58" s="42"/>
      <c r="C58" s="60">
        <v>2021</v>
      </c>
      <c r="D58" s="166">
        <f t="shared" si="12"/>
        <v>35</v>
      </c>
      <c r="E58" s="334">
        <v>1</v>
      </c>
      <c r="F58" s="166">
        <v>13</v>
      </c>
      <c r="G58" s="335">
        <v>4</v>
      </c>
      <c r="H58" s="335">
        <v>17</v>
      </c>
      <c r="I58" s="336"/>
    </row>
    <row r="59" spans="1:9">
      <c r="A59" s="40"/>
      <c r="B59" s="42"/>
      <c r="C59" s="56"/>
      <c r="D59" s="329"/>
      <c r="E59" s="331"/>
      <c r="F59" s="331"/>
      <c r="G59" s="331"/>
      <c r="H59" s="331"/>
      <c r="I59" s="327"/>
    </row>
    <row r="60" spans="1:9" ht="15" customHeight="1">
      <c r="A60" s="40" t="s">
        <v>17</v>
      </c>
      <c r="B60" s="42"/>
      <c r="C60" s="60">
        <v>2018</v>
      </c>
      <c r="D60" s="166">
        <f t="shared" ref="D60:D63" si="14">E60+F60+G60+H60</f>
        <v>35</v>
      </c>
      <c r="E60" s="334">
        <v>2</v>
      </c>
      <c r="F60" s="166">
        <f>15</f>
        <v>15</v>
      </c>
      <c r="G60" s="166">
        <f>4+8</f>
        <v>12</v>
      </c>
      <c r="H60" s="166">
        <f>6</f>
        <v>6</v>
      </c>
      <c r="I60" s="327"/>
    </row>
    <row r="61" spans="1:9" ht="15" customHeight="1">
      <c r="A61" s="40"/>
      <c r="B61" s="42"/>
      <c r="C61" s="60">
        <v>2019</v>
      </c>
      <c r="D61" s="166">
        <f t="shared" si="14"/>
        <v>29</v>
      </c>
      <c r="E61" s="334">
        <f>0</f>
        <v>0</v>
      </c>
      <c r="F61" s="166">
        <v>7</v>
      </c>
      <c r="G61" s="166">
        <v>5</v>
      </c>
      <c r="H61" s="166">
        <v>17</v>
      </c>
      <c r="I61" s="327"/>
    </row>
    <row r="62" spans="1:9" ht="15" customHeight="1">
      <c r="A62" s="40"/>
      <c r="B62" s="42"/>
      <c r="C62" s="60">
        <v>2020</v>
      </c>
      <c r="D62" s="166">
        <f t="shared" si="14"/>
        <v>19</v>
      </c>
      <c r="E62" s="334">
        <f>0</f>
        <v>0</v>
      </c>
      <c r="F62" s="166">
        <v>7</v>
      </c>
      <c r="G62" s="166">
        <v>8</v>
      </c>
      <c r="H62" s="166">
        <v>4</v>
      </c>
      <c r="I62" s="327"/>
    </row>
    <row r="63" spans="1:9" ht="15" customHeight="1">
      <c r="A63" s="40"/>
      <c r="B63" s="42"/>
      <c r="C63" s="60">
        <v>2021</v>
      </c>
      <c r="D63" s="166">
        <f t="shared" si="14"/>
        <v>28</v>
      </c>
      <c r="E63" s="334">
        <v>1</v>
      </c>
      <c r="F63" s="166">
        <v>12</v>
      </c>
      <c r="G63" s="166">
        <v>7</v>
      </c>
      <c r="H63" s="166">
        <v>8</v>
      </c>
      <c r="I63" s="327"/>
    </row>
    <row r="64" spans="1:9" ht="8.1" customHeight="1">
      <c r="A64" s="40"/>
      <c r="B64" s="42"/>
      <c r="C64" s="56"/>
      <c r="D64" s="329"/>
      <c r="E64" s="334"/>
      <c r="F64" s="166"/>
      <c r="G64" s="166"/>
      <c r="H64" s="166"/>
      <c r="I64" s="327"/>
    </row>
    <row r="65" spans="1:9" ht="15" customHeight="1">
      <c r="A65" s="40" t="s">
        <v>18</v>
      </c>
      <c r="B65" s="42"/>
      <c r="C65" s="60">
        <v>2018</v>
      </c>
      <c r="D65" s="166">
        <f t="shared" ref="D65:D68" si="15">E65+F65+G65+H65</f>
        <v>21</v>
      </c>
      <c r="E65" s="334">
        <v>1</v>
      </c>
      <c r="F65" s="166">
        <v>2</v>
      </c>
      <c r="G65" s="166">
        <f>6</f>
        <v>6</v>
      </c>
      <c r="H65" s="166">
        <f>12</f>
        <v>12</v>
      </c>
      <c r="I65" s="327"/>
    </row>
    <row r="66" spans="1:9" ht="15" customHeight="1">
      <c r="A66" s="40"/>
      <c r="B66" s="42"/>
      <c r="C66" s="60">
        <v>2019</v>
      </c>
      <c r="D66" s="166">
        <f t="shared" si="15"/>
        <v>32</v>
      </c>
      <c r="E66" s="334">
        <v>2</v>
      </c>
      <c r="F66" s="166">
        <v>6</v>
      </c>
      <c r="G66" s="166">
        <v>7</v>
      </c>
      <c r="H66" s="166">
        <v>17</v>
      </c>
      <c r="I66" s="327"/>
    </row>
    <row r="67" spans="1:9" ht="15" customHeight="1">
      <c r="A67" s="40"/>
      <c r="B67" s="42"/>
      <c r="C67" s="60">
        <v>2020</v>
      </c>
      <c r="D67" s="166">
        <f t="shared" si="15"/>
        <v>24</v>
      </c>
      <c r="E67" s="334">
        <f>0</f>
        <v>0</v>
      </c>
      <c r="F67" s="166">
        <v>7</v>
      </c>
      <c r="G67" s="166">
        <v>3</v>
      </c>
      <c r="H67" s="166">
        <v>14</v>
      </c>
      <c r="I67" s="327"/>
    </row>
    <row r="68" spans="1:9" ht="15" customHeight="1">
      <c r="A68" s="40"/>
      <c r="B68" s="42"/>
      <c r="C68" s="60">
        <v>2021</v>
      </c>
      <c r="D68" s="166">
        <f t="shared" si="15"/>
        <v>25</v>
      </c>
      <c r="E68" s="334">
        <v>0</v>
      </c>
      <c r="F68" s="166">
        <v>6</v>
      </c>
      <c r="G68" s="166">
        <v>4</v>
      </c>
      <c r="H68" s="166">
        <v>15</v>
      </c>
      <c r="I68" s="327"/>
    </row>
    <row r="69" spans="1:9" ht="8.1" customHeight="1">
      <c r="A69" s="407"/>
      <c r="B69" s="407"/>
      <c r="C69" s="408"/>
      <c r="D69" s="409"/>
      <c r="E69" s="410"/>
      <c r="F69" s="410"/>
      <c r="G69" s="410"/>
      <c r="H69" s="410"/>
      <c r="I69" s="406"/>
    </row>
    <row r="70" spans="1:9" ht="15" customHeight="1">
      <c r="H70" s="298"/>
      <c r="I70" s="320" t="s">
        <v>20</v>
      </c>
    </row>
    <row r="71" spans="1:9" ht="15" customHeight="1">
      <c r="C71" s="337"/>
      <c r="D71" s="338"/>
      <c r="E71" s="338"/>
      <c r="F71" s="338"/>
      <c r="G71" s="26"/>
      <c r="H71" s="339"/>
      <c r="I71" s="302" t="s">
        <v>21</v>
      </c>
    </row>
    <row r="72" spans="1:9" ht="8.1" customHeight="1">
      <c r="C72" s="337"/>
      <c r="D72" s="338"/>
      <c r="E72" s="338"/>
      <c r="F72" s="338"/>
      <c r="G72" s="26"/>
      <c r="H72" s="339"/>
      <c r="I72" s="302"/>
    </row>
    <row r="73" spans="1:9" ht="15" customHeight="1">
      <c r="A73" s="310" t="s">
        <v>325</v>
      </c>
      <c r="C73" s="340"/>
      <c r="D73" s="338"/>
      <c r="E73" s="26"/>
      <c r="F73" s="26"/>
      <c r="G73" s="341"/>
      <c r="H73" s="342"/>
      <c r="I73" s="302"/>
    </row>
    <row r="74" spans="1:9" s="26" customFormat="1" ht="15" customHeight="1">
      <c r="A74" s="343" t="s">
        <v>326</v>
      </c>
      <c r="B74" s="344"/>
      <c r="C74" s="340"/>
      <c r="D74" s="338"/>
      <c r="G74" s="341"/>
      <c r="H74" s="342"/>
    </row>
    <row r="75" spans="1:9" s="26" customFormat="1" ht="15" customHeight="1">
      <c r="A75" s="345" t="s">
        <v>38</v>
      </c>
      <c r="B75" s="346"/>
      <c r="C75" s="340"/>
      <c r="D75" s="338"/>
      <c r="G75" s="341"/>
      <c r="H75" s="342"/>
    </row>
    <row r="76" spans="1:9" s="26" customFormat="1" ht="15" customHeight="1">
      <c r="A76" s="347" t="s">
        <v>39</v>
      </c>
      <c r="B76" s="346"/>
      <c r="C76" s="296"/>
      <c r="D76" s="20"/>
      <c r="E76" s="321"/>
      <c r="F76" s="321"/>
      <c r="G76" s="321"/>
      <c r="H76" s="321"/>
    </row>
    <row r="77" spans="1:9" s="26" customFormat="1">
      <c r="A77" s="347"/>
      <c r="B77" s="346"/>
      <c r="C77" s="296"/>
      <c r="D77" s="20"/>
      <c r="E77" s="321"/>
      <c r="F77" s="321"/>
      <c r="G77" s="321"/>
      <c r="H77" s="321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71"/>
  <sheetViews>
    <sheetView view="pageBreakPreview" zoomScale="115" zoomScaleNormal="64" zoomScaleSheetLayoutView="115" workbookViewId="0">
      <selection activeCell="F7" sqref="F7:H7"/>
    </sheetView>
  </sheetViews>
  <sheetFormatPr defaultColWidth="9.140625" defaultRowHeight="15.75"/>
  <cols>
    <col min="1" max="1" width="13.28515625" style="295" customWidth="1"/>
    <col min="2" max="2" width="6.42578125" style="295" customWidth="1"/>
    <col min="3" max="3" width="8.42578125" style="296" customWidth="1"/>
    <col min="4" max="4" width="10" style="297" customWidth="1"/>
    <col min="5" max="6" width="11.42578125" style="298" customWidth="1"/>
    <col min="7" max="7" width="11.42578125" style="299" customWidth="1"/>
    <col min="8" max="8" width="13.140625" style="298" customWidth="1"/>
    <col min="9" max="9" width="14" style="294" customWidth="1"/>
    <col min="10" max="10" width="12.5703125" style="294" customWidth="1"/>
    <col min="11" max="11" width="1.7109375" style="294" customWidth="1"/>
    <col min="12" max="16384" width="9.140625" style="294"/>
  </cols>
  <sheetData>
    <row r="1" spans="1:24" ht="8.1" customHeight="1"/>
    <row r="2" spans="1:24" ht="8.1" customHeight="1"/>
    <row r="3" spans="1:24" ht="16.5" customHeight="1">
      <c r="A3" s="528" t="s">
        <v>377</v>
      </c>
      <c r="B3" s="21"/>
      <c r="C3" s="21"/>
      <c r="D3" s="21"/>
      <c r="E3" s="21"/>
      <c r="F3" s="21"/>
      <c r="G3" s="21"/>
      <c r="H3" s="21"/>
      <c r="I3" s="21"/>
      <c r="J3" s="21"/>
      <c r="K3" s="300"/>
    </row>
    <row r="4" spans="1:24" ht="16.5" customHeight="1">
      <c r="A4" s="540" t="s">
        <v>378</v>
      </c>
      <c r="B4" s="301"/>
      <c r="E4" s="301"/>
      <c r="F4" s="301"/>
      <c r="G4" s="301"/>
      <c r="H4" s="301"/>
      <c r="I4" s="302"/>
      <c r="J4" s="301"/>
      <c r="K4" s="303"/>
    </row>
    <row r="5" spans="1:24" ht="15" customHeight="1" thickBot="1">
      <c r="A5" s="304"/>
      <c r="B5" s="304"/>
      <c r="C5" s="305"/>
      <c r="D5" s="306"/>
      <c r="E5" s="307"/>
      <c r="F5" s="307"/>
      <c r="G5" s="308"/>
      <c r="H5" s="307"/>
      <c r="I5" s="309"/>
      <c r="J5" s="310"/>
    </row>
    <row r="6" spans="1:24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</row>
    <row r="7" spans="1:24" ht="99.95" customHeight="1">
      <c r="A7" s="457" t="s">
        <v>347</v>
      </c>
      <c r="B7" s="449"/>
      <c r="C7" s="457" t="s">
        <v>348</v>
      </c>
      <c r="D7" s="503" t="s">
        <v>349</v>
      </c>
      <c r="E7" s="505" t="s">
        <v>350</v>
      </c>
      <c r="F7" s="523" t="s">
        <v>351</v>
      </c>
      <c r="G7" s="523"/>
      <c r="H7" s="523"/>
      <c r="I7" s="503" t="s">
        <v>357</v>
      </c>
      <c r="J7" s="503" t="s">
        <v>352</v>
      </c>
      <c r="K7" s="449"/>
    </row>
    <row r="8" spans="1:24" s="21" customFormat="1" ht="84.95" customHeight="1" thickBot="1">
      <c r="A8" s="483"/>
      <c r="B8" s="483"/>
      <c r="C8" s="483"/>
      <c r="D8" s="482"/>
      <c r="E8" s="482"/>
      <c r="F8" s="504" t="s">
        <v>335</v>
      </c>
      <c r="G8" s="504" t="s">
        <v>336</v>
      </c>
      <c r="H8" s="504" t="s">
        <v>353</v>
      </c>
      <c r="I8" s="482"/>
      <c r="J8" s="482"/>
      <c r="K8" s="483"/>
      <c r="P8" s="311"/>
      <c r="Q8" s="296"/>
      <c r="R8" s="297"/>
      <c r="S8" s="311"/>
      <c r="T8" s="311"/>
      <c r="U8" s="311"/>
      <c r="V8" s="311"/>
      <c r="W8" s="312"/>
      <c r="X8" s="311"/>
    </row>
    <row r="9" spans="1:24" s="21" customFormat="1" ht="8.1" customHeight="1">
      <c r="A9" s="301"/>
      <c r="B9" s="301"/>
      <c r="C9" s="313"/>
      <c r="D9" s="313"/>
      <c r="E9" s="314"/>
      <c r="F9" s="313"/>
      <c r="G9" s="313"/>
      <c r="H9" s="313"/>
      <c r="I9" s="314"/>
      <c r="J9" s="313"/>
    </row>
    <row r="10" spans="1:24" s="310" customFormat="1" ht="15" customHeight="1">
      <c r="A10" s="35" t="s">
        <v>7</v>
      </c>
      <c r="B10" s="35"/>
      <c r="C10" s="56">
        <v>2018</v>
      </c>
      <c r="D10" s="315">
        <f>SUM(D15,D65,D20,D25,D35,D30,D60,D40,D45,D55,D50)</f>
        <v>3012</v>
      </c>
      <c r="E10" s="315">
        <f>SUM(E15,E65,E20,E25,E35,E30,E60,E40,E45,E55,E50)</f>
        <v>861</v>
      </c>
      <c r="F10" s="315">
        <f t="shared" ref="F10:J10" si="0">SUM(F15,F65,F20,F25,F35,F30,F60,F40,F45,F55,F50)</f>
        <v>60</v>
      </c>
      <c r="G10" s="315">
        <f t="shared" si="0"/>
        <v>155</v>
      </c>
      <c r="H10" s="315">
        <f t="shared" si="0"/>
        <v>793</v>
      </c>
      <c r="I10" s="315">
        <f t="shared" si="0"/>
        <v>1</v>
      </c>
      <c r="J10" s="315">
        <f t="shared" si="0"/>
        <v>1142</v>
      </c>
    </row>
    <row r="11" spans="1:24" s="310" customFormat="1" ht="15" customHeight="1">
      <c r="A11" s="35"/>
      <c r="B11" s="35"/>
      <c r="C11" s="56">
        <v>2019</v>
      </c>
      <c r="D11" s="315">
        <f t="shared" ref="D11:D13" si="1">SUM(D16,D66,D21,D26,D36,D31,D61,D41,D46,D56,D51)</f>
        <v>2676</v>
      </c>
      <c r="E11" s="315">
        <f t="shared" ref="E11:J13" si="2">SUM(E16,E66,E21,E26,E36,E31,E61,E41,E46,E56,E51)</f>
        <v>718</v>
      </c>
      <c r="F11" s="315">
        <f t="shared" si="2"/>
        <v>29</v>
      </c>
      <c r="G11" s="315">
        <f t="shared" si="2"/>
        <v>130</v>
      </c>
      <c r="H11" s="315">
        <f t="shared" si="2"/>
        <v>713</v>
      </c>
      <c r="I11" s="315" t="s">
        <v>19</v>
      </c>
      <c r="J11" s="315">
        <f t="shared" si="2"/>
        <v>1086</v>
      </c>
    </row>
    <row r="12" spans="1:24" s="310" customFormat="1" ht="15" customHeight="1">
      <c r="A12" s="35"/>
      <c r="B12" s="35"/>
      <c r="C12" s="56">
        <v>2020</v>
      </c>
      <c r="D12" s="315">
        <f t="shared" si="1"/>
        <v>1926</v>
      </c>
      <c r="E12" s="315">
        <f t="shared" si="2"/>
        <v>604</v>
      </c>
      <c r="F12" s="315">
        <f t="shared" si="2"/>
        <v>26</v>
      </c>
      <c r="G12" s="315">
        <f t="shared" si="2"/>
        <v>100</v>
      </c>
      <c r="H12" s="315">
        <f t="shared" si="2"/>
        <v>484</v>
      </c>
      <c r="I12" s="315" t="s">
        <v>19</v>
      </c>
      <c r="J12" s="315">
        <f t="shared" si="2"/>
        <v>712</v>
      </c>
    </row>
    <row r="13" spans="1:24" s="310" customFormat="1" ht="15" customHeight="1">
      <c r="A13" s="35"/>
      <c r="B13" s="35"/>
      <c r="C13" s="56">
        <v>2021</v>
      </c>
      <c r="D13" s="315">
        <f t="shared" si="1"/>
        <v>1643</v>
      </c>
      <c r="E13" s="315">
        <f t="shared" si="2"/>
        <v>478</v>
      </c>
      <c r="F13" s="315">
        <f t="shared" si="2"/>
        <v>13</v>
      </c>
      <c r="G13" s="315">
        <f t="shared" si="2"/>
        <v>69</v>
      </c>
      <c r="H13" s="315">
        <f t="shared" si="2"/>
        <v>312</v>
      </c>
      <c r="I13" s="315" t="s">
        <v>19</v>
      </c>
      <c r="J13" s="315">
        <f t="shared" si="2"/>
        <v>771</v>
      </c>
    </row>
    <row r="14" spans="1:24" s="310" customFormat="1" ht="8.1" customHeight="1">
      <c r="A14" s="35"/>
      <c r="B14" s="35"/>
      <c r="C14" s="56"/>
      <c r="D14" s="109"/>
      <c r="E14" s="316"/>
      <c r="F14" s="316"/>
      <c r="G14" s="316"/>
      <c r="H14" s="316"/>
      <c r="I14" s="316"/>
      <c r="J14" s="316"/>
    </row>
    <row r="15" spans="1:24" s="310" customFormat="1" ht="15" customHeight="1">
      <c r="A15" s="40" t="s">
        <v>8</v>
      </c>
      <c r="B15" s="39"/>
      <c r="C15" s="60">
        <v>2018</v>
      </c>
      <c r="D15" s="317">
        <f t="shared" ref="D15:D17" si="3">SUM(E15,F15,G15,H15,I15,J15)</f>
        <v>481</v>
      </c>
      <c r="E15" s="13">
        <v>61</v>
      </c>
      <c r="F15" s="13">
        <v>4</v>
      </c>
      <c r="G15" s="13">
        <v>19</v>
      </c>
      <c r="H15" s="13">
        <v>63</v>
      </c>
      <c r="I15" s="13">
        <v>0</v>
      </c>
      <c r="J15" s="318">
        <v>334</v>
      </c>
    </row>
    <row r="16" spans="1:24" s="310" customFormat="1" ht="15" customHeight="1">
      <c r="A16" s="40"/>
      <c r="B16" s="39"/>
      <c r="C16" s="60">
        <v>2019</v>
      </c>
      <c r="D16" s="317">
        <f t="shared" si="3"/>
        <v>455</v>
      </c>
      <c r="E16" s="13">
        <v>63</v>
      </c>
      <c r="F16" s="13">
        <v>1</v>
      </c>
      <c r="G16" s="13">
        <v>16</v>
      </c>
      <c r="H16" s="13">
        <v>42</v>
      </c>
      <c r="I16" s="13">
        <v>0</v>
      </c>
      <c r="J16" s="318">
        <v>333</v>
      </c>
    </row>
    <row r="17" spans="1:22" s="310" customFormat="1" ht="15" customHeight="1">
      <c r="A17" s="40"/>
      <c r="B17" s="39"/>
      <c r="C17" s="60">
        <v>2020</v>
      </c>
      <c r="D17" s="317">
        <f t="shared" si="3"/>
        <v>235</v>
      </c>
      <c r="E17" s="13">
        <v>51</v>
      </c>
      <c r="F17" s="13">
        <v>0</v>
      </c>
      <c r="G17" s="13">
        <v>17</v>
      </c>
      <c r="H17" s="13">
        <v>41</v>
      </c>
      <c r="I17" s="13">
        <v>0</v>
      </c>
      <c r="J17" s="318">
        <v>126</v>
      </c>
    </row>
    <row r="18" spans="1:22" s="310" customFormat="1" ht="15" customHeight="1">
      <c r="A18" s="40"/>
      <c r="B18" s="39"/>
      <c r="C18" s="60">
        <v>2021</v>
      </c>
      <c r="D18" s="15">
        <f>SUM(E18,F18,G18,H18,I18,J18)</f>
        <v>133</v>
      </c>
      <c r="E18" s="13">
        <v>35</v>
      </c>
      <c r="F18" s="13">
        <v>2</v>
      </c>
      <c r="G18" s="13">
        <v>8</v>
      </c>
      <c r="H18" s="13">
        <v>29</v>
      </c>
      <c r="I18" s="13" t="s">
        <v>19</v>
      </c>
      <c r="J18" s="318">
        <v>59</v>
      </c>
    </row>
    <row r="19" spans="1:22" ht="8.1" customHeight="1">
      <c r="A19" s="40"/>
      <c r="B19" s="39"/>
      <c r="C19" s="56"/>
      <c r="D19" s="109"/>
      <c r="E19" s="319"/>
      <c r="F19" s="319"/>
      <c r="G19" s="319"/>
      <c r="H19" s="319"/>
      <c r="I19" s="319"/>
      <c r="J19" s="319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>
      <c r="A20" s="40" t="s">
        <v>9</v>
      </c>
      <c r="B20" s="39"/>
      <c r="C20" s="60">
        <v>2018</v>
      </c>
      <c r="D20" s="317">
        <f t="shared" ref="D20:D68" si="4">SUM(E20,F20,G20,H20,I20,J20)</f>
        <v>43</v>
      </c>
      <c r="E20" s="13">
        <v>12</v>
      </c>
      <c r="F20" s="13">
        <v>1</v>
      </c>
      <c r="G20" s="13">
        <v>6</v>
      </c>
      <c r="H20" s="13">
        <v>16</v>
      </c>
      <c r="I20" s="13">
        <v>0</v>
      </c>
      <c r="J20" s="318">
        <v>8</v>
      </c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>
      <c r="A21" s="40"/>
      <c r="B21" s="39"/>
      <c r="C21" s="60">
        <v>2019</v>
      </c>
      <c r="D21" s="317">
        <f t="shared" si="4"/>
        <v>39</v>
      </c>
      <c r="E21" s="13">
        <v>10</v>
      </c>
      <c r="F21" s="13">
        <v>1</v>
      </c>
      <c r="G21" s="13">
        <v>4</v>
      </c>
      <c r="H21" s="13">
        <v>13</v>
      </c>
      <c r="I21" s="13">
        <v>0</v>
      </c>
      <c r="J21" s="318">
        <v>11</v>
      </c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>
      <c r="A22" s="40"/>
      <c r="B22" s="39"/>
      <c r="C22" s="60">
        <v>2020</v>
      </c>
      <c r="D22" s="317">
        <f t="shared" si="4"/>
        <v>29</v>
      </c>
      <c r="E22" s="13">
        <v>7</v>
      </c>
      <c r="F22" s="13">
        <v>1</v>
      </c>
      <c r="G22" s="13">
        <v>4</v>
      </c>
      <c r="H22" s="13">
        <v>8</v>
      </c>
      <c r="I22" s="13">
        <v>0</v>
      </c>
      <c r="J22" s="318">
        <v>9</v>
      </c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>
      <c r="A23" s="40"/>
      <c r="B23" s="39"/>
      <c r="C23" s="60">
        <v>2021</v>
      </c>
      <c r="D23" s="317">
        <f t="shared" si="4"/>
        <v>17</v>
      </c>
      <c r="E23" s="13">
        <v>2</v>
      </c>
      <c r="F23" s="13">
        <v>0</v>
      </c>
      <c r="G23" s="13">
        <v>1</v>
      </c>
      <c r="H23" s="13">
        <v>8</v>
      </c>
      <c r="I23" s="13" t="s">
        <v>19</v>
      </c>
      <c r="J23" s="318">
        <v>6</v>
      </c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8.1" customHeight="1">
      <c r="A24" s="40"/>
      <c r="B24" s="39"/>
      <c r="C24" s="56"/>
      <c r="D24" s="109"/>
      <c r="E24" s="319"/>
      <c r="F24" s="319"/>
      <c r="G24" s="319"/>
      <c r="H24" s="319"/>
      <c r="I24" s="319"/>
      <c r="J24" s="3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" customHeight="1">
      <c r="A25" s="40" t="s">
        <v>10</v>
      </c>
      <c r="B25" s="39"/>
      <c r="C25" s="60">
        <v>2018</v>
      </c>
      <c r="D25" s="317">
        <f t="shared" si="4"/>
        <v>156</v>
      </c>
      <c r="E25" s="13">
        <v>46</v>
      </c>
      <c r="F25" s="13">
        <v>6</v>
      </c>
      <c r="G25" s="13">
        <v>4</v>
      </c>
      <c r="H25" s="13">
        <v>54</v>
      </c>
      <c r="I25" s="13">
        <v>0</v>
      </c>
      <c r="J25" s="318">
        <v>46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" customHeight="1">
      <c r="A26" s="40"/>
      <c r="B26" s="39"/>
      <c r="C26" s="60">
        <v>2019</v>
      </c>
      <c r="D26" s="317">
        <f t="shared" si="4"/>
        <v>150</v>
      </c>
      <c r="E26" s="13">
        <v>49</v>
      </c>
      <c r="F26" s="13">
        <v>3</v>
      </c>
      <c r="G26" s="13">
        <v>3</v>
      </c>
      <c r="H26" s="13">
        <v>34</v>
      </c>
      <c r="I26" s="13">
        <v>0</v>
      </c>
      <c r="J26" s="318">
        <v>61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" customHeight="1">
      <c r="A27" s="40"/>
      <c r="B27" s="39"/>
      <c r="C27" s="60">
        <v>2020</v>
      </c>
      <c r="D27" s="317">
        <f t="shared" si="4"/>
        <v>108</v>
      </c>
      <c r="E27" s="13">
        <v>37</v>
      </c>
      <c r="F27" s="13">
        <v>0</v>
      </c>
      <c r="G27" s="13">
        <v>1</v>
      </c>
      <c r="H27" s="13">
        <v>23</v>
      </c>
      <c r="I27" s="13">
        <v>0</v>
      </c>
      <c r="J27" s="318">
        <v>47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" customHeight="1">
      <c r="A28" s="40"/>
      <c r="B28" s="39"/>
      <c r="C28" s="60">
        <v>2021</v>
      </c>
      <c r="D28" s="317">
        <f t="shared" si="4"/>
        <v>98</v>
      </c>
      <c r="E28" s="13">
        <v>28</v>
      </c>
      <c r="F28" s="13">
        <v>0</v>
      </c>
      <c r="G28" s="13">
        <v>1</v>
      </c>
      <c r="H28" s="13">
        <v>12</v>
      </c>
      <c r="I28" s="13" t="s">
        <v>19</v>
      </c>
      <c r="J28" s="318">
        <v>57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8.1" customHeight="1">
      <c r="A29" s="40"/>
      <c r="B29" s="39"/>
      <c r="C29" s="56"/>
      <c r="D29" s="109"/>
      <c r="E29" s="13"/>
      <c r="F29" s="13"/>
      <c r="G29" s="13"/>
      <c r="H29" s="13"/>
      <c r="I29" s="13"/>
      <c r="J29" s="3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" customHeight="1">
      <c r="A30" s="40" t="s">
        <v>11</v>
      </c>
      <c r="B30" s="39"/>
      <c r="C30" s="60">
        <v>2018</v>
      </c>
      <c r="D30" s="317">
        <f t="shared" si="4"/>
        <v>1313</v>
      </c>
      <c r="E30" s="13">
        <v>487</v>
      </c>
      <c r="F30" s="13">
        <v>24</v>
      </c>
      <c r="G30" s="13">
        <v>66</v>
      </c>
      <c r="H30" s="13">
        <v>308</v>
      </c>
      <c r="I30" s="13">
        <v>1</v>
      </c>
      <c r="J30" s="318">
        <v>427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>
      <c r="A31" s="40"/>
      <c r="B31" s="39"/>
      <c r="C31" s="60">
        <v>2019</v>
      </c>
      <c r="D31" s="317">
        <f t="shared" si="4"/>
        <v>1017</v>
      </c>
      <c r="E31" s="13">
        <v>341</v>
      </c>
      <c r="F31" s="13">
        <v>16</v>
      </c>
      <c r="G31" s="13">
        <v>68</v>
      </c>
      <c r="H31" s="13">
        <v>282</v>
      </c>
      <c r="I31" s="13">
        <v>0</v>
      </c>
      <c r="J31" s="318">
        <v>310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" customHeight="1">
      <c r="A32" s="40"/>
      <c r="B32" s="39"/>
      <c r="C32" s="60">
        <v>2020</v>
      </c>
      <c r="D32" s="317">
        <f t="shared" si="4"/>
        <v>745</v>
      </c>
      <c r="E32" s="317">
        <v>260</v>
      </c>
      <c r="F32" s="13">
        <v>10</v>
      </c>
      <c r="G32" s="13">
        <v>51</v>
      </c>
      <c r="H32" s="13">
        <v>183</v>
      </c>
      <c r="I32" s="13">
        <v>0</v>
      </c>
      <c r="J32" s="318">
        <v>241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" customHeight="1">
      <c r="A33" s="40"/>
      <c r="B33" s="39"/>
      <c r="C33" s="60">
        <v>2021</v>
      </c>
      <c r="D33" s="317">
        <f t="shared" si="4"/>
        <v>696</v>
      </c>
      <c r="E33" s="317">
        <v>206</v>
      </c>
      <c r="F33" s="13">
        <v>7</v>
      </c>
      <c r="G33" s="13">
        <v>38</v>
      </c>
      <c r="H33" s="13">
        <v>124</v>
      </c>
      <c r="I33" s="13" t="s">
        <v>19</v>
      </c>
      <c r="J33" s="318">
        <v>321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8.1" customHeight="1">
      <c r="A34" s="40"/>
      <c r="B34" s="39"/>
      <c r="C34" s="56"/>
      <c r="D34" s="109"/>
      <c r="E34" s="319"/>
      <c r="F34" s="319"/>
      <c r="G34" s="319"/>
      <c r="H34" s="319"/>
      <c r="I34" s="13">
        <v>0</v>
      </c>
      <c r="J34" s="3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295" customFormat="1" ht="15" customHeight="1">
      <c r="A35" s="40" t="s">
        <v>12</v>
      </c>
      <c r="B35" s="39"/>
      <c r="C35" s="60">
        <v>2018</v>
      </c>
      <c r="D35" s="317">
        <f t="shared" si="4"/>
        <v>104</v>
      </c>
      <c r="E35" s="13">
        <v>18</v>
      </c>
      <c r="F35" s="13">
        <v>6</v>
      </c>
      <c r="G35" s="13">
        <v>5</v>
      </c>
      <c r="H35" s="13">
        <v>23</v>
      </c>
      <c r="I35" s="13">
        <v>0</v>
      </c>
      <c r="J35" s="318">
        <v>52</v>
      </c>
      <c r="K35" s="29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295" customFormat="1" ht="15" customHeight="1">
      <c r="A36" s="40"/>
      <c r="B36" s="39"/>
      <c r="C36" s="60">
        <v>2019</v>
      </c>
      <c r="D36" s="317">
        <f t="shared" si="4"/>
        <v>89</v>
      </c>
      <c r="E36" s="13">
        <v>24</v>
      </c>
      <c r="F36" s="13">
        <v>1</v>
      </c>
      <c r="G36" s="13">
        <v>1</v>
      </c>
      <c r="H36" s="13">
        <v>11</v>
      </c>
      <c r="I36" s="13">
        <v>0</v>
      </c>
      <c r="J36" s="318">
        <v>52</v>
      </c>
      <c r="K36" s="29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295" customFormat="1" ht="15" customHeight="1">
      <c r="A37" s="40"/>
      <c r="B37" s="39"/>
      <c r="C37" s="60">
        <v>2020</v>
      </c>
      <c r="D37" s="317">
        <f t="shared" si="4"/>
        <v>73</v>
      </c>
      <c r="E37" s="13">
        <v>16</v>
      </c>
      <c r="F37" s="13">
        <v>0</v>
      </c>
      <c r="G37" s="13">
        <v>3</v>
      </c>
      <c r="H37" s="13">
        <v>13</v>
      </c>
      <c r="I37" s="13">
        <v>0</v>
      </c>
      <c r="J37" s="318">
        <v>41</v>
      </c>
      <c r="K37" s="29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295" customFormat="1" ht="15" customHeight="1">
      <c r="A38" s="40"/>
      <c r="B38" s="39"/>
      <c r="C38" s="60">
        <v>2021</v>
      </c>
      <c r="D38" s="317">
        <f t="shared" si="4"/>
        <v>65</v>
      </c>
      <c r="E38" s="13">
        <v>9</v>
      </c>
      <c r="F38" s="13">
        <v>0</v>
      </c>
      <c r="G38" s="13">
        <v>0</v>
      </c>
      <c r="H38" s="13">
        <v>14</v>
      </c>
      <c r="I38" s="13" t="s">
        <v>19</v>
      </c>
      <c r="J38" s="318">
        <v>42</v>
      </c>
      <c r="K38" s="29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8.1" customHeight="1">
      <c r="A39" s="40"/>
      <c r="B39" s="39"/>
      <c r="C39" s="56"/>
      <c r="D39" s="109"/>
      <c r="E39" s="319"/>
      <c r="F39" s="319"/>
      <c r="G39" s="319"/>
      <c r="H39" s="319"/>
      <c r="I39" s="319"/>
      <c r="J39" s="3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" customHeight="1">
      <c r="A40" s="40" t="s">
        <v>13</v>
      </c>
      <c r="B40" s="39"/>
      <c r="C40" s="60">
        <v>2018</v>
      </c>
      <c r="D40" s="317">
        <f t="shared" si="4"/>
        <v>115</v>
      </c>
      <c r="E40" s="13">
        <v>26</v>
      </c>
      <c r="F40" s="13">
        <v>1</v>
      </c>
      <c r="G40" s="13">
        <v>5</v>
      </c>
      <c r="H40" s="13">
        <v>54</v>
      </c>
      <c r="I40" s="13">
        <v>0</v>
      </c>
      <c r="J40" s="318">
        <v>29</v>
      </c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" customHeight="1">
      <c r="A41" s="40"/>
      <c r="B41" s="39"/>
      <c r="C41" s="60">
        <v>2019</v>
      </c>
      <c r="D41" s="317">
        <f t="shared" si="4"/>
        <v>177</v>
      </c>
      <c r="E41" s="13">
        <v>57</v>
      </c>
      <c r="F41" s="13">
        <v>0</v>
      </c>
      <c r="G41" s="13">
        <v>3</v>
      </c>
      <c r="H41" s="13">
        <v>55</v>
      </c>
      <c r="I41" s="13">
        <v>0</v>
      </c>
      <c r="J41" s="318">
        <v>62</v>
      </c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" customHeight="1">
      <c r="A42" s="40"/>
      <c r="B42" s="39"/>
      <c r="C42" s="60">
        <v>2020</v>
      </c>
      <c r="D42" s="317">
        <f t="shared" si="4"/>
        <v>162</v>
      </c>
      <c r="E42" s="13">
        <v>72</v>
      </c>
      <c r="F42" s="13">
        <v>1</v>
      </c>
      <c r="G42" s="13">
        <v>3</v>
      </c>
      <c r="H42" s="13">
        <v>31</v>
      </c>
      <c r="I42" s="13">
        <v>0</v>
      </c>
      <c r="J42" s="318">
        <v>55</v>
      </c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" customHeight="1">
      <c r="A43" s="40"/>
      <c r="B43" s="39"/>
      <c r="C43" s="60">
        <v>2021</v>
      </c>
      <c r="D43" s="317">
        <f t="shared" si="4"/>
        <v>122</v>
      </c>
      <c r="E43" s="13">
        <v>57</v>
      </c>
      <c r="F43" s="13">
        <v>2</v>
      </c>
      <c r="G43" s="13">
        <v>5</v>
      </c>
      <c r="H43" s="13">
        <v>13</v>
      </c>
      <c r="I43" s="13" t="s">
        <v>19</v>
      </c>
      <c r="J43" s="318">
        <v>45</v>
      </c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8.1" customHeight="1">
      <c r="A44" s="40"/>
      <c r="B44" s="39"/>
      <c r="C44" s="56"/>
      <c r="D44" s="109"/>
      <c r="E44" s="13"/>
      <c r="F44" s="13"/>
      <c r="G44" s="13"/>
      <c r="H44" s="13"/>
      <c r="I44" s="13"/>
      <c r="J44" s="318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" customHeight="1">
      <c r="A45" s="40" t="s">
        <v>14</v>
      </c>
      <c r="B45" s="39"/>
      <c r="C45" s="60">
        <v>2018</v>
      </c>
      <c r="D45" s="317">
        <f t="shared" si="4"/>
        <v>87</v>
      </c>
      <c r="E45" s="13">
        <v>20</v>
      </c>
      <c r="F45" s="13">
        <v>7</v>
      </c>
      <c r="G45" s="13">
        <v>8</v>
      </c>
      <c r="H45" s="13">
        <v>26</v>
      </c>
      <c r="I45" s="13">
        <v>0</v>
      </c>
      <c r="J45" s="318">
        <v>26</v>
      </c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" customHeight="1">
      <c r="A46" s="40"/>
      <c r="B46" s="39"/>
      <c r="C46" s="60">
        <v>2019</v>
      </c>
      <c r="D46" s="317">
        <f t="shared" si="4"/>
        <v>83</v>
      </c>
      <c r="E46" s="13">
        <v>22</v>
      </c>
      <c r="F46" s="13">
        <v>2</v>
      </c>
      <c r="G46" s="13">
        <v>2</v>
      </c>
      <c r="H46" s="13">
        <v>27</v>
      </c>
      <c r="I46" s="13">
        <v>0</v>
      </c>
      <c r="J46" s="318">
        <v>30</v>
      </c>
    </row>
    <row r="47" spans="1:22" ht="15" customHeight="1">
      <c r="A47" s="40"/>
      <c r="B47" s="39"/>
      <c r="C47" s="60">
        <v>2020</v>
      </c>
      <c r="D47" s="317">
        <f t="shared" si="4"/>
        <v>76</v>
      </c>
      <c r="E47" s="13">
        <v>20</v>
      </c>
      <c r="F47" s="13">
        <v>3</v>
      </c>
      <c r="G47" s="13">
        <v>4</v>
      </c>
      <c r="H47" s="13">
        <v>24</v>
      </c>
      <c r="I47" s="13">
        <v>0</v>
      </c>
      <c r="J47" s="318">
        <v>25</v>
      </c>
    </row>
    <row r="48" spans="1:22" ht="15" customHeight="1">
      <c r="A48" s="40"/>
      <c r="B48" s="39"/>
      <c r="C48" s="60">
        <v>2021</v>
      </c>
      <c r="D48" s="317">
        <f t="shared" si="4"/>
        <v>51</v>
      </c>
      <c r="E48" s="13">
        <v>15</v>
      </c>
      <c r="F48" s="13">
        <v>1</v>
      </c>
      <c r="G48" s="13">
        <v>0</v>
      </c>
      <c r="H48" s="13">
        <v>13</v>
      </c>
      <c r="I48" s="13" t="s">
        <v>19</v>
      </c>
      <c r="J48" s="318">
        <v>22</v>
      </c>
    </row>
    <row r="49" spans="1:10" ht="8.1" customHeight="1">
      <c r="A49" s="40"/>
      <c r="B49" s="39"/>
      <c r="C49" s="56"/>
      <c r="D49" s="109"/>
      <c r="E49" s="13"/>
      <c r="F49" s="13"/>
      <c r="G49" s="13"/>
      <c r="H49" s="13"/>
      <c r="I49" s="13"/>
      <c r="J49" s="318"/>
    </row>
    <row r="50" spans="1:10" ht="15" customHeight="1">
      <c r="A50" s="40" t="s">
        <v>15</v>
      </c>
      <c r="B50" s="39"/>
      <c r="C50" s="60">
        <v>2018</v>
      </c>
      <c r="D50" s="317">
        <f t="shared" si="4"/>
        <v>245</v>
      </c>
      <c r="E50" s="13">
        <v>37</v>
      </c>
      <c r="F50" s="13">
        <v>3</v>
      </c>
      <c r="G50" s="13">
        <v>29</v>
      </c>
      <c r="H50" s="13">
        <v>94</v>
      </c>
      <c r="I50" s="13">
        <v>0</v>
      </c>
      <c r="J50" s="318">
        <v>82</v>
      </c>
    </row>
    <row r="51" spans="1:10" ht="15" customHeight="1">
      <c r="A51" s="40"/>
      <c r="B51" s="39"/>
      <c r="C51" s="60">
        <v>2019</v>
      </c>
      <c r="D51" s="317">
        <f t="shared" si="4"/>
        <v>228</v>
      </c>
      <c r="E51" s="13">
        <v>41</v>
      </c>
      <c r="F51" s="13">
        <v>3</v>
      </c>
      <c r="G51" s="13">
        <v>15</v>
      </c>
      <c r="H51" s="13">
        <v>82</v>
      </c>
      <c r="I51" s="13">
        <v>0</v>
      </c>
      <c r="J51" s="318">
        <v>87</v>
      </c>
    </row>
    <row r="52" spans="1:10" ht="15" customHeight="1">
      <c r="A52" s="40"/>
      <c r="B52" s="39"/>
      <c r="C52" s="60">
        <v>2020</v>
      </c>
      <c r="D52" s="317">
        <f t="shared" si="4"/>
        <v>181</v>
      </c>
      <c r="E52" s="13">
        <v>46</v>
      </c>
      <c r="F52" s="13">
        <v>4</v>
      </c>
      <c r="G52" s="13">
        <v>10</v>
      </c>
      <c r="H52" s="13">
        <v>65</v>
      </c>
      <c r="I52" s="13">
        <v>0</v>
      </c>
      <c r="J52" s="318">
        <v>56</v>
      </c>
    </row>
    <row r="53" spans="1:10" ht="15" customHeight="1">
      <c r="A53" s="40"/>
      <c r="B53" s="39"/>
      <c r="C53" s="60">
        <v>2021</v>
      </c>
      <c r="D53" s="317">
        <f t="shared" si="4"/>
        <v>149</v>
      </c>
      <c r="E53" s="13">
        <v>33</v>
      </c>
      <c r="F53" s="13">
        <v>1</v>
      </c>
      <c r="G53" s="13">
        <v>9</v>
      </c>
      <c r="H53" s="13">
        <v>31</v>
      </c>
      <c r="I53" s="13" t="s">
        <v>19</v>
      </c>
      <c r="J53" s="318">
        <v>75</v>
      </c>
    </row>
    <row r="54" spans="1:10" ht="8.1" customHeight="1">
      <c r="A54" s="40"/>
      <c r="B54" s="39"/>
      <c r="C54" s="56"/>
      <c r="D54" s="109"/>
      <c r="E54" s="13"/>
      <c r="F54" s="13"/>
      <c r="G54" s="13"/>
      <c r="H54" s="13"/>
      <c r="I54" s="13"/>
      <c r="J54" s="318"/>
    </row>
    <row r="55" spans="1:10" ht="15" customHeight="1">
      <c r="A55" s="40" t="s">
        <v>16</v>
      </c>
      <c r="B55" s="39"/>
      <c r="C55" s="60">
        <v>2018</v>
      </c>
      <c r="D55" s="317">
        <f t="shared" si="4"/>
        <v>142</v>
      </c>
      <c r="E55" s="13">
        <v>43</v>
      </c>
      <c r="F55" s="13">
        <v>2</v>
      </c>
      <c r="G55" s="13">
        <v>3</v>
      </c>
      <c r="H55" s="13">
        <v>57</v>
      </c>
      <c r="I55" s="13">
        <v>0</v>
      </c>
      <c r="J55" s="318">
        <v>37</v>
      </c>
    </row>
    <row r="56" spans="1:10" ht="15" customHeight="1">
      <c r="A56" s="40"/>
      <c r="B56" s="39"/>
      <c r="C56" s="60">
        <v>2019</v>
      </c>
      <c r="D56" s="317">
        <f t="shared" si="4"/>
        <v>133</v>
      </c>
      <c r="E56" s="13">
        <v>37</v>
      </c>
      <c r="F56" s="13">
        <v>1</v>
      </c>
      <c r="G56" s="13">
        <v>5</v>
      </c>
      <c r="H56" s="13">
        <v>54</v>
      </c>
      <c r="I56" s="13">
        <v>0</v>
      </c>
      <c r="J56" s="318">
        <v>36</v>
      </c>
    </row>
    <row r="57" spans="1:10" ht="15" customHeight="1">
      <c r="A57" s="40"/>
      <c r="B57" s="39"/>
      <c r="C57" s="60">
        <v>2020</v>
      </c>
      <c r="D57" s="317">
        <f t="shared" si="4"/>
        <v>84</v>
      </c>
      <c r="E57" s="13">
        <v>27</v>
      </c>
      <c r="F57" s="13">
        <v>3</v>
      </c>
      <c r="G57" s="13">
        <v>2</v>
      </c>
      <c r="H57" s="13">
        <v>22</v>
      </c>
      <c r="I57" s="13">
        <v>0</v>
      </c>
      <c r="J57" s="318">
        <v>30</v>
      </c>
    </row>
    <row r="58" spans="1:10" ht="15" customHeight="1">
      <c r="A58" s="40"/>
      <c r="B58" s="39"/>
      <c r="C58" s="60">
        <v>2021</v>
      </c>
      <c r="D58" s="317">
        <f t="shared" si="4"/>
        <v>100</v>
      </c>
      <c r="E58" s="13">
        <v>41</v>
      </c>
      <c r="F58" s="13">
        <v>0</v>
      </c>
      <c r="G58" s="13">
        <v>2</v>
      </c>
      <c r="H58" s="13">
        <v>20</v>
      </c>
      <c r="I58" s="13" t="s">
        <v>19</v>
      </c>
      <c r="J58" s="318">
        <v>37</v>
      </c>
    </row>
    <row r="59" spans="1:10" s="310" customFormat="1" ht="8.1" customHeight="1">
      <c r="A59" s="40"/>
      <c r="B59" s="39"/>
      <c r="C59" s="56"/>
      <c r="D59" s="109"/>
      <c r="E59" s="319"/>
      <c r="F59" s="319"/>
      <c r="G59" s="319"/>
      <c r="H59" s="319"/>
      <c r="I59" s="319"/>
      <c r="J59" s="319"/>
    </row>
    <row r="60" spans="1:10" s="310" customFormat="1" ht="15" customHeight="1">
      <c r="A60" s="40" t="s">
        <v>17</v>
      </c>
      <c r="B60" s="39"/>
      <c r="C60" s="60">
        <v>2018</v>
      </c>
      <c r="D60" s="317">
        <f t="shared" si="4"/>
        <v>217</v>
      </c>
      <c r="E60" s="13">
        <v>73</v>
      </c>
      <c r="F60" s="13">
        <v>4</v>
      </c>
      <c r="G60" s="13">
        <v>9</v>
      </c>
      <c r="H60" s="13">
        <v>70</v>
      </c>
      <c r="I60" s="13">
        <v>0</v>
      </c>
      <c r="J60" s="318">
        <v>61</v>
      </c>
    </row>
    <row r="61" spans="1:10" s="310" customFormat="1" ht="15" customHeight="1">
      <c r="A61" s="40"/>
      <c r="B61" s="39"/>
      <c r="C61" s="60">
        <v>2019</v>
      </c>
      <c r="D61" s="317">
        <f t="shared" si="4"/>
        <v>212</v>
      </c>
      <c r="E61" s="13">
        <v>42</v>
      </c>
      <c r="F61" s="13">
        <v>1</v>
      </c>
      <c r="G61" s="13">
        <v>10</v>
      </c>
      <c r="H61" s="13">
        <v>84</v>
      </c>
      <c r="I61" s="13">
        <v>0</v>
      </c>
      <c r="J61" s="318">
        <v>75</v>
      </c>
    </row>
    <row r="62" spans="1:10" s="310" customFormat="1" ht="15" customHeight="1">
      <c r="A62" s="40"/>
      <c r="B62" s="39"/>
      <c r="C62" s="60">
        <v>2020</v>
      </c>
      <c r="D62" s="317">
        <f t="shared" si="4"/>
        <v>144</v>
      </c>
      <c r="E62" s="317">
        <v>48</v>
      </c>
      <c r="F62" s="13">
        <v>2</v>
      </c>
      <c r="G62" s="13">
        <v>4</v>
      </c>
      <c r="H62" s="13">
        <v>47</v>
      </c>
      <c r="I62" s="13">
        <v>0</v>
      </c>
      <c r="J62" s="318">
        <v>43</v>
      </c>
    </row>
    <row r="63" spans="1:10" s="310" customFormat="1" ht="15" customHeight="1">
      <c r="A63" s="40"/>
      <c r="B63" s="39"/>
      <c r="C63" s="60">
        <v>2021</v>
      </c>
      <c r="D63" s="317">
        <f t="shared" si="4"/>
        <v>121</v>
      </c>
      <c r="E63" s="317">
        <v>34</v>
      </c>
      <c r="F63" s="13">
        <v>0</v>
      </c>
      <c r="G63" s="13">
        <v>4</v>
      </c>
      <c r="H63" s="13">
        <v>24</v>
      </c>
      <c r="I63" s="13" t="s">
        <v>19</v>
      </c>
      <c r="J63" s="318">
        <v>59</v>
      </c>
    </row>
    <row r="64" spans="1:10" s="310" customFormat="1" ht="8.1" customHeight="1">
      <c r="A64" s="40"/>
      <c r="B64" s="39"/>
      <c r="C64" s="56"/>
      <c r="D64" s="109"/>
      <c r="E64" s="13"/>
      <c r="F64" s="13"/>
      <c r="G64" s="13"/>
      <c r="H64" s="13"/>
      <c r="J64" s="318"/>
    </row>
    <row r="65" spans="1:11" s="310" customFormat="1" ht="15" customHeight="1">
      <c r="A65" s="40" t="s">
        <v>18</v>
      </c>
      <c r="B65" s="39"/>
      <c r="C65" s="60">
        <v>2018</v>
      </c>
      <c r="D65" s="317">
        <f t="shared" si="4"/>
        <v>109</v>
      </c>
      <c r="E65" s="13">
        <v>38</v>
      </c>
      <c r="F65" s="13">
        <v>2</v>
      </c>
      <c r="G65" s="13">
        <v>1</v>
      </c>
      <c r="H65" s="13">
        <v>28</v>
      </c>
      <c r="I65" s="13">
        <v>0</v>
      </c>
      <c r="J65" s="318">
        <v>40</v>
      </c>
    </row>
    <row r="66" spans="1:11" s="310" customFormat="1" ht="15" customHeight="1">
      <c r="A66" s="40"/>
      <c r="B66" s="39"/>
      <c r="C66" s="60">
        <v>2019</v>
      </c>
      <c r="D66" s="317">
        <f t="shared" si="4"/>
        <v>93</v>
      </c>
      <c r="E66" s="13">
        <v>32</v>
      </c>
      <c r="F66" s="13">
        <v>0</v>
      </c>
      <c r="G66" s="13">
        <v>3</v>
      </c>
      <c r="H66" s="13">
        <v>29</v>
      </c>
      <c r="I66" s="13">
        <v>0</v>
      </c>
      <c r="J66" s="318">
        <v>29</v>
      </c>
    </row>
    <row r="67" spans="1:11" s="310" customFormat="1" ht="15" customHeight="1">
      <c r="A67" s="40"/>
      <c r="B67" s="39"/>
      <c r="C67" s="60">
        <v>2020</v>
      </c>
      <c r="D67" s="317">
        <f t="shared" si="4"/>
        <v>89</v>
      </c>
      <c r="E67" s="13">
        <v>20</v>
      </c>
      <c r="F67" s="13">
        <v>2</v>
      </c>
      <c r="G67" s="13">
        <v>1</v>
      </c>
      <c r="H67" s="13">
        <v>27</v>
      </c>
      <c r="I67" s="13">
        <v>0</v>
      </c>
      <c r="J67" s="318">
        <v>39</v>
      </c>
    </row>
    <row r="68" spans="1:11" s="310" customFormat="1" ht="15" customHeight="1">
      <c r="A68" s="40"/>
      <c r="B68" s="39"/>
      <c r="C68" s="60">
        <v>2021</v>
      </c>
      <c r="D68" s="317">
        <f t="shared" si="4"/>
        <v>91</v>
      </c>
      <c r="E68" s="13">
        <v>18</v>
      </c>
      <c r="F68" s="13">
        <v>0</v>
      </c>
      <c r="G68" s="13">
        <v>1</v>
      </c>
      <c r="H68" s="13">
        <v>24</v>
      </c>
      <c r="I68" s="13" t="s">
        <v>19</v>
      </c>
      <c r="J68" s="318">
        <v>48</v>
      </c>
    </row>
    <row r="69" spans="1:11" s="310" customFormat="1" ht="8.1" customHeight="1">
      <c r="A69" s="411"/>
      <c r="B69" s="411"/>
      <c r="C69" s="412"/>
      <c r="D69" s="413"/>
      <c r="E69" s="413"/>
      <c r="F69" s="413"/>
      <c r="G69" s="413"/>
      <c r="H69" s="413"/>
      <c r="I69" s="413"/>
      <c r="J69" s="413"/>
      <c r="K69" s="406"/>
    </row>
    <row r="70" spans="1:11" ht="15" customHeight="1">
      <c r="A70" s="310"/>
      <c r="K70" s="320" t="s">
        <v>20</v>
      </c>
    </row>
    <row r="71" spans="1:11" ht="15" customHeight="1">
      <c r="A71" s="310"/>
      <c r="K71" s="302" t="s">
        <v>21</v>
      </c>
    </row>
  </sheetData>
  <mergeCells count="1">
    <mergeCell ref="F7:H7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91"/>
  <sheetViews>
    <sheetView view="pageBreakPreview" zoomScale="115" zoomScaleNormal="62" zoomScaleSheetLayoutView="115" workbookViewId="0">
      <selection activeCell="H7" sqref="H7"/>
    </sheetView>
  </sheetViews>
  <sheetFormatPr defaultColWidth="5.28515625" defaultRowHeight="15"/>
  <cols>
    <col min="1" max="1" width="11" style="189" customWidth="1"/>
    <col min="2" max="2" width="11.7109375" style="189" customWidth="1"/>
    <col min="3" max="3" width="9.140625" style="250" customWidth="1"/>
    <col min="4" max="4" width="11" style="189" bestFit="1" customWidth="1"/>
    <col min="5" max="5" width="0.85546875" style="189" customWidth="1"/>
    <col min="6" max="6" width="12.7109375" style="189" bestFit="1" customWidth="1"/>
    <col min="7" max="7" width="0.85546875" style="189" customWidth="1"/>
    <col min="8" max="8" width="12.85546875" style="189" bestFit="1" customWidth="1"/>
    <col min="9" max="9" width="0.85546875" style="189" customWidth="1"/>
    <col min="10" max="10" width="12.85546875" style="189" bestFit="1" customWidth="1"/>
    <col min="11" max="11" width="14.140625" style="189" bestFit="1" customWidth="1"/>
    <col min="12" max="12" width="0.85546875" style="189" customWidth="1"/>
    <col min="13" max="13" width="14.7109375" style="251" customWidth="1"/>
    <col min="14" max="14" width="1.42578125" style="251" customWidth="1"/>
    <col min="15" max="15" width="17.42578125" style="251" customWidth="1"/>
    <col min="16" max="16" width="2.28515625" style="189" customWidth="1"/>
    <col min="17" max="17" width="3.42578125" style="189" customWidth="1"/>
    <col min="18" max="18" width="13.140625" style="189" customWidth="1"/>
    <col min="19" max="19" width="11.28515625" style="189" customWidth="1"/>
    <col min="20" max="20" width="15.140625" style="189" customWidth="1"/>
    <col min="21" max="16384" width="5.28515625" style="189"/>
  </cols>
  <sheetData>
    <row r="1" spans="1:19" ht="8.1" customHeight="1"/>
    <row r="2" spans="1:19" ht="8.1" customHeight="1"/>
    <row r="3" spans="1:19" s="252" customFormat="1" ht="16.5" customHeight="1">
      <c r="A3" s="253" t="s">
        <v>379</v>
      </c>
      <c r="B3" s="253"/>
      <c r="C3" s="254"/>
      <c r="M3" s="255"/>
      <c r="N3" s="255"/>
      <c r="O3" s="255"/>
    </row>
    <row r="4" spans="1:19" s="252" customFormat="1" ht="16.5" customHeight="1">
      <c r="A4" s="256" t="s">
        <v>380</v>
      </c>
      <c r="B4" s="256"/>
      <c r="C4" s="257"/>
      <c r="M4" s="255"/>
      <c r="N4" s="255"/>
      <c r="O4" s="255"/>
    </row>
    <row r="5" spans="1:19" ht="15" customHeight="1" thickBot="1">
      <c r="A5" s="539"/>
    </row>
    <row r="6" spans="1:19" ht="8.1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0"/>
      <c r="P6" s="460"/>
    </row>
    <row r="7" spans="1:19" ht="15" customHeight="1">
      <c r="A7" s="478"/>
      <c r="B7" s="478"/>
      <c r="C7" s="506"/>
      <c r="D7" s="499" t="s">
        <v>41</v>
      </c>
      <c r="E7" s="499"/>
      <c r="F7" s="499" t="s">
        <v>41</v>
      </c>
      <c r="G7" s="499"/>
      <c r="H7" s="499" t="s">
        <v>41</v>
      </c>
      <c r="I7" s="499"/>
      <c r="J7" s="499" t="s">
        <v>41</v>
      </c>
      <c r="K7" s="499" t="s">
        <v>41</v>
      </c>
      <c r="L7" s="499"/>
      <c r="M7" s="499" t="s">
        <v>42</v>
      </c>
      <c r="N7" s="499"/>
      <c r="O7" s="497" t="s">
        <v>338</v>
      </c>
      <c r="P7" s="490"/>
      <c r="S7" s="258"/>
    </row>
    <row r="8" spans="1:19" ht="15" customHeight="1">
      <c r="A8" s="478"/>
      <c r="B8" s="478"/>
      <c r="C8" s="506"/>
      <c r="D8" s="499" t="s">
        <v>44</v>
      </c>
      <c r="E8" s="499"/>
      <c r="F8" s="499" t="s">
        <v>45</v>
      </c>
      <c r="G8" s="499"/>
      <c r="H8" s="499" t="s">
        <v>46</v>
      </c>
      <c r="I8" s="499"/>
      <c r="J8" s="499" t="s">
        <v>337</v>
      </c>
      <c r="K8" s="499" t="s">
        <v>47</v>
      </c>
      <c r="L8" s="499"/>
      <c r="M8" s="499" t="s">
        <v>48</v>
      </c>
      <c r="N8" s="499"/>
      <c r="O8" s="499" t="s">
        <v>339</v>
      </c>
      <c r="P8" s="490" t="s">
        <v>33</v>
      </c>
      <c r="S8" s="258"/>
    </row>
    <row r="9" spans="1:19" ht="15" customHeight="1">
      <c r="A9" s="506" t="s">
        <v>40</v>
      </c>
      <c r="B9" s="506"/>
      <c r="C9" s="500" t="s">
        <v>1</v>
      </c>
      <c r="D9" s="499" t="s">
        <v>49</v>
      </c>
      <c r="E9" s="499"/>
      <c r="F9" s="499"/>
      <c r="G9" s="499"/>
      <c r="H9" s="499" t="s">
        <v>51</v>
      </c>
      <c r="I9" s="499"/>
      <c r="J9" s="499"/>
      <c r="K9" s="499"/>
      <c r="L9" s="499"/>
      <c r="M9" s="499" t="s">
        <v>53</v>
      </c>
      <c r="N9" s="499"/>
      <c r="O9" s="499" t="s">
        <v>53</v>
      </c>
      <c r="P9" s="490"/>
      <c r="S9" s="258"/>
    </row>
    <row r="10" spans="1:19" ht="15" customHeight="1">
      <c r="A10" s="507" t="s">
        <v>43</v>
      </c>
      <c r="B10" s="507"/>
      <c r="C10" s="494" t="s">
        <v>4</v>
      </c>
      <c r="D10" s="492" t="s">
        <v>50</v>
      </c>
      <c r="E10" s="492"/>
      <c r="F10" s="492" t="s">
        <v>50</v>
      </c>
      <c r="G10" s="492"/>
      <c r="H10" s="492" t="s">
        <v>52</v>
      </c>
      <c r="I10" s="492"/>
      <c r="J10" s="492" t="s">
        <v>52</v>
      </c>
      <c r="K10" s="492" t="s">
        <v>52</v>
      </c>
      <c r="L10" s="492"/>
      <c r="M10" s="492" t="s">
        <v>57</v>
      </c>
      <c r="N10" s="492"/>
      <c r="O10" s="492" t="s">
        <v>57</v>
      </c>
      <c r="P10" s="491"/>
      <c r="S10" s="258"/>
    </row>
    <row r="11" spans="1:19" ht="15" customHeight="1">
      <c r="A11" s="466"/>
      <c r="B11" s="466"/>
      <c r="C11" s="466"/>
      <c r="D11" s="492" t="s">
        <v>54</v>
      </c>
      <c r="E11" s="492"/>
      <c r="F11" s="492" t="s">
        <v>54</v>
      </c>
      <c r="G11" s="492"/>
      <c r="H11" s="492" t="s">
        <v>59</v>
      </c>
      <c r="I11" s="492"/>
      <c r="J11" s="492" t="s">
        <v>55</v>
      </c>
      <c r="K11" s="492" t="s">
        <v>56</v>
      </c>
      <c r="L11" s="492"/>
      <c r="M11" s="492" t="s">
        <v>60</v>
      </c>
      <c r="N11" s="492"/>
      <c r="O11" s="492" t="s">
        <v>64</v>
      </c>
      <c r="P11" s="491"/>
      <c r="S11" s="258"/>
    </row>
    <row r="12" spans="1:19" ht="15" customHeight="1">
      <c r="A12" s="466"/>
      <c r="B12" s="466"/>
      <c r="C12" s="466"/>
      <c r="D12" s="492" t="s">
        <v>61</v>
      </c>
      <c r="E12" s="492"/>
      <c r="F12" s="492" t="s">
        <v>58</v>
      </c>
      <c r="G12" s="492"/>
      <c r="H12" s="492" t="s">
        <v>62</v>
      </c>
      <c r="I12" s="492"/>
      <c r="J12" s="492"/>
      <c r="K12" s="492"/>
      <c r="L12" s="492"/>
      <c r="M12" s="492" t="s">
        <v>63</v>
      </c>
      <c r="N12" s="492"/>
      <c r="O12" s="492" t="s">
        <v>65</v>
      </c>
      <c r="P12" s="491"/>
      <c r="S12" s="258"/>
    </row>
    <row r="13" spans="1:19" ht="15" customHeight="1">
      <c r="A13" s="466"/>
      <c r="B13" s="466"/>
      <c r="C13" s="466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 t="s">
        <v>63</v>
      </c>
      <c r="P13" s="491"/>
      <c r="S13" s="258"/>
    </row>
    <row r="14" spans="1:19" ht="15" customHeight="1">
      <c r="A14" s="466"/>
      <c r="B14" s="466"/>
      <c r="C14" s="466"/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49"/>
      <c r="R14" s="259"/>
    </row>
    <row r="15" spans="1:19" ht="8.1" customHeight="1" thickBot="1">
      <c r="A15" s="461"/>
      <c r="B15" s="461"/>
      <c r="C15" s="461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</row>
    <row r="16" spans="1:19" ht="8.1" customHeight="1">
      <c r="A16" s="197"/>
      <c r="B16" s="197"/>
      <c r="C16" s="260"/>
      <c r="D16" s="197"/>
      <c r="E16" s="197"/>
      <c r="F16" s="197"/>
      <c r="G16" s="197"/>
      <c r="H16" s="197"/>
      <c r="I16" s="197"/>
      <c r="J16" s="197"/>
      <c r="K16" s="197"/>
      <c r="L16" s="197"/>
      <c r="M16" s="261"/>
      <c r="N16" s="261"/>
      <c r="O16" s="261"/>
      <c r="R16" s="262"/>
    </row>
    <row r="17" spans="1:20" ht="15" customHeight="1">
      <c r="A17" s="35" t="s">
        <v>7</v>
      </c>
      <c r="B17" s="35"/>
      <c r="C17" s="56">
        <v>2018</v>
      </c>
      <c r="D17" s="14">
        <v>23</v>
      </c>
      <c r="E17" s="14"/>
      <c r="F17" s="14">
        <v>2163</v>
      </c>
      <c r="G17" s="14"/>
      <c r="H17" s="14">
        <v>24</v>
      </c>
      <c r="I17" s="14"/>
      <c r="J17" s="14">
        <v>5</v>
      </c>
      <c r="K17" s="14">
        <v>21</v>
      </c>
      <c r="L17" s="158"/>
      <c r="M17" s="263">
        <f>SUM(M21,M25,M29,M33,M37,M41,M45,M49,M53,M57,M61,)</f>
        <v>477.20000000000005</v>
      </c>
      <c r="N17" s="263"/>
      <c r="O17" s="263">
        <f>SUM(O21,O25,O29,O33,O37,O41,O45,O49,O53,O57,O61,)</f>
        <v>2513.1</v>
      </c>
      <c r="R17" s="264"/>
      <c r="S17" s="264"/>
      <c r="T17" s="264"/>
    </row>
    <row r="18" spans="1:20" ht="15" customHeight="1">
      <c r="A18" s="35"/>
      <c r="B18" s="35"/>
      <c r="C18" s="56">
        <v>2019</v>
      </c>
      <c r="D18" s="14">
        <v>25</v>
      </c>
      <c r="E18" s="14"/>
      <c r="F18" s="14">
        <v>2902</v>
      </c>
      <c r="G18" s="14"/>
      <c r="H18" s="14">
        <v>23</v>
      </c>
      <c r="I18" s="14"/>
      <c r="J18" s="14">
        <v>12</v>
      </c>
      <c r="K18" s="14">
        <v>28</v>
      </c>
      <c r="L18" s="158"/>
      <c r="M18" s="263">
        <f>SUM(M22,M26,M30,M34,M38,M42,M46,M50,M54,M58,M62,)</f>
        <v>199.6</v>
      </c>
      <c r="N18" s="263"/>
      <c r="O18" s="263">
        <f>SUM(O22,O26,O30,O34,O38,O42,O46,O50,O54,O58,O62,)</f>
        <v>2130.5000000000005</v>
      </c>
      <c r="R18" s="264"/>
      <c r="S18" s="264"/>
      <c r="T18" s="264"/>
    </row>
    <row r="19" spans="1:20" ht="15" customHeight="1">
      <c r="A19" s="35"/>
      <c r="B19" s="35"/>
      <c r="C19" s="56">
        <v>2020</v>
      </c>
      <c r="D19" s="14">
        <v>26</v>
      </c>
      <c r="E19" s="14"/>
      <c r="F19" s="14">
        <v>1891</v>
      </c>
      <c r="G19" s="14"/>
      <c r="H19" s="14">
        <v>23</v>
      </c>
      <c r="I19" s="14"/>
      <c r="J19" s="14">
        <v>5</v>
      </c>
      <c r="K19" s="14">
        <v>33</v>
      </c>
      <c r="L19" s="265"/>
      <c r="M19" s="263">
        <v>34.1</v>
      </c>
      <c r="N19" s="263"/>
      <c r="O19" s="263">
        <v>517.20000000000005</v>
      </c>
      <c r="R19" s="266"/>
      <c r="S19" s="266"/>
      <c r="T19" s="266"/>
    </row>
    <row r="20" spans="1:20" ht="8.1" customHeight="1">
      <c r="A20" s="35"/>
      <c r="B20" s="35"/>
      <c r="C20" s="56"/>
      <c r="D20" s="265"/>
      <c r="E20" s="265"/>
      <c r="F20" s="265"/>
      <c r="G20" s="265"/>
      <c r="H20" s="265"/>
      <c r="I20" s="265"/>
      <c r="J20" s="265"/>
      <c r="K20" s="265"/>
      <c r="L20" s="265"/>
      <c r="M20" s="267"/>
      <c r="N20" s="267"/>
      <c r="O20" s="267"/>
      <c r="R20" s="266"/>
      <c r="S20" s="266"/>
      <c r="T20" s="266"/>
    </row>
    <row r="21" spans="1:20" ht="15" customHeight="1">
      <c r="A21" s="40" t="s">
        <v>8</v>
      </c>
      <c r="B21" s="39"/>
      <c r="C21" s="60">
        <v>2018</v>
      </c>
      <c r="D21" s="13">
        <v>3</v>
      </c>
      <c r="E21" s="13"/>
      <c r="F21" s="13">
        <v>183</v>
      </c>
      <c r="G21" s="13"/>
      <c r="H21" s="13">
        <v>10</v>
      </c>
      <c r="I21" s="13"/>
      <c r="J21" s="13">
        <v>2</v>
      </c>
      <c r="K21" s="13">
        <v>7</v>
      </c>
      <c r="L21" s="13"/>
      <c r="M21" s="268">
        <v>4</v>
      </c>
      <c r="N21" s="13"/>
      <c r="O21" s="268">
        <v>200</v>
      </c>
      <c r="R21" s="269"/>
      <c r="S21" s="270"/>
      <c r="T21" s="269"/>
    </row>
    <row r="22" spans="1:20" ht="15" customHeight="1">
      <c r="A22" s="40"/>
      <c r="B22" s="39"/>
      <c r="C22" s="60">
        <v>2019</v>
      </c>
      <c r="D22" s="13">
        <v>3</v>
      </c>
      <c r="E22" s="13"/>
      <c r="F22" s="13">
        <v>192</v>
      </c>
      <c r="G22" s="13"/>
      <c r="H22" s="13">
        <v>7</v>
      </c>
      <c r="I22" s="13"/>
      <c r="J22" s="13">
        <v>0</v>
      </c>
      <c r="K22" s="13">
        <v>3</v>
      </c>
      <c r="L22" s="13"/>
      <c r="M22" s="268">
        <v>2.2999999999999998</v>
      </c>
      <c r="N22" s="13"/>
      <c r="O22" s="268">
        <v>78</v>
      </c>
      <c r="R22" s="269"/>
      <c r="S22" s="270"/>
      <c r="T22" s="269"/>
    </row>
    <row r="23" spans="1:20" ht="15" customHeight="1">
      <c r="A23" s="40"/>
      <c r="B23" s="39"/>
      <c r="C23" s="60">
        <v>2020</v>
      </c>
      <c r="D23" s="13">
        <v>3</v>
      </c>
      <c r="E23" s="13"/>
      <c r="F23" s="13">
        <v>127</v>
      </c>
      <c r="G23" s="13"/>
      <c r="H23" s="13">
        <v>2</v>
      </c>
      <c r="I23" s="13"/>
      <c r="J23" s="13">
        <v>0</v>
      </c>
      <c r="K23" s="13">
        <v>5</v>
      </c>
      <c r="L23" s="13"/>
      <c r="M23" s="268">
        <v>2</v>
      </c>
      <c r="N23" s="13"/>
      <c r="O23" s="268">
        <v>5.5</v>
      </c>
      <c r="R23" s="266"/>
      <c r="S23" s="266"/>
      <c r="T23" s="266"/>
    </row>
    <row r="24" spans="1:20" ht="8.1" customHeight="1">
      <c r="A24" s="40"/>
      <c r="B24" s="39"/>
      <c r="C24" s="60"/>
      <c r="D24" s="13"/>
      <c r="E24" s="13"/>
      <c r="F24" s="13"/>
      <c r="G24" s="13"/>
      <c r="H24" s="13"/>
      <c r="I24" s="13"/>
      <c r="J24" s="13"/>
      <c r="K24" s="13"/>
      <c r="L24" s="13"/>
      <c r="M24" s="268"/>
      <c r="N24" s="13"/>
      <c r="O24" s="268"/>
      <c r="R24" s="266"/>
      <c r="S24" s="266"/>
      <c r="T24" s="266"/>
    </row>
    <row r="25" spans="1:20" ht="15" customHeight="1">
      <c r="A25" s="40" t="s">
        <v>9</v>
      </c>
      <c r="B25" s="39"/>
      <c r="C25" s="60">
        <v>2018</v>
      </c>
      <c r="D25" s="13">
        <v>2</v>
      </c>
      <c r="E25" s="13"/>
      <c r="F25" s="13">
        <v>50</v>
      </c>
      <c r="G25" s="13"/>
      <c r="H25" s="13">
        <v>1</v>
      </c>
      <c r="I25" s="13"/>
      <c r="J25" s="13">
        <v>0</v>
      </c>
      <c r="K25" s="13">
        <v>0</v>
      </c>
      <c r="L25" s="13"/>
      <c r="M25" s="268">
        <v>1.2</v>
      </c>
      <c r="N25" s="13"/>
      <c r="O25" s="268">
        <v>144.1</v>
      </c>
      <c r="R25" s="269"/>
      <c r="S25" s="271"/>
      <c r="T25" s="269"/>
    </row>
    <row r="26" spans="1:20" ht="15" customHeight="1">
      <c r="A26" s="40"/>
      <c r="B26" s="39"/>
      <c r="C26" s="60">
        <v>2019</v>
      </c>
      <c r="D26" s="13">
        <v>2</v>
      </c>
      <c r="E26" s="13"/>
      <c r="F26" s="13">
        <v>44</v>
      </c>
      <c r="G26" s="13"/>
      <c r="H26" s="13">
        <v>0</v>
      </c>
      <c r="I26" s="13"/>
      <c r="J26" s="13">
        <v>0</v>
      </c>
      <c r="K26" s="13">
        <v>1</v>
      </c>
      <c r="L26" s="13"/>
      <c r="M26" s="268">
        <v>0.4</v>
      </c>
      <c r="N26" s="13"/>
      <c r="O26" s="268">
        <v>698.2</v>
      </c>
      <c r="R26" s="269"/>
      <c r="S26" s="271"/>
      <c r="T26" s="269"/>
    </row>
    <row r="27" spans="1:20" ht="15" customHeight="1">
      <c r="A27" s="40"/>
      <c r="B27" s="39"/>
      <c r="C27" s="60">
        <v>2020</v>
      </c>
      <c r="D27" s="13">
        <v>2</v>
      </c>
      <c r="E27" s="13"/>
      <c r="F27" s="13">
        <v>28</v>
      </c>
      <c r="G27" s="13"/>
      <c r="H27" s="13">
        <v>1</v>
      </c>
      <c r="I27" s="13"/>
      <c r="J27" s="13">
        <v>0</v>
      </c>
      <c r="K27" s="13">
        <v>0</v>
      </c>
      <c r="L27" s="13"/>
      <c r="M27" s="268">
        <v>0.3</v>
      </c>
      <c r="N27" s="13"/>
      <c r="O27" s="268">
        <v>16.2</v>
      </c>
      <c r="R27" s="272"/>
      <c r="S27" s="272"/>
      <c r="T27" s="272"/>
    </row>
    <row r="28" spans="1:20" ht="8.1" customHeight="1">
      <c r="A28" s="40"/>
      <c r="B28" s="39"/>
      <c r="C28" s="60"/>
      <c r="D28" s="13"/>
      <c r="E28" s="13"/>
      <c r="F28" s="13"/>
      <c r="G28" s="13"/>
      <c r="H28" s="13"/>
      <c r="I28" s="13"/>
      <c r="J28" s="13"/>
      <c r="K28" s="13"/>
      <c r="L28" s="13"/>
      <c r="M28" s="268"/>
      <c r="N28" s="13"/>
      <c r="O28" s="268"/>
      <c r="R28" s="272"/>
      <c r="S28" s="272"/>
      <c r="T28" s="272"/>
    </row>
    <row r="29" spans="1:20" ht="15" customHeight="1">
      <c r="A29" s="40" t="s">
        <v>10</v>
      </c>
      <c r="B29" s="39"/>
      <c r="C29" s="60">
        <v>2018</v>
      </c>
      <c r="D29" s="13">
        <v>1</v>
      </c>
      <c r="E29" s="13"/>
      <c r="F29" s="13">
        <v>73</v>
      </c>
      <c r="G29" s="13"/>
      <c r="H29" s="13">
        <v>0</v>
      </c>
      <c r="I29" s="13"/>
      <c r="J29" s="13">
        <v>0</v>
      </c>
      <c r="K29" s="13">
        <v>0</v>
      </c>
      <c r="L29" s="13"/>
      <c r="M29" s="268">
        <v>1</v>
      </c>
      <c r="N29" s="13"/>
      <c r="O29" s="268">
        <v>152.6</v>
      </c>
      <c r="R29" s="272"/>
      <c r="S29" s="272"/>
      <c r="T29" s="272"/>
    </row>
    <row r="30" spans="1:20" ht="15" customHeight="1">
      <c r="A30" s="40"/>
      <c r="B30" s="39"/>
      <c r="C30" s="60">
        <v>2019</v>
      </c>
      <c r="D30" s="13">
        <v>1</v>
      </c>
      <c r="E30" s="13"/>
      <c r="F30" s="13">
        <v>124</v>
      </c>
      <c r="G30" s="13"/>
      <c r="H30" s="13">
        <v>1</v>
      </c>
      <c r="I30" s="13"/>
      <c r="J30" s="13">
        <v>1</v>
      </c>
      <c r="K30" s="13">
        <v>0</v>
      </c>
      <c r="L30" s="13"/>
      <c r="M30" s="268">
        <v>0.7</v>
      </c>
      <c r="N30" s="13"/>
      <c r="O30" s="268">
        <v>2.6</v>
      </c>
      <c r="R30" s="272"/>
      <c r="S30" s="272"/>
      <c r="T30" s="272"/>
    </row>
    <row r="31" spans="1:20" ht="15" customHeight="1">
      <c r="A31" s="40"/>
      <c r="B31" s="39"/>
      <c r="C31" s="60">
        <v>2020</v>
      </c>
      <c r="D31" s="13">
        <v>1</v>
      </c>
      <c r="E31" s="13"/>
      <c r="F31" s="13">
        <v>61</v>
      </c>
      <c r="G31" s="13"/>
      <c r="H31" s="13">
        <v>0</v>
      </c>
      <c r="I31" s="13"/>
      <c r="J31" s="13">
        <v>0</v>
      </c>
      <c r="K31" s="13">
        <v>1</v>
      </c>
      <c r="L31" s="13"/>
      <c r="M31" s="268">
        <v>0.6</v>
      </c>
      <c r="N31" s="13"/>
      <c r="O31" s="268">
        <v>34.5</v>
      </c>
      <c r="R31" s="271"/>
      <c r="S31" s="271"/>
      <c r="T31" s="271"/>
    </row>
    <row r="32" spans="1:20" ht="8.1" customHeight="1">
      <c r="A32" s="40"/>
      <c r="B32" s="39"/>
      <c r="C32" s="60"/>
      <c r="D32" s="13"/>
      <c r="E32" s="13"/>
      <c r="F32" s="13"/>
      <c r="G32" s="13"/>
      <c r="H32" s="13"/>
      <c r="I32" s="13"/>
      <c r="J32" s="13"/>
      <c r="K32" s="13"/>
      <c r="L32" s="13"/>
      <c r="M32" s="268"/>
      <c r="N32" s="13"/>
      <c r="O32" s="268"/>
      <c r="R32" s="273"/>
      <c r="S32" s="273"/>
      <c r="T32" s="273"/>
    </row>
    <row r="33" spans="1:20" ht="15" customHeight="1">
      <c r="A33" s="40" t="s">
        <v>11</v>
      </c>
      <c r="B33" s="39"/>
      <c r="C33" s="60">
        <v>2018</v>
      </c>
      <c r="D33" s="13">
        <v>4</v>
      </c>
      <c r="E33" s="13"/>
      <c r="F33" s="13">
        <v>852</v>
      </c>
      <c r="G33" s="13"/>
      <c r="H33" s="13">
        <v>2</v>
      </c>
      <c r="I33" s="13"/>
      <c r="J33" s="13">
        <v>2</v>
      </c>
      <c r="K33" s="13">
        <v>5</v>
      </c>
      <c r="L33" s="13"/>
      <c r="M33" s="268">
        <v>5.5</v>
      </c>
      <c r="N33" s="13"/>
      <c r="O33" s="268">
        <v>186.4</v>
      </c>
      <c r="R33" s="269"/>
      <c r="S33" s="271"/>
      <c r="T33" s="269"/>
    </row>
    <row r="34" spans="1:20" ht="15" customHeight="1">
      <c r="A34" s="40"/>
      <c r="B34" s="39"/>
      <c r="C34" s="60">
        <v>2019</v>
      </c>
      <c r="D34" s="13">
        <v>4</v>
      </c>
      <c r="E34" s="13"/>
      <c r="F34" s="13">
        <v>1192</v>
      </c>
      <c r="G34" s="13"/>
      <c r="H34" s="13">
        <v>1</v>
      </c>
      <c r="I34" s="13"/>
      <c r="J34" s="13">
        <v>8</v>
      </c>
      <c r="K34" s="13">
        <v>14</v>
      </c>
      <c r="L34" s="13"/>
      <c r="M34" s="268">
        <v>10.6</v>
      </c>
      <c r="N34" s="13"/>
      <c r="O34" s="268">
        <v>866.5</v>
      </c>
      <c r="R34" s="269"/>
      <c r="S34" s="271"/>
      <c r="T34" s="269"/>
    </row>
    <row r="35" spans="1:20" ht="15" customHeight="1">
      <c r="A35" s="40"/>
      <c r="B35" s="39"/>
      <c r="C35" s="60">
        <v>2020</v>
      </c>
      <c r="D35" s="13">
        <v>4</v>
      </c>
      <c r="E35" s="13"/>
      <c r="F35" s="13">
        <v>792</v>
      </c>
      <c r="G35" s="13"/>
      <c r="H35" s="13">
        <v>3</v>
      </c>
      <c r="I35" s="13"/>
      <c r="J35" s="13">
        <v>3</v>
      </c>
      <c r="K35" s="13">
        <v>9</v>
      </c>
      <c r="L35" s="13"/>
      <c r="M35" s="268">
        <v>11.6</v>
      </c>
      <c r="N35" s="13"/>
      <c r="O35" s="268">
        <v>129.5</v>
      </c>
      <c r="R35" s="271"/>
      <c r="S35" s="271"/>
      <c r="T35" s="271"/>
    </row>
    <row r="36" spans="1:20" ht="8.1" customHeight="1">
      <c r="A36" s="40"/>
      <c r="B36" s="39"/>
      <c r="C36" s="60"/>
      <c r="D36" s="13"/>
      <c r="E36" s="13"/>
      <c r="F36" s="13"/>
      <c r="G36" s="13"/>
      <c r="H36" s="13"/>
      <c r="I36" s="13"/>
      <c r="J36" s="13"/>
      <c r="K36" s="13"/>
      <c r="L36" s="13"/>
      <c r="M36" s="268"/>
      <c r="N36" s="13"/>
      <c r="O36" s="268"/>
      <c r="R36" s="269"/>
      <c r="S36" s="270"/>
      <c r="T36" s="269"/>
    </row>
    <row r="37" spans="1:20" ht="15" customHeight="1">
      <c r="A37" s="40" t="s">
        <v>12</v>
      </c>
      <c r="B37" s="39"/>
      <c r="C37" s="60">
        <v>2018</v>
      </c>
      <c r="D37" s="13">
        <v>1</v>
      </c>
      <c r="E37" s="13"/>
      <c r="F37" s="13">
        <v>63</v>
      </c>
      <c r="G37" s="13"/>
      <c r="H37" s="13">
        <v>0</v>
      </c>
      <c r="I37" s="13"/>
      <c r="J37" s="13">
        <v>0</v>
      </c>
      <c r="K37" s="13">
        <v>1</v>
      </c>
      <c r="L37" s="13"/>
      <c r="M37" s="268">
        <v>1</v>
      </c>
      <c r="N37" s="13"/>
      <c r="O37" s="268">
        <v>165.7</v>
      </c>
      <c r="R37" s="269"/>
      <c r="S37" s="270"/>
      <c r="T37" s="269"/>
    </row>
    <row r="38" spans="1:20" ht="15" customHeight="1">
      <c r="A38" s="40"/>
      <c r="B38" s="39"/>
      <c r="C38" s="60">
        <v>2019</v>
      </c>
      <c r="D38" s="13">
        <v>2</v>
      </c>
      <c r="E38" s="13"/>
      <c r="F38" s="13">
        <v>102</v>
      </c>
      <c r="G38" s="13"/>
      <c r="H38" s="13">
        <v>0</v>
      </c>
      <c r="I38" s="13"/>
      <c r="J38" s="13">
        <v>1</v>
      </c>
      <c r="K38" s="13">
        <v>1</v>
      </c>
      <c r="L38" s="13"/>
      <c r="M38" s="268">
        <v>5.9</v>
      </c>
      <c r="N38" s="13"/>
      <c r="O38" s="268">
        <v>118.4</v>
      </c>
      <c r="R38" s="269"/>
      <c r="S38" s="270"/>
      <c r="T38" s="269"/>
    </row>
    <row r="39" spans="1:20" ht="15" customHeight="1">
      <c r="A39" s="40"/>
      <c r="B39" s="39"/>
      <c r="C39" s="60">
        <v>2020</v>
      </c>
      <c r="D39" s="13">
        <v>2</v>
      </c>
      <c r="E39" s="13"/>
      <c r="F39" s="13">
        <v>61</v>
      </c>
      <c r="G39" s="13"/>
      <c r="H39" s="13">
        <v>0</v>
      </c>
      <c r="I39" s="13"/>
      <c r="J39" s="13">
        <v>0</v>
      </c>
      <c r="K39" s="13">
        <v>6</v>
      </c>
      <c r="L39" s="13"/>
      <c r="M39" s="268">
        <v>4.2</v>
      </c>
      <c r="N39" s="13"/>
      <c r="O39" s="268">
        <v>199.5</v>
      </c>
      <c r="R39" s="269"/>
      <c r="S39" s="271"/>
      <c r="T39" s="269"/>
    </row>
    <row r="40" spans="1:20" ht="8.1" customHeight="1">
      <c r="A40" s="40"/>
      <c r="B40" s="39"/>
      <c r="C40" s="60"/>
      <c r="D40" s="13"/>
      <c r="E40" s="13"/>
      <c r="F40" s="13"/>
      <c r="G40" s="13"/>
      <c r="H40" s="13"/>
      <c r="I40" s="13"/>
      <c r="J40" s="13"/>
      <c r="K40" s="13"/>
      <c r="L40" s="13"/>
      <c r="M40" s="268"/>
      <c r="N40" s="13"/>
      <c r="O40" s="268"/>
      <c r="R40" s="272"/>
      <c r="S40" s="272"/>
      <c r="T40" s="272"/>
    </row>
    <row r="41" spans="1:20" ht="15" customHeight="1">
      <c r="A41" s="40" t="s">
        <v>13</v>
      </c>
      <c r="B41" s="39"/>
      <c r="C41" s="60">
        <v>2018</v>
      </c>
      <c r="D41" s="13">
        <v>3</v>
      </c>
      <c r="E41" s="13"/>
      <c r="F41" s="13">
        <v>299</v>
      </c>
      <c r="G41" s="13"/>
      <c r="H41" s="13">
        <v>2</v>
      </c>
      <c r="I41" s="13"/>
      <c r="J41" s="13">
        <v>0</v>
      </c>
      <c r="K41" s="13">
        <v>0</v>
      </c>
      <c r="L41" s="13"/>
      <c r="M41" s="268">
        <v>26.8</v>
      </c>
      <c r="N41" s="13"/>
      <c r="O41" s="268">
        <v>223.1</v>
      </c>
      <c r="R41" s="269"/>
      <c r="S41" s="271"/>
      <c r="T41" s="269"/>
    </row>
    <row r="42" spans="1:20" ht="15" customHeight="1">
      <c r="A42" s="40"/>
      <c r="B42" s="39"/>
      <c r="C42" s="60">
        <v>2019</v>
      </c>
      <c r="D42" s="13">
        <v>4</v>
      </c>
      <c r="E42" s="13"/>
      <c r="F42" s="13">
        <v>323</v>
      </c>
      <c r="G42" s="13"/>
      <c r="H42" s="13">
        <v>3</v>
      </c>
      <c r="I42" s="13"/>
      <c r="J42" s="13">
        <v>0</v>
      </c>
      <c r="K42" s="13">
        <v>1</v>
      </c>
      <c r="L42" s="13"/>
      <c r="M42" s="268">
        <v>0.7</v>
      </c>
      <c r="N42" s="13"/>
      <c r="O42" s="268">
        <v>75.400000000000006</v>
      </c>
      <c r="R42" s="269"/>
      <c r="S42" s="271"/>
      <c r="T42" s="269"/>
    </row>
    <row r="43" spans="1:20" ht="15" customHeight="1">
      <c r="A43" s="40"/>
      <c r="B43" s="39"/>
      <c r="C43" s="60">
        <v>2020</v>
      </c>
      <c r="D43" s="13">
        <v>4</v>
      </c>
      <c r="E43" s="13"/>
      <c r="F43" s="13">
        <v>273</v>
      </c>
      <c r="G43" s="13"/>
      <c r="H43" s="13">
        <v>3</v>
      </c>
      <c r="I43" s="13"/>
      <c r="J43" s="13">
        <v>1</v>
      </c>
      <c r="K43" s="13">
        <v>6</v>
      </c>
      <c r="L43" s="13"/>
      <c r="M43" s="268">
        <v>1.4</v>
      </c>
      <c r="N43" s="13"/>
      <c r="O43" s="268">
        <v>73</v>
      </c>
      <c r="R43" s="272"/>
      <c r="S43" s="272"/>
      <c r="T43" s="272"/>
    </row>
    <row r="44" spans="1:20" ht="8.1" customHeight="1">
      <c r="A44" s="40"/>
      <c r="B44" s="39"/>
      <c r="C44" s="60"/>
      <c r="D44" s="13"/>
      <c r="E44" s="13"/>
      <c r="F44" s="13"/>
      <c r="G44" s="13"/>
      <c r="H44" s="13"/>
      <c r="I44" s="13"/>
      <c r="J44" s="13"/>
      <c r="K44" s="13"/>
      <c r="L44" s="13"/>
      <c r="M44" s="268"/>
      <c r="N44" s="13"/>
      <c r="O44" s="268"/>
      <c r="R44" s="272"/>
      <c r="S44" s="272"/>
      <c r="T44" s="272"/>
    </row>
    <row r="45" spans="1:20" ht="15" customHeight="1">
      <c r="A45" s="40" t="s">
        <v>14</v>
      </c>
      <c r="B45" s="39"/>
      <c r="C45" s="60">
        <v>2018</v>
      </c>
      <c r="D45" s="13">
        <v>1</v>
      </c>
      <c r="E45" s="13"/>
      <c r="F45" s="13">
        <v>104</v>
      </c>
      <c r="G45" s="13"/>
      <c r="H45" s="13">
        <v>0</v>
      </c>
      <c r="I45" s="13"/>
      <c r="J45" s="13">
        <v>1</v>
      </c>
      <c r="K45" s="13">
        <v>3</v>
      </c>
      <c r="L45" s="13"/>
      <c r="M45" s="268">
        <v>61</v>
      </c>
      <c r="N45" s="13"/>
      <c r="O45" s="268">
        <v>146.30000000000001</v>
      </c>
      <c r="R45" s="269"/>
      <c r="S45" s="270"/>
      <c r="T45" s="269"/>
    </row>
    <row r="46" spans="1:20" ht="15" customHeight="1">
      <c r="A46" s="40"/>
      <c r="B46" s="39"/>
      <c r="C46" s="60">
        <v>2019</v>
      </c>
      <c r="D46" s="13">
        <v>1</v>
      </c>
      <c r="E46" s="13"/>
      <c r="F46" s="13">
        <v>122</v>
      </c>
      <c r="G46" s="13"/>
      <c r="H46" s="13">
        <v>2</v>
      </c>
      <c r="I46" s="13"/>
      <c r="J46" s="13">
        <v>0</v>
      </c>
      <c r="K46" s="13">
        <v>1</v>
      </c>
      <c r="L46" s="13"/>
      <c r="M46" s="268">
        <v>2.2000000000000002</v>
      </c>
      <c r="N46" s="13"/>
      <c r="O46" s="268">
        <v>7.8</v>
      </c>
      <c r="R46" s="269"/>
      <c r="S46" s="270"/>
      <c r="T46" s="269"/>
    </row>
    <row r="47" spans="1:20" ht="15" customHeight="1">
      <c r="A47" s="40"/>
      <c r="B47" s="39"/>
      <c r="C47" s="60">
        <v>2020</v>
      </c>
      <c r="D47" s="13">
        <v>1</v>
      </c>
      <c r="E47" s="13"/>
      <c r="F47" s="13">
        <v>73</v>
      </c>
      <c r="G47" s="13"/>
      <c r="H47" s="13">
        <v>0</v>
      </c>
      <c r="I47" s="13"/>
      <c r="J47" s="13">
        <v>1</v>
      </c>
      <c r="K47" s="13">
        <v>1</v>
      </c>
      <c r="L47" s="13"/>
      <c r="M47" s="268">
        <v>1.3</v>
      </c>
      <c r="N47" s="13"/>
      <c r="O47" s="268">
        <v>3.2</v>
      </c>
      <c r="R47" s="272"/>
      <c r="S47" s="272"/>
      <c r="T47" s="272"/>
    </row>
    <row r="48" spans="1:20" ht="8.1" customHeight="1">
      <c r="A48" s="40"/>
      <c r="B48" s="39"/>
      <c r="C48" s="60"/>
      <c r="D48" s="13"/>
      <c r="E48" s="13"/>
      <c r="F48" s="13"/>
      <c r="G48" s="13"/>
      <c r="H48" s="13"/>
      <c r="I48" s="13"/>
      <c r="J48" s="13"/>
      <c r="K48" s="13"/>
      <c r="L48" s="13"/>
      <c r="M48" s="268"/>
      <c r="N48" s="13"/>
      <c r="O48" s="268"/>
      <c r="R48" s="271"/>
      <c r="S48" s="271"/>
      <c r="T48" s="271"/>
    </row>
    <row r="49" spans="1:20" ht="15" customHeight="1">
      <c r="A49" s="40" t="s">
        <v>15</v>
      </c>
      <c r="B49" s="39"/>
      <c r="C49" s="60">
        <v>2018</v>
      </c>
      <c r="D49" s="13">
        <v>3</v>
      </c>
      <c r="E49" s="13"/>
      <c r="F49" s="13">
        <v>223</v>
      </c>
      <c r="G49" s="13"/>
      <c r="H49" s="13">
        <v>3</v>
      </c>
      <c r="I49" s="13"/>
      <c r="J49" s="13">
        <v>0</v>
      </c>
      <c r="K49" s="13">
        <v>3</v>
      </c>
      <c r="L49" s="13"/>
      <c r="M49" s="268">
        <v>58.1</v>
      </c>
      <c r="N49" s="13"/>
      <c r="O49" s="268">
        <v>698.7</v>
      </c>
      <c r="R49" s="269"/>
      <c r="S49" s="271"/>
      <c r="T49" s="269"/>
    </row>
    <row r="50" spans="1:20" ht="15" customHeight="1">
      <c r="A50" s="40"/>
      <c r="B50" s="39"/>
      <c r="C50" s="60">
        <v>2019</v>
      </c>
      <c r="D50" s="13">
        <v>3</v>
      </c>
      <c r="E50" s="13"/>
      <c r="F50" s="13">
        <v>295</v>
      </c>
      <c r="G50" s="13"/>
      <c r="H50" s="13">
        <v>1</v>
      </c>
      <c r="I50" s="13"/>
      <c r="J50" s="13">
        <v>0</v>
      </c>
      <c r="K50" s="13">
        <v>4</v>
      </c>
      <c r="L50" s="13"/>
      <c r="M50" s="268">
        <v>3.9</v>
      </c>
      <c r="N50" s="13"/>
      <c r="O50" s="268">
        <v>15</v>
      </c>
      <c r="R50" s="269"/>
      <c r="S50" s="271"/>
      <c r="T50" s="269"/>
    </row>
    <row r="51" spans="1:20" ht="15" customHeight="1">
      <c r="A51" s="40"/>
      <c r="B51" s="39"/>
      <c r="C51" s="60">
        <v>2020</v>
      </c>
      <c r="D51" s="13">
        <v>3</v>
      </c>
      <c r="E51" s="13"/>
      <c r="F51" s="13">
        <v>214</v>
      </c>
      <c r="G51" s="13"/>
      <c r="H51" s="13">
        <v>0</v>
      </c>
      <c r="I51" s="13"/>
      <c r="J51" s="13">
        <v>0</v>
      </c>
      <c r="K51" s="13">
        <v>1</v>
      </c>
      <c r="L51" s="13"/>
      <c r="M51" s="268">
        <v>2.7</v>
      </c>
      <c r="N51" s="13"/>
      <c r="O51" s="268">
        <v>7.1</v>
      </c>
      <c r="R51" s="271"/>
      <c r="S51" s="271"/>
      <c r="T51" s="271"/>
    </row>
    <row r="52" spans="1:20" ht="8.1" customHeight="1">
      <c r="A52" s="40"/>
      <c r="B52" s="39"/>
      <c r="C52" s="60"/>
      <c r="D52" s="13"/>
      <c r="E52" s="13"/>
      <c r="F52" s="13"/>
      <c r="G52" s="13"/>
      <c r="H52" s="13"/>
      <c r="I52" s="13"/>
      <c r="J52" s="13"/>
      <c r="K52" s="13"/>
      <c r="L52" s="13"/>
      <c r="M52" s="268"/>
      <c r="N52" s="13"/>
      <c r="O52" s="268"/>
      <c r="R52" s="273"/>
      <c r="S52" s="273"/>
      <c r="T52" s="273"/>
    </row>
    <row r="53" spans="1:20" ht="15" customHeight="1">
      <c r="A53" s="40" t="s">
        <v>16</v>
      </c>
      <c r="B53" s="39"/>
      <c r="C53" s="60">
        <v>2018</v>
      </c>
      <c r="D53" s="13">
        <v>2</v>
      </c>
      <c r="E53" s="13"/>
      <c r="F53" s="13">
        <v>137</v>
      </c>
      <c r="G53" s="13"/>
      <c r="H53" s="13">
        <v>2</v>
      </c>
      <c r="I53" s="13"/>
      <c r="J53" s="13">
        <v>0</v>
      </c>
      <c r="K53" s="13">
        <v>0</v>
      </c>
      <c r="L53" s="13"/>
      <c r="M53" s="268">
        <v>40.700000000000003</v>
      </c>
      <c r="N53" s="13"/>
      <c r="O53" s="268">
        <v>144.19999999999999</v>
      </c>
      <c r="R53" s="269"/>
      <c r="S53" s="270"/>
      <c r="T53" s="269"/>
    </row>
    <row r="54" spans="1:20" ht="15" customHeight="1">
      <c r="A54" s="40"/>
      <c r="B54" s="39"/>
      <c r="C54" s="60">
        <v>2019</v>
      </c>
      <c r="D54" s="13">
        <v>2</v>
      </c>
      <c r="E54" s="13"/>
      <c r="F54" s="13">
        <v>236</v>
      </c>
      <c r="G54" s="13"/>
      <c r="H54" s="13">
        <v>2</v>
      </c>
      <c r="I54" s="13"/>
      <c r="J54" s="13">
        <v>0</v>
      </c>
      <c r="K54" s="13">
        <v>1</v>
      </c>
      <c r="L54" s="13"/>
      <c r="M54" s="268">
        <v>37</v>
      </c>
      <c r="N54" s="13"/>
      <c r="O54" s="268">
        <v>87.3</v>
      </c>
      <c r="R54" s="269"/>
      <c r="S54" s="270"/>
      <c r="T54" s="269"/>
    </row>
    <row r="55" spans="1:20" ht="15" customHeight="1">
      <c r="A55" s="40"/>
      <c r="B55" s="39"/>
      <c r="C55" s="60">
        <v>2020</v>
      </c>
      <c r="D55" s="13">
        <v>3</v>
      </c>
      <c r="E55" s="13"/>
      <c r="F55" s="13">
        <v>106</v>
      </c>
      <c r="G55" s="13"/>
      <c r="H55" s="13">
        <v>1</v>
      </c>
      <c r="I55" s="13"/>
      <c r="J55" s="13">
        <v>0</v>
      </c>
      <c r="K55" s="13">
        <v>1</v>
      </c>
      <c r="L55" s="13"/>
      <c r="M55" s="268">
        <v>1.3</v>
      </c>
      <c r="N55" s="13"/>
      <c r="O55" s="268">
        <v>3</v>
      </c>
      <c r="R55" s="273"/>
      <c r="S55" s="273"/>
      <c r="T55" s="273"/>
    </row>
    <row r="56" spans="1:20" ht="8.1" customHeight="1">
      <c r="A56" s="40"/>
      <c r="B56" s="39"/>
      <c r="C56" s="60"/>
      <c r="D56" s="13"/>
      <c r="E56" s="13"/>
      <c r="F56" s="13"/>
      <c r="G56" s="13"/>
      <c r="H56" s="13"/>
      <c r="I56" s="13"/>
      <c r="J56" s="13"/>
      <c r="K56" s="13"/>
      <c r="L56" s="13"/>
      <c r="M56" s="268"/>
      <c r="N56" s="13"/>
      <c r="O56" s="268"/>
      <c r="R56" s="273"/>
      <c r="S56" s="273"/>
      <c r="T56" s="273"/>
    </row>
    <row r="57" spans="1:20" ht="15" customHeight="1">
      <c r="A57" s="40" t="s">
        <v>17</v>
      </c>
      <c r="B57" s="39"/>
      <c r="C57" s="60">
        <v>2018</v>
      </c>
      <c r="D57" s="13">
        <v>2</v>
      </c>
      <c r="E57" s="13"/>
      <c r="F57" s="13">
        <v>92</v>
      </c>
      <c r="G57" s="13"/>
      <c r="H57" s="13">
        <v>2</v>
      </c>
      <c r="I57" s="13"/>
      <c r="J57" s="13">
        <v>0</v>
      </c>
      <c r="K57" s="13">
        <v>2</v>
      </c>
      <c r="L57" s="13"/>
      <c r="M57" s="268">
        <v>51</v>
      </c>
      <c r="N57" s="13"/>
      <c r="O57" s="268">
        <v>152</v>
      </c>
      <c r="R57" s="269"/>
      <c r="S57" s="271"/>
      <c r="T57" s="269"/>
    </row>
    <row r="58" spans="1:20" ht="15" customHeight="1">
      <c r="A58" s="40"/>
      <c r="B58" s="39"/>
      <c r="C58" s="60">
        <v>2019</v>
      </c>
      <c r="D58" s="13">
        <v>2</v>
      </c>
      <c r="E58" s="13"/>
      <c r="F58" s="13">
        <v>151</v>
      </c>
      <c r="G58" s="13"/>
      <c r="H58" s="13">
        <v>3</v>
      </c>
      <c r="I58" s="13"/>
      <c r="J58" s="13">
        <v>1</v>
      </c>
      <c r="K58" s="13">
        <v>2</v>
      </c>
      <c r="L58" s="13"/>
      <c r="M58" s="268">
        <v>134.80000000000001</v>
      </c>
      <c r="N58" s="13"/>
      <c r="O58" s="268">
        <v>176.9</v>
      </c>
      <c r="R58" s="269"/>
      <c r="S58" s="271"/>
      <c r="T58" s="269"/>
    </row>
    <row r="59" spans="1:20" ht="15" customHeight="1">
      <c r="A59" s="40"/>
      <c r="B59" s="39"/>
      <c r="C59" s="60">
        <v>2020</v>
      </c>
      <c r="D59" s="13">
        <v>2</v>
      </c>
      <c r="E59" s="13"/>
      <c r="F59" s="13">
        <v>92</v>
      </c>
      <c r="G59" s="13"/>
      <c r="H59" s="13">
        <v>2</v>
      </c>
      <c r="I59" s="13"/>
      <c r="J59" s="13">
        <v>0</v>
      </c>
      <c r="K59" s="13">
        <v>3</v>
      </c>
      <c r="L59" s="13"/>
      <c r="M59" s="268">
        <v>2.9</v>
      </c>
      <c r="N59" s="13"/>
      <c r="O59" s="268">
        <v>28.9</v>
      </c>
      <c r="R59" s="271"/>
      <c r="S59" s="271"/>
      <c r="T59" s="271"/>
    </row>
    <row r="60" spans="1:20" ht="8.1" customHeight="1">
      <c r="A60" s="40"/>
      <c r="B60" s="39"/>
      <c r="C60" s="60"/>
      <c r="D60" s="13"/>
      <c r="E60" s="13"/>
      <c r="F60" s="13"/>
      <c r="G60" s="13"/>
      <c r="H60" s="13"/>
      <c r="I60" s="13"/>
      <c r="J60" s="13"/>
      <c r="K60" s="13"/>
      <c r="L60" s="13"/>
      <c r="M60" s="268"/>
      <c r="N60" s="13"/>
      <c r="O60" s="268"/>
      <c r="R60" s="272"/>
      <c r="S60" s="272"/>
      <c r="T60" s="272"/>
    </row>
    <row r="61" spans="1:20" ht="15" customHeight="1">
      <c r="A61" s="40" t="s">
        <v>18</v>
      </c>
      <c r="B61" s="39"/>
      <c r="C61" s="60">
        <v>2018</v>
      </c>
      <c r="D61" s="13">
        <v>1</v>
      </c>
      <c r="E61" s="13"/>
      <c r="F61" s="13">
        <v>87</v>
      </c>
      <c r="G61" s="13"/>
      <c r="H61" s="13">
        <v>2</v>
      </c>
      <c r="I61" s="13"/>
      <c r="J61" s="13">
        <v>0</v>
      </c>
      <c r="K61" s="13">
        <v>0</v>
      </c>
      <c r="L61" s="13"/>
      <c r="M61" s="268">
        <v>226.9</v>
      </c>
      <c r="N61" s="13"/>
      <c r="O61" s="268">
        <v>300</v>
      </c>
      <c r="R61" s="269"/>
      <c r="S61" s="270"/>
      <c r="T61" s="269"/>
    </row>
    <row r="62" spans="1:20" ht="15" customHeight="1">
      <c r="A62" s="40"/>
      <c r="B62" s="39"/>
      <c r="C62" s="60">
        <v>2019</v>
      </c>
      <c r="D62" s="13">
        <v>1</v>
      </c>
      <c r="E62" s="13"/>
      <c r="F62" s="13">
        <v>121</v>
      </c>
      <c r="G62" s="13"/>
      <c r="H62" s="13">
        <v>3</v>
      </c>
      <c r="I62" s="13"/>
      <c r="J62" s="13">
        <v>1</v>
      </c>
      <c r="K62" s="13">
        <v>0</v>
      </c>
      <c r="L62" s="13"/>
      <c r="M62" s="268">
        <v>1.1000000000000001</v>
      </c>
      <c r="N62" s="13"/>
      <c r="O62" s="268">
        <v>4.4000000000000004</v>
      </c>
      <c r="R62" s="269"/>
      <c r="S62" s="270"/>
      <c r="T62" s="269"/>
    </row>
    <row r="63" spans="1:20" ht="15" customHeight="1">
      <c r="A63" s="40"/>
      <c r="B63" s="39"/>
      <c r="C63" s="60">
        <v>2020</v>
      </c>
      <c r="D63" s="13">
        <v>1</v>
      </c>
      <c r="E63" s="13"/>
      <c r="F63" s="13">
        <v>64</v>
      </c>
      <c r="G63" s="13"/>
      <c r="H63" s="13">
        <v>2</v>
      </c>
      <c r="I63" s="13"/>
      <c r="J63" s="13">
        <v>0</v>
      </c>
      <c r="K63" s="13">
        <v>0</v>
      </c>
      <c r="L63" s="13"/>
      <c r="M63" s="268">
        <v>5.6</v>
      </c>
      <c r="N63" s="13"/>
      <c r="O63" s="268">
        <v>16.5</v>
      </c>
      <c r="R63" s="274"/>
      <c r="S63" s="274"/>
      <c r="T63" s="274"/>
    </row>
    <row r="64" spans="1:20" ht="8.1" customHeight="1">
      <c r="A64" s="414"/>
      <c r="B64" s="414"/>
      <c r="C64" s="414"/>
      <c r="D64" s="414"/>
      <c r="E64" s="414"/>
      <c r="F64" s="414"/>
      <c r="G64" s="414"/>
      <c r="H64" s="414"/>
      <c r="I64" s="415"/>
      <c r="J64" s="414"/>
      <c r="K64" s="414"/>
      <c r="L64" s="414"/>
      <c r="M64" s="414"/>
      <c r="N64" s="414"/>
      <c r="O64" s="414"/>
      <c r="P64" s="416"/>
    </row>
    <row r="65" spans="1:16" s="275" customFormat="1" ht="15" customHeight="1">
      <c r="G65" s="122"/>
      <c r="H65" s="122"/>
      <c r="I65" s="122"/>
      <c r="J65" s="122"/>
      <c r="K65" s="276"/>
      <c r="L65" s="276"/>
      <c r="M65" s="249"/>
      <c r="N65" s="249"/>
      <c r="O65" s="249"/>
      <c r="P65" s="184" t="s">
        <v>66</v>
      </c>
    </row>
    <row r="66" spans="1:16" ht="15" customHeight="1">
      <c r="G66" s="276"/>
      <c r="H66" s="276"/>
      <c r="I66" s="276"/>
      <c r="J66" s="276"/>
      <c r="K66" s="276"/>
      <c r="L66" s="276"/>
      <c r="M66" s="249"/>
      <c r="N66" s="249"/>
      <c r="O66" s="249"/>
      <c r="P66" s="186" t="s">
        <v>67</v>
      </c>
    </row>
    <row r="67" spans="1:16" ht="8.1" customHeight="1">
      <c r="D67" s="276"/>
      <c r="E67" s="276"/>
      <c r="F67" s="245"/>
      <c r="G67" s="276"/>
      <c r="H67" s="276"/>
      <c r="I67" s="276"/>
      <c r="J67" s="276"/>
    </row>
    <row r="68" spans="1:16" ht="15" customHeight="1">
      <c r="A68" s="277" t="s">
        <v>323</v>
      </c>
      <c r="B68" s="275"/>
      <c r="C68" s="278"/>
      <c r="D68" s="178"/>
      <c r="E68" s="178"/>
      <c r="F68" s="177"/>
      <c r="G68" s="276"/>
      <c r="H68" s="276"/>
      <c r="I68" s="276"/>
      <c r="J68" s="276"/>
    </row>
    <row r="69" spans="1:16" ht="15" customHeight="1">
      <c r="A69" s="275" t="s">
        <v>324</v>
      </c>
      <c r="D69" s="122"/>
      <c r="E69" s="122"/>
      <c r="F69" s="243"/>
      <c r="G69" s="178"/>
      <c r="H69" s="178"/>
      <c r="I69" s="178"/>
      <c r="J69" s="178"/>
      <c r="K69" s="178"/>
      <c r="L69" s="178"/>
      <c r="M69" s="279"/>
      <c r="N69" s="279"/>
      <c r="O69" s="279"/>
    </row>
    <row r="70" spans="1:16" ht="15" customHeight="1">
      <c r="A70" s="280" t="s">
        <v>68</v>
      </c>
      <c r="D70" s="276"/>
      <c r="E70" s="276"/>
      <c r="F70" s="245"/>
      <c r="G70" s="178"/>
      <c r="H70" s="178"/>
      <c r="I70" s="178"/>
      <c r="J70" s="178"/>
      <c r="K70" s="178"/>
      <c r="L70" s="178"/>
      <c r="M70" s="279"/>
      <c r="N70" s="279"/>
      <c r="O70" s="279"/>
    </row>
    <row r="71" spans="1:16" ht="15.75">
      <c r="A71" s="275" t="s">
        <v>69</v>
      </c>
      <c r="B71" s="275"/>
      <c r="C71" s="278"/>
      <c r="D71" s="184"/>
      <c r="E71" s="184"/>
      <c r="F71" s="241"/>
      <c r="G71" s="178"/>
      <c r="H71" s="178"/>
      <c r="I71" s="178"/>
      <c r="J71" s="178"/>
      <c r="K71" s="178"/>
      <c r="L71" s="178"/>
      <c r="M71" s="279"/>
      <c r="N71" s="279"/>
      <c r="O71" s="279"/>
    </row>
    <row r="72" spans="1:16">
      <c r="A72" s="281" t="s">
        <v>70</v>
      </c>
      <c r="B72" s="281"/>
      <c r="C72" s="282"/>
      <c r="D72" s="283"/>
      <c r="E72" s="178"/>
      <c r="F72" s="177"/>
      <c r="G72" s="178"/>
      <c r="H72" s="178"/>
      <c r="I72" s="178"/>
      <c r="J72" s="178"/>
      <c r="K72" s="178"/>
      <c r="L72" s="178"/>
      <c r="M72" s="279"/>
      <c r="N72" s="279"/>
      <c r="O72" s="279"/>
    </row>
    <row r="73" spans="1:16">
      <c r="D73" s="122"/>
      <c r="E73" s="122"/>
      <c r="F73" s="243"/>
      <c r="G73" s="122"/>
      <c r="H73" s="122"/>
      <c r="I73" s="122"/>
      <c r="J73" s="122"/>
      <c r="K73" s="122"/>
      <c r="L73" s="122"/>
      <c r="M73" s="284"/>
      <c r="N73" s="284"/>
      <c r="O73" s="284"/>
    </row>
    <row r="74" spans="1:16">
      <c r="D74" s="276"/>
      <c r="E74" s="276"/>
      <c r="F74" s="245"/>
      <c r="G74" s="276"/>
      <c r="H74" s="276"/>
      <c r="I74" s="276"/>
      <c r="J74" s="276"/>
      <c r="K74" s="276"/>
      <c r="L74" s="276"/>
      <c r="M74" s="249"/>
      <c r="N74" s="249"/>
      <c r="O74" s="249"/>
    </row>
    <row r="75" spans="1:16">
      <c r="D75" s="276"/>
      <c r="E75" s="276"/>
      <c r="F75" s="245"/>
      <c r="G75" s="276"/>
      <c r="H75" s="276"/>
      <c r="I75" s="276"/>
      <c r="J75" s="276"/>
      <c r="K75" s="276"/>
      <c r="L75" s="276"/>
      <c r="M75" s="249"/>
      <c r="N75" s="249"/>
      <c r="O75" s="249"/>
    </row>
    <row r="76" spans="1:16">
      <c r="D76" s="276"/>
      <c r="E76" s="276"/>
      <c r="F76" s="245"/>
      <c r="G76" s="276"/>
      <c r="H76" s="276"/>
      <c r="I76" s="276"/>
      <c r="J76" s="276"/>
      <c r="K76" s="276"/>
      <c r="L76" s="276"/>
      <c r="M76" s="249"/>
      <c r="N76" s="249"/>
      <c r="O76" s="249"/>
    </row>
    <row r="77" spans="1:16">
      <c r="D77" s="178"/>
      <c r="E77" s="178"/>
      <c r="F77" s="177"/>
      <c r="G77" s="178"/>
      <c r="H77" s="178"/>
      <c r="I77" s="178"/>
      <c r="J77" s="178"/>
      <c r="K77" s="178"/>
      <c r="L77" s="178"/>
      <c r="M77" s="279"/>
      <c r="N77" s="279"/>
      <c r="O77" s="279"/>
    </row>
    <row r="78" spans="1:16">
      <c r="D78" s="178"/>
      <c r="E78" s="178"/>
      <c r="F78" s="177"/>
      <c r="G78" s="178"/>
      <c r="H78" s="178"/>
      <c r="I78" s="178"/>
      <c r="J78" s="178"/>
      <c r="K78" s="178"/>
      <c r="L78" s="178"/>
      <c r="M78" s="279"/>
      <c r="N78" s="279"/>
      <c r="O78" s="279"/>
    </row>
    <row r="79" spans="1:16">
      <c r="D79" s="178"/>
      <c r="E79" s="178"/>
      <c r="F79" s="177"/>
      <c r="G79" s="178"/>
      <c r="H79" s="178"/>
      <c r="I79" s="178"/>
      <c r="J79" s="178"/>
      <c r="K79" s="178"/>
      <c r="L79" s="178"/>
      <c r="M79" s="279"/>
      <c r="N79" s="279"/>
      <c r="O79" s="279"/>
    </row>
    <row r="80" spans="1:16">
      <c r="D80" s="276"/>
      <c r="E80" s="276"/>
      <c r="F80" s="245"/>
      <c r="G80" s="276"/>
      <c r="H80" s="276"/>
      <c r="I80" s="276"/>
      <c r="J80" s="276"/>
      <c r="K80" s="276"/>
      <c r="L80" s="276"/>
      <c r="M80" s="249"/>
      <c r="N80" s="249"/>
      <c r="O80" s="249"/>
    </row>
    <row r="81" spans="3:15">
      <c r="D81" s="178"/>
      <c r="E81" s="178"/>
      <c r="F81" s="177"/>
      <c r="G81" s="178"/>
      <c r="H81" s="178"/>
      <c r="I81" s="178"/>
      <c r="J81" s="178"/>
      <c r="K81" s="178"/>
      <c r="L81" s="178"/>
      <c r="M81" s="279"/>
      <c r="N81" s="279"/>
      <c r="O81" s="279"/>
    </row>
    <row r="82" spans="3:15">
      <c r="D82" s="178"/>
      <c r="E82" s="178"/>
      <c r="F82" s="177"/>
      <c r="G82" s="178"/>
      <c r="H82" s="178"/>
      <c r="I82" s="178"/>
      <c r="J82" s="178"/>
      <c r="K82" s="178"/>
      <c r="L82" s="178"/>
      <c r="M82" s="279"/>
      <c r="N82" s="279"/>
      <c r="O82" s="279"/>
    </row>
    <row r="83" spans="3:15">
      <c r="D83" s="178"/>
      <c r="E83" s="178"/>
      <c r="F83" s="177"/>
      <c r="G83" s="178"/>
      <c r="H83" s="178"/>
      <c r="I83" s="178"/>
      <c r="J83" s="178"/>
      <c r="K83" s="178"/>
      <c r="L83" s="178"/>
      <c r="M83" s="279"/>
      <c r="N83" s="279"/>
      <c r="O83" s="279"/>
    </row>
    <row r="87" spans="3:15" ht="15.75">
      <c r="D87" s="275"/>
      <c r="L87" s="285"/>
      <c r="O87" s="286"/>
    </row>
    <row r="88" spans="3:15" ht="15.75">
      <c r="D88" s="275"/>
      <c r="L88" s="285"/>
      <c r="O88" s="286"/>
    </row>
    <row r="89" spans="3:15" ht="15.75">
      <c r="C89" s="287"/>
      <c r="D89" s="288"/>
      <c r="E89" s="288"/>
      <c r="F89" s="288"/>
      <c r="G89" s="288"/>
      <c r="H89" s="288"/>
      <c r="I89" s="288"/>
      <c r="J89" s="288"/>
      <c r="K89" s="288"/>
      <c r="L89" s="288"/>
      <c r="M89" s="289"/>
      <c r="N89" s="289"/>
      <c r="O89" s="289"/>
    </row>
    <row r="90" spans="3:15" ht="15.75">
      <c r="C90" s="287"/>
      <c r="D90" s="290"/>
      <c r="E90" s="290"/>
      <c r="F90" s="290"/>
      <c r="G90" s="290"/>
      <c r="H90" s="290"/>
      <c r="I90" s="290"/>
      <c r="J90" s="290"/>
      <c r="K90" s="290"/>
      <c r="L90" s="291"/>
      <c r="M90" s="292"/>
      <c r="N90" s="292"/>
      <c r="O90" s="293"/>
    </row>
    <row r="91" spans="3:15" ht="15.75">
      <c r="D91" s="275"/>
      <c r="L91" s="285"/>
      <c r="O91" s="286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6"/>
  <sheetViews>
    <sheetView view="pageBreakPreview" topLeftCell="A25" zoomScaleNormal="86" zoomScaleSheetLayoutView="100" workbookViewId="0">
      <selection activeCell="H7" sqref="H7"/>
    </sheetView>
  </sheetViews>
  <sheetFormatPr defaultColWidth="8.42578125" defaultRowHeight="15"/>
  <cols>
    <col min="1" max="1" width="11.85546875" style="150" customWidth="1"/>
    <col min="2" max="2" width="10.85546875" style="150" customWidth="1"/>
    <col min="3" max="3" width="9.42578125" style="237" customWidth="1"/>
    <col min="4" max="4" width="11.28515625" style="150" customWidth="1"/>
    <col min="5" max="5" width="14.7109375" style="150" customWidth="1"/>
    <col min="6" max="6" width="14" style="150" customWidth="1"/>
    <col min="7" max="7" width="12.85546875" style="150" bestFit="1" customWidth="1"/>
    <col min="8" max="10" width="11.28515625" style="150" customWidth="1"/>
    <col min="11" max="11" width="1" style="150" customWidth="1"/>
    <col min="12" max="12" width="8.42578125" style="150" hidden="1" customWidth="1"/>
    <col min="13" max="16384" width="8.42578125" style="150"/>
  </cols>
  <sheetData>
    <row r="1" spans="1:15" ht="8.1" customHeight="1"/>
    <row r="2" spans="1:15" ht="8.1" customHeight="1"/>
    <row r="3" spans="1:15" ht="16.5" customHeight="1">
      <c r="A3" s="185" t="s">
        <v>381</v>
      </c>
      <c r="B3" s="185"/>
      <c r="C3" s="238"/>
    </row>
    <row r="4" spans="1:15" ht="16.5" customHeight="1">
      <c r="A4" s="153" t="s">
        <v>382</v>
      </c>
      <c r="B4" s="153"/>
      <c r="C4" s="239"/>
    </row>
    <row r="5" spans="1:15" ht="15.75" thickBot="1">
      <c r="A5" s="188"/>
    </row>
    <row r="6" spans="1:15" ht="7.5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  <c r="K6" s="460"/>
      <c r="M6" s="449"/>
    </row>
    <row r="7" spans="1:15" ht="15.75">
      <c r="A7" s="466"/>
      <c r="B7" s="466"/>
      <c r="C7" s="470"/>
      <c r="D7" s="492"/>
      <c r="E7" s="499" t="s">
        <v>71</v>
      </c>
      <c r="F7" s="492"/>
      <c r="G7" s="492"/>
      <c r="H7" s="499" t="s">
        <v>74</v>
      </c>
      <c r="I7" s="492"/>
      <c r="J7" s="499" t="s">
        <v>76</v>
      </c>
      <c r="K7" s="478"/>
      <c r="M7" s="478"/>
    </row>
    <row r="8" spans="1:15" ht="15.75">
      <c r="A8" s="506" t="s">
        <v>40</v>
      </c>
      <c r="B8" s="506"/>
      <c r="C8" s="500" t="s">
        <v>1</v>
      </c>
      <c r="D8" s="499" t="s">
        <v>27</v>
      </c>
      <c r="E8" s="499" t="s">
        <v>77</v>
      </c>
      <c r="F8" s="499" t="s">
        <v>72</v>
      </c>
      <c r="G8" s="499" t="s">
        <v>73</v>
      </c>
      <c r="H8" s="499" t="s">
        <v>80</v>
      </c>
      <c r="I8" s="499" t="s">
        <v>75</v>
      </c>
      <c r="J8" s="499" t="s">
        <v>81</v>
      </c>
      <c r="K8" s="478"/>
    </row>
    <row r="9" spans="1:15">
      <c r="A9" s="466" t="s">
        <v>43</v>
      </c>
      <c r="B9" s="466"/>
      <c r="C9" s="470" t="s">
        <v>4</v>
      </c>
      <c r="D9" s="492" t="s">
        <v>30</v>
      </c>
      <c r="E9" s="493" t="s">
        <v>358</v>
      </c>
      <c r="F9" s="492" t="s">
        <v>78</v>
      </c>
      <c r="G9" s="492" t="s">
        <v>79</v>
      </c>
      <c r="H9" s="492" t="s">
        <v>82</v>
      </c>
      <c r="I9" s="492" t="s">
        <v>75</v>
      </c>
      <c r="J9" s="492" t="s">
        <v>83</v>
      </c>
      <c r="K9" s="449"/>
    </row>
    <row r="10" spans="1:15">
      <c r="A10" s="466"/>
      <c r="B10" s="466"/>
      <c r="C10" s="470"/>
      <c r="D10" s="492"/>
      <c r="E10" s="495" t="s">
        <v>359</v>
      </c>
      <c r="F10" s="492"/>
      <c r="G10" s="492"/>
      <c r="H10" s="492" t="s">
        <v>84</v>
      </c>
      <c r="I10" s="492"/>
      <c r="J10" s="492" t="s">
        <v>85</v>
      </c>
      <c r="K10" s="449"/>
    </row>
    <row r="11" spans="1:15" ht="15.75" thickBot="1">
      <c r="A11" s="461"/>
      <c r="B11" s="461"/>
      <c r="C11" s="461"/>
      <c r="D11" s="461"/>
      <c r="E11" s="461"/>
      <c r="F11" s="461"/>
      <c r="G11" s="461"/>
      <c r="H11" s="461"/>
      <c r="I11" s="461"/>
      <c r="J11" s="461"/>
      <c r="K11" s="461"/>
    </row>
    <row r="12" spans="1:15" ht="8.1" customHeight="1">
      <c r="A12" s="185"/>
      <c r="B12" s="185"/>
      <c r="C12" s="238"/>
      <c r="J12" s="152"/>
    </row>
    <row r="13" spans="1:15" ht="15" customHeight="1">
      <c r="A13" s="35" t="s">
        <v>7</v>
      </c>
      <c r="B13" s="35"/>
      <c r="C13" s="56">
        <v>2018</v>
      </c>
      <c r="D13" s="14">
        <v>2163</v>
      </c>
      <c r="E13" s="14">
        <v>223</v>
      </c>
      <c r="F13" s="14">
        <v>235</v>
      </c>
      <c r="G13" s="14">
        <v>5</v>
      </c>
      <c r="H13" s="14">
        <v>76</v>
      </c>
      <c r="I13" s="14">
        <v>0</v>
      </c>
      <c r="J13" s="14">
        <v>0</v>
      </c>
      <c r="K13" s="240"/>
    </row>
    <row r="14" spans="1:15" ht="15" customHeight="1">
      <c r="A14" s="35"/>
      <c r="B14" s="35"/>
      <c r="C14" s="56">
        <v>2019</v>
      </c>
      <c r="D14" s="14">
        <v>2902</v>
      </c>
      <c r="E14" s="14">
        <v>241</v>
      </c>
      <c r="F14" s="14">
        <v>251</v>
      </c>
      <c r="G14" s="14">
        <v>14</v>
      </c>
      <c r="H14" s="14">
        <v>59</v>
      </c>
      <c r="I14" s="14">
        <v>0</v>
      </c>
      <c r="J14" s="14">
        <v>1</v>
      </c>
      <c r="K14" s="240"/>
    </row>
    <row r="15" spans="1:15" ht="15" customHeight="1">
      <c r="A15" s="35"/>
      <c r="B15" s="35"/>
      <c r="C15" s="56">
        <v>2020</v>
      </c>
      <c r="D15" s="14">
        <f>SUM(D19,D23,D27,D31,D35,D39,D43,D47,D51,D55,D59,)</f>
        <v>1891</v>
      </c>
      <c r="E15" s="14">
        <v>176</v>
      </c>
      <c r="F15" s="14">
        <v>196</v>
      </c>
      <c r="G15" s="14">
        <v>7</v>
      </c>
      <c r="H15" s="14">
        <v>62</v>
      </c>
      <c r="I15" s="14">
        <v>0</v>
      </c>
      <c r="J15" s="14">
        <v>0</v>
      </c>
      <c r="K15" s="227"/>
      <c r="L15" s="227"/>
      <c r="M15" s="227"/>
      <c r="N15" s="227"/>
      <c r="O15" s="227"/>
    </row>
    <row r="16" spans="1:15" ht="8.1" customHeight="1">
      <c r="A16" s="35"/>
      <c r="B16" s="35"/>
      <c r="C16" s="56"/>
      <c r="D16" s="248"/>
      <c r="E16" s="226"/>
      <c r="F16" s="226"/>
      <c r="G16" s="226"/>
      <c r="H16" s="226"/>
      <c r="I16" s="241"/>
      <c r="J16" s="241"/>
      <c r="K16" s="174"/>
    </row>
    <row r="17" spans="1:11" ht="15" customHeight="1">
      <c r="A17" s="40" t="s">
        <v>8</v>
      </c>
      <c r="B17" s="39"/>
      <c r="C17" s="60">
        <v>2018</v>
      </c>
      <c r="D17" s="13">
        <v>183</v>
      </c>
      <c r="E17" s="13">
        <v>14</v>
      </c>
      <c r="F17" s="13">
        <v>50</v>
      </c>
      <c r="G17" s="13">
        <v>2</v>
      </c>
      <c r="H17" s="13">
        <v>6</v>
      </c>
      <c r="I17" s="13">
        <v>0</v>
      </c>
      <c r="J17" s="13">
        <v>0</v>
      </c>
    </row>
    <row r="18" spans="1:11" ht="15" customHeight="1">
      <c r="A18" s="40"/>
      <c r="B18" s="39"/>
      <c r="C18" s="60">
        <v>2019</v>
      </c>
      <c r="D18" s="13">
        <v>192</v>
      </c>
      <c r="E18" s="13">
        <v>12</v>
      </c>
      <c r="F18" s="13">
        <v>50</v>
      </c>
      <c r="G18" s="13">
        <v>1</v>
      </c>
      <c r="H18" s="13">
        <v>4</v>
      </c>
      <c r="I18" s="13">
        <v>0</v>
      </c>
      <c r="J18" s="13">
        <v>0</v>
      </c>
    </row>
    <row r="19" spans="1:11" ht="15" customHeight="1">
      <c r="A19" s="40"/>
      <c r="B19" s="39"/>
      <c r="C19" s="60">
        <v>2020</v>
      </c>
      <c r="D19" s="13">
        <v>127</v>
      </c>
      <c r="E19" s="13">
        <v>14</v>
      </c>
      <c r="F19" s="13">
        <v>44</v>
      </c>
      <c r="G19" s="13">
        <v>0</v>
      </c>
      <c r="H19" s="13">
        <v>7</v>
      </c>
      <c r="I19" s="13">
        <v>0</v>
      </c>
      <c r="J19" s="13">
        <v>0</v>
      </c>
    </row>
    <row r="20" spans="1:11" ht="8.1" customHeight="1">
      <c r="A20" s="40"/>
      <c r="B20" s="39"/>
      <c r="C20" s="60"/>
      <c r="D20" s="13"/>
      <c r="E20" s="13"/>
      <c r="F20" s="13"/>
      <c r="G20" s="13"/>
      <c r="H20" s="13"/>
      <c r="I20" s="13"/>
      <c r="J20" s="13"/>
    </row>
    <row r="21" spans="1:11" ht="15" customHeight="1">
      <c r="A21" s="40" t="s">
        <v>9</v>
      </c>
      <c r="B21" s="39"/>
      <c r="C21" s="60">
        <v>2018</v>
      </c>
      <c r="D21" s="13">
        <v>50</v>
      </c>
      <c r="E21" s="13">
        <v>7</v>
      </c>
      <c r="F21" s="13">
        <v>8</v>
      </c>
      <c r="G21" s="13">
        <v>0</v>
      </c>
      <c r="H21" s="13">
        <v>3</v>
      </c>
      <c r="I21" s="13">
        <v>0</v>
      </c>
      <c r="J21" s="13">
        <v>0</v>
      </c>
    </row>
    <row r="22" spans="1:11" ht="15" customHeight="1">
      <c r="A22" s="40"/>
      <c r="B22" s="39"/>
      <c r="C22" s="60">
        <v>2019</v>
      </c>
      <c r="D22" s="13">
        <v>44</v>
      </c>
      <c r="E22" s="13">
        <v>7</v>
      </c>
      <c r="F22" s="13">
        <v>7</v>
      </c>
      <c r="G22" s="13">
        <v>1</v>
      </c>
      <c r="H22" s="13">
        <v>1</v>
      </c>
      <c r="I22" s="13">
        <v>0</v>
      </c>
      <c r="J22" s="13">
        <v>0</v>
      </c>
    </row>
    <row r="23" spans="1:11" ht="15" customHeight="1">
      <c r="A23" s="40"/>
      <c r="B23" s="39"/>
      <c r="C23" s="60">
        <v>2020</v>
      </c>
      <c r="D23" s="13">
        <v>28</v>
      </c>
      <c r="E23" s="13">
        <v>8</v>
      </c>
      <c r="F23" s="13">
        <v>3</v>
      </c>
      <c r="G23" s="13">
        <v>0</v>
      </c>
      <c r="H23" s="13">
        <v>2</v>
      </c>
      <c r="I23" s="13">
        <v>0</v>
      </c>
      <c r="J23" s="13">
        <v>0</v>
      </c>
    </row>
    <row r="24" spans="1:11" ht="8.1" customHeight="1">
      <c r="A24" s="40"/>
      <c r="B24" s="39"/>
      <c r="C24" s="60"/>
      <c r="D24" s="13"/>
      <c r="E24" s="13"/>
      <c r="F24" s="13"/>
      <c r="G24" s="13"/>
      <c r="H24" s="13"/>
      <c r="I24" s="13"/>
      <c r="J24" s="13"/>
    </row>
    <row r="25" spans="1:11" ht="15" customHeight="1">
      <c r="A25" s="40" t="s">
        <v>10</v>
      </c>
      <c r="B25" s="39"/>
      <c r="C25" s="60">
        <v>2018</v>
      </c>
      <c r="D25" s="13">
        <v>73</v>
      </c>
      <c r="E25" s="13">
        <v>10</v>
      </c>
      <c r="F25" s="13">
        <v>10</v>
      </c>
      <c r="G25" s="13">
        <v>0</v>
      </c>
      <c r="H25" s="13">
        <v>4</v>
      </c>
      <c r="I25" s="13">
        <v>0</v>
      </c>
      <c r="J25" s="13">
        <v>0</v>
      </c>
      <c r="K25" s="227"/>
    </row>
    <row r="26" spans="1:11" ht="15" customHeight="1">
      <c r="A26" s="40"/>
      <c r="B26" s="39"/>
      <c r="C26" s="60">
        <v>2019</v>
      </c>
      <c r="D26" s="13">
        <v>124</v>
      </c>
      <c r="E26" s="13">
        <v>16</v>
      </c>
      <c r="F26" s="13">
        <v>12</v>
      </c>
      <c r="G26" s="13">
        <v>0</v>
      </c>
      <c r="H26" s="13">
        <v>4</v>
      </c>
      <c r="I26" s="13">
        <v>0</v>
      </c>
      <c r="J26" s="13">
        <v>0</v>
      </c>
      <c r="K26" s="227"/>
    </row>
    <row r="27" spans="1:11" ht="15" customHeight="1">
      <c r="A27" s="40"/>
      <c r="B27" s="39"/>
      <c r="C27" s="60">
        <v>2020</v>
      </c>
      <c r="D27" s="13">
        <v>61</v>
      </c>
      <c r="E27" s="13">
        <v>10</v>
      </c>
      <c r="F27" s="13">
        <v>10</v>
      </c>
      <c r="G27" s="13">
        <v>0</v>
      </c>
      <c r="H27" s="13">
        <v>3</v>
      </c>
      <c r="I27" s="13">
        <v>0</v>
      </c>
      <c r="J27" s="13">
        <v>0</v>
      </c>
    </row>
    <row r="28" spans="1:11" ht="8.1" customHeight="1">
      <c r="A28" s="40"/>
      <c r="B28" s="39"/>
      <c r="C28" s="60"/>
      <c r="D28" s="13"/>
      <c r="E28" s="13"/>
      <c r="F28" s="13"/>
      <c r="G28" s="13"/>
      <c r="H28" s="13"/>
      <c r="I28" s="13"/>
      <c r="J28" s="13"/>
    </row>
    <row r="29" spans="1:11" ht="15" customHeight="1">
      <c r="A29" s="40" t="s">
        <v>11</v>
      </c>
      <c r="B29" s="39"/>
      <c r="C29" s="60">
        <v>2018</v>
      </c>
      <c r="D29" s="13">
        <v>852</v>
      </c>
      <c r="E29" s="13">
        <v>73</v>
      </c>
      <c r="F29" s="13">
        <v>64</v>
      </c>
      <c r="G29" s="13">
        <v>0</v>
      </c>
      <c r="H29" s="13">
        <v>30</v>
      </c>
      <c r="I29" s="13">
        <v>0</v>
      </c>
      <c r="J29" s="13">
        <v>0</v>
      </c>
      <c r="K29" s="243"/>
    </row>
    <row r="30" spans="1:11" ht="15" customHeight="1">
      <c r="A30" s="40"/>
      <c r="B30" s="39"/>
      <c r="C30" s="60">
        <v>2019</v>
      </c>
      <c r="D30" s="13">
        <v>1192</v>
      </c>
      <c r="E30" s="13">
        <v>83</v>
      </c>
      <c r="F30" s="13">
        <v>75</v>
      </c>
      <c r="G30" s="13">
        <v>2</v>
      </c>
      <c r="H30" s="13">
        <v>20</v>
      </c>
      <c r="I30" s="13">
        <v>0</v>
      </c>
      <c r="J30" s="13">
        <v>1</v>
      </c>
      <c r="K30" s="243"/>
    </row>
    <row r="31" spans="1:11" ht="15" customHeight="1">
      <c r="A31" s="40"/>
      <c r="B31" s="39"/>
      <c r="C31" s="60">
        <v>2020</v>
      </c>
      <c r="D31" s="13">
        <v>792</v>
      </c>
      <c r="E31" s="13">
        <v>52</v>
      </c>
      <c r="F31" s="13">
        <v>55</v>
      </c>
      <c r="G31" s="13">
        <v>2</v>
      </c>
      <c r="H31" s="13">
        <v>22</v>
      </c>
      <c r="I31" s="13">
        <v>0</v>
      </c>
      <c r="J31" s="13">
        <v>0</v>
      </c>
    </row>
    <row r="32" spans="1:11" ht="8.1" customHeight="1">
      <c r="A32" s="40"/>
      <c r="B32" s="39"/>
      <c r="C32" s="60"/>
      <c r="D32" s="13"/>
      <c r="E32" s="13"/>
      <c r="F32" s="13"/>
      <c r="G32" s="13"/>
      <c r="H32" s="13"/>
      <c r="I32" s="13"/>
      <c r="J32" s="13"/>
    </row>
    <row r="33" spans="1:11" ht="15" customHeight="1">
      <c r="A33" s="40" t="s">
        <v>12</v>
      </c>
      <c r="B33" s="39"/>
      <c r="C33" s="60">
        <v>2018</v>
      </c>
      <c r="D33" s="13">
        <v>63</v>
      </c>
      <c r="E33" s="13">
        <v>8</v>
      </c>
      <c r="F33" s="13">
        <v>9</v>
      </c>
      <c r="G33" s="13">
        <v>0</v>
      </c>
      <c r="H33" s="13">
        <v>5</v>
      </c>
      <c r="I33" s="13">
        <v>0</v>
      </c>
      <c r="J33" s="13">
        <v>0</v>
      </c>
      <c r="K33" s="227"/>
    </row>
    <row r="34" spans="1:11" ht="15" customHeight="1">
      <c r="A34" s="40"/>
      <c r="B34" s="39"/>
      <c r="C34" s="60">
        <v>2019</v>
      </c>
      <c r="D34" s="13">
        <v>102</v>
      </c>
      <c r="E34" s="13">
        <v>10</v>
      </c>
      <c r="F34" s="13">
        <v>13</v>
      </c>
      <c r="G34" s="13">
        <v>2</v>
      </c>
      <c r="H34" s="13">
        <v>4</v>
      </c>
      <c r="I34" s="13">
        <v>0</v>
      </c>
      <c r="J34" s="13">
        <v>0</v>
      </c>
      <c r="K34" s="227"/>
    </row>
    <row r="35" spans="1:11" ht="15" customHeight="1">
      <c r="A35" s="40"/>
      <c r="B35" s="39"/>
      <c r="C35" s="60">
        <v>2020</v>
      </c>
      <c r="D35" s="13">
        <v>61</v>
      </c>
      <c r="E35" s="13">
        <v>7</v>
      </c>
      <c r="F35" s="13">
        <v>11</v>
      </c>
      <c r="G35" s="13">
        <v>1</v>
      </c>
      <c r="H35" s="13">
        <v>3</v>
      </c>
      <c r="I35" s="13">
        <v>0</v>
      </c>
      <c r="J35" s="13">
        <v>0</v>
      </c>
    </row>
    <row r="36" spans="1:11" ht="8.1" customHeight="1">
      <c r="A36" s="40"/>
      <c r="B36" s="39"/>
      <c r="C36" s="60"/>
      <c r="D36" s="13"/>
      <c r="E36" s="13"/>
      <c r="F36" s="13"/>
      <c r="G36" s="13"/>
      <c r="H36" s="13"/>
      <c r="I36" s="13"/>
      <c r="J36" s="13"/>
    </row>
    <row r="37" spans="1:11" ht="15" customHeight="1">
      <c r="A37" s="40" t="s">
        <v>13</v>
      </c>
      <c r="B37" s="39"/>
      <c r="C37" s="60">
        <v>2018</v>
      </c>
      <c r="D37" s="13">
        <v>299</v>
      </c>
      <c r="E37" s="13">
        <v>18</v>
      </c>
      <c r="F37" s="13">
        <v>14</v>
      </c>
      <c r="G37" s="13">
        <v>0</v>
      </c>
      <c r="H37" s="13">
        <v>5</v>
      </c>
      <c r="I37" s="13">
        <v>0</v>
      </c>
      <c r="J37" s="13">
        <v>0</v>
      </c>
      <c r="K37" s="243"/>
    </row>
    <row r="38" spans="1:11" ht="15" customHeight="1">
      <c r="A38" s="40"/>
      <c r="B38" s="39"/>
      <c r="C38" s="60">
        <v>2019</v>
      </c>
      <c r="D38" s="13">
        <v>323</v>
      </c>
      <c r="E38" s="13">
        <v>16</v>
      </c>
      <c r="F38" s="13">
        <v>20</v>
      </c>
      <c r="G38" s="13">
        <v>1</v>
      </c>
      <c r="H38" s="13">
        <v>6</v>
      </c>
      <c r="I38" s="13">
        <v>0</v>
      </c>
      <c r="J38" s="13">
        <v>0</v>
      </c>
      <c r="K38" s="243"/>
    </row>
    <row r="39" spans="1:11" ht="15" customHeight="1">
      <c r="A39" s="40"/>
      <c r="B39" s="39"/>
      <c r="C39" s="60">
        <v>2020</v>
      </c>
      <c r="D39" s="13">
        <v>273</v>
      </c>
      <c r="E39" s="13">
        <v>19</v>
      </c>
      <c r="F39" s="13">
        <v>6</v>
      </c>
      <c r="G39" s="13">
        <v>2</v>
      </c>
      <c r="H39" s="13">
        <v>4</v>
      </c>
      <c r="I39" s="13">
        <v>0</v>
      </c>
      <c r="J39" s="13">
        <v>0</v>
      </c>
    </row>
    <row r="40" spans="1:11" ht="8.1" customHeight="1">
      <c r="A40" s="40"/>
      <c r="B40" s="39"/>
      <c r="C40" s="60"/>
      <c r="D40" s="13"/>
      <c r="E40" s="13"/>
      <c r="F40" s="13"/>
      <c r="G40" s="13"/>
      <c r="H40" s="13"/>
      <c r="I40" s="13"/>
      <c r="J40" s="13"/>
    </row>
    <row r="41" spans="1:11" ht="15" customHeight="1">
      <c r="A41" s="40" t="s">
        <v>14</v>
      </c>
      <c r="B41" s="39"/>
      <c r="C41" s="60">
        <v>2018</v>
      </c>
      <c r="D41" s="13">
        <v>104</v>
      </c>
      <c r="E41" s="13">
        <v>11</v>
      </c>
      <c r="F41" s="13">
        <v>11</v>
      </c>
      <c r="G41" s="13">
        <v>1</v>
      </c>
      <c r="H41" s="13">
        <v>4</v>
      </c>
      <c r="I41" s="13">
        <v>0</v>
      </c>
      <c r="J41" s="13">
        <v>0</v>
      </c>
    </row>
    <row r="42" spans="1:11" ht="15" customHeight="1">
      <c r="A42" s="40"/>
      <c r="B42" s="39"/>
      <c r="C42" s="60">
        <v>2019</v>
      </c>
      <c r="D42" s="13">
        <v>122</v>
      </c>
      <c r="E42" s="13">
        <v>23</v>
      </c>
      <c r="F42" s="13">
        <v>6</v>
      </c>
      <c r="G42" s="13">
        <v>0</v>
      </c>
      <c r="H42" s="13">
        <v>3</v>
      </c>
      <c r="I42" s="13">
        <v>0</v>
      </c>
      <c r="J42" s="13">
        <v>0</v>
      </c>
    </row>
    <row r="43" spans="1:11" ht="15" customHeight="1">
      <c r="A43" s="40"/>
      <c r="B43" s="39"/>
      <c r="C43" s="60">
        <v>2020</v>
      </c>
      <c r="D43" s="13">
        <v>73</v>
      </c>
      <c r="E43" s="13">
        <v>12</v>
      </c>
      <c r="F43" s="13">
        <v>11</v>
      </c>
      <c r="G43" s="13">
        <v>0</v>
      </c>
      <c r="H43" s="13">
        <v>2</v>
      </c>
      <c r="I43" s="13">
        <v>0</v>
      </c>
      <c r="J43" s="13">
        <v>0</v>
      </c>
    </row>
    <row r="44" spans="1:11" ht="8.1" customHeight="1">
      <c r="A44" s="40"/>
      <c r="B44" s="39"/>
      <c r="C44" s="60"/>
      <c r="D44" s="13"/>
      <c r="E44" s="13"/>
      <c r="F44" s="13"/>
      <c r="G44" s="13"/>
      <c r="H44" s="13"/>
      <c r="I44" s="13"/>
      <c r="J44" s="13"/>
    </row>
    <row r="45" spans="1:11" ht="15" customHeight="1">
      <c r="A45" s="40" t="s">
        <v>15</v>
      </c>
      <c r="B45" s="39"/>
      <c r="C45" s="60">
        <v>2018</v>
      </c>
      <c r="D45" s="13">
        <v>228</v>
      </c>
      <c r="E45" s="13">
        <v>26</v>
      </c>
      <c r="F45" s="13">
        <v>23</v>
      </c>
      <c r="G45" s="13">
        <v>1</v>
      </c>
      <c r="H45" s="13">
        <v>10</v>
      </c>
      <c r="I45" s="13">
        <v>0</v>
      </c>
      <c r="J45" s="13">
        <v>0</v>
      </c>
      <c r="K45" s="243"/>
    </row>
    <row r="46" spans="1:11" ht="15" customHeight="1">
      <c r="A46" s="40"/>
      <c r="B46" s="39"/>
      <c r="C46" s="60">
        <v>2019</v>
      </c>
      <c r="D46" s="13">
        <v>296</v>
      </c>
      <c r="E46" s="13">
        <v>24</v>
      </c>
      <c r="F46" s="13">
        <v>25</v>
      </c>
      <c r="G46" s="13">
        <v>2</v>
      </c>
      <c r="H46" s="13">
        <v>6</v>
      </c>
      <c r="I46" s="13">
        <v>0</v>
      </c>
      <c r="J46" s="13">
        <v>0</v>
      </c>
      <c r="K46" s="243"/>
    </row>
    <row r="47" spans="1:11" ht="15" customHeight="1">
      <c r="A47" s="40"/>
      <c r="B47" s="39"/>
      <c r="C47" s="60">
        <v>2020</v>
      </c>
      <c r="D47" s="13">
        <v>214</v>
      </c>
      <c r="E47" s="13">
        <v>19</v>
      </c>
      <c r="F47" s="13">
        <v>19</v>
      </c>
      <c r="G47" s="13">
        <v>1</v>
      </c>
      <c r="H47" s="13">
        <v>7</v>
      </c>
      <c r="I47" s="13">
        <v>0</v>
      </c>
      <c r="J47" s="13">
        <v>0</v>
      </c>
    </row>
    <row r="48" spans="1:11" ht="8.1" customHeight="1">
      <c r="A48" s="40"/>
      <c r="B48" s="39"/>
      <c r="C48" s="60"/>
      <c r="D48" s="13"/>
      <c r="E48" s="13"/>
      <c r="F48" s="13"/>
      <c r="G48" s="13"/>
      <c r="H48" s="13"/>
      <c r="I48" s="13"/>
      <c r="J48" s="13"/>
    </row>
    <row r="49" spans="1:12" ht="15" customHeight="1">
      <c r="A49" s="40" t="s">
        <v>16</v>
      </c>
      <c r="B49" s="39"/>
      <c r="C49" s="60">
        <v>2018</v>
      </c>
      <c r="D49" s="13">
        <v>138</v>
      </c>
      <c r="E49" s="13">
        <v>24</v>
      </c>
      <c r="F49" s="13">
        <v>16</v>
      </c>
      <c r="G49" s="13">
        <v>0</v>
      </c>
      <c r="H49" s="13">
        <v>4</v>
      </c>
      <c r="I49" s="13">
        <v>0</v>
      </c>
      <c r="J49" s="13">
        <v>0</v>
      </c>
      <c r="K49" s="227"/>
    </row>
    <row r="50" spans="1:12" ht="15" customHeight="1">
      <c r="A50" s="40"/>
      <c r="B50" s="39"/>
      <c r="C50" s="60">
        <v>2019</v>
      </c>
      <c r="D50" s="13">
        <v>239</v>
      </c>
      <c r="E50" s="13">
        <v>12</v>
      </c>
      <c r="F50" s="13">
        <v>16</v>
      </c>
      <c r="G50" s="13">
        <v>2</v>
      </c>
      <c r="H50" s="13">
        <v>3</v>
      </c>
      <c r="I50" s="13">
        <v>0</v>
      </c>
      <c r="J50" s="13">
        <v>0</v>
      </c>
      <c r="K50" s="227"/>
    </row>
    <row r="51" spans="1:12" ht="15" customHeight="1">
      <c r="A51" s="40"/>
      <c r="B51" s="39"/>
      <c r="C51" s="60">
        <v>2020</v>
      </c>
      <c r="D51" s="13">
        <v>106</v>
      </c>
      <c r="E51" s="13">
        <v>10</v>
      </c>
      <c r="F51" s="13">
        <v>11</v>
      </c>
      <c r="G51" s="13">
        <v>0</v>
      </c>
      <c r="H51" s="13">
        <v>4</v>
      </c>
      <c r="I51" s="13">
        <v>0</v>
      </c>
      <c r="J51" s="13">
        <v>0</v>
      </c>
    </row>
    <row r="52" spans="1:12" ht="8.1" customHeight="1">
      <c r="A52" s="40"/>
      <c r="B52" s="39"/>
      <c r="C52" s="60"/>
      <c r="D52" s="13"/>
      <c r="E52" s="13"/>
      <c r="F52" s="13"/>
      <c r="G52" s="13"/>
      <c r="H52" s="13"/>
      <c r="I52" s="13"/>
      <c r="J52" s="13"/>
    </row>
    <row r="53" spans="1:12" ht="15" customHeight="1">
      <c r="A53" s="40" t="s">
        <v>17</v>
      </c>
      <c r="B53" s="39"/>
      <c r="C53" s="60">
        <v>2018</v>
      </c>
      <c r="D53" s="13">
        <v>96</v>
      </c>
      <c r="E53" s="13">
        <v>14</v>
      </c>
      <c r="F53" s="13">
        <v>20</v>
      </c>
      <c r="G53" s="13">
        <v>0</v>
      </c>
      <c r="H53" s="13">
        <v>2</v>
      </c>
      <c r="I53" s="13">
        <v>0</v>
      </c>
      <c r="J53" s="13">
        <v>0</v>
      </c>
      <c r="K53" s="243"/>
    </row>
    <row r="54" spans="1:12" ht="15" customHeight="1">
      <c r="A54" s="40"/>
      <c r="B54" s="39"/>
      <c r="C54" s="60">
        <v>2019</v>
      </c>
      <c r="D54" s="13">
        <v>154</v>
      </c>
      <c r="E54" s="13">
        <v>20</v>
      </c>
      <c r="F54" s="13">
        <v>20</v>
      </c>
      <c r="G54" s="13">
        <v>2</v>
      </c>
      <c r="H54" s="13">
        <v>4</v>
      </c>
      <c r="I54" s="13">
        <v>0</v>
      </c>
      <c r="J54" s="13">
        <v>0</v>
      </c>
      <c r="K54" s="243"/>
    </row>
    <row r="55" spans="1:12" ht="15" customHeight="1">
      <c r="A55" s="40"/>
      <c r="B55" s="39"/>
      <c r="C55" s="60">
        <v>2020</v>
      </c>
      <c r="D55" s="13">
        <v>92</v>
      </c>
      <c r="E55" s="13">
        <v>17</v>
      </c>
      <c r="F55" s="13">
        <v>12</v>
      </c>
      <c r="G55" s="13">
        <v>1</v>
      </c>
      <c r="H55" s="13">
        <v>5</v>
      </c>
      <c r="I55" s="13">
        <v>0</v>
      </c>
      <c r="J55" s="13">
        <v>0</v>
      </c>
    </row>
    <row r="56" spans="1:12" ht="8.1" customHeight="1">
      <c r="A56" s="40"/>
      <c r="B56" s="39"/>
      <c r="C56" s="60"/>
      <c r="D56" s="13"/>
      <c r="E56" s="13"/>
      <c r="F56" s="13"/>
      <c r="G56" s="13"/>
      <c r="H56" s="13"/>
      <c r="I56" s="13"/>
      <c r="J56" s="13"/>
    </row>
    <row r="57" spans="1:12" ht="15" customHeight="1">
      <c r="A57" s="40" t="s">
        <v>18</v>
      </c>
      <c r="B57" s="39"/>
      <c r="C57" s="60">
        <v>2018</v>
      </c>
      <c r="D57" s="13">
        <v>77</v>
      </c>
      <c r="E57" s="13">
        <v>18</v>
      </c>
      <c r="F57" s="13">
        <v>10</v>
      </c>
      <c r="G57" s="13">
        <v>1</v>
      </c>
      <c r="H57" s="13">
        <v>3</v>
      </c>
      <c r="I57" s="13">
        <v>0</v>
      </c>
      <c r="J57" s="13">
        <v>0</v>
      </c>
    </row>
    <row r="58" spans="1:12" ht="15" customHeight="1">
      <c r="A58" s="40"/>
      <c r="B58" s="39"/>
      <c r="C58" s="60">
        <v>2019</v>
      </c>
      <c r="D58" s="13">
        <v>114</v>
      </c>
      <c r="E58" s="13">
        <v>18</v>
      </c>
      <c r="F58" s="13">
        <v>7</v>
      </c>
      <c r="G58" s="13">
        <v>1</v>
      </c>
      <c r="H58" s="13">
        <v>4</v>
      </c>
      <c r="I58" s="13">
        <v>0</v>
      </c>
      <c r="J58" s="13">
        <v>0</v>
      </c>
    </row>
    <row r="59" spans="1:12" ht="15" customHeight="1">
      <c r="A59" s="40"/>
      <c r="B59" s="39"/>
      <c r="C59" s="60">
        <v>2020</v>
      </c>
      <c r="D59" s="13">
        <v>64</v>
      </c>
      <c r="E59" s="13">
        <v>8</v>
      </c>
      <c r="F59" s="13">
        <v>14</v>
      </c>
      <c r="G59" s="13">
        <v>0</v>
      </c>
      <c r="H59" s="13">
        <v>3</v>
      </c>
      <c r="I59" s="13">
        <v>0</v>
      </c>
      <c r="J59" s="13">
        <v>0</v>
      </c>
    </row>
    <row r="60" spans="1:12" ht="8.1" customHeight="1">
      <c r="A60" s="418"/>
      <c r="B60" s="418"/>
      <c r="C60" s="418"/>
      <c r="D60" s="419"/>
      <c r="E60" s="417"/>
      <c r="F60" s="420"/>
      <c r="G60" s="417"/>
      <c r="H60" s="417"/>
      <c r="I60" s="417"/>
      <c r="J60" s="417"/>
      <c r="K60" s="417"/>
    </row>
    <row r="61" spans="1:12" ht="15" customHeight="1">
      <c r="H61" s="185"/>
      <c r="I61" s="185"/>
      <c r="J61" s="184" t="s">
        <v>66</v>
      </c>
      <c r="K61" s="249"/>
      <c r="L61" s="184" t="s">
        <v>66</v>
      </c>
    </row>
    <row r="62" spans="1:12" ht="15" customHeight="1">
      <c r="D62" s="248"/>
      <c r="E62" s="243"/>
      <c r="F62" s="243"/>
      <c r="J62" s="186" t="s">
        <v>67</v>
      </c>
      <c r="K62" s="249"/>
      <c r="L62" s="186" t="s">
        <v>67</v>
      </c>
    </row>
    <row r="63" spans="1:12" ht="15.75">
      <c r="D63" s="248"/>
      <c r="E63" s="245"/>
      <c r="F63" s="245"/>
      <c r="G63" s="245"/>
      <c r="H63" s="247"/>
      <c r="I63" s="245"/>
      <c r="J63" s="245"/>
      <c r="K63" s="182"/>
    </row>
    <row r="64" spans="1:12" ht="15.75">
      <c r="D64" s="248"/>
      <c r="E64" s="245"/>
      <c r="F64" s="245"/>
      <c r="G64" s="245"/>
      <c r="H64" s="247"/>
      <c r="I64" s="245"/>
      <c r="J64" s="245"/>
      <c r="K64" s="182"/>
    </row>
    <row r="65" spans="4:11">
      <c r="D65" s="245"/>
      <c r="E65" s="245"/>
      <c r="F65" s="245"/>
      <c r="G65" s="245"/>
      <c r="H65" s="247"/>
      <c r="I65" s="245"/>
      <c r="J65" s="245"/>
      <c r="K65" s="182"/>
    </row>
    <row r="66" spans="4:11" ht="15.75">
      <c r="D66" s="248"/>
      <c r="E66" s="243"/>
      <c r="F66" s="243"/>
      <c r="G66" s="243"/>
      <c r="H66" s="243"/>
      <c r="I66" s="243"/>
      <c r="J66" s="243"/>
      <c r="K66" s="175"/>
    </row>
    <row r="67" spans="4:11" ht="15.75">
      <c r="D67" s="248"/>
      <c r="E67" s="245"/>
      <c r="F67" s="245"/>
      <c r="G67" s="245"/>
      <c r="H67" s="245"/>
      <c r="I67" s="245"/>
      <c r="J67" s="245"/>
      <c r="K67" s="175"/>
    </row>
    <row r="68" spans="4:11" ht="15.75">
      <c r="D68" s="248"/>
      <c r="E68" s="245"/>
      <c r="F68" s="245"/>
      <c r="G68" s="245"/>
      <c r="H68" s="245"/>
      <c r="I68" s="245"/>
      <c r="J68" s="245"/>
      <c r="K68" s="175"/>
    </row>
    <row r="69" spans="4:11">
      <c r="D69" s="245"/>
      <c r="E69" s="245"/>
      <c r="F69" s="245"/>
      <c r="G69" s="245"/>
      <c r="H69" s="247"/>
      <c r="I69" s="245"/>
      <c r="J69" s="245"/>
      <c r="K69" s="182"/>
    </row>
    <row r="70" spans="4:11" ht="15.75">
      <c r="D70" s="248"/>
      <c r="E70" s="243"/>
      <c r="F70" s="243"/>
      <c r="G70" s="243"/>
      <c r="H70" s="243"/>
      <c r="I70" s="243"/>
      <c r="J70" s="243"/>
      <c r="K70" s="175"/>
    </row>
    <row r="71" spans="4:11" ht="15.75">
      <c r="D71" s="248"/>
      <c r="E71" s="245"/>
      <c r="F71" s="245"/>
      <c r="G71" s="245"/>
      <c r="H71" s="245"/>
      <c r="I71" s="245"/>
      <c r="J71" s="245"/>
      <c r="K71" s="175"/>
    </row>
    <row r="72" spans="4:11" ht="15.75">
      <c r="D72" s="248"/>
      <c r="E72" s="245"/>
      <c r="F72" s="245"/>
      <c r="G72" s="245"/>
      <c r="H72" s="245"/>
      <c r="I72" s="245"/>
      <c r="J72" s="245"/>
      <c r="K72" s="175"/>
    </row>
    <row r="73" spans="4:11" ht="15.75">
      <c r="D73" s="248"/>
      <c r="E73" s="245"/>
      <c r="F73" s="245"/>
      <c r="G73" s="245"/>
      <c r="H73" s="245"/>
      <c r="I73" s="245"/>
      <c r="J73" s="245"/>
      <c r="K73" s="175"/>
    </row>
    <row r="74" spans="4:11" ht="15.75">
      <c r="D74" s="248"/>
      <c r="E74" s="245"/>
      <c r="F74" s="245"/>
      <c r="G74" s="245"/>
      <c r="H74" s="245"/>
      <c r="I74" s="245"/>
      <c r="J74" s="245"/>
      <c r="K74" s="175"/>
    </row>
    <row r="75" spans="4:11" ht="15.75">
      <c r="D75" s="248"/>
      <c r="E75" s="245"/>
      <c r="F75" s="245"/>
      <c r="G75" s="245"/>
      <c r="H75" s="245"/>
      <c r="I75" s="245"/>
      <c r="J75" s="245"/>
      <c r="K75" s="175"/>
    </row>
    <row r="76" spans="4:11" ht="15.75">
      <c r="D76" s="248"/>
      <c r="E76" s="245"/>
      <c r="F76" s="245"/>
      <c r="G76" s="245"/>
      <c r="H76" s="245"/>
      <c r="I76" s="245"/>
      <c r="J76" s="245"/>
      <c r="K76" s="175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88"/>
  <sheetViews>
    <sheetView view="pageBreakPreview" zoomScale="115" zoomScaleNormal="75" zoomScaleSheetLayoutView="115" workbookViewId="0">
      <selection activeCell="H7" sqref="H7"/>
    </sheetView>
  </sheetViews>
  <sheetFormatPr defaultColWidth="8.42578125" defaultRowHeight="15"/>
  <cols>
    <col min="1" max="1" width="11.85546875" style="150" customWidth="1"/>
    <col min="2" max="2" width="11.7109375" style="150" customWidth="1"/>
    <col min="3" max="3" width="9.42578125" style="237" customWidth="1"/>
    <col min="4" max="4" width="12.42578125" style="202" customWidth="1"/>
    <col min="5" max="5" width="17" style="202" customWidth="1"/>
    <col min="6" max="9" width="12.42578125" style="202" customWidth="1"/>
    <col min="10" max="10" width="1" style="150" customWidth="1"/>
    <col min="11" max="11" width="8.42578125" style="150" hidden="1" customWidth="1"/>
    <col min="12" max="16384" width="8.42578125" style="150"/>
  </cols>
  <sheetData>
    <row r="1" spans="1:10" ht="8.1" customHeight="1"/>
    <row r="2" spans="1:10" ht="8.1" customHeight="1"/>
    <row r="3" spans="1:10" ht="16.5" customHeight="1">
      <c r="A3" s="185" t="s">
        <v>383</v>
      </c>
      <c r="B3" s="185"/>
      <c r="C3" s="238"/>
    </row>
    <row r="4" spans="1:10" ht="16.5" customHeight="1">
      <c r="A4" s="153" t="s">
        <v>384</v>
      </c>
      <c r="B4" s="153"/>
      <c r="C4" s="239"/>
    </row>
    <row r="5" spans="1:10" ht="15" customHeight="1" thickBot="1">
      <c r="A5" s="188"/>
    </row>
    <row r="6" spans="1:10" ht="7.5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</row>
    <row r="7" spans="1:10" ht="15.75">
      <c r="A7" s="478" t="s">
        <v>40</v>
      </c>
      <c r="B7" s="478"/>
      <c r="C7" s="481" t="s">
        <v>1</v>
      </c>
      <c r="D7" s="490" t="s">
        <v>86</v>
      </c>
      <c r="E7" s="490" t="s">
        <v>340</v>
      </c>
      <c r="F7" s="490" t="s">
        <v>87</v>
      </c>
      <c r="G7" s="490" t="s">
        <v>341</v>
      </c>
      <c r="H7" s="490" t="s">
        <v>88</v>
      </c>
      <c r="I7" s="490" t="s">
        <v>89</v>
      </c>
      <c r="J7" s="478"/>
    </row>
    <row r="8" spans="1:10" ht="15.75">
      <c r="A8" s="466" t="s">
        <v>43</v>
      </c>
      <c r="B8" s="466"/>
      <c r="C8" s="470" t="s">
        <v>4</v>
      </c>
      <c r="D8" s="492" t="s">
        <v>86</v>
      </c>
      <c r="E8" s="492" t="s">
        <v>93</v>
      </c>
      <c r="F8" s="492" t="s">
        <v>90</v>
      </c>
      <c r="G8" s="492" t="s">
        <v>94</v>
      </c>
      <c r="H8" s="492" t="s">
        <v>91</v>
      </c>
      <c r="I8" s="492" t="s">
        <v>92</v>
      </c>
      <c r="J8" s="478"/>
    </row>
    <row r="9" spans="1:10">
      <c r="A9" s="449"/>
      <c r="B9" s="449"/>
      <c r="C9" s="449"/>
      <c r="D9" s="449"/>
      <c r="E9" s="449"/>
      <c r="F9" s="449"/>
      <c r="G9" s="449"/>
      <c r="H9" s="449"/>
      <c r="I9" s="449"/>
      <c r="J9" s="449"/>
    </row>
    <row r="10" spans="1:10">
      <c r="A10" s="449"/>
      <c r="B10" s="449"/>
      <c r="C10" s="449"/>
      <c r="D10" s="449"/>
      <c r="E10" s="449"/>
      <c r="F10" s="449"/>
      <c r="G10" s="449"/>
      <c r="H10" s="449"/>
      <c r="I10" s="449"/>
      <c r="J10" s="449"/>
    </row>
    <row r="11" spans="1:10" ht="6.75" customHeight="1" thickBot="1">
      <c r="A11" s="461" t="s">
        <v>33</v>
      </c>
      <c r="B11" s="461"/>
      <c r="C11" s="461"/>
      <c r="D11" s="461"/>
      <c r="E11" s="461"/>
      <c r="F11" s="461"/>
      <c r="G11" s="461"/>
      <c r="H11" s="461"/>
      <c r="I11" s="461"/>
      <c r="J11" s="461"/>
    </row>
    <row r="12" spans="1:10" ht="8.1" customHeight="1">
      <c r="A12" s="185"/>
      <c r="B12" s="185"/>
      <c r="C12" s="238"/>
    </row>
    <row r="13" spans="1:10" ht="15" customHeight="1">
      <c r="A13" s="35" t="s">
        <v>7</v>
      </c>
      <c r="B13" s="35"/>
      <c r="C13" s="56">
        <v>2018</v>
      </c>
      <c r="D13" s="240">
        <v>32</v>
      </c>
      <c r="E13" s="13" t="s">
        <v>19</v>
      </c>
      <c r="F13" s="13" t="s">
        <v>19</v>
      </c>
      <c r="G13" s="240">
        <v>2</v>
      </c>
      <c r="H13" s="13" t="s">
        <v>19</v>
      </c>
      <c r="I13" s="240">
        <v>1</v>
      </c>
      <c r="J13" s="240"/>
    </row>
    <row r="14" spans="1:10" ht="15" customHeight="1">
      <c r="A14" s="35"/>
      <c r="B14" s="35"/>
      <c r="C14" s="56">
        <v>2019</v>
      </c>
      <c r="D14" s="240">
        <v>32</v>
      </c>
      <c r="E14" s="13" t="s">
        <v>19</v>
      </c>
      <c r="F14" s="13" t="s">
        <v>19</v>
      </c>
      <c r="G14" s="13" t="s">
        <v>19</v>
      </c>
      <c r="H14" s="13" t="s">
        <v>19</v>
      </c>
      <c r="I14" s="240">
        <v>1</v>
      </c>
      <c r="J14" s="240"/>
    </row>
    <row r="15" spans="1:10" ht="15" customHeight="1">
      <c r="A15" s="35"/>
      <c r="B15" s="35"/>
      <c r="C15" s="56">
        <v>2020</v>
      </c>
      <c r="D15" s="240">
        <v>34</v>
      </c>
      <c r="E15" s="13">
        <v>0</v>
      </c>
      <c r="F15" s="13">
        <v>0</v>
      </c>
      <c r="G15" s="13">
        <v>0</v>
      </c>
      <c r="H15" s="13">
        <v>0</v>
      </c>
      <c r="I15" s="240">
        <v>5</v>
      </c>
      <c r="J15" s="226"/>
    </row>
    <row r="16" spans="1:10" ht="8.1" customHeight="1">
      <c r="A16" s="35"/>
      <c r="B16" s="35"/>
      <c r="C16" s="56"/>
      <c r="D16" s="241"/>
      <c r="E16" s="241"/>
      <c r="F16" s="241"/>
      <c r="G16" s="242"/>
    </row>
    <row r="17" spans="1:10" ht="15" customHeight="1">
      <c r="A17" s="40" t="s">
        <v>8</v>
      </c>
      <c r="B17" s="39"/>
      <c r="C17" s="60">
        <v>2018</v>
      </c>
      <c r="D17" s="13">
        <v>2</v>
      </c>
      <c r="E17" s="13" t="s">
        <v>19</v>
      </c>
      <c r="F17" s="13" t="s">
        <v>19</v>
      </c>
      <c r="G17" s="13" t="s">
        <v>19</v>
      </c>
      <c r="H17" s="13" t="s">
        <v>19</v>
      </c>
      <c r="I17" s="13" t="s">
        <v>19</v>
      </c>
      <c r="J17" s="227"/>
    </row>
    <row r="18" spans="1:10" ht="15" customHeight="1">
      <c r="A18" s="40"/>
      <c r="B18" s="39"/>
      <c r="C18" s="60">
        <v>2019</v>
      </c>
      <c r="D18" s="13">
        <v>4</v>
      </c>
      <c r="E18" s="13" t="s">
        <v>19</v>
      </c>
      <c r="F18" s="13" t="s">
        <v>19</v>
      </c>
      <c r="G18" s="13" t="s">
        <v>19</v>
      </c>
      <c r="H18" s="13" t="s">
        <v>19</v>
      </c>
      <c r="I18" s="13" t="s">
        <v>19</v>
      </c>
      <c r="J18" s="227"/>
    </row>
    <row r="19" spans="1:10" ht="15" customHeight="1">
      <c r="A19" s="40"/>
      <c r="B19" s="39"/>
      <c r="C19" s="60">
        <v>2020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227"/>
    </row>
    <row r="20" spans="1:10" ht="8.1" customHeight="1">
      <c r="A20" s="40"/>
      <c r="B20" s="39"/>
      <c r="C20" s="60"/>
      <c r="D20" s="13"/>
      <c r="E20" s="13"/>
      <c r="F20" s="13"/>
      <c r="G20" s="13"/>
      <c r="H20" s="13"/>
      <c r="I20" s="13"/>
    </row>
    <row r="21" spans="1:10" ht="15" customHeight="1">
      <c r="A21" s="40" t="s">
        <v>9</v>
      </c>
      <c r="B21" s="39"/>
      <c r="C21" s="60">
        <v>2018</v>
      </c>
      <c r="D21" s="13" t="s">
        <v>19</v>
      </c>
      <c r="E21" s="13" t="s">
        <v>19</v>
      </c>
      <c r="F21" s="13" t="s">
        <v>19</v>
      </c>
      <c r="G21" s="13" t="s">
        <v>19</v>
      </c>
      <c r="H21" s="13" t="s">
        <v>19</v>
      </c>
      <c r="I21" s="13" t="s">
        <v>19</v>
      </c>
      <c r="J21" s="243"/>
    </row>
    <row r="22" spans="1:10" ht="15" customHeight="1">
      <c r="A22" s="40"/>
      <c r="B22" s="39"/>
      <c r="C22" s="60">
        <v>2019</v>
      </c>
      <c r="D22" s="13">
        <v>1</v>
      </c>
      <c r="E22" s="13" t="s">
        <v>19</v>
      </c>
      <c r="F22" s="13" t="s">
        <v>19</v>
      </c>
      <c r="G22" s="13" t="s">
        <v>19</v>
      </c>
      <c r="H22" s="13" t="s">
        <v>19</v>
      </c>
      <c r="I22" s="13" t="s">
        <v>19</v>
      </c>
      <c r="J22" s="243"/>
    </row>
    <row r="23" spans="1:10" ht="15" customHeight="1">
      <c r="A23" s="40"/>
      <c r="B23" s="39"/>
      <c r="C23" s="60">
        <v>2020</v>
      </c>
      <c r="D23" s="13">
        <v>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10" ht="8.1" customHeight="1">
      <c r="A24" s="40"/>
      <c r="B24" s="39"/>
      <c r="C24" s="60"/>
      <c r="D24" s="13"/>
      <c r="E24" s="13"/>
      <c r="F24" s="13"/>
      <c r="G24" s="13"/>
      <c r="H24" s="13"/>
      <c r="I24" s="13"/>
    </row>
    <row r="25" spans="1:10" ht="15" customHeight="1">
      <c r="A25" s="40" t="s">
        <v>10</v>
      </c>
      <c r="B25" s="39"/>
      <c r="C25" s="60">
        <v>2018</v>
      </c>
      <c r="D25" s="13">
        <v>5</v>
      </c>
      <c r="E25" s="13" t="s">
        <v>19</v>
      </c>
      <c r="F25" s="13" t="s">
        <v>19</v>
      </c>
      <c r="G25" s="13" t="s">
        <v>19</v>
      </c>
      <c r="H25" s="13" t="s">
        <v>19</v>
      </c>
      <c r="I25" s="13" t="s">
        <v>19</v>
      </c>
      <c r="J25" s="227"/>
    </row>
    <row r="26" spans="1:10" ht="15" customHeight="1">
      <c r="A26" s="40"/>
      <c r="B26" s="39"/>
      <c r="C26" s="60">
        <v>2019</v>
      </c>
      <c r="D26" s="13">
        <v>3</v>
      </c>
      <c r="E26" s="13" t="s">
        <v>19</v>
      </c>
      <c r="F26" s="13" t="s">
        <v>19</v>
      </c>
      <c r="G26" s="13" t="s">
        <v>19</v>
      </c>
      <c r="H26" s="13" t="s">
        <v>19</v>
      </c>
      <c r="I26" s="13" t="s">
        <v>19</v>
      </c>
      <c r="J26" s="227"/>
    </row>
    <row r="27" spans="1:10" ht="15" customHeight="1">
      <c r="A27" s="40"/>
      <c r="B27" s="39"/>
      <c r="C27" s="60">
        <v>2020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10" ht="8.1" customHeight="1">
      <c r="A28" s="40"/>
      <c r="B28" s="39"/>
      <c r="C28" s="60"/>
      <c r="D28" s="13"/>
      <c r="E28" s="13"/>
      <c r="F28" s="13"/>
      <c r="G28" s="13"/>
      <c r="H28" s="13"/>
      <c r="I28" s="13"/>
    </row>
    <row r="29" spans="1:10" ht="15" customHeight="1">
      <c r="A29" s="40" t="s">
        <v>11</v>
      </c>
      <c r="B29" s="39"/>
      <c r="C29" s="60">
        <v>2018</v>
      </c>
      <c r="D29" s="13">
        <v>13</v>
      </c>
      <c r="E29" s="13" t="s">
        <v>19</v>
      </c>
      <c r="F29" s="13" t="s">
        <v>19</v>
      </c>
      <c r="G29" s="13">
        <v>1</v>
      </c>
      <c r="H29" s="13" t="s">
        <v>19</v>
      </c>
      <c r="I29" s="13" t="s">
        <v>19</v>
      </c>
      <c r="J29" s="243"/>
    </row>
    <row r="30" spans="1:10" ht="15" customHeight="1">
      <c r="A30" s="40"/>
      <c r="B30" s="39"/>
      <c r="C30" s="60">
        <v>2019</v>
      </c>
      <c r="D30" s="13">
        <v>14</v>
      </c>
      <c r="E30" s="13" t="s">
        <v>19</v>
      </c>
      <c r="F30" s="13" t="s">
        <v>19</v>
      </c>
      <c r="G30" s="13" t="s">
        <v>19</v>
      </c>
      <c r="H30" s="13" t="s">
        <v>19</v>
      </c>
      <c r="I30" s="13" t="s">
        <v>19</v>
      </c>
      <c r="J30" s="243"/>
    </row>
    <row r="31" spans="1:10" ht="15" customHeight="1">
      <c r="A31" s="40"/>
      <c r="B31" s="39"/>
      <c r="C31" s="60">
        <v>2020</v>
      </c>
      <c r="D31" s="13">
        <v>14</v>
      </c>
      <c r="E31" s="13">
        <v>0</v>
      </c>
      <c r="F31" s="13">
        <v>0</v>
      </c>
      <c r="G31" s="13">
        <v>0</v>
      </c>
      <c r="H31" s="13">
        <v>0</v>
      </c>
      <c r="I31" s="13">
        <v>3</v>
      </c>
    </row>
    <row r="32" spans="1:10" ht="8.1" customHeight="1">
      <c r="A32" s="40"/>
      <c r="B32" s="39"/>
      <c r="C32" s="60"/>
      <c r="D32" s="13"/>
      <c r="E32" s="13"/>
      <c r="F32" s="13"/>
      <c r="G32" s="13"/>
      <c r="H32" s="13"/>
      <c r="I32" s="13"/>
    </row>
    <row r="33" spans="1:11" ht="15" customHeight="1">
      <c r="A33" s="40" t="s">
        <v>12</v>
      </c>
      <c r="B33" s="39"/>
      <c r="C33" s="60">
        <v>2018</v>
      </c>
      <c r="D33" s="13">
        <v>1</v>
      </c>
      <c r="E33" s="13" t="s">
        <v>19</v>
      </c>
      <c r="F33" s="13" t="s">
        <v>19</v>
      </c>
      <c r="G33" s="13" t="s">
        <v>19</v>
      </c>
      <c r="H33" s="13" t="s">
        <v>19</v>
      </c>
      <c r="I33" s="13" t="s">
        <v>19</v>
      </c>
      <c r="J33" s="227"/>
    </row>
    <row r="34" spans="1:11" ht="15" customHeight="1">
      <c r="A34" s="40"/>
      <c r="B34" s="39"/>
      <c r="C34" s="60">
        <v>2019</v>
      </c>
      <c r="D34" s="13" t="s">
        <v>19</v>
      </c>
      <c r="E34" s="13" t="s">
        <v>19</v>
      </c>
      <c r="F34" s="13" t="s">
        <v>19</v>
      </c>
      <c r="G34" s="13" t="s">
        <v>19</v>
      </c>
      <c r="H34" s="13" t="s">
        <v>19</v>
      </c>
      <c r="I34" s="13" t="s">
        <v>19</v>
      </c>
      <c r="J34" s="243"/>
    </row>
    <row r="35" spans="1:11" ht="15" customHeight="1">
      <c r="A35" s="40"/>
      <c r="B35" s="39"/>
      <c r="C35" s="60">
        <v>2020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227"/>
    </row>
    <row r="36" spans="1:11" ht="8.1" customHeight="1">
      <c r="A36" s="40"/>
      <c r="B36" s="39"/>
      <c r="C36" s="60"/>
      <c r="D36" s="13"/>
      <c r="E36" s="13"/>
      <c r="F36" s="13"/>
      <c r="G36" s="13"/>
      <c r="H36" s="13"/>
      <c r="I36" s="13"/>
    </row>
    <row r="37" spans="1:11" ht="15" customHeight="1">
      <c r="A37" s="40" t="s">
        <v>13</v>
      </c>
      <c r="B37" s="39"/>
      <c r="C37" s="60">
        <v>2018</v>
      </c>
      <c r="D37" s="13">
        <v>2</v>
      </c>
      <c r="E37" s="13" t="s">
        <v>19</v>
      </c>
      <c r="F37" s="13" t="s">
        <v>19</v>
      </c>
      <c r="G37" s="13" t="s">
        <v>19</v>
      </c>
      <c r="H37" s="13" t="s">
        <v>19</v>
      </c>
      <c r="I37" s="13">
        <v>1</v>
      </c>
      <c r="J37" s="243"/>
      <c r="K37" s="189"/>
    </row>
    <row r="38" spans="1:11" ht="15" customHeight="1">
      <c r="A38" s="40"/>
      <c r="B38" s="39"/>
      <c r="C38" s="60">
        <v>2019</v>
      </c>
      <c r="D38" s="13">
        <v>1</v>
      </c>
      <c r="E38" s="13" t="s">
        <v>19</v>
      </c>
      <c r="F38" s="13" t="s">
        <v>19</v>
      </c>
      <c r="G38" s="13" t="s">
        <v>19</v>
      </c>
      <c r="H38" s="13" t="s">
        <v>19</v>
      </c>
      <c r="I38" s="13" t="s">
        <v>19</v>
      </c>
      <c r="J38" s="243"/>
      <c r="K38" s="189"/>
    </row>
    <row r="39" spans="1:11" ht="15" customHeight="1">
      <c r="A39" s="40"/>
      <c r="B39" s="39"/>
      <c r="C39" s="60">
        <v>2020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2</v>
      </c>
      <c r="J39" s="243"/>
      <c r="K39" s="189"/>
    </row>
    <row r="40" spans="1:11" ht="7.5" customHeight="1">
      <c r="A40" s="40"/>
      <c r="B40" s="39"/>
      <c r="C40" s="60"/>
      <c r="D40" s="13"/>
      <c r="E40" s="13"/>
      <c r="F40" s="13"/>
      <c r="G40" s="13"/>
      <c r="H40" s="13"/>
      <c r="I40" s="13"/>
    </row>
    <row r="41" spans="1:11" ht="15" customHeight="1">
      <c r="A41" s="40" t="s">
        <v>14</v>
      </c>
      <c r="B41" s="39"/>
      <c r="C41" s="60">
        <v>2018</v>
      </c>
      <c r="D41" s="13">
        <v>1</v>
      </c>
      <c r="E41" s="13" t="s">
        <v>19</v>
      </c>
      <c r="F41" s="13" t="s">
        <v>19</v>
      </c>
      <c r="G41" s="13" t="s">
        <v>19</v>
      </c>
      <c r="H41" s="13" t="s">
        <v>19</v>
      </c>
      <c r="I41" s="13" t="s">
        <v>19</v>
      </c>
      <c r="J41" s="227"/>
    </row>
    <row r="42" spans="1:11" ht="15" customHeight="1">
      <c r="A42" s="40"/>
      <c r="B42" s="39"/>
      <c r="C42" s="60">
        <v>2019</v>
      </c>
      <c r="D42" s="13">
        <v>5</v>
      </c>
      <c r="E42" s="13" t="s">
        <v>19</v>
      </c>
      <c r="F42" s="13" t="s">
        <v>19</v>
      </c>
      <c r="G42" s="13" t="s">
        <v>19</v>
      </c>
      <c r="H42" s="13" t="s">
        <v>19</v>
      </c>
      <c r="I42" s="13" t="s">
        <v>19</v>
      </c>
      <c r="J42" s="227"/>
    </row>
    <row r="43" spans="1:11" ht="15" customHeight="1">
      <c r="A43" s="40"/>
      <c r="B43" s="39"/>
      <c r="C43" s="60">
        <v>2020</v>
      </c>
      <c r="D43" s="13">
        <v>3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11" ht="8.1" customHeight="1">
      <c r="A44" s="40"/>
      <c r="B44" s="39"/>
      <c r="C44" s="60"/>
      <c r="D44" s="13"/>
      <c r="E44" s="13"/>
      <c r="F44" s="13"/>
      <c r="G44" s="13"/>
      <c r="H44" s="13"/>
      <c r="I44" s="13"/>
    </row>
    <row r="45" spans="1:11" ht="15" customHeight="1">
      <c r="A45" s="40" t="s">
        <v>15</v>
      </c>
      <c r="B45" s="39"/>
      <c r="C45" s="60">
        <v>2018</v>
      </c>
      <c r="D45" s="13">
        <v>2</v>
      </c>
      <c r="E45" s="13" t="s">
        <v>19</v>
      </c>
      <c r="F45" s="13" t="s">
        <v>19</v>
      </c>
      <c r="G45" s="13" t="s">
        <v>19</v>
      </c>
      <c r="H45" s="13" t="s">
        <v>19</v>
      </c>
      <c r="I45" s="13" t="s">
        <v>19</v>
      </c>
      <c r="J45" s="243"/>
    </row>
    <row r="46" spans="1:11" ht="15" customHeight="1">
      <c r="A46" s="40"/>
      <c r="B46" s="39"/>
      <c r="C46" s="60">
        <v>2019</v>
      </c>
      <c r="D46" s="13">
        <v>4</v>
      </c>
      <c r="E46" s="13" t="s">
        <v>19</v>
      </c>
      <c r="F46" s="13" t="s">
        <v>19</v>
      </c>
      <c r="G46" s="13" t="s">
        <v>19</v>
      </c>
      <c r="H46" s="13" t="s">
        <v>19</v>
      </c>
      <c r="I46" s="13" t="s">
        <v>19</v>
      </c>
      <c r="J46" s="243"/>
    </row>
    <row r="47" spans="1:11" ht="15" customHeight="1">
      <c r="A47" s="40"/>
      <c r="B47" s="39"/>
      <c r="C47" s="60">
        <v>2020</v>
      </c>
      <c r="D47" s="13">
        <v>6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11" ht="8.1" customHeight="1">
      <c r="A48" s="40"/>
      <c r="B48" s="39"/>
      <c r="C48" s="60"/>
      <c r="D48" s="13"/>
      <c r="E48" s="13"/>
      <c r="F48" s="13"/>
      <c r="G48" s="13"/>
      <c r="H48" s="13"/>
      <c r="I48" s="13"/>
    </row>
    <row r="49" spans="1:11" ht="15" customHeight="1">
      <c r="A49" s="40" t="s">
        <v>16</v>
      </c>
      <c r="B49" s="39"/>
      <c r="C49" s="60">
        <v>2018</v>
      </c>
      <c r="D49" s="13" t="s">
        <v>19</v>
      </c>
      <c r="E49" s="13" t="s">
        <v>19</v>
      </c>
      <c r="F49" s="13" t="s">
        <v>19</v>
      </c>
      <c r="G49" s="13">
        <v>1</v>
      </c>
      <c r="H49" s="13" t="s">
        <v>19</v>
      </c>
      <c r="I49" s="13" t="s">
        <v>19</v>
      </c>
      <c r="J49" s="227"/>
    </row>
    <row r="50" spans="1:11" ht="15" customHeight="1">
      <c r="A50" s="40"/>
      <c r="B50" s="39"/>
      <c r="C50" s="60">
        <v>2019</v>
      </c>
      <c r="D50" s="13" t="s">
        <v>19</v>
      </c>
      <c r="E50" s="13" t="s">
        <v>19</v>
      </c>
      <c r="F50" s="13" t="s">
        <v>19</v>
      </c>
      <c r="G50" s="13" t="s">
        <v>19</v>
      </c>
      <c r="H50" s="13" t="s">
        <v>19</v>
      </c>
      <c r="I50" s="13" t="s">
        <v>19</v>
      </c>
      <c r="J50" s="227"/>
    </row>
    <row r="51" spans="1:11" ht="15" customHeight="1">
      <c r="A51" s="40"/>
      <c r="B51" s="39"/>
      <c r="C51" s="60">
        <v>2020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227"/>
    </row>
    <row r="52" spans="1:11" ht="8.1" customHeight="1">
      <c r="A52" s="40"/>
      <c r="B52" s="39"/>
      <c r="C52" s="60"/>
      <c r="D52" s="13"/>
      <c r="E52" s="13"/>
      <c r="F52" s="13"/>
      <c r="G52" s="13"/>
      <c r="H52" s="13"/>
      <c r="I52" s="13"/>
    </row>
    <row r="53" spans="1:11" ht="15" customHeight="1">
      <c r="A53" s="40" t="s">
        <v>17</v>
      </c>
      <c r="B53" s="39"/>
      <c r="C53" s="60">
        <v>2018</v>
      </c>
      <c r="D53" s="13">
        <v>4</v>
      </c>
      <c r="E53" s="13" t="s">
        <v>19</v>
      </c>
      <c r="F53" s="13" t="s">
        <v>19</v>
      </c>
      <c r="G53" s="13" t="s">
        <v>19</v>
      </c>
      <c r="H53" s="13" t="s">
        <v>19</v>
      </c>
      <c r="I53" s="13" t="s">
        <v>19</v>
      </c>
      <c r="J53" s="243"/>
    </row>
    <row r="54" spans="1:11" ht="15" customHeight="1">
      <c r="A54" s="40"/>
      <c r="B54" s="39"/>
      <c r="C54" s="60">
        <v>2019</v>
      </c>
      <c r="D54" s="13" t="s">
        <v>19</v>
      </c>
      <c r="E54" s="13" t="s">
        <v>19</v>
      </c>
      <c r="F54" s="13" t="s">
        <v>19</v>
      </c>
      <c r="G54" s="13" t="s">
        <v>19</v>
      </c>
      <c r="H54" s="13" t="s">
        <v>19</v>
      </c>
      <c r="I54" s="13" t="s">
        <v>19</v>
      </c>
      <c r="J54" s="243"/>
    </row>
    <row r="55" spans="1:11" ht="15" customHeight="1">
      <c r="A55" s="40"/>
      <c r="B55" s="39"/>
      <c r="C55" s="60">
        <v>2020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</row>
    <row r="56" spans="1:11" ht="8.1" customHeight="1">
      <c r="A56" s="40"/>
      <c r="B56" s="39"/>
      <c r="C56" s="60"/>
      <c r="D56" s="13"/>
      <c r="E56" s="13"/>
      <c r="F56" s="13"/>
      <c r="G56" s="13"/>
      <c r="H56" s="13"/>
      <c r="I56" s="13"/>
    </row>
    <row r="57" spans="1:11" ht="15" customHeight="1">
      <c r="A57" s="40" t="s">
        <v>18</v>
      </c>
      <c r="B57" s="39"/>
      <c r="C57" s="60">
        <v>2018</v>
      </c>
      <c r="D57" s="13">
        <v>2</v>
      </c>
      <c r="E57" s="13" t="s">
        <v>19</v>
      </c>
      <c r="F57" s="13" t="s">
        <v>19</v>
      </c>
      <c r="G57" s="13" t="s">
        <v>19</v>
      </c>
      <c r="H57" s="13" t="s">
        <v>19</v>
      </c>
      <c r="I57" s="13" t="s">
        <v>19</v>
      </c>
      <c r="J57" s="227"/>
    </row>
    <row r="58" spans="1:11" ht="15" customHeight="1">
      <c r="A58" s="40"/>
      <c r="B58" s="39"/>
      <c r="C58" s="60">
        <v>2019</v>
      </c>
      <c r="D58" s="13" t="s">
        <v>19</v>
      </c>
      <c r="E58" s="13" t="s">
        <v>19</v>
      </c>
      <c r="F58" s="13" t="s">
        <v>19</v>
      </c>
      <c r="G58" s="13" t="s">
        <v>19</v>
      </c>
      <c r="H58" s="13" t="s">
        <v>19</v>
      </c>
      <c r="I58" s="13" t="s">
        <v>19</v>
      </c>
      <c r="J58" s="227"/>
    </row>
    <row r="59" spans="1:11" ht="15" customHeight="1">
      <c r="A59" s="40"/>
      <c r="B59" s="39"/>
      <c r="C59" s="60">
        <v>2020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11" ht="8.1" customHeight="1" thickBot="1">
      <c r="A60" s="421"/>
      <c r="B60" s="421"/>
      <c r="C60" s="422"/>
      <c r="D60" s="422"/>
      <c r="E60" s="423"/>
      <c r="F60" s="424"/>
      <c r="G60" s="423"/>
      <c r="H60" s="423"/>
      <c r="I60" s="425"/>
      <c r="J60" s="425"/>
      <c r="K60" s="183"/>
    </row>
    <row r="61" spans="1:11" ht="15" customHeight="1">
      <c r="A61" s="155"/>
      <c r="B61" s="155"/>
      <c r="C61" s="244"/>
      <c r="D61" s="163"/>
      <c r="E61" s="156"/>
      <c r="F61" s="155"/>
      <c r="G61" s="196"/>
      <c r="H61" s="196"/>
      <c r="I61" s="184" t="s">
        <v>66</v>
      </c>
      <c r="J61" s="184"/>
      <c r="K61" s="184" t="s">
        <v>66</v>
      </c>
    </row>
    <row r="62" spans="1:11" ht="15" customHeight="1">
      <c r="A62" s="155"/>
      <c r="B62" s="155"/>
      <c r="C62" s="244"/>
      <c r="D62" s="194"/>
      <c r="E62" s="156"/>
      <c r="F62" s="155"/>
      <c r="G62" s="155"/>
      <c r="H62" s="155"/>
      <c r="I62" s="186" t="s">
        <v>67</v>
      </c>
      <c r="J62" s="186"/>
      <c r="K62" s="186" t="s">
        <v>67</v>
      </c>
    </row>
    <row r="63" spans="1:11">
      <c r="A63" s="155"/>
      <c r="B63" s="155"/>
      <c r="C63" s="244"/>
      <c r="D63" s="163"/>
      <c r="E63" s="163"/>
      <c r="F63" s="163"/>
      <c r="G63" s="163"/>
      <c r="H63" s="163"/>
      <c r="I63" s="245"/>
      <c r="J63" s="175"/>
    </row>
    <row r="64" spans="1:11">
      <c r="A64" s="155"/>
      <c r="B64" s="155"/>
      <c r="C64" s="244"/>
      <c r="D64" s="163"/>
      <c r="E64" s="163"/>
      <c r="F64" s="163"/>
      <c r="G64" s="163"/>
      <c r="H64" s="163"/>
      <c r="I64" s="245"/>
      <c r="J64" s="175"/>
    </row>
    <row r="65" spans="4:10">
      <c r="D65" s="245"/>
      <c r="E65" s="245"/>
      <c r="F65" s="245"/>
      <c r="G65" s="245"/>
      <c r="H65" s="245"/>
      <c r="I65" s="245"/>
      <c r="J65" s="175"/>
    </row>
    <row r="66" spans="4:10">
      <c r="D66" s="243"/>
      <c r="E66" s="243"/>
      <c r="F66" s="243"/>
      <c r="G66" s="243"/>
      <c r="H66" s="246"/>
      <c r="I66" s="243"/>
      <c r="J66" s="175"/>
    </row>
    <row r="67" spans="4:10">
      <c r="D67" s="245"/>
      <c r="E67" s="245"/>
      <c r="F67" s="245"/>
      <c r="G67" s="245"/>
      <c r="H67" s="247"/>
      <c r="I67" s="245"/>
      <c r="J67" s="175"/>
    </row>
    <row r="68" spans="4:10">
      <c r="D68" s="245"/>
      <c r="E68" s="245"/>
      <c r="F68" s="245"/>
      <c r="G68" s="245"/>
      <c r="H68" s="247"/>
      <c r="I68" s="245"/>
      <c r="J68" s="175"/>
    </row>
    <row r="69" spans="4:10">
      <c r="D69" s="245"/>
      <c r="E69" s="245"/>
      <c r="F69" s="245"/>
      <c r="G69" s="245"/>
      <c r="H69" s="247"/>
      <c r="I69" s="245"/>
      <c r="J69" s="175"/>
    </row>
    <row r="70" spans="4:10">
      <c r="D70" s="243"/>
      <c r="E70" s="243"/>
      <c r="F70" s="243"/>
      <c r="G70" s="243"/>
      <c r="H70" s="243"/>
      <c r="I70" s="243"/>
      <c r="J70" s="175"/>
    </row>
    <row r="71" spans="4:10">
      <c r="D71" s="245"/>
      <c r="E71" s="245"/>
      <c r="F71" s="245"/>
      <c r="G71" s="245"/>
      <c r="H71" s="245"/>
      <c r="I71" s="245"/>
      <c r="J71" s="175"/>
    </row>
    <row r="72" spans="4:10">
      <c r="D72" s="245"/>
      <c r="E72" s="245"/>
      <c r="F72" s="245"/>
      <c r="G72" s="245"/>
      <c r="H72" s="245"/>
      <c r="I72" s="245"/>
      <c r="J72" s="175"/>
    </row>
    <row r="73" spans="4:10">
      <c r="D73" s="245"/>
      <c r="E73" s="245"/>
      <c r="F73" s="245"/>
      <c r="G73" s="245"/>
      <c r="H73" s="245"/>
      <c r="I73" s="245"/>
      <c r="J73" s="175"/>
    </row>
    <row r="74" spans="4:10">
      <c r="D74" s="243"/>
      <c r="E74" s="243"/>
      <c r="F74" s="243"/>
      <c r="G74" s="243"/>
      <c r="H74" s="246"/>
      <c r="I74" s="243"/>
      <c r="J74" s="182"/>
    </row>
    <row r="75" spans="4:10">
      <c r="D75" s="245"/>
      <c r="E75" s="245"/>
      <c r="F75" s="245"/>
      <c r="G75" s="245"/>
      <c r="H75" s="247"/>
      <c r="I75" s="245"/>
      <c r="J75" s="182"/>
    </row>
    <row r="76" spans="4:10">
      <c r="D76" s="245"/>
      <c r="E76" s="245"/>
      <c r="F76" s="245"/>
      <c r="G76" s="245"/>
      <c r="H76" s="247"/>
      <c r="I76" s="245"/>
      <c r="J76" s="182"/>
    </row>
    <row r="77" spans="4:10">
      <c r="D77" s="245"/>
      <c r="E77" s="245"/>
      <c r="F77" s="245"/>
      <c r="G77" s="245"/>
      <c r="H77" s="247"/>
      <c r="I77" s="245"/>
      <c r="J77" s="182"/>
    </row>
    <row r="78" spans="4:10">
      <c r="D78" s="243"/>
      <c r="E78" s="243"/>
      <c r="F78" s="243"/>
      <c r="G78" s="243"/>
      <c r="H78" s="243"/>
      <c r="I78" s="243"/>
      <c r="J78" s="175"/>
    </row>
    <row r="79" spans="4:10">
      <c r="D79" s="245"/>
      <c r="E79" s="245"/>
      <c r="F79" s="245"/>
      <c r="G79" s="245"/>
      <c r="H79" s="245"/>
      <c r="I79" s="245"/>
      <c r="J79" s="175"/>
    </row>
    <row r="80" spans="4:10">
      <c r="D80" s="245"/>
      <c r="E80" s="245"/>
      <c r="F80" s="245"/>
      <c r="G80" s="245"/>
      <c r="H80" s="245"/>
      <c r="I80" s="245"/>
      <c r="J80" s="175"/>
    </row>
    <row r="81" spans="4:10">
      <c r="D81" s="245"/>
      <c r="E81" s="245"/>
      <c r="F81" s="245"/>
      <c r="G81" s="245"/>
      <c r="H81" s="247"/>
      <c r="I81" s="245"/>
      <c r="J81" s="182"/>
    </row>
    <row r="82" spans="4:10">
      <c r="D82" s="243"/>
      <c r="E82" s="243"/>
      <c r="F82" s="243"/>
      <c r="G82" s="243"/>
      <c r="H82" s="243"/>
      <c r="I82" s="243"/>
      <c r="J82" s="175"/>
    </row>
    <row r="83" spans="4:10">
      <c r="D83" s="245"/>
      <c r="E83" s="245"/>
      <c r="F83" s="245"/>
      <c r="G83" s="245"/>
      <c r="H83" s="245"/>
      <c r="I83" s="245"/>
      <c r="J83" s="175"/>
    </row>
    <row r="84" spans="4:10">
      <c r="D84" s="245"/>
      <c r="E84" s="245"/>
      <c r="F84" s="245"/>
      <c r="G84" s="245"/>
      <c r="H84" s="245"/>
      <c r="I84" s="245"/>
      <c r="J84" s="175"/>
    </row>
    <row r="85" spans="4:10">
      <c r="D85" s="245"/>
      <c r="E85" s="245"/>
      <c r="F85" s="245"/>
      <c r="G85" s="245"/>
      <c r="H85" s="245"/>
      <c r="I85" s="245"/>
      <c r="J85" s="175"/>
    </row>
    <row r="86" spans="4:10">
      <c r="D86" s="245"/>
      <c r="E86" s="245"/>
      <c r="F86" s="245"/>
      <c r="G86" s="245"/>
      <c r="H86" s="245"/>
      <c r="I86" s="245"/>
      <c r="J86" s="175"/>
    </row>
    <row r="87" spans="4:10">
      <c r="D87" s="245"/>
      <c r="E87" s="245"/>
      <c r="F87" s="245"/>
      <c r="G87" s="245"/>
      <c r="H87" s="245"/>
      <c r="I87" s="245"/>
      <c r="J87" s="175"/>
    </row>
    <row r="88" spans="4:10">
      <c r="D88" s="245"/>
      <c r="E88" s="245"/>
      <c r="F88" s="245"/>
      <c r="G88" s="245"/>
      <c r="H88" s="245"/>
      <c r="I88" s="245"/>
      <c r="J88" s="175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62"/>
  <sheetViews>
    <sheetView view="pageBreakPreview" zoomScaleNormal="77" zoomScaleSheetLayoutView="100" workbookViewId="0">
      <selection activeCell="H7" sqref="H7"/>
    </sheetView>
  </sheetViews>
  <sheetFormatPr defaultColWidth="8.42578125" defaultRowHeight="15"/>
  <cols>
    <col min="1" max="1" width="11.85546875" style="150" customWidth="1"/>
    <col min="2" max="2" width="17.42578125" style="150" customWidth="1"/>
    <col min="3" max="4" width="9.42578125" style="237" customWidth="1"/>
    <col min="5" max="9" width="12.42578125" style="150" customWidth="1"/>
    <col min="10" max="10" width="1.7109375" style="150" customWidth="1"/>
    <col min="11" max="11" width="1" style="150" customWidth="1"/>
    <col min="12" max="12" width="8.42578125" style="150" hidden="1" customWidth="1"/>
    <col min="13" max="16384" width="8.42578125" style="150"/>
  </cols>
  <sheetData>
    <row r="1" spans="1:10" ht="8.1" customHeight="1"/>
    <row r="2" spans="1:10" ht="8.1" customHeight="1"/>
    <row r="3" spans="1:10" ht="16.5" customHeight="1">
      <c r="A3" s="185" t="s">
        <v>383</v>
      </c>
      <c r="B3" s="185"/>
      <c r="C3" s="238"/>
      <c r="D3" s="238"/>
    </row>
    <row r="4" spans="1:10" ht="16.5" customHeight="1">
      <c r="A4" s="153" t="s">
        <v>384</v>
      </c>
      <c r="B4" s="153"/>
      <c r="C4" s="239"/>
      <c r="D4" s="239"/>
    </row>
    <row r="5" spans="1:10" ht="15" customHeight="1" thickBot="1">
      <c r="A5" s="188"/>
      <c r="B5" s="237"/>
      <c r="D5" s="150"/>
    </row>
    <row r="6" spans="1:10" ht="7.5" customHeight="1">
      <c r="A6" s="533"/>
      <c r="B6" s="460"/>
      <c r="C6" s="460"/>
      <c r="D6" s="460"/>
      <c r="E6" s="460"/>
      <c r="F6" s="460"/>
      <c r="G6" s="460"/>
      <c r="H6" s="460"/>
      <c r="I6" s="460"/>
      <c r="J6" s="460"/>
    </row>
    <row r="7" spans="1:10" ht="15.75">
      <c r="A7" s="478" t="s">
        <v>40</v>
      </c>
      <c r="B7" s="478"/>
      <c r="C7" s="481" t="s">
        <v>1</v>
      </c>
      <c r="D7" s="490" t="s">
        <v>95</v>
      </c>
      <c r="E7" s="490" t="s">
        <v>96</v>
      </c>
      <c r="F7" s="490" t="s">
        <v>97</v>
      </c>
      <c r="G7" s="490" t="s">
        <v>98</v>
      </c>
      <c r="H7" s="490" t="s">
        <v>99</v>
      </c>
      <c r="I7" s="490" t="s">
        <v>100</v>
      </c>
      <c r="J7" s="478"/>
    </row>
    <row r="8" spans="1:10" ht="15.75">
      <c r="A8" s="479" t="s">
        <v>43</v>
      </c>
      <c r="B8" s="479"/>
      <c r="C8" s="480" t="s">
        <v>4</v>
      </c>
      <c r="D8" s="490" t="s">
        <v>101</v>
      </c>
      <c r="E8" s="492" t="s">
        <v>102</v>
      </c>
      <c r="F8" s="490" t="s">
        <v>103</v>
      </c>
      <c r="G8" s="508" t="s">
        <v>104</v>
      </c>
      <c r="H8" s="508" t="s">
        <v>105</v>
      </c>
      <c r="I8" s="490" t="s">
        <v>106</v>
      </c>
      <c r="J8" s="478"/>
    </row>
    <row r="9" spans="1:10">
      <c r="A9" s="449"/>
      <c r="B9" s="449"/>
      <c r="C9" s="449"/>
      <c r="D9" s="492" t="s">
        <v>107</v>
      </c>
      <c r="E9" s="492"/>
      <c r="F9" s="492" t="s">
        <v>360</v>
      </c>
      <c r="G9" s="492"/>
      <c r="H9" s="492"/>
      <c r="I9" s="492" t="s">
        <v>108</v>
      </c>
      <c r="J9" s="449"/>
    </row>
    <row r="10" spans="1:10">
      <c r="A10" s="449"/>
      <c r="B10" s="449"/>
      <c r="C10" s="449"/>
      <c r="D10" s="492" t="s">
        <v>109</v>
      </c>
      <c r="E10" s="492"/>
      <c r="F10" s="492" t="s">
        <v>361</v>
      </c>
      <c r="G10" s="492"/>
      <c r="H10" s="492"/>
      <c r="I10" s="492"/>
      <c r="J10" s="449"/>
    </row>
    <row r="11" spans="1:10" ht="6.75" customHeight="1" thickBot="1">
      <c r="A11" s="461"/>
      <c r="B11" s="461"/>
      <c r="C11" s="461"/>
      <c r="D11" s="461"/>
      <c r="E11" s="461"/>
      <c r="F11" s="461"/>
      <c r="G11" s="461"/>
      <c r="H11" s="461"/>
      <c r="I11" s="461"/>
      <c r="J11" s="461"/>
    </row>
    <row r="12" spans="1:10" ht="8.1" customHeight="1">
      <c r="A12" s="185"/>
      <c r="B12" s="238"/>
      <c r="C12" s="238"/>
      <c r="D12" s="150"/>
    </row>
    <row r="13" spans="1:10" ht="15" customHeight="1">
      <c r="A13" s="35" t="s">
        <v>7</v>
      </c>
      <c r="B13" s="35"/>
      <c r="C13" s="56">
        <v>2018</v>
      </c>
      <c r="D13" s="240">
        <v>34</v>
      </c>
      <c r="E13" s="240">
        <v>160</v>
      </c>
      <c r="F13" s="240">
        <v>769</v>
      </c>
      <c r="G13" s="240">
        <v>116</v>
      </c>
      <c r="H13" s="240">
        <v>3</v>
      </c>
      <c r="I13" s="240">
        <v>507</v>
      </c>
    </row>
    <row r="14" spans="1:10" ht="15" customHeight="1">
      <c r="A14" s="35"/>
      <c r="B14" s="35"/>
      <c r="C14" s="56">
        <v>2019</v>
      </c>
      <c r="D14" s="240">
        <v>58</v>
      </c>
      <c r="E14" s="240">
        <v>275</v>
      </c>
      <c r="F14" s="240">
        <v>1294</v>
      </c>
      <c r="G14" s="240">
        <v>116</v>
      </c>
      <c r="H14" s="240">
        <v>1</v>
      </c>
      <c r="I14" s="240">
        <v>559</v>
      </c>
    </row>
    <row r="15" spans="1:10" ht="15" customHeight="1">
      <c r="A15" s="35"/>
      <c r="B15" s="35"/>
      <c r="C15" s="56">
        <v>2020</v>
      </c>
      <c r="D15" s="240">
        <v>24</v>
      </c>
      <c r="E15" s="240">
        <v>87</v>
      </c>
      <c r="F15" s="240">
        <v>731</v>
      </c>
      <c r="G15" s="240">
        <v>83</v>
      </c>
      <c r="H15" s="240">
        <v>6</v>
      </c>
      <c r="I15" s="240">
        <v>480</v>
      </c>
    </row>
    <row r="16" spans="1:10" ht="8.1" customHeight="1">
      <c r="A16" s="35"/>
      <c r="B16" s="35"/>
      <c r="C16" s="56"/>
      <c r="D16" s="226"/>
      <c r="E16" s="226"/>
      <c r="F16" s="226"/>
      <c r="G16" s="226"/>
      <c r="H16" s="226"/>
      <c r="I16" s="226"/>
    </row>
    <row r="17" spans="1:9" ht="15" customHeight="1">
      <c r="A17" s="40" t="s">
        <v>8</v>
      </c>
      <c r="B17" s="39"/>
      <c r="C17" s="60">
        <v>2018</v>
      </c>
      <c r="D17" s="13">
        <v>3</v>
      </c>
      <c r="E17" s="13">
        <v>17</v>
      </c>
      <c r="F17" s="13">
        <v>37</v>
      </c>
      <c r="G17" s="13">
        <v>9</v>
      </c>
      <c r="H17" s="13" t="s">
        <v>19</v>
      </c>
      <c r="I17" s="13">
        <v>43</v>
      </c>
    </row>
    <row r="18" spans="1:9" ht="15" customHeight="1">
      <c r="A18" s="40"/>
      <c r="B18" s="39"/>
      <c r="C18" s="60">
        <v>2019</v>
      </c>
      <c r="D18" s="13">
        <v>2</v>
      </c>
      <c r="E18" s="13">
        <v>13</v>
      </c>
      <c r="F18" s="13">
        <v>47</v>
      </c>
      <c r="G18" s="13">
        <v>10</v>
      </c>
      <c r="H18" s="13">
        <v>1</v>
      </c>
      <c r="I18" s="13">
        <v>48</v>
      </c>
    </row>
    <row r="19" spans="1:9" ht="15" customHeight="1">
      <c r="A19" s="40"/>
      <c r="B19" s="39"/>
      <c r="C19" s="60">
        <v>2020</v>
      </c>
      <c r="D19" s="13">
        <v>4</v>
      </c>
      <c r="E19" s="13">
        <v>3</v>
      </c>
      <c r="F19" s="13">
        <v>18</v>
      </c>
      <c r="G19" s="13">
        <v>5</v>
      </c>
      <c r="H19" s="13">
        <v>1</v>
      </c>
      <c r="I19" s="13">
        <v>31</v>
      </c>
    </row>
    <row r="20" spans="1:9" ht="8.1" customHeight="1">
      <c r="A20" s="40"/>
      <c r="B20" s="39"/>
      <c r="C20" s="60"/>
      <c r="D20" s="13"/>
      <c r="E20" s="13"/>
      <c r="F20" s="13"/>
      <c r="G20" s="13"/>
      <c r="H20" s="13"/>
      <c r="I20" s="13"/>
    </row>
    <row r="21" spans="1:9" ht="15" customHeight="1">
      <c r="A21" s="40" t="s">
        <v>9</v>
      </c>
      <c r="B21" s="39"/>
      <c r="C21" s="60">
        <v>2018</v>
      </c>
      <c r="D21" s="13" t="s">
        <v>19</v>
      </c>
      <c r="E21" s="13">
        <v>4</v>
      </c>
      <c r="F21" s="13">
        <v>10</v>
      </c>
      <c r="G21" s="13">
        <v>8</v>
      </c>
      <c r="H21" s="13" t="s">
        <v>19</v>
      </c>
      <c r="I21" s="13">
        <v>10</v>
      </c>
    </row>
    <row r="22" spans="1:9" ht="15" customHeight="1">
      <c r="A22" s="40"/>
      <c r="B22" s="39"/>
      <c r="C22" s="60">
        <v>2019</v>
      </c>
      <c r="D22" s="13" t="s">
        <v>19</v>
      </c>
      <c r="E22" s="13">
        <v>5</v>
      </c>
      <c r="F22" s="13">
        <v>7</v>
      </c>
      <c r="G22" s="13">
        <v>4</v>
      </c>
      <c r="H22" s="13" t="s">
        <v>19</v>
      </c>
      <c r="I22" s="13">
        <v>11</v>
      </c>
    </row>
    <row r="23" spans="1:9" ht="15" customHeight="1">
      <c r="A23" s="40"/>
      <c r="B23" s="39"/>
      <c r="C23" s="60">
        <v>2020</v>
      </c>
      <c r="D23" s="13">
        <v>0</v>
      </c>
      <c r="E23" s="13">
        <v>1</v>
      </c>
      <c r="F23" s="13">
        <v>2</v>
      </c>
      <c r="G23" s="13">
        <v>0</v>
      </c>
      <c r="H23" s="13">
        <v>0</v>
      </c>
      <c r="I23" s="13">
        <v>10</v>
      </c>
    </row>
    <row r="24" spans="1:9" ht="8.1" customHeight="1">
      <c r="A24" s="40"/>
      <c r="B24" s="39"/>
      <c r="C24" s="60"/>
      <c r="D24" s="13"/>
      <c r="E24" s="13"/>
      <c r="F24" s="13"/>
      <c r="G24" s="13"/>
      <c r="H24" s="13"/>
      <c r="I24" s="13"/>
    </row>
    <row r="25" spans="1:9" ht="15" customHeight="1">
      <c r="A25" s="40" t="s">
        <v>10</v>
      </c>
      <c r="B25" s="39"/>
      <c r="C25" s="60">
        <v>2018</v>
      </c>
      <c r="D25" s="13">
        <v>1</v>
      </c>
      <c r="E25" s="13" t="s">
        <v>19</v>
      </c>
      <c r="F25" s="13">
        <v>9</v>
      </c>
      <c r="G25" s="13">
        <v>5</v>
      </c>
      <c r="H25" s="13">
        <v>0</v>
      </c>
      <c r="I25" s="13">
        <v>29</v>
      </c>
    </row>
    <row r="26" spans="1:9" ht="15" customHeight="1">
      <c r="A26" s="40"/>
      <c r="B26" s="39"/>
      <c r="C26" s="60">
        <v>2019</v>
      </c>
      <c r="D26" s="13">
        <v>6</v>
      </c>
      <c r="E26" s="13">
        <v>3</v>
      </c>
      <c r="F26" s="13">
        <v>48</v>
      </c>
      <c r="G26" s="13">
        <v>6</v>
      </c>
      <c r="H26" s="13" t="s">
        <v>19</v>
      </c>
      <c r="I26" s="13">
        <v>26</v>
      </c>
    </row>
    <row r="27" spans="1:9" ht="15" customHeight="1">
      <c r="A27" s="40"/>
      <c r="B27" s="39"/>
      <c r="C27" s="60">
        <v>2020</v>
      </c>
      <c r="D27" s="13">
        <v>0</v>
      </c>
      <c r="E27" s="13">
        <v>0</v>
      </c>
      <c r="F27" s="13">
        <v>12</v>
      </c>
      <c r="G27" s="13">
        <v>3</v>
      </c>
      <c r="H27" s="13">
        <v>0</v>
      </c>
      <c r="I27" s="13">
        <v>23</v>
      </c>
    </row>
    <row r="28" spans="1:9" ht="8.1" customHeight="1">
      <c r="A28" s="40"/>
      <c r="B28" s="39"/>
      <c r="C28" s="60"/>
      <c r="D28" s="13"/>
      <c r="E28" s="13"/>
      <c r="F28" s="13"/>
      <c r="G28" s="13"/>
      <c r="H28" s="13"/>
      <c r="I28" s="13"/>
    </row>
    <row r="29" spans="1:9" ht="15" customHeight="1">
      <c r="A29" s="40" t="s">
        <v>11</v>
      </c>
      <c r="B29" s="39"/>
      <c r="C29" s="60">
        <v>2018</v>
      </c>
      <c r="D29" s="13">
        <v>5</v>
      </c>
      <c r="E29" s="13">
        <v>60</v>
      </c>
      <c r="F29" s="13">
        <v>374</v>
      </c>
      <c r="G29" s="13">
        <v>51</v>
      </c>
      <c r="H29" s="13">
        <v>1</v>
      </c>
      <c r="I29" s="13">
        <v>180</v>
      </c>
    </row>
    <row r="30" spans="1:9" ht="15" customHeight="1">
      <c r="A30" s="40"/>
      <c r="B30" s="39"/>
      <c r="C30" s="60">
        <v>2019</v>
      </c>
      <c r="D30" s="13">
        <v>9</v>
      </c>
      <c r="E30" s="13">
        <v>156</v>
      </c>
      <c r="F30" s="13">
        <v>605</v>
      </c>
      <c r="G30" s="13">
        <v>54</v>
      </c>
      <c r="H30" s="13" t="s">
        <v>19</v>
      </c>
      <c r="I30" s="13">
        <v>173</v>
      </c>
    </row>
    <row r="31" spans="1:9" ht="15" customHeight="1">
      <c r="A31" s="40"/>
      <c r="B31" s="39"/>
      <c r="C31" s="60">
        <v>2020</v>
      </c>
      <c r="D31" s="13">
        <v>3</v>
      </c>
      <c r="E31" s="13">
        <v>44</v>
      </c>
      <c r="F31" s="13">
        <v>363</v>
      </c>
      <c r="G31" s="13">
        <v>42</v>
      </c>
      <c r="H31" s="13">
        <v>2</v>
      </c>
      <c r="I31" s="13">
        <v>190</v>
      </c>
    </row>
    <row r="32" spans="1:9" ht="8.1" customHeight="1">
      <c r="A32" s="40"/>
      <c r="B32" s="39"/>
      <c r="C32" s="60"/>
      <c r="D32" s="13"/>
      <c r="E32" s="13"/>
      <c r="F32" s="13"/>
      <c r="G32" s="13"/>
      <c r="H32" s="13"/>
      <c r="I32" s="13"/>
    </row>
    <row r="33" spans="1:10" ht="15" customHeight="1">
      <c r="A33" s="40" t="s">
        <v>12</v>
      </c>
      <c r="B33" s="39"/>
      <c r="C33" s="60">
        <v>2018</v>
      </c>
      <c r="D33" s="13" t="s">
        <v>19</v>
      </c>
      <c r="E33" s="13">
        <v>6</v>
      </c>
      <c r="F33" s="13">
        <v>14</v>
      </c>
      <c r="G33" s="13">
        <v>1</v>
      </c>
      <c r="H33" s="13" t="s">
        <v>19</v>
      </c>
      <c r="I33" s="13">
        <v>19</v>
      </c>
    </row>
    <row r="34" spans="1:10" ht="15" customHeight="1">
      <c r="A34" s="40"/>
      <c r="B34" s="39"/>
      <c r="C34" s="60">
        <v>2019</v>
      </c>
      <c r="D34" s="13">
        <v>2</v>
      </c>
      <c r="E34" s="13">
        <v>6</v>
      </c>
      <c r="F34" s="13">
        <v>32</v>
      </c>
      <c r="G34" s="13">
        <v>1</v>
      </c>
      <c r="H34" s="13" t="s">
        <v>19</v>
      </c>
      <c r="I34" s="13">
        <v>32</v>
      </c>
    </row>
    <row r="35" spans="1:10" ht="15" customHeight="1">
      <c r="A35" s="40"/>
      <c r="B35" s="39"/>
      <c r="C35" s="60">
        <v>2020</v>
      </c>
      <c r="D35" s="13">
        <v>1</v>
      </c>
      <c r="E35" s="13">
        <v>4</v>
      </c>
      <c r="F35" s="13">
        <v>11</v>
      </c>
      <c r="G35" s="13">
        <v>0</v>
      </c>
      <c r="H35" s="13">
        <v>0</v>
      </c>
      <c r="I35" s="13">
        <v>21</v>
      </c>
    </row>
    <row r="36" spans="1:10" ht="8.1" customHeight="1">
      <c r="A36" s="40"/>
      <c r="B36" s="39"/>
      <c r="C36" s="60"/>
      <c r="D36" s="13"/>
      <c r="E36" s="13"/>
      <c r="F36" s="13"/>
      <c r="G36" s="13"/>
      <c r="H36" s="13"/>
      <c r="I36" s="13"/>
    </row>
    <row r="37" spans="1:10" ht="15" customHeight="1">
      <c r="A37" s="40" t="s">
        <v>13</v>
      </c>
      <c r="B37" s="39"/>
      <c r="C37" s="60">
        <v>2018</v>
      </c>
      <c r="D37" s="13">
        <v>16</v>
      </c>
      <c r="E37" s="13">
        <v>46</v>
      </c>
      <c r="F37" s="13">
        <v>155</v>
      </c>
      <c r="G37" s="13">
        <v>4</v>
      </c>
      <c r="H37" s="13" t="s">
        <v>19</v>
      </c>
      <c r="I37" s="13">
        <v>38</v>
      </c>
    </row>
    <row r="38" spans="1:10" ht="15" customHeight="1">
      <c r="A38" s="40"/>
      <c r="B38" s="39"/>
      <c r="C38" s="60">
        <v>2019</v>
      </c>
      <c r="D38" s="13">
        <v>10</v>
      </c>
      <c r="E38" s="13">
        <v>45</v>
      </c>
      <c r="F38" s="13">
        <v>170</v>
      </c>
      <c r="G38" s="13">
        <v>5</v>
      </c>
      <c r="H38" s="13" t="s">
        <v>19</v>
      </c>
      <c r="I38" s="13">
        <v>49</v>
      </c>
    </row>
    <row r="39" spans="1:10" ht="15" customHeight="1">
      <c r="A39" s="40"/>
      <c r="B39" s="39"/>
      <c r="C39" s="60">
        <v>2020</v>
      </c>
      <c r="D39" s="13">
        <v>3</v>
      </c>
      <c r="E39" s="13">
        <v>13</v>
      </c>
      <c r="F39" s="13">
        <v>172</v>
      </c>
      <c r="G39" s="13">
        <v>4</v>
      </c>
      <c r="H39" s="13">
        <v>0</v>
      </c>
      <c r="I39" s="13">
        <v>45</v>
      </c>
    </row>
    <row r="40" spans="1:10" ht="8.1" customHeight="1">
      <c r="A40" s="40"/>
      <c r="B40" s="39"/>
      <c r="C40" s="60"/>
      <c r="D40" s="13"/>
      <c r="E40" s="13"/>
      <c r="F40" s="13"/>
      <c r="G40" s="13"/>
      <c r="H40" s="13"/>
      <c r="I40" s="13"/>
    </row>
    <row r="41" spans="1:10" ht="15" customHeight="1">
      <c r="A41" s="40" t="s">
        <v>14</v>
      </c>
      <c r="B41" s="39"/>
      <c r="C41" s="60">
        <v>2018</v>
      </c>
      <c r="D41" s="13">
        <v>1</v>
      </c>
      <c r="E41" s="13">
        <v>1</v>
      </c>
      <c r="F41" s="13">
        <v>20</v>
      </c>
      <c r="G41" s="13">
        <v>8</v>
      </c>
      <c r="H41" s="13" t="s">
        <v>19</v>
      </c>
      <c r="I41" s="13">
        <v>46</v>
      </c>
    </row>
    <row r="42" spans="1:10" ht="15" customHeight="1">
      <c r="A42" s="40"/>
      <c r="B42" s="39"/>
      <c r="C42" s="60">
        <v>2019</v>
      </c>
      <c r="D42" s="13">
        <v>2</v>
      </c>
      <c r="E42" s="13">
        <v>5</v>
      </c>
      <c r="F42" s="13">
        <v>34</v>
      </c>
      <c r="G42" s="13">
        <v>9</v>
      </c>
      <c r="H42" s="13" t="s">
        <v>19</v>
      </c>
      <c r="I42" s="13">
        <v>35</v>
      </c>
    </row>
    <row r="43" spans="1:10" ht="15" customHeight="1">
      <c r="A43" s="40"/>
      <c r="B43" s="39"/>
      <c r="C43" s="60">
        <v>2020</v>
      </c>
      <c r="D43" s="13">
        <v>3</v>
      </c>
      <c r="E43" s="13">
        <v>1</v>
      </c>
      <c r="F43" s="13">
        <v>13</v>
      </c>
      <c r="G43" s="13">
        <v>4</v>
      </c>
      <c r="H43" s="13">
        <v>0</v>
      </c>
      <c r="I43" s="13">
        <v>24</v>
      </c>
    </row>
    <row r="44" spans="1:10" ht="8.1" customHeight="1">
      <c r="A44" s="40"/>
      <c r="B44" s="39"/>
      <c r="C44" s="60"/>
      <c r="D44" s="13"/>
      <c r="E44" s="13"/>
      <c r="F44" s="13"/>
      <c r="G44" s="13"/>
      <c r="H44" s="13"/>
      <c r="I44" s="13"/>
    </row>
    <row r="45" spans="1:10" ht="15" customHeight="1">
      <c r="A45" s="40" t="s">
        <v>15</v>
      </c>
      <c r="B45" s="39"/>
      <c r="C45" s="60">
        <v>2018</v>
      </c>
      <c r="D45" s="13">
        <v>4</v>
      </c>
      <c r="E45" s="13">
        <v>2</v>
      </c>
      <c r="F45" s="13">
        <v>60</v>
      </c>
      <c r="G45" s="13">
        <v>23</v>
      </c>
      <c r="H45" s="13">
        <v>2</v>
      </c>
      <c r="I45" s="13">
        <v>75</v>
      </c>
      <c r="J45" s="122"/>
    </row>
    <row r="46" spans="1:10" ht="15" customHeight="1">
      <c r="A46" s="40"/>
      <c r="B46" s="39"/>
      <c r="C46" s="60">
        <v>2019</v>
      </c>
      <c r="D46" s="13">
        <v>9</v>
      </c>
      <c r="E46" s="13">
        <v>10</v>
      </c>
      <c r="F46" s="13">
        <v>126</v>
      </c>
      <c r="G46" s="13">
        <v>14</v>
      </c>
      <c r="H46" s="13" t="s">
        <v>19</v>
      </c>
      <c r="I46" s="13">
        <v>76</v>
      </c>
      <c r="J46" s="122"/>
    </row>
    <row r="47" spans="1:10" ht="15" customHeight="1">
      <c r="A47" s="40"/>
      <c r="B47" s="39"/>
      <c r="C47" s="60">
        <v>2020</v>
      </c>
      <c r="D47" s="13">
        <v>5</v>
      </c>
      <c r="E47" s="13">
        <v>7</v>
      </c>
      <c r="F47" s="13">
        <v>66</v>
      </c>
      <c r="G47" s="13">
        <v>13</v>
      </c>
      <c r="H47" s="13">
        <v>2</v>
      </c>
      <c r="I47" s="13">
        <v>69</v>
      </c>
      <c r="J47" s="122"/>
    </row>
    <row r="48" spans="1:10" ht="8.1" customHeight="1">
      <c r="A48" s="40"/>
      <c r="B48" s="39"/>
      <c r="C48" s="60"/>
      <c r="D48" s="13"/>
      <c r="E48" s="13"/>
      <c r="F48" s="13"/>
      <c r="G48" s="13"/>
      <c r="H48" s="13"/>
      <c r="I48" s="13"/>
    </row>
    <row r="49" spans="1:10" ht="15" customHeight="1">
      <c r="A49" s="40" t="s">
        <v>16</v>
      </c>
      <c r="B49" s="39"/>
      <c r="C49" s="60">
        <v>2018</v>
      </c>
      <c r="D49" s="13">
        <v>2</v>
      </c>
      <c r="E49" s="13">
        <v>20</v>
      </c>
      <c r="F49" s="13">
        <v>51</v>
      </c>
      <c r="G49" s="13">
        <v>2</v>
      </c>
      <c r="H49" s="13" t="s">
        <v>19</v>
      </c>
      <c r="I49" s="13">
        <v>18</v>
      </c>
    </row>
    <row r="50" spans="1:10" ht="15" customHeight="1">
      <c r="A50" s="40"/>
      <c r="B50" s="39"/>
      <c r="C50" s="60">
        <v>2019</v>
      </c>
      <c r="D50" s="13">
        <v>8</v>
      </c>
      <c r="E50" s="13">
        <v>29</v>
      </c>
      <c r="F50" s="13">
        <v>118</v>
      </c>
      <c r="G50" s="13">
        <v>5</v>
      </c>
      <c r="H50" s="13" t="s">
        <v>19</v>
      </c>
      <c r="I50" s="13">
        <v>45</v>
      </c>
    </row>
    <row r="51" spans="1:10" ht="15" customHeight="1">
      <c r="A51" s="40"/>
      <c r="B51" s="39"/>
      <c r="C51" s="60">
        <v>2020</v>
      </c>
      <c r="D51" s="13">
        <v>3</v>
      </c>
      <c r="E51" s="13">
        <v>13</v>
      </c>
      <c r="F51" s="13">
        <v>42</v>
      </c>
      <c r="G51" s="13">
        <v>4</v>
      </c>
      <c r="H51" s="13">
        <v>0</v>
      </c>
      <c r="I51" s="13">
        <v>18</v>
      </c>
    </row>
    <row r="52" spans="1:10" ht="8.1" customHeight="1">
      <c r="A52" s="40"/>
      <c r="B52" s="39"/>
      <c r="C52" s="60"/>
      <c r="D52" s="13"/>
      <c r="E52" s="13"/>
      <c r="F52" s="13"/>
      <c r="G52" s="13"/>
      <c r="H52" s="13"/>
      <c r="I52" s="13"/>
    </row>
    <row r="53" spans="1:10" ht="15" customHeight="1">
      <c r="A53" s="40" t="s">
        <v>17</v>
      </c>
      <c r="B53" s="39"/>
      <c r="C53" s="60">
        <v>2018</v>
      </c>
      <c r="D53" s="13">
        <v>2</v>
      </c>
      <c r="E53" s="13">
        <v>2</v>
      </c>
      <c r="F53" s="13">
        <v>21</v>
      </c>
      <c r="G53" s="13">
        <v>4</v>
      </c>
      <c r="H53" s="13" t="s">
        <v>19</v>
      </c>
      <c r="I53" s="13">
        <v>27</v>
      </c>
    </row>
    <row r="54" spans="1:10" ht="15" customHeight="1">
      <c r="A54" s="40"/>
      <c r="B54" s="39"/>
      <c r="C54" s="60">
        <v>2019</v>
      </c>
      <c r="D54" s="13">
        <v>6</v>
      </c>
      <c r="E54" s="13">
        <v>2</v>
      </c>
      <c r="F54" s="13">
        <v>60</v>
      </c>
      <c r="G54" s="13">
        <v>4</v>
      </c>
      <c r="H54" s="13" t="s">
        <v>19</v>
      </c>
      <c r="I54" s="13">
        <v>36</v>
      </c>
    </row>
    <row r="55" spans="1:10" ht="15" customHeight="1">
      <c r="A55" s="40"/>
      <c r="B55" s="39"/>
      <c r="C55" s="60">
        <v>2020</v>
      </c>
      <c r="D55" s="13">
        <v>0</v>
      </c>
      <c r="E55" s="13">
        <v>1</v>
      </c>
      <c r="F55" s="13">
        <v>20</v>
      </c>
      <c r="G55" s="13">
        <v>6</v>
      </c>
      <c r="H55" s="13">
        <v>0</v>
      </c>
      <c r="I55" s="13">
        <v>27</v>
      </c>
    </row>
    <row r="56" spans="1:10" ht="8.1" customHeight="1">
      <c r="A56" s="40"/>
      <c r="B56" s="39"/>
      <c r="C56" s="60"/>
      <c r="D56" s="13"/>
      <c r="E56" s="13"/>
      <c r="F56" s="13"/>
      <c r="G56" s="13"/>
      <c r="H56" s="13"/>
      <c r="I56" s="13"/>
    </row>
    <row r="57" spans="1:10" ht="15" customHeight="1">
      <c r="A57" s="40" t="s">
        <v>18</v>
      </c>
      <c r="B57" s="39"/>
      <c r="C57" s="60">
        <v>2018</v>
      </c>
      <c r="D57" s="13" t="s">
        <v>19</v>
      </c>
      <c r="E57" s="13">
        <v>2</v>
      </c>
      <c r="F57" s="13">
        <v>18</v>
      </c>
      <c r="G57" s="13">
        <v>1</v>
      </c>
      <c r="H57" s="13" t="s">
        <v>19</v>
      </c>
      <c r="I57" s="13">
        <v>22</v>
      </c>
    </row>
    <row r="58" spans="1:10" ht="15" customHeight="1">
      <c r="A58" s="40"/>
      <c r="B58" s="39"/>
      <c r="C58" s="60">
        <v>2019</v>
      </c>
      <c r="D58" s="13">
        <v>4</v>
      </c>
      <c r="E58" s="13">
        <v>1</v>
      </c>
      <c r="F58" s="13">
        <v>47</v>
      </c>
      <c r="G58" s="13">
        <v>4</v>
      </c>
      <c r="H58" s="13" t="s">
        <v>19</v>
      </c>
      <c r="I58" s="13">
        <v>28</v>
      </c>
    </row>
    <row r="59" spans="1:10" ht="15" customHeight="1">
      <c r="A59" s="40"/>
      <c r="B59" s="39"/>
      <c r="C59" s="60">
        <v>2020</v>
      </c>
      <c r="D59" s="13">
        <v>2</v>
      </c>
      <c r="E59" s="13">
        <v>0</v>
      </c>
      <c r="F59" s="13">
        <v>12</v>
      </c>
      <c r="G59" s="13">
        <v>2</v>
      </c>
      <c r="H59" s="13">
        <v>1</v>
      </c>
      <c r="I59" s="13">
        <v>22</v>
      </c>
    </row>
    <row r="60" spans="1:10" ht="8.1" customHeight="1">
      <c r="A60" s="418"/>
      <c r="B60" s="419"/>
      <c r="C60" s="419"/>
      <c r="D60" s="417"/>
      <c r="E60" s="420"/>
      <c r="F60" s="417"/>
      <c r="G60" s="417"/>
      <c r="H60" s="417"/>
      <c r="I60" s="417"/>
      <c r="J60" s="417"/>
    </row>
    <row r="61" spans="1:10" ht="15" customHeight="1">
      <c r="I61" s="184" t="s">
        <v>66</v>
      </c>
      <c r="J61" s="185"/>
    </row>
    <row r="62" spans="1:10" ht="15" customHeight="1">
      <c r="I62" s="186" t="s">
        <v>67</v>
      </c>
      <c r="J62" s="153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15</vt:i4>
      </vt:variant>
    </vt:vector>
  </HeadingPairs>
  <TitlesOfParts>
    <vt:vector size="39" baseType="lpstr">
      <vt:lpstr>9.1 (pahang)</vt:lpstr>
      <vt:lpstr>9.2 (Pahang)</vt:lpstr>
      <vt:lpstr>9.3 (Pahang)</vt:lpstr>
      <vt:lpstr>9.4 (Pahang)</vt:lpstr>
      <vt:lpstr>9.5 (Pahang)</vt:lpstr>
      <vt:lpstr>9.6 (Pahang)</vt:lpstr>
      <vt:lpstr>9.7 (Pahang)</vt:lpstr>
      <vt:lpstr>9.7.2 (Pahang)</vt:lpstr>
      <vt:lpstr>9.7.3 (Pahang)</vt:lpstr>
      <vt:lpstr>9.8 (Pahang)</vt:lpstr>
      <vt:lpstr>9.8.2 (Pahang)</vt:lpstr>
      <vt:lpstr>9.9 (Pahang)</vt:lpstr>
      <vt:lpstr>9.9.2 (Pahang)</vt:lpstr>
      <vt:lpstr>9.9.3 (Pahang)</vt:lpstr>
      <vt:lpstr>9.9.4 (Pahang)</vt:lpstr>
      <vt:lpstr>9.9.5 (Pahang)</vt:lpstr>
      <vt:lpstr>9.9.6 (Pahang)</vt:lpstr>
      <vt:lpstr>9.10 (Pahang)</vt:lpstr>
      <vt:lpstr>9.10.2 (Pahang)</vt:lpstr>
      <vt:lpstr>9.11 (Pahang)</vt:lpstr>
      <vt:lpstr>9.12 (Pahang)</vt:lpstr>
      <vt:lpstr>9.12.2 (Pahang)</vt:lpstr>
      <vt:lpstr>9.13 &amp; 9.14</vt:lpstr>
      <vt:lpstr>9.15 (Pahang)</vt:lpstr>
      <vt:lpstr>'9.1 (pahang)'!Print_Area</vt:lpstr>
      <vt:lpstr>'9.10 (Pahang)'!Print_Area</vt:lpstr>
      <vt:lpstr>'9.10.2 (Pahang)'!Print_Area</vt:lpstr>
      <vt:lpstr>'9.2 (Pahang)'!Print_Area</vt:lpstr>
      <vt:lpstr>'9.4 (Pahang)'!Print_Area</vt:lpstr>
      <vt:lpstr>'9.6 (Pahang)'!Print_Area</vt:lpstr>
      <vt:lpstr>'9.7 (Pahang)'!Print_Area</vt:lpstr>
      <vt:lpstr>'9.7.2 (Pahang)'!Print_Area</vt:lpstr>
      <vt:lpstr>'9.8.2 (Pahang)'!Print_Area</vt:lpstr>
      <vt:lpstr>'9.9 (Pahang)'!Print_Area</vt:lpstr>
      <vt:lpstr>'9.9.2 (Pahang)'!Print_Area</vt:lpstr>
      <vt:lpstr>'9.9.3 (Pahang)'!Print_Area</vt:lpstr>
      <vt:lpstr>'9.9.4 (Pahang)'!Print_Area</vt:lpstr>
      <vt:lpstr>'9.9.5 (Pahang)'!Print_Area</vt:lpstr>
      <vt:lpstr>'9.9.6 (Pahang)'!Print_Area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 Abd Razak</dc:creator>
  <cp:lastModifiedBy>Muhammad Fawzi Sufian</cp:lastModifiedBy>
  <cp:lastPrinted>2022-06-10T02:47:17Z</cp:lastPrinted>
  <dcterms:created xsi:type="dcterms:W3CDTF">2021-07-23T13:49:00Z</dcterms:created>
  <dcterms:modified xsi:type="dcterms:W3CDTF">2022-06-10T02:47:35Z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1033-11.2.0.10323</vt:lpwstr>
  </property>
  <property fmtid="{D5CDD505-2E9C-101B-9397-08002B2CF9AE}" pid="3" name="ICV">
    <vt:lpwstr>AEC97193C3CB4D87A70DD15447093E6B</vt:lpwstr>
  </property>
</Properties>
</file>